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СНГ\Распределение 4 квартал 2026 год\без Блю стар Абай\"/>
    </mc:Choice>
  </mc:AlternateContent>
  <xr:revisionPtr revIDLastSave="0" documentId="13_ncr:1_{7C00DAFA-146E-419C-86EC-1A04CBDBEDB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октябрь ПНХЗ" sheetId="24" r:id="rId1"/>
    <sheet name="ноябрь ПНХЗ" sheetId="25" r:id="rId2"/>
    <sheet name="декабрь ПНХЗ" sheetId="26" r:id="rId3"/>
  </sheets>
  <definedNames>
    <definedName name="_xlnm.Print_Area" localSheetId="2">'декабрь ПНХЗ'!$A$1:$S$24</definedName>
    <definedName name="_xlnm.Print_Area" localSheetId="1">'ноябрь ПНХЗ'!$A$1:$S$24</definedName>
    <definedName name="_xlnm.Print_Area" localSheetId="0">'октябрь ПНХЗ'!$A$1:$S$24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26" l="1"/>
  <c r="E23" i="25"/>
  <c r="S23" i="26"/>
  <c r="N23" i="26"/>
  <c r="G23" i="26"/>
  <c r="F23" i="26"/>
  <c r="E23" i="26"/>
  <c r="C23" i="26"/>
  <c r="D19" i="26" s="1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S23" i="25"/>
  <c r="N23" i="25"/>
  <c r="G23" i="25"/>
  <c r="F23" i="25"/>
  <c r="C23" i="25"/>
  <c r="H22" i="25"/>
  <c r="D22" i="25"/>
  <c r="H21" i="25"/>
  <c r="D21" i="25"/>
  <c r="H20" i="25"/>
  <c r="H19" i="25"/>
  <c r="D19" i="25"/>
  <c r="H18" i="25"/>
  <c r="D18" i="25"/>
  <c r="H17" i="25"/>
  <c r="H16" i="25"/>
  <c r="D16" i="25"/>
  <c r="H15" i="25"/>
  <c r="D15" i="25"/>
  <c r="H14" i="25"/>
  <c r="H13" i="25"/>
  <c r="D13" i="25"/>
  <c r="H12" i="25"/>
  <c r="D12" i="25"/>
  <c r="H11" i="25"/>
  <c r="H10" i="25"/>
  <c r="D10" i="25"/>
  <c r="H9" i="25"/>
  <c r="D9" i="25"/>
  <c r="H8" i="25"/>
  <c r="H7" i="25"/>
  <c r="D7" i="25"/>
  <c r="H6" i="25"/>
  <c r="D6" i="25"/>
  <c r="H5" i="25"/>
  <c r="N23" i="24"/>
  <c r="S23" i="24"/>
  <c r="G23" i="24"/>
  <c r="F23" i="24"/>
  <c r="E23" i="24"/>
  <c r="C23" i="24"/>
  <c r="D6" i="26" l="1"/>
  <c r="D13" i="26"/>
  <c r="D22" i="26"/>
  <c r="D7" i="26"/>
  <c r="D16" i="26"/>
  <c r="D12" i="26"/>
  <c r="D9" i="26"/>
  <c r="D10" i="26"/>
  <c r="H23" i="26"/>
  <c r="I21" i="26" s="1"/>
  <c r="D15" i="26"/>
  <c r="D18" i="26"/>
  <c r="D21" i="26"/>
  <c r="D8" i="26"/>
  <c r="D14" i="26"/>
  <c r="D5" i="26"/>
  <c r="D11" i="26"/>
  <c r="D17" i="26"/>
  <c r="D20" i="26"/>
  <c r="I14" i="25"/>
  <c r="I7" i="25"/>
  <c r="L7" i="25" s="1"/>
  <c r="M7" i="25" s="1"/>
  <c r="P7" i="25" s="1"/>
  <c r="Q7" i="25" s="1"/>
  <c r="R7" i="25" s="1"/>
  <c r="I8" i="25"/>
  <c r="I22" i="25"/>
  <c r="L22" i="25" s="1"/>
  <c r="M22" i="25" s="1"/>
  <c r="P22" i="25" s="1"/>
  <c r="Q22" i="25" s="1"/>
  <c r="R22" i="25" s="1"/>
  <c r="I9" i="25"/>
  <c r="L9" i="25" s="1"/>
  <c r="M9" i="25" s="1"/>
  <c r="P9" i="25" s="1"/>
  <c r="Q9" i="25" s="1"/>
  <c r="R9" i="25" s="1"/>
  <c r="I16" i="25"/>
  <c r="L16" i="25" s="1"/>
  <c r="M16" i="25" s="1"/>
  <c r="P16" i="25" s="1"/>
  <c r="Q16" i="25" s="1"/>
  <c r="R16" i="25" s="1"/>
  <c r="I12" i="25"/>
  <c r="L12" i="25" s="1"/>
  <c r="M12" i="25" s="1"/>
  <c r="P12" i="25" s="1"/>
  <c r="Q12" i="25" s="1"/>
  <c r="R12" i="25" s="1"/>
  <c r="I19" i="25"/>
  <c r="L19" i="25" s="1"/>
  <c r="M19" i="25" s="1"/>
  <c r="P19" i="25" s="1"/>
  <c r="Q19" i="25" s="1"/>
  <c r="R19" i="25" s="1"/>
  <c r="D5" i="25"/>
  <c r="D8" i="25"/>
  <c r="D11" i="25"/>
  <c r="D14" i="25"/>
  <c r="L14" i="25" s="1"/>
  <c r="M14" i="25" s="1"/>
  <c r="P14" i="25" s="1"/>
  <c r="Q14" i="25" s="1"/>
  <c r="R14" i="25" s="1"/>
  <c r="D17" i="25"/>
  <c r="D20" i="25"/>
  <c r="H23" i="25"/>
  <c r="I17" i="25" s="1"/>
  <c r="H22" i="24"/>
  <c r="D22" i="24"/>
  <c r="H6" i="24"/>
  <c r="H7" i="24"/>
  <c r="H8" i="24"/>
  <c r="H9" i="24"/>
  <c r="H10" i="24"/>
  <c r="H11" i="24"/>
  <c r="H12" i="24"/>
  <c r="H13" i="24"/>
  <c r="H14" i="24"/>
  <c r="H15" i="24"/>
  <c r="H16" i="24"/>
  <c r="H17" i="24"/>
  <c r="H18" i="24"/>
  <c r="H19" i="24"/>
  <c r="H20" i="24"/>
  <c r="H21" i="24"/>
  <c r="H5" i="24"/>
  <c r="I5" i="25" l="1"/>
  <c r="L5" i="25" s="1"/>
  <c r="I18" i="25"/>
  <c r="L18" i="25" s="1"/>
  <c r="M18" i="25" s="1"/>
  <c r="P18" i="25" s="1"/>
  <c r="Q18" i="25" s="1"/>
  <c r="R18" i="25" s="1"/>
  <c r="I21" i="25"/>
  <c r="L21" i="25" s="1"/>
  <c r="M21" i="25" s="1"/>
  <c r="P21" i="25" s="1"/>
  <c r="Q21" i="25" s="1"/>
  <c r="R21" i="25" s="1"/>
  <c r="I10" i="25"/>
  <c r="L10" i="25" s="1"/>
  <c r="M10" i="25" s="1"/>
  <c r="P10" i="25" s="1"/>
  <c r="Q10" i="25" s="1"/>
  <c r="R10" i="25" s="1"/>
  <c r="L21" i="26"/>
  <c r="M21" i="26" s="1"/>
  <c r="P21" i="26" s="1"/>
  <c r="Q21" i="26" s="1"/>
  <c r="R21" i="26" s="1"/>
  <c r="I8" i="26"/>
  <c r="L8" i="26" s="1"/>
  <c r="M8" i="26" s="1"/>
  <c r="P8" i="26" s="1"/>
  <c r="Q8" i="26" s="1"/>
  <c r="R8" i="26" s="1"/>
  <c r="I15" i="26"/>
  <c r="L15" i="26" s="1"/>
  <c r="M15" i="26" s="1"/>
  <c r="P15" i="26" s="1"/>
  <c r="Q15" i="26" s="1"/>
  <c r="R15" i="26" s="1"/>
  <c r="I7" i="26"/>
  <c r="L7" i="26" s="1"/>
  <c r="M7" i="26" s="1"/>
  <c r="P7" i="26" s="1"/>
  <c r="Q7" i="26" s="1"/>
  <c r="R7" i="26" s="1"/>
  <c r="I19" i="26"/>
  <c r="L19" i="26" s="1"/>
  <c r="M19" i="26" s="1"/>
  <c r="P19" i="26" s="1"/>
  <c r="Q19" i="26" s="1"/>
  <c r="R19" i="26" s="1"/>
  <c r="I11" i="26"/>
  <c r="L11" i="26" s="1"/>
  <c r="M11" i="26" s="1"/>
  <c r="P11" i="26" s="1"/>
  <c r="Q11" i="26" s="1"/>
  <c r="R11" i="26" s="1"/>
  <c r="I13" i="26"/>
  <c r="L13" i="26" s="1"/>
  <c r="M13" i="26" s="1"/>
  <c r="P13" i="26" s="1"/>
  <c r="Q13" i="26" s="1"/>
  <c r="R13" i="26" s="1"/>
  <c r="I17" i="26"/>
  <c r="L17" i="26" s="1"/>
  <c r="M17" i="26" s="1"/>
  <c r="P17" i="26" s="1"/>
  <c r="Q17" i="26" s="1"/>
  <c r="R17" i="26" s="1"/>
  <c r="I12" i="26"/>
  <c r="L12" i="26" s="1"/>
  <c r="M12" i="26" s="1"/>
  <c r="P12" i="26" s="1"/>
  <c r="Q12" i="26" s="1"/>
  <c r="R12" i="26" s="1"/>
  <c r="I9" i="26"/>
  <c r="L9" i="26" s="1"/>
  <c r="M9" i="26" s="1"/>
  <c r="P9" i="26" s="1"/>
  <c r="Q9" i="26" s="1"/>
  <c r="R9" i="26" s="1"/>
  <c r="I16" i="26"/>
  <c r="L16" i="26" s="1"/>
  <c r="M16" i="26" s="1"/>
  <c r="P16" i="26" s="1"/>
  <c r="Q16" i="26" s="1"/>
  <c r="R16" i="26" s="1"/>
  <c r="I20" i="26"/>
  <c r="L20" i="26" s="1"/>
  <c r="M20" i="26" s="1"/>
  <c r="P20" i="26" s="1"/>
  <c r="Q20" i="26" s="1"/>
  <c r="R20" i="26" s="1"/>
  <c r="I14" i="26"/>
  <c r="L14" i="26" s="1"/>
  <c r="M14" i="26" s="1"/>
  <c r="P14" i="26" s="1"/>
  <c r="Q14" i="26" s="1"/>
  <c r="R14" i="26" s="1"/>
  <c r="I22" i="26"/>
  <c r="L22" i="26" s="1"/>
  <c r="M22" i="26" s="1"/>
  <c r="P22" i="26" s="1"/>
  <c r="Q22" i="26" s="1"/>
  <c r="R22" i="26" s="1"/>
  <c r="I10" i="26"/>
  <c r="L10" i="26" s="1"/>
  <c r="M10" i="26" s="1"/>
  <c r="P10" i="26" s="1"/>
  <c r="Q10" i="26" s="1"/>
  <c r="R10" i="26" s="1"/>
  <c r="I6" i="26"/>
  <c r="M6" i="26" s="1"/>
  <c r="P6" i="26" s="1"/>
  <c r="Q6" i="26" s="1"/>
  <c r="R6" i="26" s="1"/>
  <c r="I5" i="26"/>
  <c r="L5" i="26" s="1"/>
  <c r="I18" i="26"/>
  <c r="L18" i="26" s="1"/>
  <c r="M18" i="26" s="1"/>
  <c r="P18" i="26" s="1"/>
  <c r="Q18" i="26" s="1"/>
  <c r="R18" i="26" s="1"/>
  <c r="L8" i="25"/>
  <c r="M8" i="25" s="1"/>
  <c r="P8" i="25" s="1"/>
  <c r="Q8" i="25" s="1"/>
  <c r="R8" i="25" s="1"/>
  <c r="I6" i="25"/>
  <c r="L6" i="25" s="1"/>
  <c r="M6" i="25" s="1"/>
  <c r="P6" i="25" s="1"/>
  <c r="Q6" i="25" s="1"/>
  <c r="R6" i="25" s="1"/>
  <c r="D23" i="26"/>
  <c r="I13" i="25"/>
  <c r="L13" i="25" s="1"/>
  <c r="M13" i="25" s="1"/>
  <c r="P13" i="25" s="1"/>
  <c r="Q13" i="25" s="1"/>
  <c r="R13" i="25" s="1"/>
  <c r="I15" i="25"/>
  <c r="L15" i="25" s="1"/>
  <c r="M15" i="25" s="1"/>
  <c r="P15" i="25" s="1"/>
  <c r="Q15" i="25" s="1"/>
  <c r="R15" i="25" s="1"/>
  <c r="I20" i="25"/>
  <c r="L20" i="25" s="1"/>
  <c r="M20" i="25" s="1"/>
  <c r="P20" i="25" s="1"/>
  <c r="Q20" i="25" s="1"/>
  <c r="R20" i="25" s="1"/>
  <c r="D23" i="25"/>
  <c r="I11" i="25"/>
  <c r="L11" i="25" s="1"/>
  <c r="M11" i="25" s="1"/>
  <c r="P11" i="25" s="1"/>
  <c r="Q11" i="25" s="1"/>
  <c r="R11" i="25" s="1"/>
  <c r="L17" i="25"/>
  <c r="M17" i="25" s="1"/>
  <c r="P17" i="25" s="1"/>
  <c r="Q17" i="25" s="1"/>
  <c r="R17" i="25" s="1"/>
  <c r="H23" i="24"/>
  <c r="D21" i="24"/>
  <c r="D5" i="24"/>
  <c r="I23" i="26" l="1"/>
  <c r="L23" i="26"/>
  <c r="M5" i="26"/>
  <c r="P5" i="26" s="1"/>
  <c r="L23" i="25"/>
  <c r="M5" i="25"/>
  <c r="P5" i="25" s="1"/>
  <c r="I23" i="25"/>
  <c r="I21" i="24"/>
  <c r="I5" i="24"/>
  <c r="I6" i="24"/>
  <c r="I22" i="24"/>
  <c r="L22" i="24" s="1"/>
  <c r="M22" i="24" s="1"/>
  <c r="P22" i="24" s="1"/>
  <c r="Q22" i="24" s="1"/>
  <c r="R22" i="24" s="1"/>
  <c r="D15" i="24"/>
  <c r="D6" i="24"/>
  <c r="D23" i="24" s="1"/>
  <c r="D19" i="24"/>
  <c r="D20" i="24"/>
  <c r="D9" i="24"/>
  <c r="D11" i="24"/>
  <c r="D12" i="24"/>
  <c r="D16" i="24"/>
  <c r="D10" i="24"/>
  <c r="D17" i="24"/>
  <c r="D18" i="24"/>
  <c r="D7" i="24"/>
  <c r="D8" i="24"/>
  <c r="D13" i="24"/>
  <c r="D14" i="24"/>
  <c r="Q5" i="26" l="1"/>
  <c r="P23" i="26"/>
  <c r="Q5" i="25"/>
  <c r="P23" i="25"/>
  <c r="L5" i="24"/>
  <c r="I8" i="24"/>
  <c r="L8" i="24" s="1"/>
  <c r="I13" i="24"/>
  <c r="L13" i="24" s="1"/>
  <c r="I11" i="24"/>
  <c r="L11" i="24" s="1"/>
  <c r="I12" i="24"/>
  <c r="L12" i="24" s="1"/>
  <c r="I18" i="24"/>
  <c r="L18" i="24" s="1"/>
  <c r="I19" i="24"/>
  <c r="L19" i="24" s="1"/>
  <c r="I14" i="24"/>
  <c r="L14" i="24" s="1"/>
  <c r="I17" i="24"/>
  <c r="L17" i="24" s="1"/>
  <c r="I20" i="24"/>
  <c r="L20" i="24" s="1"/>
  <c r="I16" i="24"/>
  <c r="L16" i="24" s="1"/>
  <c r="L21" i="24"/>
  <c r="M21" i="24" s="1"/>
  <c r="P21" i="24" s="1"/>
  <c r="Q21" i="24" s="1"/>
  <c r="R21" i="24" s="1"/>
  <c r="I9" i="24"/>
  <c r="L9" i="24" s="1"/>
  <c r="I15" i="24"/>
  <c r="L15" i="24" s="1"/>
  <c r="I10" i="24"/>
  <c r="L10" i="24" s="1"/>
  <c r="I7" i="24"/>
  <c r="L6" i="24"/>
  <c r="M6" i="24" s="1"/>
  <c r="Q23" i="26" l="1"/>
  <c r="R5" i="26"/>
  <c r="R23" i="26" s="1"/>
  <c r="Q23" i="25"/>
  <c r="R5" i="25"/>
  <c r="R23" i="25" s="1"/>
  <c r="I23" i="24"/>
  <c r="M14" i="24"/>
  <c r="P14" i="24" s="1"/>
  <c r="Q14" i="24" s="1"/>
  <c r="R14" i="24" s="1"/>
  <c r="M9" i="24"/>
  <c r="P9" i="24" s="1"/>
  <c r="Q9" i="24" s="1"/>
  <c r="R9" i="24" s="1"/>
  <c r="M8" i="24"/>
  <c r="P8" i="24" s="1"/>
  <c r="Q8" i="24" s="1"/>
  <c r="R8" i="24" s="1"/>
  <c r="M16" i="24"/>
  <c r="P16" i="24" s="1"/>
  <c r="Q16" i="24" s="1"/>
  <c r="R16" i="24" s="1"/>
  <c r="M20" i="24"/>
  <c r="P20" i="24" s="1"/>
  <c r="Q20" i="24" s="1"/>
  <c r="R20" i="24" s="1"/>
  <c r="M17" i="24"/>
  <c r="P17" i="24" s="1"/>
  <c r="Q17" i="24" s="1"/>
  <c r="R17" i="24" s="1"/>
  <c r="M19" i="24"/>
  <c r="P19" i="24" s="1"/>
  <c r="Q19" i="24" s="1"/>
  <c r="R19" i="24" s="1"/>
  <c r="M18" i="24"/>
  <c r="P18" i="24" s="1"/>
  <c r="Q18" i="24" s="1"/>
  <c r="R18" i="24" s="1"/>
  <c r="M12" i="24"/>
  <c r="P12" i="24" s="1"/>
  <c r="Q12" i="24" s="1"/>
  <c r="R12" i="24" s="1"/>
  <c r="M11" i="24"/>
  <c r="P11" i="24" s="1"/>
  <c r="Q11" i="24" s="1"/>
  <c r="R11" i="24" s="1"/>
  <c r="M10" i="24"/>
  <c r="P10" i="24" s="1"/>
  <c r="Q10" i="24" s="1"/>
  <c r="R10" i="24" s="1"/>
  <c r="M13" i="24"/>
  <c r="P13" i="24" s="1"/>
  <c r="Q13" i="24" s="1"/>
  <c r="R13" i="24" s="1"/>
  <c r="M15" i="24"/>
  <c r="P15" i="24" s="1"/>
  <c r="Q15" i="24" s="1"/>
  <c r="R15" i="24" s="1"/>
  <c r="L7" i="24"/>
  <c r="M7" i="24" s="1"/>
  <c r="P6" i="24"/>
  <c r="Q6" i="24" s="1"/>
  <c r="R6" i="24" s="1"/>
  <c r="L23" i="24" l="1"/>
  <c r="M5" i="24"/>
  <c r="P5" i="24" s="1"/>
  <c r="P7" i="24"/>
  <c r="Q7" i="24" s="1"/>
  <c r="R7" i="24" s="1"/>
  <c r="P23" i="24" l="1"/>
  <c r="Q5" i="24"/>
  <c r="Q23" i="24" s="1"/>
  <c r="R5" i="24" l="1"/>
  <c r="R23" i="24" s="1"/>
</calcChain>
</file>

<file path=xl/sharedStrings.xml><?xml version="1.0" encoding="utf-8"?>
<sst xmlns="http://schemas.openxmlformats.org/spreadsheetml/2006/main" count="144" uniqueCount="50">
  <si>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</si>
  <si>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</si>
  <si>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</si>
  <si>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</si>
  <si>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</si>
  <si>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</si>
  <si>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</si>
  <si>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</si>
  <si>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</si>
  <si>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</si>
  <si>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</si>
  <si>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</si>
  <si>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</si>
  <si>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</si>
  <si>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</si>
  <si>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</si>
  <si>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</si>
  <si>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</si>
  <si>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</si>
  <si>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</si>
  <si>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</si>
  <si>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</si>
  <si>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     </t>
    </r>
    <r>
      <rPr>
        <b/>
        <sz val="11"/>
        <color theme="1"/>
        <rFont val="Calibri"/>
        <family val="2"/>
        <charset val="204"/>
        <scheme val="minor"/>
      </rPr>
      <t xml:space="preserve">           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</si>
  <si>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                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</si>
  <si>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распределение</t>
  </si>
  <si>
    <t>ТОО "Кишко-Дмитрий"</t>
  </si>
  <si>
    <t>ИП "Москвин"</t>
  </si>
  <si>
    <t>ТОО "Шығыс-Газ-Сервис"</t>
  </si>
  <si>
    <t>ТОО "Жунусов С.А."</t>
  </si>
  <si>
    <t>Филиал ТОО "Blue-Star.PV" в городе Семей</t>
  </si>
  <si>
    <t>ИП "Соколова Е.А."</t>
  </si>
  <si>
    <t>ИП "Любашов А.В."</t>
  </si>
  <si>
    <t>ТОО "CenterGasCom"</t>
  </si>
  <si>
    <t>ИП "АМАН ГАЗ"</t>
  </si>
  <si>
    <t>ИП "Газ-Авто"</t>
  </si>
  <si>
    <t>ИП "Искакова О."</t>
  </si>
  <si>
    <t>ТОО "GAS IMPEX KZ"</t>
  </si>
  <si>
    <t>TOO "TRB Gas"</t>
  </si>
  <si>
    <t>ТОО "Аимак Газ Сервис"</t>
  </si>
  <si>
    <t>ТОО "Аманат Газ"</t>
  </si>
  <si>
    <t>ТОО "СемейТрансГаз"</t>
  </si>
  <si>
    <t>ТОО Сапа Газ Строй"</t>
  </si>
  <si>
    <t>Методика распределения СНГ на внутренний рынок на октябрь месяц 2026 года</t>
  </si>
  <si>
    <r>
      <t xml:space="preserve">Объем реализации СНГ  за исключением объемов для бытовых баллонов и ГРУ, за предыдущие три календарных месяца </t>
    </r>
    <r>
      <rPr>
        <b/>
        <i/>
        <sz val="11"/>
        <color rgb="FFFF0000"/>
        <rFont val="Calibri"/>
        <family val="2"/>
        <charset val="204"/>
        <scheme val="minor"/>
      </rPr>
      <t xml:space="preserve">(июнь, июль, август 2026 года)   </t>
    </r>
    <r>
      <rPr>
        <b/>
        <i/>
        <u/>
        <sz val="11"/>
        <color rgb="FFFF0000"/>
        <rFont val="Calibri"/>
        <family val="2"/>
        <charset val="204"/>
        <scheme val="minor"/>
      </rPr>
      <t xml:space="preserve">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</si>
  <si>
    <t>1-месяц (июнь)</t>
  </si>
  <si>
    <t>2-месяц (июль)</t>
  </si>
  <si>
    <t>3-месяц (август)</t>
  </si>
  <si>
    <t>ИП "Бесетаев"</t>
  </si>
  <si>
    <t>Методика распределения СНГ на внутренний рынок на ноябрь месяц 2026 года</t>
  </si>
  <si>
    <t>Методика распределения СНГ на внутренний рынок на декабрь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</si>
</sst>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i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0" fontId="0" fillId="0" borderId="1" xfId="1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3" fontId="10" fillId="3" borderId="9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0" fillId="0" borderId="4" xfId="0" applyNumberForma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3" fontId="0" fillId="5" borderId="0" xfId="0" applyNumberForma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9" xfId="1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3" fontId="0" fillId="6" borderId="4" xfId="0" applyNumberForma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10" fontId="0" fillId="5" borderId="9" xfId="1" applyNumberFormat="1" applyFont="1" applyFill="1" applyBorder="1" applyAlignment="1">
      <alignment horizontal="center" vertical="center"/>
    </xf>
    <xf numFmtId="3" fontId="0" fillId="6" borderId="9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10" fontId="0" fillId="5" borderId="3" xfId="1" applyNumberFormat="1" applyFont="1" applyFill="1" applyBorder="1" applyAlignment="1">
      <alignment horizontal="center" vertical="center"/>
    </xf>
    <xf numFmtId="3" fontId="0" fillId="5" borderId="9" xfId="0" applyNumberFormat="1" applyFill="1" applyBorder="1" applyAlignment="1">
      <alignment horizontal="center" vertical="center"/>
    </xf>
    <xf numFmtId="3" fontId="0" fillId="0" borderId="9" xfId="0" applyNumberFormat="1" applyFill="1" applyBorder="1" applyAlignment="1">
      <alignment horizontal="center" vertical="center"/>
    </xf>
    <xf numFmtId="4" fontId="0" fillId="0" borderId="9" xfId="0" applyNumberFormat="1" applyFill="1" applyBorder="1" applyAlignment="1">
      <alignment horizontal="center" vertical="center"/>
    </xf>
    <xf numFmtId="3" fontId="0" fillId="0" borderId="8" xfId="0" applyNumberFormat="1" applyFill="1" applyBorder="1" applyAlignment="1">
      <alignment horizontal="center" vertical="center"/>
    </xf>
    <xf numFmtId="3" fontId="11" fillId="6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5"/>
  <sheetViews>
    <sheetView view="pageBreakPreview" zoomScale="90" zoomScaleNormal="90" zoomScaleSheetLayoutView="90" workbookViewId="0">
      <selection activeCell="M12" sqref="M12"/>
    </sheetView>
  </sheetViews>
  <sheetFormatPr defaultColWidth="8.85546875" defaultRowHeight="15" x14ac:dyDescent="0.25"/>
  <cols>
    <col min="1" max="1" width="3.28515625" style="3" customWidth="1"/>
    <col min="2" max="2" width="31.42578125" style="3" customWidth="1"/>
    <col min="3" max="3" width="13" style="3" customWidth="1"/>
    <col min="4" max="4" width="9.7109375" style="4" customWidth="1"/>
    <col min="5" max="5" width="10.7109375" style="3" bestFit="1" customWidth="1"/>
    <col min="6" max="6" width="9.7109375" style="3" bestFit="1" customWidth="1"/>
    <col min="7" max="7" width="10.5703125" style="3" customWidth="1"/>
    <col min="8" max="8" width="23.7109375" style="3" customWidth="1"/>
    <col min="9" max="9" width="8.28515625" style="3" customWidth="1"/>
    <col min="10" max="10" width="5.85546875" style="3" bestFit="1" customWidth="1"/>
    <col min="11" max="11" width="7" style="3" bestFit="1" customWidth="1"/>
    <col min="12" max="12" width="8.28515625" style="3" customWidth="1"/>
    <col min="13" max="13" width="17.140625" style="3" customWidth="1"/>
    <col min="14" max="14" width="12.7109375" style="3" bestFit="1" customWidth="1"/>
    <col min="15" max="15" width="9.28515625" style="3" bestFit="1" customWidth="1"/>
    <col min="16" max="16" width="14.85546875" style="3" customWidth="1"/>
    <col min="17" max="17" width="14.42578125" style="3" customWidth="1"/>
    <col min="18" max="18" width="8.85546875" style="3" customWidth="1"/>
    <col min="19" max="19" width="8.85546875" style="31"/>
    <col min="20" max="16384" width="8.85546875" style="3"/>
  </cols>
  <sheetData>
    <row r="1" spans="1:19" ht="18.75" x14ac:dyDescent="0.25">
      <c r="B1" s="59" t="s">
        <v>42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3" spans="1:19" s="4" customFormat="1" ht="29.45" customHeight="1" x14ac:dyDescent="0.25">
      <c r="B3" s="60" t="s">
        <v>21</v>
      </c>
      <c r="C3" s="60" t="s">
        <v>3</v>
      </c>
      <c r="D3" s="60"/>
      <c r="E3" s="61" t="s">
        <v>6</v>
      </c>
      <c r="F3" s="61"/>
      <c r="G3" s="61"/>
      <c r="H3" s="61"/>
      <c r="I3" s="61"/>
      <c r="J3" s="62" t="s">
        <v>15</v>
      </c>
      <c r="K3" s="62"/>
      <c r="L3" s="63"/>
      <c r="M3" s="64" t="s">
        <v>17</v>
      </c>
      <c r="N3" s="65"/>
      <c r="O3" s="66"/>
      <c r="P3" s="67" t="s">
        <v>9</v>
      </c>
      <c r="Q3" s="68"/>
      <c r="R3" s="34"/>
      <c r="S3" s="25"/>
    </row>
    <row r="4" spans="1:19" s="1" customFormat="1" ht="158.25" customHeight="1" x14ac:dyDescent="0.25">
      <c r="B4" s="60"/>
      <c r="C4" s="27" t="s">
        <v>12</v>
      </c>
      <c r="D4" s="26" t="s">
        <v>4</v>
      </c>
      <c r="E4" s="15" t="s">
        <v>44</v>
      </c>
      <c r="F4" s="15" t="s">
        <v>45</v>
      </c>
      <c r="G4" s="15" t="s">
        <v>46</v>
      </c>
      <c r="H4" s="8" t="s">
        <v>43</v>
      </c>
      <c r="I4" s="26" t="s">
        <v>5</v>
      </c>
      <c r="J4" s="26" t="s">
        <v>0</v>
      </c>
      <c r="K4" s="26" t="s">
        <v>1</v>
      </c>
      <c r="L4" s="26" t="s">
        <v>10</v>
      </c>
      <c r="M4" s="27" t="s">
        <v>16</v>
      </c>
      <c r="N4" s="5" t="s">
        <v>18</v>
      </c>
      <c r="O4" s="27" t="s">
        <v>13</v>
      </c>
      <c r="P4" s="28" t="s">
        <v>19</v>
      </c>
      <c r="Q4" s="22" t="s">
        <v>20</v>
      </c>
      <c r="R4" s="22">
        <v>36</v>
      </c>
      <c r="S4" s="33" t="s">
        <v>24</v>
      </c>
    </row>
    <row r="5" spans="1:19" s="17" customFormat="1" x14ac:dyDescent="0.25">
      <c r="A5" s="17">
        <v>1</v>
      </c>
      <c r="B5" s="36" t="s">
        <v>33</v>
      </c>
      <c r="C5" s="54">
        <v>10</v>
      </c>
      <c r="D5" s="43">
        <f t="shared" ref="D5:D22" si="0">C5/$C$23</f>
        <v>3.2706459525756338E-3</v>
      </c>
      <c r="E5" s="47">
        <v>24.74</v>
      </c>
      <c r="F5" s="47">
        <v>27.32</v>
      </c>
      <c r="G5" s="47">
        <v>40.700000000000003</v>
      </c>
      <c r="H5" s="24">
        <f>SUM(E5:G5)</f>
        <v>92.76</v>
      </c>
      <c r="I5" s="43">
        <f t="shared" ref="I5:I22" si="1">H5/$H$23</f>
        <v>1.0391135048908685E-2</v>
      </c>
      <c r="J5" s="44">
        <v>0.3</v>
      </c>
      <c r="K5" s="44">
        <v>0.7</v>
      </c>
      <c r="L5" s="43">
        <f>D5*J5+I5*K5</f>
        <v>8.254988320008769E-3</v>
      </c>
      <c r="M5" s="24">
        <f t="shared" ref="M5:M22" si="2">L5*$M$23</f>
        <v>24.591610205306122</v>
      </c>
      <c r="N5" s="20">
        <v>0</v>
      </c>
      <c r="O5" s="21">
        <v>0</v>
      </c>
      <c r="P5" s="21">
        <f>M5+N5+O5</f>
        <v>24.591610205306122</v>
      </c>
      <c r="Q5" s="21">
        <f>ROUND((P5/$R$4),0)</f>
        <v>1</v>
      </c>
      <c r="R5" s="29">
        <f>Q5*$R$4</f>
        <v>36</v>
      </c>
      <c r="S5" s="39">
        <v>25</v>
      </c>
    </row>
    <row r="6" spans="1:19" s="17" customFormat="1" x14ac:dyDescent="0.25">
      <c r="A6" s="17">
        <v>2</v>
      </c>
      <c r="B6" s="36" t="s">
        <v>34</v>
      </c>
      <c r="C6" s="54">
        <v>2.5</v>
      </c>
      <c r="D6" s="43">
        <f t="shared" si="0"/>
        <v>8.1766148814390845E-4</v>
      </c>
      <c r="E6" s="47">
        <v>128</v>
      </c>
      <c r="F6" s="47">
        <v>106.71</v>
      </c>
      <c r="G6" s="47">
        <v>65.930000000000007</v>
      </c>
      <c r="H6" s="24">
        <f t="shared" ref="H6:H22" si="3">SUM(E6:G6)</f>
        <v>300.64</v>
      </c>
      <c r="I6" s="43">
        <f t="shared" si="1"/>
        <v>3.3678210878653587E-2</v>
      </c>
      <c r="J6" s="44">
        <v>0.3</v>
      </c>
      <c r="K6" s="44">
        <v>0.7</v>
      </c>
      <c r="L6" s="43">
        <f t="shared" ref="L6:L22" si="4">D6*J6+I6*K6</f>
        <v>2.3820046061500681E-2</v>
      </c>
      <c r="M6" s="24">
        <f t="shared" si="2"/>
        <v>70.959917217210531</v>
      </c>
      <c r="N6" s="20">
        <v>0</v>
      </c>
      <c r="O6" s="21">
        <v>0</v>
      </c>
      <c r="P6" s="21">
        <f t="shared" ref="P6" si="5">M6+N6+O6</f>
        <v>70.959917217210531</v>
      </c>
      <c r="Q6" s="21">
        <f>ROUND((P6/$R$4),0)</f>
        <v>2</v>
      </c>
      <c r="R6" s="29">
        <f t="shared" ref="R6:R7" si="6">Q6*$R$4</f>
        <v>72</v>
      </c>
      <c r="S6" s="40">
        <v>71</v>
      </c>
    </row>
    <row r="7" spans="1:19" x14ac:dyDescent="0.25">
      <c r="A7" s="3">
        <v>3</v>
      </c>
      <c r="B7" s="36" t="s">
        <v>35</v>
      </c>
      <c r="C7" s="47">
        <v>38</v>
      </c>
      <c r="D7" s="43">
        <f t="shared" si="0"/>
        <v>1.2428454619787407E-2</v>
      </c>
      <c r="E7" s="47">
        <v>45</v>
      </c>
      <c r="F7" s="47">
        <v>33</v>
      </c>
      <c r="G7" s="47">
        <v>34</v>
      </c>
      <c r="H7" s="24">
        <f t="shared" si="3"/>
        <v>112</v>
      </c>
      <c r="I7" s="43">
        <f t="shared" si="1"/>
        <v>1.2546433004288191E-2</v>
      </c>
      <c r="J7" s="44">
        <v>0.3</v>
      </c>
      <c r="K7" s="44">
        <v>0.7</v>
      </c>
      <c r="L7" s="43">
        <f t="shared" si="4"/>
        <v>1.2511039488937954E-2</v>
      </c>
      <c r="M7" s="24">
        <f t="shared" si="2"/>
        <v>37.270386637546167</v>
      </c>
      <c r="N7" s="20">
        <v>0</v>
      </c>
      <c r="O7" s="21">
        <v>0</v>
      </c>
      <c r="P7" s="21">
        <f>M7+N7+O7</f>
        <v>37.270386637546167</v>
      </c>
      <c r="Q7" s="21">
        <f t="shared" ref="Q7" si="7">ROUND((P7/$R$4),0)</f>
        <v>1</v>
      </c>
      <c r="R7" s="29">
        <f t="shared" si="6"/>
        <v>36</v>
      </c>
      <c r="S7" s="39">
        <v>37</v>
      </c>
    </row>
    <row r="8" spans="1:19" x14ac:dyDescent="0.25">
      <c r="A8" s="3">
        <v>4</v>
      </c>
      <c r="B8" s="36" t="s">
        <v>31</v>
      </c>
      <c r="C8" s="47">
        <v>10</v>
      </c>
      <c r="D8" s="43">
        <f t="shared" si="0"/>
        <v>3.2706459525756338E-3</v>
      </c>
      <c r="E8" s="46">
        <v>35.54</v>
      </c>
      <c r="F8" s="46">
        <v>55.76</v>
      </c>
      <c r="G8" s="46">
        <v>46.76</v>
      </c>
      <c r="H8" s="24">
        <f t="shared" si="3"/>
        <v>138.06</v>
      </c>
      <c r="I8" s="45">
        <f t="shared" si="1"/>
        <v>1.5465719112250248E-2</v>
      </c>
      <c r="J8" s="44">
        <v>0.3</v>
      </c>
      <c r="K8" s="44">
        <v>0.7</v>
      </c>
      <c r="L8" s="43">
        <f t="shared" si="4"/>
        <v>1.1807197164347864E-2</v>
      </c>
      <c r="M8" s="24">
        <f t="shared" si="2"/>
        <v>35.173640352592287</v>
      </c>
      <c r="N8" s="20">
        <v>0</v>
      </c>
      <c r="O8" s="21">
        <v>0</v>
      </c>
      <c r="P8" s="21">
        <f t="shared" ref="P8:P22" si="8">M8+N8+O8</f>
        <v>35.173640352592287</v>
      </c>
      <c r="Q8" s="21">
        <f t="shared" ref="Q8:Q22" si="9">ROUND((P8/$R$4),0)</f>
        <v>1</v>
      </c>
      <c r="R8" s="29">
        <f t="shared" ref="R8:R22" si="10">Q8*$R$4</f>
        <v>36</v>
      </c>
      <c r="S8" s="41">
        <v>35</v>
      </c>
    </row>
    <row r="9" spans="1:19" x14ac:dyDescent="0.25">
      <c r="A9" s="3">
        <v>5</v>
      </c>
      <c r="B9" s="36" t="s">
        <v>26</v>
      </c>
      <c r="C9" s="47">
        <v>6.2</v>
      </c>
      <c r="D9" s="43">
        <f t="shared" si="0"/>
        <v>2.0278004905968931E-3</v>
      </c>
      <c r="E9" s="46">
        <v>59</v>
      </c>
      <c r="F9" s="46">
        <v>162.54</v>
      </c>
      <c r="G9" s="46">
        <v>78</v>
      </c>
      <c r="H9" s="24">
        <f t="shared" si="3"/>
        <v>299.53999999999996</v>
      </c>
      <c r="I9" s="45">
        <f t="shared" si="1"/>
        <v>3.3554986983075755E-2</v>
      </c>
      <c r="J9" s="44">
        <v>0.3</v>
      </c>
      <c r="K9" s="44">
        <v>0.7</v>
      </c>
      <c r="L9" s="43">
        <f t="shared" si="4"/>
        <v>2.4096831035332094E-2</v>
      </c>
      <c r="M9" s="24">
        <f t="shared" si="2"/>
        <v>71.784459654254306</v>
      </c>
      <c r="N9" s="20">
        <v>0</v>
      </c>
      <c r="O9" s="21">
        <v>0</v>
      </c>
      <c r="P9" s="21">
        <f t="shared" si="8"/>
        <v>71.784459654254306</v>
      </c>
      <c r="Q9" s="21">
        <f t="shared" si="9"/>
        <v>2</v>
      </c>
      <c r="R9" s="29">
        <f t="shared" si="10"/>
        <v>72</v>
      </c>
      <c r="S9" s="41">
        <v>72</v>
      </c>
    </row>
    <row r="10" spans="1:19" x14ac:dyDescent="0.25">
      <c r="A10" s="3">
        <v>6</v>
      </c>
      <c r="B10" s="36" t="s">
        <v>30</v>
      </c>
      <c r="C10" s="47">
        <v>24</v>
      </c>
      <c r="D10" s="43">
        <f t="shared" si="0"/>
        <v>7.8495502861815215E-3</v>
      </c>
      <c r="E10" s="46">
        <v>73.459999999999994</v>
      </c>
      <c r="F10" s="46">
        <v>80</v>
      </c>
      <c r="G10" s="46">
        <v>82</v>
      </c>
      <c r="H10" s="24">
        <f t="shared" si="3"/>
        <v>235.45999999999998</v>
      </c>
      <c r="I10" s="45">
        <f t="shared" si="1"/>
        <v>2.6376634957050869E-2</v>
      </c>
      <c r="J10" s="44">
        <v>0.3</v>
      </c>
      <c r="K10" s="44">
        <v>0.7</v>
      </c>
      <c r="L10" s="43">
        <f t="shared" si="4"/>
        <v>2.0818509555790062E-2</v>
      </c>
      <c r="M10" s="24">
        <f t="shared" si="2"/>
        <v>62.018339966698598</v>
      </c>
      <c r="N10" s="20">
        <v>0</v>
      </c>
      <c r="O10" s="21">
        <v>0</v>
      </c>
      <c r="P10" s="21">
        <f t="shared" si="8"/>
        <v>62.018339966698598</v>
      </c>
      <c r="Q10" s="21">
        <f t="shared" si="9"/>
        <v>2</v>
      </c>
      <c r="R10" s="29">
        <f t="shared" si="10"/>
        <v>72</v>
      </c>
      <c r="S10" s="41">
        <v>62</v>
      </c>
    </row>
    <row r="11" spans="1:19" x14ac:dyDescent="0.25">
      <c r="A11" s="3">
        <v>7</v>
      </c>
      <c r="B11" s="36" t="s">
        <v>32</v>
      </c>
      <c r="C11" s="47">
        <v>108</v>
      </c>
      <c r="D11" s="43">
        <f t="shared" si="0"/>
        <v>3.5322976287816846E-2</v>
      </c>
      <c r="E11" s="46">
        <v>62.154000000000003</v>
      </c>
      <c r="F11" s="46">
        <v>51.45</v>
      </c>
      <c r="G11" s="46">
        <v>72.625</v>
      </c>
      <c r="H11" s="24">
        <f t="shared" si="3"/>
        <v>186.22900000000001</v>
      </c>
      <c r="I11" s="45">
        <f t="shared" si="1"/>
        <v>2.0861693499603443E-2</v>
      </c>
      <c r="J11" s="44">
        <v>0.3</v>
      </c>
      <c r="K11" s="44">
        <v>0.7</v>
      </c>
      <c r="L11" s="43">
        <f t="shared" si="4"/>
        <v>2.5200078336067459E-2</v>
      </c>
      <c r="M11" s="24">
        <f t="shared" si="2"/>
        <v>75.071033363144963</v>
      </c>
      <c r="N11" s="20">
        <v>0</v>
      </c>
      <c r="O11" s="21">
        <v>0</v>
      </c>
      <c r="P11" s="21">
        <f t="shared" si="8"/>
        <v>75.071033363144963</v>
      </c>
      <c r="Q11" s="21">
        <f t="shared" si="9"/>
        <v>2</v>
      </c>
      <c r="R11" s="29">
        <f t="shared" si="10"/>
        <v>72</v>
      </c>
      <c r="S11" s="41">
        <v>75</v>
      </c>
    </row>
    <row r="12" spans="1:19" x14ac:dyDescent="0.25">
      <c r="A12" s="3">
        <v>8</v>
      </c>
      <c r="B12" s="36" t="s">
        <v>36</v>
      </c>
      <c r="C12" s="47">
        <v>40.799999999999997</v>
      </c>
      <c r="D12" s="43">
        <f t="shared" si="0"/>
        <v>1.3344235486508585E-2</v>
      </c>
      <c r="E12" s="46">
        <v>378.96</v>
      </c>
      <c r="F12" s="46">
        <v>445.45600000000002</v>
      </c>
      <c r="G12" s="46">
        <v>438.81</v>
      </c>
      <c r="H12" s="24">
        <f t="shared" si="3"/>
        <v>1263.2259999999999</v>
      </c>
      <c r="I12" s="45">
        <f t="shared" si="1"/>
        <v>0.14150875337745494</v>
      </c>
      <c r="J12" s="44">
        <v>0.3</v>
      </c>
      <c r="K12" s="44">
        <v>0.7</v>
      </c>
      <c r="L12" s="43">
        <f t="shared" si="4"/>
        <v>0.10305939801017103</v>
      </c>
      <c r="M12" s="24">
        <f t="shared" si="2"/>
        <v>307.01394667229948</v>
      </c>
      <c r="N12" s="20">
        <v>0</v>
      </c>
      <c r="O12" s="21">
        <v>0</v>
      </c>
      <c r="P12" s="21">
        <f t="shared" si="8"/>
        <v>307.01394667229948</v>
      </c>
      <c r="Q12" s="21">
        <f t="shared" si="9"/>
        <v>9</v>
      </c>
      <c r="R12" s="29">
        <f t="shared" si="10"/>
        <v>324</v>
      </c>
      <c r="S12" s="41">
        <v>307</v>
      </c>
    </row>
    <row r="13" spans="1:19" x14ac:dyDescent="0.25">
      <c r="A13" s="3">
        <v>9</v>
      </c>
      <c r="B13" s="36" t="s">
        <v>37</v>
      </c>
      <c r="C13" s="47">
        <v>136</v>
      </c>
      <c r="D13" s="43">
        <f t="shared" si="0"/>
        <v>4.4480784955028621E-2</v>
      </c>
      <c r="E13" s="46">
        <v>177</v>
      </c>
      <c r="F13" s="46">
        <v>141</v>
      </c>
      <c r="G13" s="46">
        <v>150</v>
      </c>
      <c r="H13" s="24">
        <f t="shared" si="3"/>
        <v>468</v>
      </c>
      <c r="I13" s="45">
        <f t="shared" si="1"/>
        <v>5.2426166482204231E-2</v>
      </c>
      <c r="J13" s="44">
        <v>0.3</v>
      </c>
      <c r="K13" s="44">
        <v>0.7</v>
      </c>
      <c r="L13" s="43">
        <f>D13*J13+I13*K13</f>
        <v>5.0042552024051543E-2</v>
      </c>
      <c r="M13" s="24">
        <f t="shared" si="2"/>
        <v>149.07676247964955</v>
      </c>
      <c r="N13" s="20">
        <v>0</v>
      </c>
      <c r="O13" s="21">
        <v>0</v>
      </c>
      <c r="P13" s="21">
        <f t="shared" si="8"/>
        <v>149.07676247964955</v>
      </c>
      <c r="Q13" s="21">
        <f t="shared" si="9"/>
        <v>4</v>
      </c>
      <c r="R13" s="29">
        <f t="shared" si="10"/>
        <v>144</v>
      </c>
      <c r="S13" s="41">
        <v>149</v>
      </c>
    </row>
    <row r="14" spans="1:19" x14ac:dyDescent="0.25">
      <c r="A14" s="3">
        <v>10</v>
      </c>
      <c r="B14" s="36" t="s">
        <v>38</v>
      </c>
      <c r="C14" s="47">
        <v>47</v>
      </c>
      <c r="D14" s="43">
        <f t="shared" si="0"/>
        <v>1.5372035977105479E-2</v>
      </c>
      <c r="E14" s="46">
        <v>51.38</v>
      </c>
      <c r="F14" s="46">
        <v>69.52</v>
      </c>
      <c r="G14" s="46">
        <v>54.46</v>
      </c>
      <c r="H14" s="24">
        <f t="shared" si="3"/>
        <v>175.36</v>
      </c>
      <c r="I14" s="45">
        <f t="shared" si="1"/>
        <v>1.9644129389571226E-2</v>
      </c>
      <c r="J14" s="44">
        <v>0.3</v>
      </c>
      <c r="K14" s="44">
        <v>0.7</v>
      </c>
      <c r="L14" s="43">
        <f t="shared" si="4"/>
        <v>1.83625013658315E-2</v>
      </c>
      <c r="M14" s="24">
        <f t="shared" si="2"/>
        <v>54.701891568812037</v>
      </c>
      <c r="N14" s="20">
        <v>0</v>
      </c>
      <c r="O14" s="21">
        <v>0</v>
      </c>
      <c r="P14" s="21">
        <f t="shared" si="8"/>
        <v>54.701891568812037</v>
      </c>
      <c r="Q14" s="21">
        <f t="shared" si="9"/>
        <v>2</v>
      </c>
      <c r="R14" s="29">
        <f t="shared" si="10"/>
        <v>72</v>
      </c>
      <c r="S14" s="41">
        <v>55</v>
      </c>
    </row>
    <row r="15" spans="1:19" x14ac:dyDescent="0.25">
      <c r="A15" s="3">
        <v>11</v>
      </c>
      <c r="B15" s="36" t="s">
        <v>39</v>
      </c>
      <c r="C15" s="47">
        <v>1810</v>
      </c>
      <c r="D15" s="43">
        <f t="shared" si="0"/>
        <v>0.5919869174161897</v>
      </c>
      <c r="E15" s="46">
        <v>805.66</v>
      </c>
      <c r="F15" s="46">
        <v>860.06</v>
      </c>
      <c r="G15" s="46">
        <v>829.38</v>
      </c>
      <c r="H15" s="24">
        <f t="shared" si="3"/>
        <v>2495.1</v>
      </c>
      <c r="I15" s="35">
        <f t="shared" si="1"/>
        <v>0.27950540168749521</v>
      </c>
      <c r="J15" s="19">
        <v>0.3</v>
      </c>
      <c r="K15" s="19">
        <v>0.7</v>
      </c>
      <c r="L15" s="18">
        <f t="shared" si="4"/>
        <v>0.37324985640610353</v>
      </c>
      <c r="M15" s="21">
        <f t="shared" si="2"/>
        <v>1111.9113222337824</v>
      </c>
      <c r="N15" s="20">
        <v>0</v>
      </c>
      <c r="O15" s="21">
        <v>0</v>
      </c>
      <c r="P15" s="21">
        <f t="shared" si="8"/>
        <v>1111.9113222337824</v>
      </c>
      <c r="Q15" s="21">
        <f t="shared" si="9"/>
        <v>31</v>
      </c>
      <c r="R15" s="42">
        <f t="shared" si="10"/>
        <v>1116</v>
      </c>
      <c r="S15" s="41">
        <v>1116</v>
      </c>
    </row>
    <row r="16" spans="1:19" x14ac:dyDescent="0.25">
      <c r="A16" s="3">
        <v>12</v>
      </c>
      <c r="B16" s="36" t="s">
        <v>28</v>
      </c>
      <c r="C16" s="47">
        <v>8</v>
      </c>
      <c r="D16" s="43">
        <f t="shared" si="0"/>
        <v>2.6165167620605069E-3</v>
      </c>
      <c r="E16" s="46">
        <v>28</v>
      </c>
      <c r="F16" s="46">
        <v>46.14</v>
      </c>
      <c r="G16" s="46">
        <v>64.8</v>
      </c>
      <c r="H16" s="24">
        <f t="shared" si="3"/>
        <v>138.94</v>
      </c>
      <c r="I16" s="35">
        <f t="shared" si="1"/>
        <v>1.5564298228712511E-2</v>
      </c>
      <c r="J16" s="19">
        <v>0.3</v>
      </c>
      <c r="K16" s="19">
        <v>0.7</v>
      </c>
      <c r="L16" s="18">
        <f t="shared" si="4"/>
        <v>1.1679963788716909E-2</v>
      </c>
      <c r="M16" s="21">
        <f t="shared" si="2"/>
        <v>34.794612126587673</v>
      </c>
      <c r="N16" s="20">
        <v>0</v>
      </c>
      <c r="O16" s="21">
        <v>0</v>
      </c>
      <c r="P16" s="21">
        <f t="shared" si="8"/>
        <v>34.794612126587673</v>
      </c>
      <c r="Q16" s="21">
        <f t="shared" si="9"/>
        <v>1</v>
      </c>
      <c r="R16" s="29">
        <f t="shared" si="10"/>
        <v>36</v>
      </c>
      <c r="S16" s="41">
        <v>35</v>
      </c>
    </row>
    <row r="17" spans="1:19" x14ac:dyDescent="0.25">
      <c r="A17" s="3">
        <v>13</v>
      </c>
      <c r="B17" s="36" t="s">
        <v>25</v>
      </c>
      <c r="C17" s="47">
        <v>10</v>
      </c>
      <c r="D17" s="43">
        <f t="shared" si="0"/>
        <v>3.2706459525756338E-3</v>
      </c>
      <c r="E17" s="46">
        <v>29</v>
      </c>
      <c r="F17" s="46">
        <v>47.44</v>
      </c>
      <c r="G17" s="46">
        <v>67.36</v>
      </c>
      <c r="H17" s="24">
        <f t="shared" si="3"/>
        <v>143.80000000000001</v>
      </c>
      <c r="I17" s="35">
        <f t="shared" si="1"/>
        <v>1.6108723803720019E-2</v>
      </c>
      <c r="J17" s="19">
        <v>0.3</v>
      </c>
      <c r="K17" s="19">
        <v>0.7</v>
      </c>
      <c r="L17" s="18">
        <f t="shared" si="4"/>
        <v>1.2257300448376703E-2</v>
      </c>
      <c r="M17" s="21">
        <f t="shared" si="2"/>
        <v>36.514498035714197</v>
      </c>
      <c r="N17" s="20">
        <v>0</v>
      </c>
      <c r="O17" s="21">
        <v>0</v>
      </c>
      <c r="P17" s="21">
        <f t="shared" si="8"/>
        <v>36.514498035714197</v>
      </c>
      <c r="Q17" s="21">
        <f t="shared" si="9"/>
        <v>1</v>
      </c>
      <c r="R17" s="29">
        <f t="shared" si="10"/>
        <v>36</v>
      </c>
      <c r="S17" s="41">
        <v>37</v>
      </c>
    </row>
    <row r="18" spans="1:19" x14ac:dyDescent="0.25">
      <c r="A18" s="3">
        <v>14</v>
      </c>
      <c r="B18" s="36" t="s">
        <v>40</v>
      </c>
      <c r="C18" s="47">
        <v>610</v>
      </c>
      <c r="D18" s="43">
        <f t="shared" si="0"/>
        <v>0.19950940310711365</v>
      </c>
      <c r="E18" s="46">
        <v>325.63</v>
      </c>
      <c r="F18" s="46">
        <v>547.48</v>
      </c>
      <c r="G18" s="46">
        <v>509.78</v>
      </c>
      <c r="H18" s="24">
        <f t="shared" si="3"/>
        <v>1382.8899999999999</v>
      </c>
      <c r="I18" s="35">
        <f t="shared" si="1"/>
        <v>0.15491372086875085</v>
      </c>
      <c r="J18" s="19">
        <v>0.3</v>
      </c>
      <c r="K18" s="19">
        <v>0.7</v>
      </c>
      <c r="L18" s="18">
        <f>D18*J18+I18*K18</f>
        <v>0.16829242554025969</v>
      </c>
      <c r="M18" s="21">
        <f t="shared" si="2"/>
        <v>501.34313568443361</v>
      </c>
      <c r="N18" s="20">
        <v>0</v>
      </c>
      <c r="O18" s="21">
        <v>0</v>
      </c>
      <c r="P18" s="21">
        <f t="shared" si="8"/>
        <v>501.34313568443361</v>
      </c>
      <c r="Q18" s="21">
        <f t="shared" si="9"/>
        <v>14</v>
      </c>
      <c r="R18" s="42">
        <f t="shared" si="10"/>
        <v>504</v>
      </c>
      <c r="S18" s="41">
        <v>504</v>
      </c>
    </row>
    <row r="19" spans="1:19" x14ac:dyDescent="0.25">
      <c r="A19" s="3">
        <v>15</v>
      </c>
      <c r="B19" s="36" t="s">
        <v>27</v>
      </c>
      <c r="C19" s="47">
        <v>47</v>
      </c>
      <c r="D19" s="43">
        <f t="shared" si="0"/>
        <v>1.5372035977105479E-2</v>
      </c>
      <c r="E19" s="46">
        <v>55</v>
      </c>
      <c r="F19" s="46">
        <v>79.602999999999994</v>
      </c>
      <c r="G19" s="46">
        <v>63.832000000000001</v>
      </c>
      <c r="H19" s="24">
        <f t="shared" si="3"/>
        <v>198.435</v>
      </c>
      <c r="I19" s="35">
        <f t="shared" si="1"/>
        <v>2.2229030653624349E-2</v>
      </c>
      <c r="J19" s="19">
        <v>0.3</v>
      </c>
      <c r="K19" s="19">
        <v>0.7</v>
      </c>
      <c r="L19" s="18">
        <f t="shared" si="4"/>
        <v>2.0171932250668687E-2</v>
      </c>
      <c r="M19" s="21">
        <f t="shared" si="2"/>
        <v>60.092186174742018</v>
      </c>
      <c r="N19" s="20">
        <v>0</v>
      </c>
      <c r="O19" s="21">
        <v>0</v>
      </c>
      <c r="P19" s="21">
        <f t="shared" si="8"/>
        <v>60.092186174742018</v>
      </c>
      <c r="Q19" s="21">
        <f t="shared" si="9"/>
        <v>2</v>
      </c>
      <c r="R19" s="29">
        <f t="shared" si="10"/>
        <v>72</v>
      </c>
      <c r="S19" s="41">
        <v>60</v>
      </c>
    </row>
    <row r="20" spans="1:19" x14ac:dyDescent="0.25">
      <c r="A20" s="3">
        <v>16</v>
      </c>
      <c r="B20" s="36" t="s">
        <v>41</v>
      </c>
      <c r="C20" s="47">
        <v>130</v>
      </c>
      <c r="D20" s="43">
        <f t="shared" si="0"/>
        <v>4.2518397383483238E-2</v>
      </c>
      <c r="E20" s="46">
        <v>299</v>
      </c>
      <c r="F20" s="46">
        <v>382</v>
      </c>
      <c r="G20" s="46">
        <v>416.96</v>
      </c>
      <c r="H20" s="24">
        <f t="shared" si="3"/>
        <v>1097.96</v>
      </c>
      <c r="I20" s="35">
        <f t="shared" si="1"/>
        <v>0.12299537126239521</v>
      </c>
      <c r="J20" s="19">
        <v>0.3</v>
      </c>
      <c r="K20" s="19">
        <v>0.7</v>
      </c>
      <c r="L20" s="18">
        <f t="shared" si="4"/>
        <v>9.8852279098721615E-2</v>
      </c>
      <c r="M20" s="21">
        <f t="shared" si="2"/>
        <v>294.48093943509167</v>
      </c>
      <c r="N20" s="20">
        <v>0</v>
      </c>
      <c r="O20" s="21">
        <v>72</v>
      </c>
      <c r="P20" s="21">
        <f t="shared" si="8"/>
        <v>366.48093943509167</v>
      </c>
      <c r="Q20" s="21">
        <f t="shared" si="9"/>
        <v>10</v>
      </c>
      <c r="R20" s="29">
        <f t="shared" si="10"/>
        <v>360</v>
      </c>
      <c r="S20" s="41">
        <v>366</v>
      </c>
    </row>
    <row r="21" spans="1:19" ht="30" x14ac:dyDescent="0.25">
      <c r="A21" s="3">
        <v>17</v>
      </c>
      <c r="B21" s="48" t="s">
        <v>29</v>
      </c>
      <c r="C21" s="47">
        <v>10</v>
      </c>
      <c r="D21" s="43">
        <f t="shared" si="0"/>
        <v>3.2706459525756338E-3</v>
      </c>
      <c r="E21" s="46">
        <v>69.5</v>
      </c>
      <c r="F21" s="46">
        <v>48</v>
      </c>
      <c r="G21" s="46">
        <v>51</v>
      </c>
      <c r="H21" s="24">
        <f t="shared" si="3"/>
        <v>168.5</v>
      </c>
      <c r="I21" s="35">
        <f t="shared" si="1"/>
        <v>1.8875660368058572E-2</v>
      </c>
      <c r="J21" s="19">
        <v>0.3</v>
      </c>
      <c r="K21" s="19">
        <v>0.7</v>
      </c>
      <c r="L21" s="18">
        <f t="shared" si="4"/>
        <v>1.419415604341369E-2</v>
      </c>
      <c r="M21" s="21">
        <f t="shared" si="2"/>
        <v>42.284390853329384</v>
      </c>
      <c r="N21" s="20">
        <v>0</v>
      </c>
      <c r="O21" s="21">
        <v>0</v>
      </c>
      <c r="P21" s="21">
        <f t="shared" si="8"/>
        <v>42.284390853329384</v>
      </c>
      <c r="Q21" s="21">
        <f t="shared" si="9"/>
        <v>1</v>
      </c>
      <c r="R21" s="29">
        <f t="shared" si="10"/>
        <v>36</v>
      </c>
      <c r="S21" s="41">
        <v>42</v>
      </c>
    </row>
    <row r="22" spans="1:19" x14ac:dyDescent="0.25">
      <c r="A22" s="3">
        <v>18</v>
      </c>
      <c r="B22" s="48" t="s">
        <v>47</v>
      </c>
      <c r="C22" s="47">
        <v>10</v>
      </c>
      <c r="D22" s="49">
        <f t="shared" si="0"/>
        <v>3.2706459525756338E-3</v>
      </c>
      <c r="E22" s="46">
        <v>9.98</v>
      </c>
      <c r="F22" s="46">
        <v>9.98</v>
      </c>
      <c r="G22" s="46">
        <v>9.98</v>
      </c>
      <c r="H22" s="50">
        <f t="shared" si="3"/>
        <v>29.94</v>
      </c>
      <c r="I22" s="35">
        <f t="shared" si="1"/>
        <v>3.3539303941820401E-3</v>
      </c>
      <c r="J22" s="19">
        <v>0.3</v>
      </c>
      <c r="K22" s="19">
        <v>0.7</v>
      </c>
      <c r="L22" s="35">
        <f t="shared" si="4"/>
        <v>3.3289450617001179E-3</v>
      </c>
      <c r="M22" s="51">
        <f t="shared" si="2"/>
        <v>9.9169273388046513</v>
      </c>
      <c r="N22" s="52">
        <v>0</v>
      </c>
      <c r="O22" s="51">
        <v>0</v>
      </c>
      <c r="P22" s="51">
        <f t="shared" si="8"/>
        <v>9.9169273388046513</v>
      </c>
      <c r="Q22" s="51">
        <f t="shared" si="9"/>
        <v>0</v>
      </c>
      <c r="R22" s="53">
        <f t="shared" si="10"/>
        <v>0</v>
      </c>
      <c r="S22" s="41">
        <v>0</v>
      </c>
    </row>
    <row r="23" spans="1:19" x14ac:dyDescent="0.25">
      <c r="B23" s="37" t="s">
        <v>2</v>
      </c>
      <c r="C23" s="38">
        <f t="shared" ref="C23:I23" si="11">SUM(C5:C22)</f>
        <v>3057.5</v>
      </c>
      <c r="D23" s="12">
        <f t="shared" si="11"/>
        <v>1</v>
      </c>
      <c r="E23" s="13">
        <f t="shared" si="11"/>
        <v>2657.0039999999999</v>
      </c>
      <c r="F23" s="13">
        <f t="shared" si="11"/>
        <v>3193.4589999999998</v>
      </c>
      <c r="G23" s="13">
        <f t="shared" si="11"/>
        <v>3076.3769999999995</v>
      </c>
      <c r="H23" s="13">
        <f t="shared" si="11"/>
        <v>8926.84</v>
      </c>
      <c r="I23" s="14">
        <f t="shared" si="11"/>
        <v>1</v>
      </c>
      <c r="J23" s="14"/>
      <c r="K23" s="14"/>
      <c r="L23" s="14">
        <f>SUM(L5:L22)</f>
        <v>1</v>
      </c>
      <c r="M23" s="23">
        <v>2979</v>
      </c>
      <c r="N23" s="23">
        <f>SUM(N5:N22)</f>
        <v>0</v>
      </c>
      <c r="O23" s="13">
        <v>0</v>
      </c>
      <c r="P23" s="13">
        <f>SUM(P5:P22)</f>
        <v>3051</v>
      </c>
      <c r="Q23" s="13">
        <f>SUM(Q5:Q22)</f>
        <v>86</v>
      </c>
      <c r="R23" s="30">
        <f>SUM(R5:R22)</f>
        <v>3096</v>
      </c>
      <c r="S23" s="13">
        <f>SUM(S5:S22)</f>
        <v>3048</v>
      </c>
    </row>
    <row r="24" spans="1:19" ht="198" x14ac:dyDescent="0.25">
      <c r="C24" s="6" t="s">
        <v>7</v>
      </c>
      <c r="D24" s="2"/>
      <c r="E24" s="2"/>
      <c r="F24" s="2"/>
      <c r="G24" s="2"/>
      <c r="H24" s="6" t="s">
        <v>8</v>
      </c>
      <c r="I24" s="2"/>
      <c r="J24" s="2"/>
      <c r="K24" s="2"/>
      <c r="L24" s="2"/>
      <c r="M24" s="6" t="s">
        <v>22</v>
      </c>
      <c r="N24" s="32"/>
      <c r="O24" s="2"/>
      <c r="P24" s="6" t="s">
        <v>23</v>
      </c>
    </row>
    <row r="25" spans="1:19" x14ac:dyDescent="0.25">
      <c r="B25" s="58"/>
      <c r="C25" s="58"/>
      <c r="D25" s="58"/>
      <c r="E25" s="58"/>
      <c r="F25" s="58"/>
      <c r="G25" s="58"/>
      <c r="H25" s="58"/>
      <c r="I25" s="58"/>
      <c r="J25" s="58"/>
    </row>
    <row r="26" spans="1:19" x14ac:dyDescent="0.25">
      <c r="B26" s="7"/>
      <c r="C26" s="7"/>
      <c r="D26" s="7"/>
      <c r="E26" s="7"/>
      <c r="F26" s="7"/>
      <c r="G26" s="7"/>
      <c r="H26" s="7"/>
      <c r="I26" s="7"/>
      <c r="J26" s="7"/>
    </row>
    <row r="29" spans="1:19" x14ac:dyDescent="0.25">
      <c r="C29" s="9"/>
      <c r="D29" s="10"/>
      <c r="E29" s="10"/>
      <c r="F29" s="11"/>
      <c r="G29" s="11"/>
    </row>
    <row r="30" spans="1:19" x14ac:dyDescent="0.25">
      <c r="B30" s="16" t="s">
        <v>14</v>
      </c>
    </row>
    <row r="35" spans="2:2" x14ac:dyDescent="0.25">
      <c r="B35" s="3" t="s">
        <v>11</v>
      </c>
    </row>
  </sheetData>
  <mergeCells count="8">
    <mergeCell ref="B25:J25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98F5C-00CF-49B5-AEB5-C71CA53F5BAA}">
  <sheetPr>
    <pageSetUpPr fitToPage="1"/>
  </sheetPr>
  <dimension ref="A1:S35"/>
  <sheetViews>
    <sheetView view="pageBreakPreview" zoomScale="90" zoomScaleNormal="90" zoomScaleSheetLayoutView="90" workbookViewId="0">
      <selection activeCell="S12" sqref="S12"/>
    </sheetView>
  </sheetViews>
  <sheetFormatPr defaultColWidth="8.85546875" defaultRowHeight="15" x14ac:dyDescent="0.25"/>
  <cols>
    <col min="1" max="1" width="3.28515625" style="3" customWidth="1"/>
    <col min="2" max="2" width="31.42578125" style="3" customWidth="1"/>
    <col min="3" max="3" width="13" style="3" customWidth="1"/>
    <col min="4" max="4" width="9.7109375" style="4" customWidth="1"/>
    <col min="5" max="5" width="10.7109375" style="3" bestFit="1" customWidth="1"/>
    <col min="6" max="6" width="9.7109375" style="3" bestFit="1" customWidth="1"/>
    <col min="7" max="7" width="10.5703125" style="3" customWidth="1"/>
    <col min="8" max="8" width="23.7109375" style="3" customWidth="1"/>
    <col min="9" max="9" width="8.28515625" style="3" customWidth="1"/>
    <col min="10" max="10" width="5.85546875" style="3" bestFit="1" customWidth="1"/>
    <col min="11" max="11" width="7" style="3" bestFit="1" customWidth="1"/>
    <col min="12" max="12" width="8.28515625" style="3" customWidth="1"/>
    <col min="13" max="13" width="17.140625" style="3" customWidth="1"/>
    <col min="14" max="14" width="12.7109375" style="3" bestFit="1" customWidth="1"/>
    <col min="15" max="15" width="9.28515625" style="3" bestFit="1" customWidth="1"/>
    <col min="16" max="16" width="14.85546875" style="3" customWidth="1"/>
    <col min="17" max="17" width="14.42578125" style="3" customWidth="1"/>
    <col min="18" max="18" width="8.85546875" style="3" customWidth="1"/>
    <col min="19" max="19" width="8.85546875" style="31"/>
    <col min="20" max="16384" width="8.85546875" style="3"/>
  </cols>
  <sheetData>
    <row r="1" spans="1:19" ht="18.75" x14ac:dyDescent="0.25">
      <c r="B1" s="59" t="s">
        <v>48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3" spans="1:19" s="4" customFormat="1" ht="29.45" customHeight="1" x14ac:dyDescent="0.25">
      <c r="B3" s="60" t="s">
        <v>21</v>
      </c>
      <c r="C3" s="60" t="s">
        <v>3</v>
      </c>
      <c r="D3" s="60"/>
      <c r="E3" s="61" t="s">
        <v>6</v>
      </c>
      <c r="F3" s="61"/>
      <c r="G3" s="61"/>
      <c r="H3" s="61"/>
      <c r="I3" s="61"/>
      <c r="J3" s="62" t="s">
        <v>15</v>
      </c>
      <c r="K3" s="62"/>
      <c r="L3" s="63"/>
      <c r="M3" s="64" t="s">
        <v>17</v>
      </c>
      <c r="N3" s="65"/>
      <c r="O3" s="66"/>
      <c r="P3" s="67" t="s">
        <v>9</v>
      </c>
      <c r="Q3" s="68"/>
      <c r="R3" s="34"/>
      <c r="S3" s="25"/>
    </row>
    <row r="4" spans="1:19" s="1" customFormat="1" ht="158.25" customHeight="1" x14ac:dyDescent="0.25">
      <c r="B4" s="60"/>
      <c r="C4" s="56" t="s">
        <v>12</v>
      </c>
      <c r="D4" s="55" t="s">
        <v>4</v>
      </c>
      <c r="E4" s="15" t="s">
        <v>44</v>
      </c>
      <c r="F4" s="15" t="s">
        <v>45</v>
      </c>
      <c r="G4" s="15" t="s">
        <v>46</v>
      </c>
      <c r="H4" s="8" t="s">
        <v>43</v>
      </c>
      <c r="I4" s="55" t="s">
        <v>5</v>
      </c>
      <c r="J4" s="55" t="s">
        <v>0</v>
      </c>
      <c r="K4" s="55" t="s">
        <v>1</v>
      </c>
      <c r="L4" s="55" t="s">
        <v>10</v>
      </c>
      <c r="M4" s="56" t="s">
        <v>16</v>
      </c>
      <c r="N4" s="5" t="s">
        <v>18</v>
      </c>
      <c r="O4" s="56" t="s">
        <v>13</v>
      </c>
      <c r="P4" s="57" t="s">
        <v>19</v>
      </c>
      <c r="Q4" s="22" t="s">
        <v>20</v>
      </c>
      <c r="R4" s="22">
        <v>36</v>
      </c>
      <c r="S4" s="33" t="s">
        <v>24</v>
      </c>
    </row>
    <row r="5" spans="1:19" s="17" customFormat="1" x14ac:dyDescent="0.25">
      <c r="A5" s="17">
        <v>1</v>
      </c>
      <c r="B5" s="36" t="s">
        <v>33</v>
      </c>
      <c r="C5" s="54">
        <v>10</v>
      </c>
      <c r="D5" s="43">
        <f t="shared" ref="D5:D22" si="0">C5/$C$23</f>
        <v>3.2706459525756338E-3</v>
      </c>
      <c r="E5" s="47">
        <v>24.74</v>
      </c>
      <c r="F5" s="47">
        <v>27.32</v>
      </c>
      <c r="G5" s="47">
        <v>40.700000000000003</v>
      </c>
      <c r="H5" s="24">
        <f>SUM(E5:G5)</f>
        <v>92.76</v>
      </c>
      <c r="I5" s="43">
        <f t="shared" ref="I5:I22" si="1">H5/$H$23</f>
        <v>1.0391135048908685E-2</v>
      </c>
      <c r="J5" s="44">
        <v>0.3</v>
      </c>
      <c r="K5" s="44">
        <v>0.7</v>
      </c>
      <c r="L5" s="43">
        <f>D5*J5+I5*K5</f>
        <v>8.254988320008769E-3</v>
      </c>
      <c r="M5" s="24">
        <f t="shared" ref="M5:M22" si="2">L5*$M$23</f>
        <v>24.112820882745613</v>
      </c>
      <c r="N5" s="20">
        <v>0</v>
      </c>
      <c r="O5" s="21">
        <v>0</v>
      </c>
      <c r="P5" s="21">
        <f>M5+N5+O5</f>
        <v>24.112820882745613</v>
      </c>
      <c r="Q5" s="21">
        <f>ROUND((P5/$R$4),0)</f>
        <v>1</v>
      </c>
      <c r="R5" s="29">
        <f>Q5*$R$4</f>
        <v>36</v>
      </c>
      <c r="S5" s="39">
        <v>24</v>
      </c>
    </row>
    <row r="6" spans="1:19" s="17" customFormat="1" x14ac:dyDescent="0.25">
      <c r="A6" s="17">
        <v>2</v>
      </c>
      <c r="B6" s="36" t="s">
        <v>34</v>
      </c>
      <c r="C6" s="54">
        <v>2.5</v>
      </c>
      <c r="D6" s="43">
        <f t="shared" si="0"/>
        <v>8.1766148814390845E-4</v>
      </c>
      <c r="E6" s="47">
        <v>128</v>
      </c>
      <c r="F6" s="47">
        <v>106.71</v>
      </c>
      <c r="G6" s="47">
        <v>65.930000000000007</v>
      </c>
      <c r="H6" s="24">
        <f t="shared" ref="H6:H22" si="3">SUM(E6:G6)</f>
        <v>300.64</v>
      </c>
      <c r="I6" s="43">
        <f t="shared" si="1"/>
        <v>3.3678210878653587E-2</v>
      </c>
      <c r="J6" s="44">
        <v>0.3</v>
      </c>
      <c r="K6" s="44">
        <v>0.7</v>
      </c>
      <c r="L6" s="43">
        <f t="shared" ref="L6:L22" si="4">D6*J6+I6*K6</f>
        <v>2.3820046061500681E-2</v>
      </c>
      <c r="M6" s="24">
        <f t="shared" si="2"/>
        <v>69.578354545643492</v>
      </c>
      <c r="N6" s="20">
        <v>0</v>
      </c>
      <c r="O6" s="21">
        <v>0</v>
      </c>
      <c r="P6" s="21">
        <f t="shared" ref="P6" si="5">M6+N6+O6</f>
        <v>69.578354545643492</v>
      </c>
      <c r="Q6" s="21">
        <f>ROUND((P6/$R$4),0)</f>
        <v>2</v>
      </c>
      <c r="R6" s="29">
        <f t="shared" ref="R6:R22" si="6">Q6*$R$4</f>
        <v>72</v>
      </c>
      <c r="S6" s="40">
        <v>70</v>
      </c>
    </row>
    <row r="7" spans="1:19" x14ac:dyDescent="0.25">
      <c r="A7" s="3">
        <v>3</v>
      </c>
      <c r="B7" s="36" t="s">
        <v>35</v>
      </c>
      <c r="C7" s="47">
        <v>38</v>
      </c>
      <c r="D7" s="43">
        <f t="shared" si="0"/>
        <v>1.2428454619787407E-2</v>
      </c>
      <c r="E7" s="47">
        <v>45</v>
      </c>
      <c r="F7" s="47">
        <v>33</v>
      </c>
      <c r="G7" s="47">
        <v>34</v>
      </c>
      <c r="H7" s="24">
        <f t="shared" si="3"/>
        <v>112</v>
      </c>
      <c r="I7" s="43">
        <f t="shared" si="1"/>
        <v>1.2546433004288191E-2</v>
      </c>
      <c r="J7" s="44">
        <v>0.3</v>
      </c>
      <c r="K7" s="44">
        <v>0.7</v>
      </c>
      <c r="L7" s="43">
        <f t="shared" si="4"/>
        <v>1.2511039488937954E-2</v>
      </c>
      <c r="M7" s="24">
        <f t="shared" si="2"/>
        <v>36.544746347187761</v>
      </c>
      <c r="N7" s="20">
        <v>0</v>
      </c>
      <c r="O7" s="21">
        <v>0</v>
      </c>
      <c r="P7" s="21">
        <f>M7+N7+O7</f>
        <v>36.544746347187761</v>
      </c>
      <c r="Q7" s="21">
        <f t="shared" ref="Q7:Q22" si="7">ROUND((P7/$R$4),0)</f>
        <v>1</v>
      </c>
      <c r="R7" s="29">
        <f t="shared" si="6"/>
        <v>36</v>
      </c>
      <c r="S7" s="39">
        <v>37</v>
      </c>
    </row>
    <row r="8" spans="1:19" x14ac:dyDescent="0.25">
      <c r="A8" s="3">
        <v>4</v>
      </c>
      <c r="B8" s="36" t="s">
        <v>31</v>
      </c>
      <c r="C8" s="47">
        <v>10</v>
      </c>
      <c r="D8" s="43">
        <f t="shared" si="0"/>
        <v>3.2706459525756338E-3</v>
      </c>
      <c r="E8" s="46">
        <v>35.54</v>
      </c>
      <c r="F8" s="46">
        <v>55.76</v>
      </c>
      <c r="G8" s="46">
        <v>46.76</v>
      </c>
      <c r="H8" s="24">
        <f t="shared" si="3"/>
        <v>138.06</v>
      </c>
      <c r="I8" s="45">
        <f t="shared" si="1"/>
        <v>1.5465719112250248E-2</v>
      </c>
      <c r="J8" s="44">
        <v>0.3</v>
      </c>
      <c r="K8" s="44">
        <v>0.7</v>
      </c>
      <c r="L8" s="43">
        <f t="shared" si="4"/>
        <v>1.1807197164347864E-2</v>
      </c>
      <c r="M8" s="24">
        <f t="shared" si="2"/>
        <v>34.488822917060112</v>
      </c>
      <c r="N8" s="20">
        <v>0</v>
      </c>
      <c r="O8" s="21">
        <v>0</v>
      </c>
      <c r="P8" s="21">
        <f t="shared" ref="P8:P22" si="8">M8+N8+O8</f>
        <v>34.488822917060112</v>
      </c>
      <c r="Q8" s="21">
        <f t="shared" si="7"/>
        <v>1</v>
      </c>
      <c r="R8" s="29">
        <f t="shared" si="6"/>
        <v>36</v>
      </c>
      <c r="S8" s="41">
        <v>34</v>
      </c>
    </row>
    <row r="9" spans="1:19" x14ac:dyDescent="0.25">
      <c r="A9" s="3">
        <v>5</v>
      </c>
      <c r="B9" s="36" t="s">
        <v>26</v>
      </c>
      <c r="C9" s="47">
        <v>6.2</v>
      </c>
      <c r="D9" s="43">
        <f t="shared" si="0"/>
        <v>2.0278004905968931E-3</v>
      </c>
      <c r="E9" s="46">
        <v>59</v>
      </c>
      <c r="F9" s="46">
        <v>162.54</v>
      </c>
      <c r="G9" s="46">
        <v>78</v>
      </c>
      <c r="H9" s="24">
        <f t="shared" si="3"/>
        <v>299.53999999999996</v>
      </c>
      <c r="I9" s="45">
        <f t="shared" si="1"/>
        <v>3.3554986983075755E-2</v>
      </c>
      <c r="J9" s="44">
        <v>0.3</v>
      </c>
      <c r="K9" s="44">
        <v>0.7</v>
      </c>
      <c r="L9" s="43">
        <f t="shared" si="4"/>
        <v>2.4096831035332094E-2</v>
      </c>
      <c r="M9" s="24">
        <f t="shared" si="2"/>
        <v>70.386843454205049</v>
      </c>
      <c r="N9" s="20">
        <v>0</v>
      </c>
      <c r="O9" s="21">
        <v>0</v>
      </c>
      <c r="P9" s="21">
        <f t="shared" si="8"/>
        <v>70.386843454205049</v>
      </c>
      <c r="Q9" s="21">
        <f t="shared" si="7"/>
        <v>2</v>
      </c>
      <c r="R9" s="29">
        <f t="shared" si="6"/>
        <v>72</v>
      </c>
      <c r="S9" s="41">
        <v>70</v>
      </c>
    </row>
    <row r="10" spans="1:19" x14ac:dyDescent="0.25">
      <c r="A10" s="3">
        <v>6</v>
      </c>
      <c r="B10" s="36" t="s">
        <v>30</v>
      </c>
      <c r="C10" s="47">
        <v>24</v>
      </c>
      <c r="D10" s="43">
        <f t="shared" si="0"/>
        <v>7.8495502861815215E-3</v>
      </c>
      <c r="E10" s="46">
        <v>73.459999999999994</v>
      </c>
      <c r="F10" s="46">
        <v>80</v>
      </c>
      <c r="G10" s="46">
        <v>82</v>
      </c>
      <c r="H10" s="24">
        <f t="shared" si="3"/>
        <v>235.45999999999998</v>
      </c>
      <c r="I10" s="45">
        <f t="shared" si="1"/>
        <v>2.6376634957050869E-2</v>
      </c>
      <c r="J10" s="44">
        <v>0.3</v>
      </c>
      <c r="K10" s="44">
        <v>0.7</v>
      </c>
      <c r="L10" s="43">
        <f t="shared" si="4"/>
        <v>2.0818509555790062E-2</v>
      </c>
      <c r="M10" s="24">
        <f t="shared" si="2"/>
        <v>60.810866412462772</v>
      </c>
      <c r="N10" s="20">
        <v>0</v>
      </c>
      <c r="O10" s="21">
        <v>0</v>
      </c>
      <c r="P10" s="21">
        <f t="shared" si="8"/>
        <v>60.810866412462772</v>
      </c>
      <c r="Q10" s="21">
        <f t="shared" si="7"/>
        <v>2</v>
      </c>
      <c r="R10" s="29">
        <f t="shared" si="6"/>
        <v>72</v>
      </c>
      <c r="S10" s="41">
        <v>61</v>
      </c>
    </row>
    <row r="11" spans="1:19" x14ac:dyDescent="0.25">
      <c r="A11" s="3">
        <v>7</v>
      </c>
      <c r="B11" s="36" t="s">
        <v>32</v>
      </c>
      <c r="C11" s="47">
        <v>108</v>
      </c>
      <c r="D11" s="43">
        <f t="shared" si="0"/>
        <v>3.5322976287816846E-2</v>
      </c>
      <c r="E11" s="46">
        <v>62.154000000000003</v>
      </c>
      <c r="F11" s="46">
        <v>51.45</v>
      </c>
      <c r="G11" s="46">
        <v>72.625</v>
      </c>
      <c r="H11" s="24">
        <f t="shared" si="3"/>
        <v>186.22900000000001</v>
      </c>
      <c r="I11" s="45">
        <f t="shared" si="1"/>
        <v>2.0861693499603443E-2</v>
      </c>
      <c r="J11" s="44">
        <v>0.3</v>
      </c>
      <c r="K11" s="44">
        <v>0.7</v>
      </c>
      <c r="L11" s="43">
        <f t="shared" si="4"/>
        <v>2.5200078336067459E-2</v>
      </c>
      <c r="M11" s="24">
        <f t="shared" si="2"/>
        <v>73.609428819653047</v>
      </c>
      <c r="N11" s="20">
        <v>0</v>
      </c>
      <c r="O11" s="21">
        <v>0</v>
      </c>
      <c r="P11" s="21">
        <f t="shared" si="8"/>
        <v>73.609428819653047</v>
      </c>
      <c r="Q11" s="21">
        <f t="shared" si="7"/>
        <v>2</v>
      </c>
      <c r="R11" s="29">
        <f t="shared" si="6"/>
        <v>72</v>
      </c>
      <c r="S11" s="41">
        <v>74</v>
      </c>
    </row>
    <row r="12" spans="1:19" x14ac:dyDescent="0.25">
      <c r="A12" s="3">
        <v>8</v>
      </c>
      <c r="B12" s="36" t="s">
        <v>36</v>
      </c>
      <c r="C12" s="47">
        <v>40.799999999999997</v>
      </c>
      <c r="D12" s="43">
        <f t="shared" si="0"/>
        <v>1.3344235486508585E-2</v>
      </c>
      <c r="E12" s="46">
        <v>378.96</v>
      </c>
      <c r="F12" s="46">
        <v>445.45600000000002</v>
      </c>
      <c r="G12" s="46">
        <v>438.81</v>
      </c>
      <c r="H12" s="24">
        <f t="shared" si="3"/>
        <v>1263.2259999999999</v>
      </c>
      <c r="I12" s="45">
        <f t="shared" si="1"/>
        <v>0.14150875337745494</v>
      </c>
      <c r="J12" s="44">
        <v>0.3</v>
      </c>
      <c r="K12" s="44">
        <v>0.7</v>
      </c>
      <c r="L12" s="43">
        <f t="shared" si="4"/>
        <v>0.10305939801017103</v>
      </c>
      <c r="M12" s="24">
        <f t="shared" si="2"/>
        <v>301.03650158770955</v>
      </c>
      <c r="N12" s="20">
        <v>0</v>
      </c>
      <c r="O12" s="21">
        <v>0</v>
      </c>
      <c r="P12" s="21">
        <f t="shared" si="8"/>
        <v>301.03650158770955</v>
      </c>
      <c r="Q12" s="21">
        <f t="shared" si="7"/>
        <v>8</v>
      </c>
      <c r="R12" s="29">
        <f t="shared" si="6"/>
        <v>288</v>
      </c>
      <c r="S12" s="41">
        <v>301</v>
      </c>
    </row>
    <row r="13" spans="1:19" x14ac:dyDescent="0.25">
      <c r="A13" s="3">
        <v>9</v>
      </c>
      <c r="B13" s="36" t="s">
        <v>37</v>
      </c>
      <c r="C13" s="47">
        <v>136</v>
      </c>
      <c r="D13" s="43">
        <f t="shared" si="0"/>
        <v>4.4480784955028621E-2</v>
      </c>
      <c r="E13" s="46">
        <v>177</v>
      </c>
      <c r="F13" s="46">
        <v>141</v>
      </c>
      <c r="G13" s="46">
        <v>150</v>
      </c>
      <c r="H13" s="24">
        <f t="shared" si="3"/>
        <v>468</v>
      </c>
      <c r="I13" s="45">
        <f t="shared" si="1"/>
        <v>5.2426166482204231E-2</v>
      </c>
      <c r="J13" s="44">
        <v>0.3</v>
      </c>
      <c r="K13" s="44">
        <v>0.7</v>
      </c>
      <c r="L13" s="43">
        <f>D13*J13+I13*K13</f>
        <v>5.0042552024051543E-2</v>
      </c>
      <c r="M13" s="24">
        <f t="shared" si="2"/>
        <v>146.17429446225455</v>
      </c>
      <c r="N13" s="20">
        <v>0</v>
      </c>
      <c r="O13" s="21">
        <v>0</v>
      </c>
      <c r="P13" s="21">
        <f t="shared" si="8"/>
        <v>146.17429446225455</v>
      </c>
      <c r="Q13" s="21">
        <f t="shared" si="7"/>
        <v>4</v>
      </c>
      <c r="R13" s="29">
        <f t="shared" si="6"/>
        <v>144</v>
      </c>
      <c r="S13" s="41">
        <v>146</v>
      </c>
    </row>
    <row r="14" spans="1:19" x14ac:dyDescent="0.25">
      <c r="A14" s="3">
        <v>10</v>
      </c>
      <c r="B14" s="36" t="s">
        <v>38</v>
      </c>
      <c r="C14" s="47">
        <v>47</v>
      </c>
      <c r="D14" s="43">
        <f t="shared" si="0"/>
        <v>1.5372035977105479E-2</v>
      </c>
      <c r="E14" s="46">
        <v>51.38</v>
      </c>
      <c r="F14" s="46">
        <v>69.52</v>
      </c>
      <c r="G14" s="46">
        <v>54.46</v>
      </c>
      <c r="H14" s="24">
        <f t="shared" si="3"/>
        <v>175.36</v>
      </c>
      <c r="I14" s="45">
        <f t="shared" si="1"/>
        <v>1.9644129389571226E-2</v>
      </c>
      <c r="J14" s="44">
        <v>0.3</v>
      </c>
      <c r="K14" s="44">
        <v>0.7</v>
      </c>
      <c r="L14" s="43">
        <f t="shared" si="4"/>
        <v>1.83625013658315E-2</v>
      </c>
      <c r="M14" s="24">
        <f t="shared" si="2"/>
        <v>53.636866489593814</v>
      </c>
      <c r="N14" s="20">
        <v>0</v>
      </c>
      <c r="O14" s="21">
        <v>0</v>
      </c>
      <c r="P14" s="21">
        <f t="shared" si="8"/>
        <v>53.636866489593814</v>
      </c>
      <c r="Q14" s="21">
        <f t="shared" si="7"/>
        <v>1</v>
      </c>
      <c r="R14" s="29">
        <f t="shared" si="6"/>
        <v>36</v>
      </c>
      <c r="S14" s="41">
        <v>54</v>
      </c>
    </row>
    <row r="15" spans="1:19" x14ac:dyDescent="0.25">
      <c r="A15" s="3">
        <v>11</v>
      </c>
      <c r="B15" s="36" t="s">
        <v>39</v>
      </c>
      <c r="C15" s="47">
        <v>1810</v>
      </c>
      <c r="D15" s="43">
        <f t="shared" si="0"/>
        <v>0.5919869174161897</v>
      </c>
      <c r="E15" s="46">
        <v>805.66</v>
      </c>
      <c r="F15" s="46">
        <v>860.06</v>
      </c>
      <c r="G15" s="46">
        <v>829.38</v>
      </c>
      <c r="H15" s="24">
        <f t="shared" si="3"/>
        <v>2495.1</v>
      </c>
      <c r="I15" s="35">
        <f t="shared" si="1"/>
        <v>0.27950540168749521</v>
      </c>
      <c r="J15" s="19">
        <v>0.3</v>
      </c>
      <c r="K15" s="19">
        <v>0.7</v>
      </c>
      <c r="L15" s="18">
        <f t="shared" si="4"/>
        <v>0.37324985640610353</v>
      </c>
      <c r="M15" s="21">
        <f t="shared" si="2"/>
        <v>1090.2628305622284</v>
      </c>
      <c r="N15" s="20">
        <v>0</v>
      </c>
      <c r="O15" s="21">
        <v>0</v>
      </c>
      <c r="P15" s="21">
        <f t="shared" si="8"/>
        <v>1090.2628305622284</v>
      </c>
      <c r="Q15" s="21">
        <f t="shared" si="7"/>
        <v>30</v>
      </c>
      <c r="R15" s="42">
        <f t="shared" si="6"/>
        <v>1080</v>
      </c>
      <c r="S15" s="41">
        <v>1080</v>
      </c>
    </row>
    <row r="16" spans="1:19" x14ac:dyDescent="0.25">
      <c r="A16" s="3">
        <v>12</v>
      </c>
      <c r="B16" s="36" t="s">
        <v>28</v>
      </c>
      <c r="C16" s="47">
        <v>8</v>
      </c>
      <c r="D16" s="43">
        <f t="shared" si="0"/>
        <v>2.6165167620605069E-3</v>
      </c>
      <c r="E16" s="46">
        <v>28</v>
      </c>
      <c r="F16" s="46">
        <v>46.14</v>
      </c>
      <c r="G16" s="46">
        <v>64.8</v>
      </c>
      <c r="H16" s="24">
        <f t="shared" si="3"/>
        <v>138.94</v>
      </c>
      <c r="I16" s="35">
        <f t="shared" si="1"/>
        <v>1.5564298228712511E-2</v>
      </c>
      <c r="J16" s="19">
        <v>0.3</v>
      </c>
      <c r="K16" s="19">
        <v>0.7</v>
      </c>
      <c r="L16" s="18">
        <f t="shared" si="4"/>
        <v>1.1679963788716909E-2</v>
      </c>
      <c r="M16" s="21">
        <f t="shared" si="2"/>
        <v>34.117174226842089</v>
      </c>
      <c r="N16" s="20">
        <v>0</v>
      </c>
      <c r="O16" s="21">
        <v>0</v>
      </c>
      <c r="P16" s="21">
        <f t="shared" si="8"/>
        <v>34.117174226842089</v>
      </c>
      <c r="Q16" s="21">
        <f t="shared" si="7"/>
        <v>1</v>
      </c>
      <c r="R16" s="29">
        <f t="shared" si="6"/>
        <v>36</v>
      </c>
      <c r="S16" s="41">
        <v>34</v>
      </c>
    </row>
    <row r="17" spans="1:19" x14ac:dyDescent="0.25">
      <c r="A17" s="3">
        <v>13</v>
      </c>
      <c r="B17" s="36" t="s">
        <v>25</v>
      </c>
      <c r="C17" s="47">
        <v>10</v>
      </c>
      <c r="D17" s="43">
        <f t="shared" si="0"/>
        <v>3.2706459525756338E-3</v>
      </c>
      <c r="E17" s="46">
        <v>29</v>
      </c>
      <c r="F17" s="46">
        <v>47.44</v>
      </c>
      <c r="G17" s="46">
        <v>67.36</v>
      </c>
      <c r="H17" s="24">
        <f t="shared" si="3"/>
        <v>143.80000000000001</v>
      </c>
      <c r="I17" s="35">
        <f t="shared" si="1"/>
        <v>1.6108723803720019E-2</v>
      </c>
      <c r="J17" s="19">
        <v>0.3</v>
      </c>
      <c r="K17" s="19">
        <v>0.7</v>
      </c>
      <c r="L17" s="18">
        <f t="shared" si="4"/>
        <v>1.2257300448376703E-2</v>
      </c>
      <c r="M17" s="21">
        <f t="shared" si="2"/>
        <v>35.803574609708349</v>
      </c>
      <c r="N17" s="20">
        <v>0</v>
      </c>
      <c r="O17" s="21">
        <v>0</v>
      </c>
      <c r="P17" s="21">
        <f t="shared" si="8"/>
        <v>35.803574609708349</v>
      </c>
      <c r="Q17" s="21">
        <f t="shared" si="7"/>
        <v>1</v>
      </c>
      <c r="R17" s="29">
        <f t="shared" si="6"/>
        <v>36</v>
      </c>
      <c r="S17" s="41">
        <v>36</v>
      </c>
    </row>
    <row r="18" spans="1:19" x14ac:dyDescent="0.25">
      <c r="A18" s="3">
        <v>14</v>
      </c>
      <c r="B18" s="36" t="s">
        <v>40</v>
      </c>
      <c r="C18" s="47">
        <v>610</v>
      </c>
      <c r="D18" s="43">
        <f t="shared" si="0"/>
        <v>0.19950940310711365</v>
      </c>
      <c r="E18" s="46">
        <v>325.63</v>
      </c>
      <c r="F18" s="46">
        <v>547.48</v>
      </c>
      <c r="G18" s="46">
        <v>509.78</v>
      </c>
      <c r="H18" s="24">
        <f t="shared" si="3"/>
        <v>1382.8899999999999</v>
      </c>
      <c r="I18" s="35">
        <f t="shared" si="1"/>
        <v>0.15491372086875085</v>
      </c>
      <c r="J18" s="19">
        <v>0.3</v>
      </c>
      <c r="K18" s="19">
        <v>0.7</v>
      </c>
      <c r="L18" s="18">
        <f>D18*J18+I18*K18</f>
        <v>0.16829242554025969</v>
      </c>
      <c r="M18" s="21">
        <f t="shared" si="2"/>
        <v>491.58217500309854</v>
      </c>
      <c r="N18" s="20">
        <v>0</v>
      </c>
      <c r="O18" s="21">
        <v>0</v>
      </c>
      <c r="P18" s="21">
        <f t="shared" si="8"/>
        <v>491.58217500309854</v>
      </c>
      <c r="Q18" s="21">
        <f t="shared" si="7"/>
        <v>14</v>
      </c>
      <c r="R18" s="42">
        <f t="shared" si="6"/>
        <v>504</v>
      </c>
      <c r="S18" s="41">
        <v>504</v>
      </c>
    </row>
    <row r="19" spans="1:19" x14ac:dyDescent="0.25">
      <c r="A19" s="3">
        <v>15</v>
      </c>
      <c r="B19" s="36" t="s">
        <v>27</v>
      </c>
      <c r="C19" s="47">
        <v>47</v>
      </c>
      <c r="D19" s="43">
        <f t="shared" si="0"/>
        <v>1.5372035977105479E-2</v>
      </c>
      <c r="E19" s="46">
        <v>55</v>
      </c>
      <c r="F19" s="46">
        <v>79.602999999999994</v>
      </c>
      <c r="G19" s="46">
        <v>63.832000000000001</v>
      </c>
      <c r="H19" s="24">
        <f t="shared" si="3"/>
        <v>198.435</v>
      </c>
      <c r="I19" s="35">
        <f t="shared" si="1"/>
        <v>2.2229030653624349E-2</v>
      </c>
      <c r="J19" s="19">
        <v>0.3</v>
      </c>
      <c r="K19" s="19">
        <v>0.7</v>
      </c>
      <c r="L19" s="18">
        <f t="shared" si="4"/>
        <v>2.0171932250668687E-2</v>
      </c>
      <c r="M19" s="21">
        <f t="shared" si="2"/>
        <v>58.922214104203235</v>
      </c>
      <c r="N19" s="20">
        <v>0</v>
      </c>
      <c r="O19" s="21">
        <v>0</v>
      </c>
      <c r="P19" s="21">
        <f t="shared" si="8"/>
        <v>58.922214104203235</v>
      </c>
      <c r="Q19" s="21">
        <f t="shared" si="7"/>
        <v>2</v>
      </c>
      <c r="R19" s="29">
        <f t="shared" si="6"/>
        <v>72</v>
      </c>
      <c r="S19" s="41">
        <v>59</v>
      </c>
    </row>
    <row r="20" spans="1:19" x14ac:dyDescent="0.25">
      <c r="A20" s="3">
        <v>16</v>
      </c>
      <c r="B20" s="36" t="s">
        <v>41</v>
      </c>
      <c r="C20" s="47">
        <v>130</v>
      </c>
      <c r="D20" s="43">
        <f t="shared" si="0"/>
        <v>4.2518397383483238E-2</v>
      </c>
      <c r="E20" s="46">
        <v>299</v>
      </c>
      <c r="F20" s="46">
        <v>382</v>
      </c>
      <c r="G20" s="46">
        <v>416.96</v>
      </c>
      <c r="H20" s="24">
        <f t="shared" si="3"/>
        <v>1097.96</v>
      </c>
      <c r="I20" s="35">
        <f t="shared" si="1"/>
        <v>0.12299537126239521</v>
      </c>
      <c r="J20" s="19">
        <v>0.3</v>
      </c>
      <c r="K20" s="19">
        <v>0.7</v>
      </c>
      <c r="L20" s="18">
        <f t="shared" si="4"/>
        <v>9.8852279098721615E-2</v>
      </c>
      <c r="M20" s="21">
        <f t="shared" si="2"/>
        <v>288.74750724736583</v>
      </c>
      <c r="N20" s="20">
        <v>0</v>
      </c>
      <c r="O20" s="21">
        <v>72</v>
      </c>
      <c r="P20" s="21">
        <f t="shared" si="8"/>
        <v>360.74750724736583</v>
      </c>
      <c r="Q20" s="21">
        <f t="shared" si="7"/>
        <v>10</v>
      </c>
      <c r="R20" s="29">
        <f t="shared" si="6"/>
        <v>360</v>
      </c>
      <c r="S20" s="41">
        <v>361</v>
      </c>
    </row>
    <row r="21" spans="1:19" ht="30" x14ac:dyDescent="0.25">
      <c r="A21" s="3">
        <v>17</v>
      </c>
      <c r="B21" s="48" t="s">
        <v>29</v>
      </c>
      <c r="C21" s="47">
        <v>10</v>
      </c>
      <c r="D21" s="43">
        <f t="shared" si="0"/>
        <v>3.2706459525756338E-3</v>
      </c>
      <c r="E21" s="46">
        <v>69.5</v>
      </c>
      <c r="F21" s="46">
        <v>48</v>
      </c>
      <c r="G21" s="46">
        <v>51</v>
      </c>
      <c r="H21" s="24">
        <f t="shared" si="3"/>
        <v>168.5</v>
      </c>
      <c r="I21" s="35">
        <f t="shared" si="1"/>
        <v>1.8875660368058572E-2</v>
      </c>
      <c r="J21" s="19">
        <v>0.3</v>
      </c>
      <c r="K21" s="19">
        <v>0.7</v>
      </c>
      <c r="L21" s="18">
        <f t="shared" si="4"/>
        <v>1.419415604341369E-2</v>
      </c>
      <c r="M21" s="21">
        <f t="shared" si="2"/>
        <v>41.461129802811392</v>
      </c>
      <c r="N21" s="20">
        <v>0</v>
      </c>
      <c r="O21" s="21">
        <v>0</v>
      </c>
      <c r="P21" s="21">
        <f t="shared" si="8"/>
        <v>41.461129802811392</v>
      </c>
      <c r="Q21" s="21">
        <f t="shared" si="7"/>
        <v>1</v>
      </c>
      <c r="R21" s="29">
        <f t="shared" si="6"/>
        <v>36</v>
      </c>
      <c r="S21" s="41">
        <v>41</v>
      </c>
    </row>
    <row r="22" spans="1:19" x14ac:dyDescent="0.25">
      <c r="A22" s="3">
        <v>18</v>
      </c>
      <c r="B22" s="48" t="s">
        <v>47</v>
      </c>
      <c r="C22" s="47">
        <v>10</v>
      </c>
      <c r="D22" s="49">
        <f t="shared" si="0"/>
        <v>3.2706459525756338E-3</v>
      </c>
      <c r="E22" s="46">
        <v>9.98</v>
      </c>
      <c r="F22" s="46">
        <v>9.98</v>
      </c>
      <c r="G22" s="46">
        <v>9.98</v>
      </c>
      <c r="H22" s="50">
        <f t="shared" si="3"/>
        <v>29.94</v>
      </c>
      <c r="I22" s="35">
        <f t="shared" si="1"/>
        <v>3.3539303941820401E-3</v>
      </c>
      <c r="J22" s="19">
        <v>0.3</v>
      </c>
      <c r="K22" s="19">
        <v>0.7</v>
      </c>
      <c r="L22" s="35">
        <f t="shared" si="4"/>
        <v>3.3289450617001179E-3</v>
      </c>
      <c r="M22" s="51">
        <f t="shared" si="2"/>
        <v>9.7238485252260443</v>
      </c>
      <c r="N22" s="52">
        <v>0</v>
      </c>
      <c r="O22" s="51">
        <v>0</v>
      </c>
      <c r="P22" s="51">
        <f t="shared" si="8"/>
        <v>9.7238485252260443</v>
      </c>
      <c r="Q22" s="51">
        <f t="shared" si="7"/>
        <v>0</v>
      </c>
      <c r="R22" s="53">
        <f t="shared" si="6"/>
        <v>0</v>
      </c>
      <c r="S22" s="41">
        <v>0</v>
      </c>
    </row>
    <row r="23" spans="1:19" x14ac:dyDescent="0.25">
      <c r="B23" s="37" t="s">
        <v>2</v>
      </c>
      <c r="C23" s="38">
        <f t="shared" ref="C23:I23" si="9">SUM(C5:C22)</f>
        <v>3057.5</v>
      </c>
      <c r="D23" s="12">
        <f t="shared" si="9"/>
        <v>1</v>
      </c>
      <c r="E23" s="13">
        <f t="shared" si="9"/>
        <v>2657.0039999999999</v>
      </c>
      <c r="F23" s="13">
        <f t="shared" si="9"/>
        <v>3193.4589999999998</v>
      </c>
      <c r="G23" s="13">
        <f t="shared" si="9"/>
        <v>3076.3769999999995</v>
      </c>
      <c r="H23" s="13">
        <f t="shared" si="9"/>
        <v>8926.84</v>
      </c>
      <c r="I23" s="14">
        <f t="shared" si="9"/>
        <v>1</v>
      </c>
      <c r="J23" s="14"/>
      <c r="K23" s="14"/>
      <c r="L23" s="14">
        <f>SUM(L5:L22)</f>
        <v>1</v>
      </c>
      <c r="M23" s="23">
        <v>2921</v>
      </c>
      <c r="N23" s="23">
        <f>SUM(N5:N22)</f>
        <v>0</v>
      </c>
      <c r="O23" s="13">
        <v>0</v>
      </c>
      <c r="P23" s="13">
        <f>SUM(P5:P22)</f>
        <v>2992.9999999999995</v>
      </c>
      <c r="Q23" s="13">
        <f>SUM(Q5:Q22)</f>
        <v>83</v>
      </c>
      <c r="R23" s="30">
        <f>SUM(R5:R22)</f>
        <v>2988</v>
      </c>
      <c r="S23" s="13">
        <f>SUM(S5:S22)</f>
        <v>2986</v>
      </c>
    </row>
    <row r="24" spans="1:19" ht="198" x14ac:dyDescent="0.25">
      <c r="C24" s="6" t="s">
        <v>7</v>
      </c>
      <c r="D24" s="2"/>
      <c r="E24" s="2"/>
      <c r="F24" s="2"/>
      <c r="G24" s="2"/>
      <c r="H24" s="6" t="s">
        <v>8</v>
      </c>
      <c r="I24" s="2"/>
      <c r="J24" s="2"/>
      <c r="K24" s="2"/>
      <c r="L24" s="2"/>
      <c r="M24" s="6" t="s">
        <v>22</v>
      </c>
      <c r="N24" s="32"/>
      <c r="O24" s="2"/>
      <c r="P24" s="6" t="s">
        <v>23</v>
      </c>
    </row>
    <row r="25" spans="1:19" x14ac:dyDescent="0.25">
      <c r="B25" s="58"/>
      <c r="C25" s="58"/>
      <c r="D25" s="58"/>
      <c r="E25" s="58"/>
      <c r="F25" s="58"/>
      <c r="G25" s="58"/>
      <c r="H25" s="58"/>
      <c r="I25" s="58"/>
      <c r="J25" s="58"/>
    </row>
    <row r="26" spans="1:19" x14ac:dyDescent="0.25">
      <c r="B26" s="7"/>
      <c r="C26" s="7"/>
      <c r="D26" s="7"/>
      <c r="E26" s="7"/>
      <c r="F26" s="7"/>
      <c r="G26" s="7"/>
      <c r="H26" s="7"/>
      <c r="I26" s="7"/>
      <c r="J26" s="7"/>
    </row>
    <row r="29" spans="1:19" x14ac:dyDescent="0.25">
      <c r="C29" s="9"/>
      <c r="D29" s="10"/>
      <c r="E29" s="10"/>
      <c r="F29" s="11"/>
      <c r="G29" s="11"/>
    </row>
    <row r="30" spans="1:19" x14ac:dyDescent="0.25">
      <c r="B30" s="16" t="s">
        <v>14</v>
      </c>
    </row>
    <row r="35" spans="2:2" x14ac:dyDescent="0.25">
      <c r="B35" s="3" t="s">
        <v>11</v>
      </c>
    </row>
  </sheetData>
  <mergeCells count="8">
    <mergeCell ref="B25:J25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042F-DFCC-4EA6-9846-571488D2C990}">
  <sheetPr>
    <pageSetUpPr fitToPage="1"/>
  </sheetPr>
  <dimension ref="A1:S35"/>
  <sheetViews>
    <sheetView tabSelected="1" view="pageBreakPreview" zoomScale="90" zoomScaleNormal="90" zoomScaleSheetLayoutView="90" workbookViewId="0">
      <selection activeCell="L4" sqref="L4"/>
    </sheetView>
  </sheetViews>
  <sheetFormatPr defaultColWidth="8.85546875" defaultRowHeight="15" x14ac:dyDescent="0.25"/>
  <cols>
    <col min="1" max="1" width="3.28515625" style="3" customWidth="1"/>
    <col min="2" max="2" width="31.42578125" style="3" customWidth="1"/>
    <col min="3" max="3" width="13" style="3" customWidth="1"/>
    <col min="4" max="4" width="9.7109375" style="4" customWidth="1"/>
    <col min="5" max="5" width="10.7109375" style="3" bestFit="1" customWidth="1"/>
    <col min="6" max="6" width="9.7109375" style="3" bestFit="1" customWidth="1"/>
    <col min="7" max="7" width="10.5703125" style="3" customWidth="1"/>
    <col min="8" max="8" width="23.7109375" style="3" customWidth="1"/>
    <col min="9" max="9" width="8.28515625" style="3" customWidth="1"/>
    <col min="10" max="10" width="5.85546875" style="3" bestFit="1" customWidth="1"/>
    <col min="11" max="11" width="7" style="3" bestFit="1" customWidth="1"/>
    <col min="12" max="12" width="8.28515625" style="3" customWidth="1"/>
    <col min="13" max="13" width="17.140625" style="3" customWidth="1"/>
    <col min="14" max="14" width="12.7109375" style="3" bestFit="1" customWidth="1"/>
    <col min="15" max="15" width="9.28515625" style="3" bestFit="1" customWidth="1"/>
    <col min="16" max="16" width="14.85546875" style="3" customWidth="1"/>
    <col min="17" max="17" width="14.42578125" style="3" customWidth="1"/>
    <col min="18" max="18" width="8.85546875" style="3" customWidth="1"/>
    <col min="19" max="19" width="8.85546875" style="31"/>
    <col min="20" max="16384" width="8.85546875" style="3"/>
  </cols>
  <sheetData>
    <row r="1" spans="1:19" ht="18.75" x14ac:dyDescent="0.25">
      <c r="B1" s="59" t="s">
        <v>49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3" spans="1:19" s="4" customFormat="1" ht="29.45" customHeight="1" x14ac:dyDescent="0.25">
      <c r="B3" s="60" t="s">
        <v>21</v>
      </c>
      <c r="C3" s="60" t="s">
        <v>3</v>
      </c>
      <c r="D3" s="60"/>
      <c r="E3" s="61" t="s">
        <v>6</v>
      </c>
      <c r="F3" s="61"/>
      <c r="G3" s="61"/>
      <c r="H3" s="61"/>
      <c r="I3" s="61"/>
      <c r="J3" s="62" t="s">
        <v>15</v>
      </c>
      <c r="K3" s="62"/>
      <c r="L3" s="63"/>
      <c r="M3" s="64" t="s">
        <v>17</v>
      </c>
      <c r="N3" s="65"/>
      <c r="O3" s="66"/>
      <c r="P3" s="67" t="s">
        <v>9</v>
      </c>
      <c r="Q3" s="68"/>
      <c r="R3" s="34"/>
      <c r="S3" s="25"/>
    </row>
    <row r="4" spans="1:19" s="1" customFormat="1" ht="158.25" customHeight="1" x14ac:dyDescent="0.25">
      <c r="B4" s="60"/>
      <c r="C4" s="56" t="s">
        <v>12</v>
      </c>
      <c r="D4" s="55" t="s">
        <v>4</v>
      </c>
      <c r="E4" s="15" t="s">
        <v>44</v>
      </c>
      <c r="F4" s="15" t="s">
        <v>45</v>
      </c>
      <c r="G4" s="15" t="s">
        <v>46</v>
      </c>
      <c r="H4" s="8" t="s">
        <v>43</v>
      </c>
      <c r="I4" s="55" t="s">
        <v>5</v>
      </c>
      <c r="J4" s="55" t="s">
        <v>0</v>
      </c>
      <c r="K4" s="55" t="s">
        <v>1</v>
      </c>
      <c r="L4" s="55" t="s">
        <v>10</v>
      </c>
      <c r="M4" s="56" t="s">
        <v>16</v>
      </c>
      <c r="N4" s="5" t="s">
        <v>18</v>
      </c>
      <c r="O4" s="56" t="s">
        <v>13</v>
      </c>
      <c r="P4" s="57" t="s">
        <v>19</v>
      </c>
      <c r="Q4" s="22" t="s">
        <v>20</v>
      </c>
      <c r="R4" s="22">
        <v>36</v>
      </c>
      <c r="S4" s="33" t="s">
        <v>24</v>
      </c>
    </row>
    <row r="5" spans="1:19" s="17" customFormat="1" x14ac:dyDescent="0.25">
      <c r="A5" s="17">
        <v>1</v>
      </c>
      <c r="B5" s="36" t="s">
        <v>33</v>
      </c>
      <c r="C5" s="54">
        <v>10</v>
      </c>
      <c r="D5" s="43">
        <f t="shared" ref="D5:D22" si="0">C5/$C$23</f>
        <v>3.2706459525756338E-3</v>
      </c>
      <c r="E5" s="47">
        <v>24.74</v>
      </c>
      <c r="F5" s="47">
        <v>27.32</v>
      </c>
      <c r="G5" s="47">
        <v>40.700000000000003</v>
      </c>
      <c r="H5" s="24">
        <f>SUM(E5:G5)</f>
        <v>92.76</v>
      </c>
      <c r="I5" s="43">
        <f t="shared" ref="I5:I22" si="1">H5/$H$23</f>
        <v>1.0391135048908685E-2</v>
      </c>
      <c r="J5" s="44">
        <v>0.3</v>
      </c>
      <c r="K5" s="44">
        <v>0.7</v>
      </c>
      <c r="L5" s="43">
        <f>D5*J5+I5*K5</f>
        <v>8.254988320008769E-3</v>
      </c>
      <c r="M5" s="24">
        <f t="shared" ref="M5:M22" si="2">L5*$M$23</f>
        <v>24.979594656346535</v>
      </c>
      <c r="N5" s="20">
        <v>0</v>
      </c>
      <c r="O5" s="21">
        <v>0</v>
      </c>
      <c r="P5" s="21">
        <f>M5+N5+O5</f>
        <v>24.979594656346535</v>
      </c>
      <c r="Q5" s="21">
        <f>ROUND((P5/$R$4),0)</f>
        <v>1</v>
      </c>
      <c r="R5" s="29">
        <f>Q5*$R$4</f>
        <v>36</v>
      </c>
      <c r="S5" s="39">
        <v>25</v>
      </c>
    </row>
    <row r="6" spans="1:19" s="17" customFormat="1" x14ac:dyDescent="0.25">
      <c r="A6" s="17">
        <v>2</v>
      </c>
      <c r="B6" s="36" t="s">
        <v>34</v>
      </c>
      <c r="C6" s="54">
        <v>2.5</v>
      </c>
      <c r="D6" s="43">
        <f t="shared" si="0"/>
        <v>8.1766148814390845E-4</v>
      </c>
      <c r="E6" s="47">
        <v>128</v>
      </c>
      <c r="F6" s="47">
        <v>106.71</v>
      </c>
      <c r="G6" s="47">
        <v>65.930000000000007</v>
      </c>
      <c r="H6" s="24">
        <f t="shared" ref="H6:H22" si="3">SUM(E6:G6)</f>
        <v>300.64</v>
      </c>
      <c r="I6" s="43">
        <f t="shared" si="1"/>
        <v>3.3678210878653587E-2</v>
      </c>
      <c r="J6" s="44">
        <v>0.3</v>
      </c>
      <c r="K6" s="44">
        <v>0.7</v>
      </c>
      <c r="L6" s="43">
        <f>D6*J6+I6*K6</f>
        <v>2.3820046061500681E-2</v>
      </c>
      <c r="M6" s="24">
        <f t="shared" si="2"/>
        <v>72.079459382101064</v>
      </c>
      <c r="N6" s="20">
        <v>0</v>
      </c>
      <c r="O6" s="21">
        <v>0</v>
      </c>
      <c r="P6" s="21">
        <f t="shared" ref="P6" si="4">M6+N6+O6</f>
        <v>72.079459382101064</v>
      </c>
      <c r="Q6" s="21">
        <f>ROUND((P6/$R$4),0)</f>
        <v>2</v>
      </c>
      <c r="R6" s="29">
        <f t="shared" ref="R6:R22" si="5">Q6*$R$4</f>
        <v>72</v>
      </c>
      <c r="S6" s="40">
        <v>72</v>
      </c>
    </row>
    <row r="7" spans="1:19" x14ac:dyDescent="0.25">
      <c r="A7" s="3">
        <v>3</v>
      </c>
      <c r="B7" s="36" t="s">
        <v>35</v>
      </c>
      <c r="C7" s="47">
        <v>38</v>
      </c>
      <c r="D7" s="43">
        <f t="shared" si="0"/>
        <v>1.2428454619787407E-2</v>
      </c>
      <c r="E7" s="47">
        <v>45</v>
      </c>
      <c r="F7" s="47">
        <v>33</v>
      </c>
      <c r="G7" s="47">
        <v>34</v>
      </c>
      <c r="H7" s="24">
        <f t="shared" si="3"/>
        <v>112</v>
      </c>
      <c r="I7" s="43">
        <f t="shared" si="1"/>
        <v>1.2546433004288191E-2</v>
      </c>
      <c r="J7" s="44">
        <v>0.3</v>
      </c>
      <c r="K7" s="44">
        <v>0.7</v>
      </c>
      <c r="L7" s="43">
        <f t="shared" ref="L6:L22" si="6">D7*J7+I7*K7</f>
        <v>1.2511039488937954E-2</v>
      </c>
      <c r="M7" s="24">
        <f t="shared" si="2"/>
        <v>37.858405493526249</v>
      </c>
      <c r="N7" s="20">
        <v>0</v>
      </c>
      <c r="O7" s="21">
        <v>0</v>
      </c>
      <c r="P7" s="21">
        <f>M7+N7+O7</f>
        <v>37.858405493526249</v>
      </c>
      <c r="Q7" s="21">
        <f t="shared" ref="Q7:Q22" si="7">ROUND((P7/$R$4),0)</f>
        <v>1</v>
      </c>
      <c r="R7" s="29">
        <f t="shared" si="5"/>
        <v>36</v>
      </c>
      <c r="S7" s="39">
        <v>38</v>
      </c>
    </row>
    <row r="8" spans="1:19" x14ac:dyDescent="0.25">
      <c r="A8" s="3">
        <v>4</v>
      </c>
      <c r="B8" s="36" t="s">
        <v>31</v>
      </c>
      <c r="C8" s="47">
        <v>10</v>
      </c>
      <c r="D8" s="43">
        <f t="shared" si="0"/>
        <v>3.2706459525756338E-3</v>
      </c>
      <c r="E8" s="46">
        <v>35.54</v>
      </c>
      <c r="F8" s="46">
        <v>55.76</v>
      </c>
      <c r="G8" s="46">
        <v>46.76</v>
      </c>
      <c r="H8" s="24">
        <f t="shared" si="3"/>
        <v>138.06</v>
      </c>
      <c r="I8" s="45">
        <f t="shared" si="1"/>
        <v>1.5465719112250248E-2</v>
      </c>
      <c r="J8" s="44">
        <v>0.3</v>
      </c>
      <c r="K8" s="44">
        <v>0.7</v>
      </c>
      <c r="L8" s="43">
        <f t="shared" si="6"/>
        <v>1.1807197164347864E-2</v>
      </c>
      <c r="M8" s="24">
        <f t="shared" si="2"/>
        <v>35.728578619316636</v>
      </c>
      <c r="N8" s="20">
        <v>0</v>
      </c>
      <c r="O8" s="21">
        <v>0</v>
      </c>
      <c r="P8" s="21">
        <f t="shared" ref="P8:P22" si="8">M8+N8+O8</f>
        <v>35.728578619316636</v>
      </c>
      <c r="Q8" s="21">
        <f t="shared" si="7"/>
        <v>1</v>
      </c>
      <c r="R8" s="29">
        <f t="shared" si="5"/>
        <v>36</v>
      </c>
      <c r="S8" s="41">
        <v>36</v>
      </c>
    </row>
    <row r="9" spans="1:19" x14ac:dyDescent="0.25">
      <c r="A9" s="3">
        <v>5</v>
      </c>
      <c r="B9" s="36" t="s">
        <v>26</v>
      </c>
      <c r="C9" s="47">
        <v>6.2</v>
      </c>
      <c r="D9" s="43">
        <f t="shared" si="0"/>
        <v>2.0278004905968931E-3</v>
      </c>
      <c r="E9" s="46">
        <v>59</v>
      </c>
      <c r="F9" s="46">
        <v>162.54</v>
      </c>
      <c r="G9" s="46">
        <v>78</v>
      </c>
      <c r="H9" s="24">
        <f t="shared" si="3"/>
        <v>299.53999999999996</v>
      </c>
      <c r="I9" s="45">
        <f t="shared" si="1"/>
        <v>3.3554986983075755E-2</v>
      </c>
      <c r="J9" s="44">
        <v>0.3</v>
      </c>
      <c r="K9" s="44">
        <v>0.7</v>
      </c>
      <c r="L9" s="43">
        <f t="shared" si="6"/>
        <v>2.4096831035332094E-2</v>
      </c>
      <c r="M9" s="24">
        <f t="shared" si="2"/>
        <v>72.917010712914916</v>
      </c>
      <c r="N9" s="20">
        <v>0</v>
      </c>
      <c r="O9" s="21">
        <v>0</v>
      </c>
      <c r="P9" s="21">
        <f t="shared" si="8"/>
        <v>72.917010712914916</v>
      </c>
      <c r="Q9" s="21">
        <f t="shared" si="7"/>
        <v>2</v>
      </c>
      <c r="R9" s="29">
        <f t="shared" si="5"/>
        <v>72</v>
      </c>
      <c r="S9" s="41">
        <v>73</v>
      </c>
    </row>
    <row r="10" spans="1:19" x14ac:dyDescent="0.25">
      <c r="A10" s="3">
        <v>6</v>
      </c>
      <c r="B10" s="36" t="s">
        <v>30</v>
      </c>
      <c r="C10" s="47">
        <v>24</v>
      </c>
      <c r="D10" s="43">
        <f t="shared" si="0"/>
        <v>7.8495502861815215E-3</v>
      </c>
      <c r="E10" s="46">
        <v>73.459999999999994</v>
      </c>
      <c r="F10" s="46">
        <v>80</v>
      </c>
      <c r="G10" s="46">
        <v>82</v>
      </c>
      <c r="H10" s="24">
        <f t="shared" si="3"/>
        <v>235.45999999999998</v>
      </c>
      <c r="I10" s="45">
        <f t="shared" si="1"/>
        <v>2.6376634957050869E-2</v>
      </c>
      <c r="J10" s="44">
        <v>0.3</v>
      </c>
      <c r="K10" s="44">
        <v>0.7</v>
      </c>
      <c r="L10" s="43">
        <f t="shared" si="6"/>
        <v>2.0818509555790062E-2</v>
      </c>
      <c r="M10" s="24">
        <f t="shared" si="2"/>
        <v>62.996809915820727</v>
      </c>
      <c r="N10" s="20">
        <v>0</v>
      </c>
      <c r="O10" s="21">
        <v>0</v>
      </c>
      <c r="P10" s="21">
        <f t="shared" si="8"/>
        <v>62.996809915820727</v>
      </c>
      <c r="Q10" s="21">
        <f t="shared" si="7"/>
        <v>2</v>
      </c>
      <c r="R10" s="29">
        <f t="shared" si="5"/>
        <v>72</v>
      </c>
      <c r="S10" s="41">
        <v>63</v>
      </c>
    </row>
    <row r="11" spans="1:19" x14ac:dyDescent="0.25">
      <c r="A11" s="3">
        <v>7</v>
      </c>
      <c r="B11" s="36" t="s">
        <v>32</v>
      </c>
      <c r="C11" s="47">
        <v>108</v>
      </c>
      <c r="D11" s="43">
        <f t="shared" si="0"/>
        <v>3.5322976287816846E-2</v>
      </c>
      <c r="E11" s="46">
        <v>62.154000000000003</v>
      </c>
      <c r="F11" s="46">
        <v>51.45</v>
      </c>
      <c r="G11" s="46">
        <v>72.625</v>
      </c>
      <c r="H11" s="24">
        <f t="shared" si="3"/>
        <v>186.22900000000001</v>
      </c>
      <c r="I11" s="45">
        <f t="shared" si="1"/>
        <v>2.0861693499603443E-2</v>
      </c>
      <c r="J11" s="44">
        <v>0.3</v>
      </c>
      <c r="K11" s="44">
        <v>0.7</v>
      </c>
      <c r="L11" s="43">
        <f t="shared" si="6"/>
        <v>2.5200078336067459E-2</v>
      </c>
      <c r="M11" s="24">
        <f t="shared" si="2"/>
        <v>76.255437044940138</v>
      </c>
      <c r="N11" s="20">
        <v>0</v>
      </c>
      <c r="O11" s="21">
        <v>0</v>
      </c>
      <c r="P11" s="21">
        <f t="shared" si="8"/>
        <v>76.255437044940138</v>
      </c>
      <c r="Q11" s="21">
        <f t="shared" si="7"/>
        <v>2</v>
      </c>
      <c r="R11" s="29">
        <f t="shared" si="5"/>
        <v>72</v>
      </c>
      <c r="S11" s="41">
        <v>76</v>
      </c>
    </row>
    <row r="12" spans="1:19" x14ac:dyDescent="0.25">
      <c r="A12" s="3">
        <v>8</v>
      </c>
      <c r="B12" s="36" t="s">
        <v>36</v>
      </c>
      <c r="C12" s="47">
        <v>40.799999999999997</v>
      </c>
      <c r="D12" s="43">
        <f t="shared" si="0"/>
        <v>1.3344235486508585E-2</v>
      </c>
      <c r="E12" s="46">
        <v>378.96</v>
      </c>
      <c r="F12" s="46">
        <v>445.45600000000002</v>
      </c>
      <c r="G12" s="46">
        <v>438.81</v>
      </c>
      <c r="H12" s="24">
        <f t="shared" si="3"/>
        <v>1263.2259999999999</v>
      </c>
      <c r="I12" s="45">
        <f t="shared" si="1"/>
        <v>0.14150875337745494</v>
      </c>
      <c r="J12" s="44">
        <v>0.3</v>
      </c>
      <c r="K12" s="44">
        <v>0.7</v>
      </c>
      <c r="L12" s="43">
        <f t="shared" si="6"/>
        <v>0.10305939801017103</v>
      </c>
      <c r="M12" s="24">
        <f t="shared" si="2"/>
        <v>311.85773837877753</v>
      </c>
      <c r="N12" s="20">
        <v>0</v>
      </c>
      <c r="O12" s="21">
        <v>0</v>
      </c>
      <c r="P12" s="21">
        <f t="shared" si="8"/>
        <v>311.85773837877753</v>
      </c>
      <c r="Q12" s="21">
        <f t="shared" si="7"/>
        <v>9</v>
      </c>
      <c r="R12" s="29">
        <f t="shared" si="5"/>
        <v>324</v>
      </c>
      <c r="S12" s="41">
        <v>312</v>
      </c>
    </row>
    <row r="13" spans="1:19" x14ac:dyDescent="0.25">
      <c r="A13" s="3">
        <v>9</v>
      </c>
      <c r="B13" s="36" t="s">
        <v>37</v>
      </c>
      <c r="C13" s="47">
        <v>136</v>
      </c>
      <c r="D13" s="43">
        <f t="shared" si="0"/>
        <v>4.4480784955028621E-2</v>
      </c>
      <c r="E13" s="46">
        <v>177</v>
      </c>
      <c r="F13" s="46">
        <v>141</v>
      </c>
      <c r="G13" s="46">
        <v>150</v>
      </c>
      <c r="H13" s="24">
        <f t="shared" si="3"/>
        <v>468</v>
      </c>
      <c r="I13" s="45">
        <f t="shared" si="1"/>
        <v>5.2426166482204231E-2</v>
      </c>
      <c r="J13" s="44">
        <v>0.3</v>
      </c>
      <c r="K13" s="44">
        <v>0.7</v>
      </c>
      <c r="L13" s="43">
        <f>D13*J13+I13*K13</f>
        <v>5.0042552024051543E-2</v>
      </c>
      <c r="M13" s="24">
        <f t="shared" si="2"/>
        <v>151.42876242477996</v>
      </c>
      <c r="N13" s="20">
        <v>0</v>
      </c>
      <c r="O13" s="21">
        <v>0</v>
      </c>
      <c r="P13" s="21">
        <f t="shared" si="8"/>
        <v>151.42876242477996</v>
      </c>
      <c r="Q13" s="21">
        <f t="shared" si="7"/>
        <v>4</v>
      </c>
      <c r="R13" s="29">
        <f t="shared" si="5"/>
        <v>144</v>
      </c>
      <c r="S13" s="41">
        <v>151</v>
      </c>
    </row>
    <row r="14" spans="1:19" x14ac:dyDescent="0.25">
      <c r="A14" s="3">
        <v>10</v>
      </c>
      <c r="B14" s="36" t="s">
        <v>38</v>
      </c>
      <c r="C14" s="47">
        <v>47</v>
      </c>
      <c r="D14" s="43">
        <f t="shared" si="0"/>
        <v>1.5372035977105479E-2</v>
      </c>
      <c r="E14" s="46">
        <v>51.38</v>
      </c>
      <c r="F14" s="46">
        <v>69.52</v>
      </c>
      <c r="G14" s="46">
        <v>54.46</v>
      </c>
      <c r="H14" s="24">
        <f t="shared" si="3"/>
        <v>175.36</v>
      </c>
      <c r="I14" s="45">
        <f t="shared" si="1"/>
        <v>1.9644129389571226E-2</v>
      </c>
      <c r="J14" s="44">
        <v>0.3</v>
      </c>
      <c r="K14" s="44">
        <v>0.7</v>
      </c>
      <c r="L14" s="43">
        <f t="shared" si="6"/>
        <v>1.83625013658315E-2</v>
      </c>
      <c r="M14" s="24">
        <f t="shared" si="2"/>
        <v>55.564929133006117</v>
      </c>
      <c r="N14" s="20">
        <v>0</v>
      </c>
      <c r="O14" s="21">
        <v>0</v>
      </c>
      <c r="P14" s="21">
        <f t="shared" si="8"/>
        <v>55.564929133006117</v>
      </c>
      <c r="Q14" s="21">
        <f t="shared" si="7"/>
        <v>2</v>
      </c>
      <c r="R14" s="29">
        <f t="shared" si="5"/>
        <v>72</v>
      </c>
      <c r="S14" s="41">
        <v>56</v>
      </c>
    </row>
    <row r="15" spans="1:19" x14ac:dyDescent="0.25">
      <c r="A15" s="3">
        <v>11</v>
      </c>
      <c r="B15" s="36" t="s">
        <v>39</v>
      </c>
      <c r="C15" s="47">
        <v>1810</v>
      </c>
      <c r="D15" s="43">
        <f t="shared" si="0"/>
        <v>0.5919869174161897</v>
      </c>
      <c r="E15" s="46">
        <v>805.66</v>
      </c>
      <c r="F15" s="46">
        <v>860.06</v>
      </c>
      <c r="G15" s="46">
        <v>829.38</v>
      </c>
      <c r="H15" s="24">
        <f t="shared" si="3"/>
        <v>2495.1</v>
      </c>
      <c r="I15" s="35">
        <f t="shared" si="1"/>
        <v>0.27950540168749521</v>
      </c>
      <c r="J15" s="19">
        <v>0.3</v>
      </c>
      <c r="K15" s="19">
        <v>0.7</v>
      </c>
      <c r="L15" s="18">
        <f t="shared" si="6"/>
        <v>0.37324985640610353</v>
      </c>
      <c r="M15" s="21">
        <f t="shared" si="2"/>
        <v>1129.4540654848693</v>
      </c>
      <c r="N15" s="20">
        <v>0</v>
      </c>
      <c r="O15" s="21">
        <v>0</v>
      </c>
      <c r="P15" s="21">
        <f t="shared" si="8"/>
        <v>1129.4540654848693</v>
      </c>
      <c r="Q15" s="21">
        <f t="shared" si="7"/>
        <v>31</v>
      </c>
      <c r="R15" s="42">
        <f t="shared" si="5"/>
        <v>1116</v>
      </c>
      <c r="S15" s="41">
        <v>1129</v>
      </c>
    </row>
    <row r="16" spans="1:19" x14ac:dyDescent="0.25">
      <c r="A16" s="3">
        <v>12</v>
      </c>
      <c r="B16" s="36" t="s">
        <v>28</v>
      </c>
      <c r="C16" s="47">
        <v>8</v>
      </c>
      <c r="D16" s="43">
        <f t="shared" si="0"/>
        <v>2.6165167620605069E-3</v>
      </c>
      <c r="E16" s="46">
        <v>28</v>
      </c>
      <c r="F16" s="46">
        <v>46.14</v>
      </c>
      <c r="G16" s="46">
        <v>64.8</v>
      </c>
      <c r="H16" s="24">
        <f t="shared" si="3"/>
        <v>138.94</v>
      </c>
      <c r="I16" s="35">
        <f t="shared" si="1"/>
        <v>1.5564298228712511E-2</v>
      </c>
      <c r="J16" s="19">
        <v>0.3</v>
      </c>
      <c r="K16" s="19">
        <v>0.7</v>
      </c>
      <c r="L16" s="18">
        <f t="shared" si="6"/>
        <v>1.1679963788716909E-2</v>
      </c>
      <c r="M16" s="21">
        <f t="shared" si="2"/>
        <v>35.343570424657365</v>
      </c>
      <c r="N16" s="20">
        <v>0</v>
      </c>
      <c r="O16" s="21">
        <v>0</v>
      </c>
      <c r="P16" s="21">
        <f t="shared" si="8"/>
        <v>35.343570424657365</v>
      </c>
      <c r="Q16" s="21">
        <f t="shared" si="7"/>
        <v>1</v>
      </c>
      <c r="R16" s="29">
        <f t="shared" si="5"/>
        <v>36</v>
      </c>
      <c r="S16" s="41">
        <v>35</v>
      </c>
    </row>
    <row r="17" spans="1:19" x14ac:dyDescent="0.25">
      <c r="A17" s="3">
        <v>13</v>
      </c>
      <c r="B17" s="36" t="s">
        <v>25</v>
      </c>
      <c r="C17" s="47">
        <v>10</v>
      </c>
      <c r="D17" s="43">
        <f t="shared" si="0"/>
        <v>3.2706459525756338E-3</v>
      </c>
      <c r="E17" s="46">
        <v>29</v>
      </c>
      <c r="F17" s="46">
        <v>47.44</v>
      </c>
      <c r="G17" s="46">
        <v>67.36</v>
      </c>
      <c r="H17" s="24">
        <f t="shared" si="3"/>
        <v>143.80000000000001</v>
      </c>
      <c r="I17" s="35">
        <f t="shared" si="1"/>
        <v>1.6108723803720019E-2</v>
      </c>
      <c r="J17" s="19">
        <v>0.3</v>
      </c>
      <c r="K17" s="19">
        <v>0.7</v>
      </c>
      <c r="L17" s="18">
        <f t="shared" si="6"/>
        <v>1.2257300448376703E-2</v>
      </c>
      <c r="M17" s="21">
        <f t="shared" si="2"/>
        <v>37.090591156787902</v>
      </c>
      <c r="N17" s="20">
        <v>0</v>
      </c>
      <c r="O17" s="21">
        <v>0</v>
      </c>
      <c r="P17" s="21">
        <f t="shared" si="8"/>
        <v>37.090591156787902</v>
      </c>
      <c r="Q17" s="21">
        <f t="shared" si="7"/>
        <v>1</v>
      </c>
      <c r="R17" s="29">
        <f t="shared" si="5"/>
        <v>36</v>
      </c>
      <c r="S17" s="41">
        <v>37</v>
      </c>
    </row>
    <row r="18" spans="1:19" x14ac:dyDescent="0.25">
      <c r="A18" s="3">
        <v>14</v>
      </c>
      <c r="B18" s="36" t="s">
        <v>40</v>
      </c>
      <c r="C18" s="47">
        <v>610</v>
      </c>
      <c r="D18" s="43">
        <f t="shared" si="0"/>
        <v>0.19950940310711365</v>
      </c>
      <c r="E18" s="46">
        <v>325.63</v>
      </c>
      <c r="F18" s="46">
        <v>547.48</v>
      </c>
      <c r="G18" s="46">
        <v>509.78</v>
      </c>
      <c r="H18" s="24">
        <f t="shared" si="3"/>
        <v>1382.8899999999999</v>
      </c>
      <c r="I18" s="35">
        <f t="shared" si="1"/>
        <v>0.15491372086875085</v>
      </c>
      <c r="J18" s="19">
        <v>0.3</v>
      </c>
      <c r="K18" s="19">
        <v>0.7</v>
      </c>
      <c r="L18" s="18">
        <f>D18*J18+I18*K18</f>
        <v>0.16829242554025969</v>
      </c>
      <c r="M18" s="21">
        <f t="shared" si="2"/>
        <v>509.25287968482581</v>
      </c>
      <c r="N18" s="20">
        <v>0</v>
      </c>
      <c r="O18" s="21">
        <v>0</v>
      </c>
      <c r="P18" s="21">
        <f t="shared" si="8"/>
        <v>509.25287968482581</v>
      </c>
      <c r="Q18" s="21">
        <f t="shared" si="7"/>
        <v>14</v>
      </c>
      <c r="R18" s="42">
        <f t="shared" si="5"/>
        <v>504</v>
      </c>
      <c r="S18" s="41">
        <v>509</v>
      </c>
    </row>
    <row r="19" spans="1:19" x14ac:dyDescent="0.25">
      <c r="A19" s="3">
        <v>15</v>
      </c>
      <c r="B19" s="36" t="s">
        <v>27</v>
      </c>
      <c r="C19" s="47">
        <v>47</v>
      </c>
      <c r="D19" s="43">
        <f t="shared" si="0"/>
        <v>1.5372035977105479E-2</v>
      </c>
      <c r="E19" s="46">
        <v>55</v>
      </c>
      <c r="F19" s="46">
        <v>79.602999999999994</v>
      </c>
      <c r="G19" s="46">
        <v>63.832000000000001</v>
      </c>
      <c r="H19" s="24">
        <f t="shared" si="3"/>
        <v>198.435</v>
      </c>
      <c r="I19" s="35">
        <f t="shared" si="1"/>
        <v>2.2229030653624349E-2</v>
      </c>
      <c r="J19" s="19">
        <v>0.3</v>
      </c>
      <c r="K19" s="19">
        <v>0.7</v>
      </c>
      <c r="L19" s="18">
        <f t="shared" si="6"/>
        <v>2.0171932250668687E-2</v>
      </c>
      <c r="M19" s="21">
        <f t="shared" si="2"/>
        <v>61.040266990523449</v>
      </c>
      <c r="N19" s="20">
        <v>0</v>
      </c>
      <c r="O19" s="21">
        <v>0</v>
      </c>
      <c r="P19" s="21">
        <f t="shared" si="8"/>
        <v>61.040266990523449</v>
      </c>
      <c r="Q19" s="21">
        <f t="shared" si="7"/>
        <v>2</v>
      </c>
      <c r="R19" s="29">
        <f t="shared" si="5"/>
        <v>72</v>
      </c>
      <c r="S19" s="41">
        <v>61</v>
      </c>
    </row>
    <row r="20" spans="1:19" x14ac:dyDescent="0.25">
      <c r="A20" s="3">
        <v>16</v>
      </c>
      <c r="B20" s="36" t="s">
        <v>41</v>
      </c>
      <c r="C20" s="47">
        <v>130</v>
      </c>
      <c r="D20" s="43">
        <f t="shared" si="0"/>
        <v>4.2518397383483238E-2</v>
      </c>
      <c r="E20" s="46">
        <v>299</v>
      </c>
      <c r="F20" s="46">
        <v>382</v>
      </c>
      <c r="G20" s="46">
        <v>416.96</v>
      </c>
      <c r="H20" s="24">
        <f t="shared" si="3"/>
        <v>1097.96</v>
      </c>
      <c r="I20" s="35">
        <f t="shared" si="1"/>
        <v>0.12299537126239521</v>
      </c>
      <c r="J20" s="19">
        <v>0.3</v>
      </c>
      <c r="K20" s="19">
        <v>0.7</v>
      </c>
      <c r="L20" s="18">
        <f t="shared" si="6"/>
        <v>9.8852279098721615E-2</v>
      </c>
      <c r="M20" s="21">
        <f t="shared" si="2"/>
        <v>299.12699655273161</v>
      </c>
      <c r="N20" s="20">
        <v>0</v>
      </c>
      <c r="O20" s="21">
        <v>72</v>
      </c>
      <c r="P20" s="21">
        <f t="shared" si="8"/>
        <v>371.12699655273161</v>
      </c>
      <c r="Q20" s="21">
        <f t="shared" si="7"/>
        <v>10</v>
      </c>
      <c r="R20" s="29">
        <f t="shared" si="5"/>
        <v>360</v>
      </c>
      <c r="S20" s="41">
        <v>371</v>
      </c>
    </row>
    <row r="21" spans="1:19" ht="30" x14ac:dyDescent="0.25">
      <c r="A21" s="3">
        <v>17</v>
      </c>
      <c r="B21" s="48" t="s">
        <v>29</v>
      </c>
      <c r="C21" s="47">
        <v>10</v>
      </c>
      <c r="D21" s="43">
        <f t="shared" si="0"/>
        <v>3.2706459525756338E-3</v>
      </c>
      <c r="E21" s="46">
        <v>69.5</v>
      </c>
      <c r="F21" s="46">
        <v>48</v>
      </c>
      <c r="G21" s="46">
        <v>51</v>
      </c>
      <c r="H21" s="24">
        <f t="shared" si="3"/>
        <v>168.5</v>
      </c>
      <c r="I21" s="35">
        <f t="shared" si="1"/>
        <v>1.8875660368058572E-2</v>
      </c>
      <c r="J21" s="19">
        <v>0.3</v>
      </c>
      <c r="K21" s="19">
        <v>0.7</v>
      </c>
      <c r="L21" s="18">
        <f t="shared" si="6"/>
        <v>1.419415604341369E-2</v>
      </c>
      <c r="M21" s="21">
        <f t="shared" si="2"/>
        <v>42.951516187369826</v>
      </c>
      <c r="N21" s="20">
        <v>0</v>
      </c>
      <c r="O21" s="21">
        <v>0</v>
      </c>
      <c r="P21" s="21">
        <f t="shared" si="8"/>
        <v>42.951516187369826</v>
      </c>
      <c r="Q21" s="21">
        <f t="shared" si="7"/>
        <v>1</v>
      </c>
      <c r="R21" s="29">
        <f t="shared" si="5"/>
        <v>36</v>
      </c>
      <c r="S21" s="41">
        <v>43</v>
      </c>
    </row>
    <row r="22" spans="1:19" x14ac:dyDescent="0.25">
      <c r="A22" s="3">
        <v>18</v>
      </c>
      <c r="B22" s="48" t="s">
        <v>47</v>
      </c>
      <c r="C22" s="47">
        <v>10</v>
      </c>
      <c r="D22" s="49">
        <f t="shared" si="0"/>
        <v>3.2706459525756338E-3</v>
      </c>
      <c r="E22" s="46">
        <v>9.98</v>
      </c>
      <c r="F22" s="46">
        <v>9.98</v>
      </c>
      <c r="G22" s="46">
        <v>9.98</v>
      </c>
      <c r="H22" s="50">
        <f t="shared" si="3"/>
        <v>29.94</v>
      </c>
      <c r="I22" s="35">
        <f t="shared" si="1"/>
        <v>3.3539303941820401E-3</v>
      </c>
      <c r="J22" s="19">
        <v>0.3</v>
      </c>
      <c r="K22" s="19">
        <v>0.7</v>
      </c>
      <c r="L22" s="35">
        <f t="shared" si="6"/>
        <v>3.3289450617001179E-3</v>
      </c>
      <c r="M22" s="51">
        <f t="shared" si="2"/>
        <v>10.073387756704557</v>
      </c>
      <c r="N22" s="52">
        <v>0</v>
      </c>
      <c r="O22" s="51">
        <v>0</v>
      </c>
      <c r="P22" s="51">
        <f t="shared" si="8"/>
        <v>10.073387756704557</v>
      </c>
      <c r="Q22" s="51">
        <f t="shared" si="7"/>
        <v>0</v>
      </c>
      <c r="R22" s="53">
        <f t="shared" si="5"/>
        <v>0</v>
      </c>
      <c r="S22" s="41">
        <v>0</v>
      </c>
    </row>
    <row r="23" spans="1:19" x14ac:dyDescent="0.25">
      <c r="B23" s="37" t="s">
        <v>2</v>
      </c>
      <c r="C23" s="38">
        <f t="shared" ref="C23:I23" si="9">SUM(C5:C22)</f>
        <v>3057.5</v>
      </c>
      <c r="D23" s="12">
        <f t="shared" si="9"/>
        <v>1</v>
      </c>
      <c r="E23" s="13">
        <f t="shared" si="9"/>
        <v>2657.0039999999999</v>
      </c>
      <c r="F23" s="13">
        <f t="shared" si="9"/>
        <v>3193.4589999999998</v>
      </c>
      <c r="G23" s="13">
        <f t="shared" si="9"/>
        <v>3076.3769999999995</v>
      </c>
      <c r="H23" s="13">
        <f t="shared" si="9"/>
        <v>8926.84</v>
      </c>
      <c r="I23" s="14">
        <f t="shared" si="9"/>
        <v>1</v>
      </c>
      <c r="J23" s="14"/>
      <c r="K23" s="14"/>
      <c r="L23" s="14">
        <f>SUM(L5:L22)</f>
        <v>1</v>
      </c>
      <c r="M23" s="23">
        <v>3026</v>
      </c>
      <c r="N23" s="23">
        <f>SUM(N5:N22)</f>
        <v>0</v>
      </c>
      <c r="O23" s="13">
        <v>0</v>
      </c>
      <c r="P23" s="13">
        <f>SUM(P5:P22)</f>
        <v>3097.9999999999995</v>
      </c>
      <c r="Q23" s="13">
        <f>SUM(Q5:Q22)</f>
        <v>86</v>
      </c>
      <c r="R23" s="30">
        <f>SUM(R5:R22)</f>
        <v>3096</v>
      </c>
      <c r="S23" s="13">
        <f>SUM(S5:S22)</f>
        <v>3087</v>
      </c>
    </row>
    <row r="24" spans="1:19" ht="198" x14ac:dyDescent="0.25">
      <c r="C24" s="6" t="s">
        <v>7</v>
      </c>
      <c r="D24" s="2"/>
      <c r="E24" s="2"/>
      <c r="F24" s="2"/>
      <c r="G24" s="2"/>
      <c r="H24" s="6" t="s">
        <v>8</v>
      </c>
      <c r="I24" s="2"/>
      <c r="J24" s="2"/>
      <c r="K24" s="2"/>
      <c r="L24" s="2"/>
      <c r="M24" s="6" t="s">
        <v>22</v>
      </c>
      <c r="N24" s="32"/>
      <c r="O24" s="2"/>
      <c r="P24" s="6" t="s">
        <v>23</v>
      </c>
    </row>
    <row r="25" spans="1:19" x14ac:dyDescent="0.25">
      <c r="B25" s="58"/>
      <c r="C25" s="58"/>
      <c r="D25" s="58"/>
      <c r="E25" s="58"/>
      <c r="F25" s="58"/>
      <c r="G25" s="58"/>
      <c r="H25" s="58"/>
      <c r="I25" s="58"/>
      <c r="J25" s="58"/>
    </row>
    <row r="26" spans="1:19" x14ac:dyDescent="0.25">
      <c r="B26" s="7"/>
      <c r="C26" s="7"/>
      <c r="D26" s="7"/>
      <c r="E26" s="7"/>
      <c r="F26" s="7"/>
      <c r="G26" s="7"/>
      <c r="H26" s="7"/>
      <c r="I26" s="7"/>
      <c r="J26" s="7"/>
    </row>
    <row r="29" spans="1:19" x14ac:dyDescent="0.25">
      <c r="C29" s="9"/>
      <c r="D29" s="10"/>
      <c r="E29" s="10"/>
      <c r="F29" s="11"/>
      <c r="G29" s="11"/>
    </row>
    <row r="30" spans="1:19" x14ac:dyDescent="0.25">
      <c r="B30" s="16" t="s">
        <v>14</v>
      </c>
    </row>
    <row r="35" spans="2:2" x14ac:dyDescent="0.25">
      <c r="B35" s="3" t="s">
        <v>11</v>
      </c>
    </row>
  </sheetData>
  <mergeCells count="8">
    <mergeCell ref="B25:J25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октябрь ПНХЗ</vt:lpstr>
      <vt:lpstr>ноябрь ПНХЗ</vt:lpstr>
      <vt:lpstr>декабрь ПНХЗ</vt:lpstr>
      <vt:lpstr>'декабрь ПНХЗ'!Область_печати</vt:lpstr>
      <vt:lpstr>'ноябрь ПНХЗ'!Область_печати</vt:lpstr>
      <vt:lpstr>'октябрь ПНХЗ'!Область_печати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PC</cp:lastModifiedBy>
  <cp:lastPrinted>2026-09-23T04:49:04Z</cp:lastPrinted>
  <dcterms:created xsi:type="dcterms:W3CDTF">2017-02-03T04:04:35Z</dcterms:created>
  <dcterms:modified xsi:type="dcterms:W3CDTF">2026-09-23T08:46:41Z</dcterms:modified>
</cp:coreProperties>
</file>