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 сайт\3 кв\"/>
    </mc:Choice>
  </mc:AlternateContent>
  <xr:revisionPtr revIDLastSave="0" documentId="13_ncr:1_{E35964E9-4922-4936-B7DE-871C7ECEBD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 (2)" sheetId="24" r:id="rId1"/>
    <sheet name="Лист1" sheetId="23" r:id="rId2"/>
  </sheets>
  <definedNames>
    <definedName name="_xlnm.Print_Area" localSheetId="0">'Регион (2)'!$A$1:$R$19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" i="24" l="1"/>
  <c r="N18" i="24"/>
  <c r="G18" i="24"/>
  <c r="F18" i="24"/>
  <c r="E18" i="24"/>
  <c r="H17" i="24"/>
  <c r="D17" i="24"/>
  <c r="H16" i="24"/>
  <c r="D16" i="24"/>
  <c r="H15" i="24"/>
  <c r="D15" i="24"/>
  <c r="H14" i="24"/>
  <c r="D14" i="24"/>
  <c r="H13" i="24"/>
  <c r="D13" i="24"/>
  <c r="H12" i="24"/>
  <c r="D12" i="24"/>
  <c r="H11" i="24"/>
  <c r="D11" i="24"/>
  <c r="H10" i="24"/>
  <c r="D10" i="24"/>
  <c r="H9" i="24"/>
  <c r="D9" i="24"/>
  <c r="H8" i="24"/>
  <c r="D8" i="24"/>
  <c r="H7" i="24"/>
  <c r="D7" i="24"/>
  <c r="H6" i="24"/>
  <c r="D6" i="24"/>
  <c r="H5" i="24"/>
  <c r="D5" i="24"/>
  <c r="D18" i="24" l="1"/>
  <c r="H18" i="24"/>
  <c r="I13" i="24" s="1"/>
  <c r="L13" i="24" s="1"/>
  <c r="M13" i="24" s="1"/>
  <c r="P13" i="24" s="1"/>
  <c r="Q13" i="24" s="1"/>
  <c r="R13" i="24" s="1"/>
  <c r="I5" i="24" l="1"/>
  <c r="L5" i="24" s="1"/>
  <c r="I16" i="24"/>
  <c r="L16" i="24" s="1"/>
  <c r="M16" i="24" s="1"/>
  <c r="P16" i="24" s="1"/>
  <c r="Q16" i="24" s="1"/>
  <c r="R16" i="24" s="1"/>
  <c r="I11" i="24"/>
  <c r="L11" i="24" s="1"/>
  <c r="M11" i="24" s="1"/>
  <c r="P11" i="24" s="1"/>
  <c r="Q11" i="24" s="1"/>
  <c r="R11" i="24" s="1"/>
  <c r="I15" i="24"/>
  <c r="L15" i="24" s="1"/>
  <c r="M15" i="24" s="1"/>
  <c r="P15" i="24" s="1"/>
  <c r="Q15" i="24" s="1"/>
  <c r="R15" i="24" s="1"/>
  <c r="I9" i="24"/>
  <c r="L9" i="24" s="1"/>
  <c r="M9" i="24" s="1"/>
  <c r="P9" i="24" s="1"/>
  <c r="Q9" i="24" s="1"/>
  <c r="R9" i="24" s="1"/>
  <c r="I14" i="24"/>
  <c r="L14" i="24" s="1"/>
  <c r="M14" i="24" s="1"/>
  <c r="P14" i="24" s="1"/>
  <c r="Q14" i="24" s="1"/>
  <c r="R14" i="24" s="1"/>
  <c r="I7" i="24"/>
  <c r="L7" i="24" s="1"/>
  <c r="M7" i="24" s="1"/>
  <c r="P7" i="24" s="1"/>
  <c r="Q7" i="24" s="1"/>
  <c r="R7" i="24" s="1"/>
  <c r="I12" i="24"/>
  <c r="L12" i="24" s="1"/>
  <c r="M12" i="24" s="1"/>
  <c r="P12" i="24" s="1"/>
  <c r="Q12" i="24" s="1"/>
  <c r="R12" i="24" s="1"/>
  <c r="I6" i="24"/>
  <c r="L6" i="24" s="1"/>
  <c r="M6" i="24" s="1"/>
  <c r="P6" i="24" s="1"/>
  <c r="Q6" i="24" s="1"/>
  <c r="R6" i="24" s="1"/>
  <c r="I17" i="24"/>
  <c r="L17" i="24" s="1"/>
  <c r="M17" i="24" s="1"/>
  <c r="P17" i="24" s="1"/>
  <c r="Q17" i="24" s="1"/>
  <c r="R17" i="24" s="1"/>
  <c r="I8" i="24"/>
  <c r="L8" i="24" s="1"/>
  <c r="M8" i="24" s="1"/>
  <c r="P8" i="24" s="1"/>
  <c r="Q8" i="24" s="1"/>
  <c r="R8" i="24" s="1"/>
  <c r="I10" i="24"/>
  <c r="L10" i="24" s="1"/>
  <c r="M10" i="24" s="1"/>
  <c r="P10" i="24" s="1"/>
  <c r="Q10" i="24" s="1"/>
  <c r="R10" i="24" s="1"/>
  <c r="I18" i="24" l="1"/>
  <c r="M5" i="24"/>
  <c r="P5" i="24" s="1"/>
  <c r="L18" i="24"/>
  <c r="P18" i="24" l="1"/>
  <c r="Q5" i="24"/>
  <c r="Q18" i="24" l="1"/>
  <c r="R5" i="24"/>
  <c r="R18" i="24" s="1"/>
</calcChain>
</file>

<file path=xl/sharedStrings.xml><?xml version="1.0" encoding="utf-8"?>
<sst xmlns="http://schemas.openxmlformats.org/spreadsheetml/2006/main" count="42" uniqueCount="42">
  <si>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</si>
  <si>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</si>
  <si>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</si>
  <si>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</si>
  <si>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</si>
  <si>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</si>
  <si>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</si>
  <si>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</si>
  <si>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</si>
  <si>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</si>
  <si>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</si>
  <si>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</si>
  <si>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</si>
  <si>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</si>
  <si>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</si>
  <si>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</si>
  <si>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</si>
  <si>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</si>
  <si>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</si>
  <si>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</si>
  <si>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</si>
  <si>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</si>
  <si>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</si>
  <si>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</si>
  <si>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</si>
  <si>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</si>
  <si>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</si>
  <si>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</si>
  <si>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</si>
  <si>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</si>
  <si>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</si>
  <si>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</si>
  <si>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</si>
  <si>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</si>
  <si>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</si>
  <si>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</si>
  <si>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</si>
  <si>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Методика распределения СНГ на внутренний рынок на июль месяц 2026 года</t>
  </si>
  <si>
    <t>1-месяц март</t>
  </si>
  <si>
    <t>2-месяц апрель</t>
  </si>
  <si>
    <t>3-месяц май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</si>
  <si>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март, апрель, май 2026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</si>
</sst>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0" fillId="6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B35B8-E8AA-4BC2-AD26-8D2A7DF52D24}">
  <sheetPr>
    <pageSetUpPr fitToPage="1"/>
  </sheetPr>
  <dimension ref="A1:T30"/>
  <sheetViews>
    <sheetView tabSelected="1" view="pageBreakPreview" topLeftCell="A2" zoomScaleNormal="90" zoomScaleSheetLayoutView="100" workbookViewId="0">
      <selection activeCell="V10" sqref="V10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48" t="s">
        <v>37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3" spans="1:19" s="4" customFormat="1" ht="29.45" customHeight="1" x14ac:dyDescent="0.25">
      <c r="B3" s="49" t="s">
        <v>21</v>
      </c>
      <c r="C3" s="49" t="s">
        <v>3</v>
      </c>
      <c r="D3" s="49"/>
      <c r="E3" s="50" t="s">
        <v>6</v>
      </c>
      <c r="F3" s="50"/>
      <c r="G3" s="50"/>
      <c r="H3" s="50"/>
      <c r="I3" s="50"/>
      <c r="J3" s="51" t="s">
        <v>15</v>
      </c>
      <c r="K3" s="51"/>
      <c r="L3" s="52"/>
      <c r="M3" s="53" t="s">
        <v>17</v>
      </c>
      <c r="N3" s="54"/>
      <c r="O3" s="55"/>
      <c r="P3" s="56" t="s">
        <v>9</v>
      </c>
      <c r="Q3" s="57"/>
    </row>
    <row r="4" spans="1:19" s="1" customFormat="1" ht="147" customHeight="1" x14ac:dyDescent="0.25">
      <c r="B4" s="49"/>
      <c r="C4" s="44" t="s">
        <v>12</v>
      </c>
      <c r="D4" s="43" t="s">
        <v>4</v>
      </c>
      <c r="E4" s="18" t="s">
        <v>38</v>
      </c>
      <c r="F4" s="18" t="s">
        <v>39</v>
      </c>
      <c r="G4" s="18" t="s">
        <v>40</v>
      </c>
      <c r="H4" s="8" t="s">
        <v>41</v>
      </c>
      <c r="I4" s="43" t="s">
        <v>5</v>
      </c>
      <c r="J4" s="43" t="s">
        <v>0</v>
      </c>
      <c r="K4" s="43" t="s">
        <v>1</v>
      </c>
      <c r="L4" s="43" t="s">
        <v>10</v>
      </c>
      <c r="M4" s="44" t="s">
        <v>16</v>
      </c>
      <c r="N4" s="5" t="s">
        <v>18</v>
      </c>
      <c r="O4" s="44" t="s">
        <v>13</v>
      </c>
      <c r="P4" s="45" t="s">
        <v>19</v>
      </c>
      <c r="Q4" s="27" t="s">
        <v>20</v>
      </c>
      <c r="R4" s="27">
        <v>36</v>
      </c>
    </row>
    <row r="5" spans="1:19" s="20" customFormat="1" x14ac:dyDescent="0.25">
      <c r="A5" s="20">
        <v>1</v>
      </c>
      <c r="B5" s="33" t="s">
        <v>22</v>
      </c>
      <c r="C5" s="40">
        <v>6010.8</v>
      </c>
      <c r="D5" s="31">
        <f t="shared" ref="D5:D17" si="0">C5/$C$18</f>
        <v>0.3838963809329165</v>
      </c>
      <c r="E5" s="32">
        <v>952.76</v>
      </c>
      <c r="F5" s="32">
        <v>620.06500000000005</v>
      </c>
      <c r="G5" s="32">
        <v>571.78599999999994</v>
      </c>
      <c r="H5" s="22">
        <f>SUM(E5:G5)</f>
        <v>2144.6109999999999</v>
      </c>
      <c r="I5" s="21">
        <f t="shared" ref="I5:I17" si="1">H5/$H$18</f>
        <v>0.16974578312986002</v>
      </c>
      <c r="J5" s="24">
        <v>0.3</v>
      </c>
      <c r="K5" s="24">
        <v>0.7</v>
      </c>
      <c r="L5" s="21">
        <f t="shared" ref="L5:L15" si="2">D5*J5+I5*K5</f>
        <v>0.23399096247077694</v>
      </c>
      <c r="M5" s="25">
        <f t="shared" ref="M5:M17" si="3">L5*$M$18</f>
        <v>864.12862440457923</v>
      </c>
      <c r="N5" s="37">
        <v>0</v>
      </c>
      <c r="O5" s="23">
        <v>0</v>
      </c>
      <c r="P5" s="26">
        <f>SUM(M5+N5+O5)</f>
        <v>864.12862440457923</v>
      </c>
      <c r="Q5" s="26">
        <f>ROUND((P5/$R$4),0)</f>
        <v>24</v>
      </c>
      <c r="R5" s="26">
        <f>Q5*$R$4</f>
        <v>864</v>
      </c>
      <c r="S5" s="29"/>
    </row>
    <row r="6" spans="1:19" s="20" customFormat="1" x14ac:dyDescent="0.25">
      <c r="A6" s="20">
        <v>2</v>
      </c>
      <c r="B6" s="33" t="s">
        <v>23</v>
      </c>
      <c r="C6" s="40">
        <v>1726.25</v>
      </c>
      <c r="D6" s="31">
        <f t="shared" si="0"/>
        <v>0.110251734808253</v>
      </c>
      <c r="E6" s="32">
        <v>997.38</v>
      </c>
      <c r="F6" s="32">
        <v>1066.98</v>
      </c>
      <c r="G6" s="32">
        <v>985.45</v>
      </c>
      <c r="H6" s="22">
        <f>SUM(E6:G6)</f>
        <v>3049.8100000000004</v>
      </c>
      <c r="I6" s="21">
        <f t="shared" si="1"/>
        <v>0.24139220905202782</v>
      </c>
      <c r="J6" s="24">
        <v>0.3</v>
      </c>
      <c r="K6" s="24">
        <v>0.7</v>
      </c>
      <c r="L6" s="21">
        <f t="shared" si="2"/>
        <v>0.20205006677889537</v>
      </c>
      <c r="M6" s="25">
        <f t="shared" si="3"/>
        <v>746.17089661446062</v>
      </c>
      <c r="N6" s="46">
        <v>178.3</v>
      </c>
      <c r="O6" s="23">
        <v>0</v>
      </c>
      <c r="P6" s="26">
        <f>SUM(M6+N6+O6)</f>
        <v>924.47089661446057</v>
      </c>
      <c r="Q6" s="26">
        <f t="shared" ref="Q6:Q17" si="4">ROUND((P6/$R$4),0)</f>
        <v>26</v>
      </c>
      <c r="R6" s="26">
        <f t="shared" ref="R6:R17" si="5">Q6*$R$4</f>
        <v>936</v>
      </c>
      <c r="S6" s="29"/>
    </row>
    <row r="7" spans="1:19" s="20" customFormat="1" x14ac:dyDescent="0.25">
      <c r="A7" s="20">
        <v>3</v>
      </c>
      <c r="B7" s="33" t="s">
        <v>24</v>
      </c>
      <c r="C7" s="40">
        <v>1847</v>
      </c>
      <c r="D7" s="31">
        <f t="shared" si="0"/>
        <v>0.11796376781511558</v>
      </c>
      <c r="E7" s="32">
        <v>276.93</v>
      </c>
      <c r="F7" s="32">
        <v>626</v>
      </c>
      <c r="G7" s="32">
        <v>752</v>
      </c>
      <c r="H7" s="22">
        <f t="shared" ref="H7:H15" si="6">SUM(E7:G7)</f>
        <v>1654.93</v>
      </c>
      <c r="I7" s="21">
        <f t="shared" si="1"/>
        <v>0.13098757251319668</v>
      </c>
      <c r="J7" s="24">
        <v>0.3</v>
      </c>
      <c r="K7" s="24">
        <v>0.7</v>
      </c>
      <c r="L7" s="21">
        <f t="shared" si="2"/>
        <v>0.12708043110377235</v>
      </c>
      <c r="M7" s="25">
        <f t="shared" si="3"/>
        <v>469.30803206623125</v>
      </c>
      <c r="N7" s="46">
        <v>98.07</v>
      </c>
      <c r="O7" s="23">
        <v>0</v>
      </c>
      <c r="P7" s="26">
        <f t="shared" ref="P7:P15" si="7">SUM(M7+N7+O7)</f>
        <v>567.3780320662313</v>
      </c>
      <c r="Q7" s="26">
        <f t="shared" si="4"/>
        <v>16</v>
      </c>
      <c r="R7" s="26">
        <f t="shared" si="5"/>
        <v>576</v>
      </c>
      <c r="S7" s="29"/>
    </row>
    <row r="8" spans="1:19" s="20" customFormat="1" x14ac:dyDescent="0.25">
      <c r="A8" s="20">
        <v>4</v>
      </c>
      <c r="B8" s="33" t="s">
        <v>25</v>
      </c>
      <c r="C8" s="40">
        <v>813.5</v>
      </c>
      <c r="D8" s="31">
        <f t="shared" si="0"/>
        <v>5.1956429408552531E-2</v>
      </c>
      <c r="E8" s="32">
        <v>407.76</v>
      </c>
      <c r="F8" s="32">
        <v>350.78</v>
      </c>
      <c r="G8" s="32">
        <v>324.8</v>
      </c>
      <c r="H8" s="22">
        <f t="shared" si="6"/>
        <v>1083.3399999999999</v>
      </c>
      <c r="I8" s="21">
        <f t="shared" si="1"/>
        <v>8.5746271326549453E-2</v>
      </c>
      <c r="J8" s="24">
        <v>0.3</v>
      </c>
      <c r="K8" s="24">
        <v>0.7</v>
      </c>
      <c r="L8" s="21">
        <f>D8*J8+I8*K8</f>
        <v>7.5609318751150373E-2</v>
      </c>
      <c r="M8" s="25">
        <f t="shared" si="3"/>
        <v>279.22521414799832</v>
      </c>
      <c r="N8" s="37">
        <v>0</v>
      </c>
      <c r="O8" s="23">
        <v>0</v>
      </c>
      <c r="P8" s="26">
        <f t="shared" si="7"/>
        <v>279.22521414799832</v>
      </c>
      <c r="Q8" s="26">
        <f t="shared" si="4"/>
        <v>8</v>
      </c>
      <c r="R8" s="26">
        <f t="shared" si="5"/>
        <v>288</v>
      </c>
      <c r="S8" s="29"/>
    </row>
    <row r="9" spans="1:19" s="20" customFormat="1" x14ac:dyDescent="0.25">
      <c r="A9" s="20">
        <v>5</v>
      </c>
      <c r="B9" s="33" t="s">
        <v>26</v>
      </c>
      <c r="C9" s="40">
        <v>146.65</v>
      </c>
      <c r="D9" s="34">
        <f t="shared" si="0"/>
        <v>9.3662082025374668E-3</v>
      </c>
      <c r="E9" s="32">
        <v>6</v>
      </c>
      <c r="F9" s="32">
        <v>34.700000000000003</v>
      </c>
      <c r="G9" s="32">
        <v>19.600000000000001</v>
      </c>
      <c r="H9" s="35">
        <f t="shared" si="6"/>
        <v>60.300000000000004</v>
      </c>
      <c r="I9" s="36">
        <f t="shared" si="1"/>
        <v>4.7727400086685001E-3</v>
      </c>
      <c r="J9" s="24">
        <v>0.3</v>
      </c>
      <c r="K9" s="24">
        <v>0.7</v>
      </c>
      <c r="L9" s="36">
        <f t="shared" si="2"/>
        <v>6.1507804668291897E-3</v>
      </c>
      <c r="M9" s="37">
        <f t="shared" si="3"/>
        <v>22.714832264000197</v>
      </c>
      <c r="N9" s="46">
        <v>57</v>
      </c>
      <c r="O9" s="38">
        <v>0</v>
      </c>
      <c r="P9" s="39">
        <f t="shared" si="7"/>
        <v>79.714832264000194</v>
      </c>
      <c r="Q9" s="26">
        <f t="shared" si="4"/>
        <v>2</v>
      </c>
      <c r="R9" s="26">
        <f t="shared" si="5"/>
        <v>72</v>
      </c>
      <c r="S9" s="29"/>
    </row>
    <row r="10" spans="1:19" s="20" customFormat="1" x14ac:dyDescent="0.25">
      <c r="A10" s="20">
        <v>6</v>
      </c>
      <c r="B10" s="33" t="s">
        <v>27</v>
      </c>
      <c r="C10" s="40">
        <v>813.5</v>
      </c>
      <c r="D10" s="34">
        <f t="shared" si="0"/>
        <v>5.1956429408552531E-2</v>
      </c>
      <c r="E10" s="32">
        <v>85.15</v>
      </c>
      <c r="F10" s="32">
        <v>198</v>
      </c>
      <c r="G10" s="32">
        <v>199</v>
      </c>
      <c r="H10" s="35">
        <f t="shared" si="6"/>
        <v>482.15</v>
      </c>
      <c r="I10" s="36">
        <f t="shared" si="1"/>
        <v>3.8162132590041739E-2</v>
      </c>
      <c r="J10" s="42">
        <v>0.3</v>
      </c>
      <c r="K10" s="42">
        <v>0.7</v>
      </c>
      <c r="L10" s="36">
        <f t="shared" si="2"/>
        <v>4.230042163559497E-2</v>
      </c>
      <c r="M10" s="37">
        <f t="shared" si="3"/>
        <v>156.21545710025222</v>
      </c>
      <c r="N10" s="46">
        <v>54.85</v>
      </c>
      <c r="O10" s="38">
        <v>0</v>
      </c>
      <c r="P10" s="39">
        <f t="shared" si="7"/>
        <v>211.06545710025222</v>
      </c>
      <c r="Q10" s="26">
        <f t="shared" si="4"/>
        <v>6</v>
      </c>
      <c r="R10" s="26">
        <f t="shared" si="5"/>
        <v>216</v>
      </c>
      <c r="S10" s="29"/>
    </row>
    <row r="11" spans="1:19" s="20" customFormat="1" x14ac:dyDescent="0.25">
      <c r="A11" s="20">
        <v>7</v>
      </c>
      <c r="B11" s="33" t="s">
        <v>33</v>
      </c>
      <c r="C11" s="40">
        <v>1341.65</v>
      </c>
      <c r="D11" s="34">
        <f t="shared" si="0"/>
        <v>8.5688191169003697E-2</v>
      </c>
      <c r="E11" s="32">
        <v>823.36</v>
      </c>
      <c r="F11" s="32">
        <v>528.66</v>
      </c>
      <c r="G11" s="32">
        <v>381.77</v>
      </c>
      <c r="H11" s="35">
        <f t="shared" si="6"/>
        <v>1733.79</v>
      </c>
      <c r="I11" s="36">
        <f t="shared" si="1"/>
        <v>0.13722933498556147</v>
      </c>
      <c r="J11" s="24">
        <v>0.3</v>
      </c>
      <c r="K11" s="24">
        <v>0.7</v>
      </c>
      <c r="L11" s="36">
        <f t="shared" si="2"/>
        <v>0.12176699184059414</v>
      </c>
      <c r="M11" s="37">
        <f t="shared" si="3"/>
        <v>449.68550086731415</v>
      </c>
      <c r="N11" s="37">
        <v>0</v>
      </c>
      <c r="O11" s="38">
        <v>0</v>
      </c>
      <c r="P11" s="39">
        <f t="shared" si="7"/>
        <v>449.68550086731415</v>
      </c>
      <c r="Q11" s="26">
        <f t="shared" si="4"/>
        <v>12</v>
      </c>
      <c r="R11" s="26">
        <f t="shared" si="5"/>
        <v>432</v>
      </c>
      <c r="S11" s="29"/>
    </row>
    <row r="12" spans="1:19" s="20" customFormat="1" x14ac:dyDescent="0.25">
      <c r="A12" s="20">
        <v>8</v>
      </c>
      <c r="B12" s="33" t="s">
        <v>34</v>
      </c>
      <c r="C12" s="40">
        <v>662.6</v>
      </c>
      <c r="D12" s="34">
        <f t="shared" si="0"/>
        <v>4.2318783191280775E-2</v>
      </c>
      <c r="E12" s="32">
        <v>241.17</v>
      </c>
      <c r="F12" s="32">
        <v>248.23</v>
      </c>
      <c r="G12" s="32">
        <v>285.767</v>
      </c>
      <c r="H12" s="35">
        <f t="shared" si="6"/>
        <v>775.16699999999992</v>
      </c>
      <c r="I12" s="36">
        <f t="shared" si="1"/>
        <v>6.1354403885564415E-2</v>
      </c>
      <c r="J12" s="24">
        <v>0.3</v>
      </c>
      <c r="K12" s="24">
        <v>0.7</v>
      </c>
      <c r="L12" s="36">
        <f t="shared" si="2"/>
        <v>5.5643717677279318E-2</v>
      </c>
      <c r="M12" s="37">
        <f t="shared" si="3"/>
        <v>205.49224938219251</v>
      </c>
      <c r="N12" s="37">
        <v>0</v>
      </c>
      <c r="O12" s="38">
        <v>0</v>
      </c>
      <c r="P12" s="39">
        <f t="shared" si="7"/>
        <v>205.49224938219251</v>
      </c>
      <c r="Q12" s="26">
        <f t="shared" si="4"/>
        <v>6</v>
      </c>
      <c r="R12" s="26">
        <f t="shared" si="5"/>
        <v>216</v>
      </c>
      <c r="S12" s="29"/>
    </row>
    <row r="13" spans="1:19" s="20" customFormat="1" x14ac:dyDescent="0.25">
      <c r="A13" s="20">
        <v>9</v>
      </c>
      <c r="B13" s="33" t="s">
        <v>35</v>
      </c>
      <c r="C13" s="40">
        <v>132.5</v>
      </c>
      <c r="D13" s="34">
        <f t="shared" si="0"/>
        <v>8.462479282892699E-3</v>
      </c>
      <c r="E13" s="32">
        <v>28</v>
      </c>
      <c r="F13" s="32">
        <v>22</v>
      </c>
      <c r="G13" s="32">
        <v>30</v>
      </c>
      <c r="H13" s="35">
        <f>SUM(E13:G13)</f>
        <v>80</v>
      </c>
      <c r="I13" s="36">
        <f t="shared" si="1"/>
        <v>6.3319933780013257E-3</v>
      </c>
      <c r="J13" s="24">
        <v>0.3</v>
      </c>
      <c r="K13" s="24">
        <v>0.7</v>
      </c>
      <c r="L13" s="36">
        <f t="shared" si="2"/>
        <v>6.9711391494687372E-3</v>
      </c>
      <c r="M13" s="37">
        <f t="shared" si="3"/>
        <v>25.744416878988048</v>
      </c>
      <c r="N13" s="37">
        <v>0</v>
      </c>
      <c r="O13" s="38">
        <v>0</v>
      </c>
      <c r="P13" s="39">
        <f t="shared" si="7"/>
        <v>25.744416878988048</v>
      </c>
      <c r="Q13" s="26">
        <f t="shared" si="4"/>
        <v>1</v>
      </c>
      <c r="R13" s="26">
        <f t="shared" si="5"/>
        <v>36</v>
      </c>
      <c r="S13" s="29"/>
    </row>
    <row r="14" spans="1:19" s="20" customFormat="1" x14ac:dyDescent="0.25">
      <c r="A14" s="20">
        <v>10</v>
      </c>
      <c r="B14" s="33" t="s">
        <v>28</v>
      </c>
      <c r="C14" s="40">
        <v>488.4</v>
      </c>
      <c r="D14" s="34">
        <f t="shared" si="0"/>
        <v>3.119301797558335E-2</v>
      </c>
      <c r="E14" s="32">
        <v>187.3</v>
      </c>
      <c r="F14" s="32">
        <v>150.80000000000001</v>
      </c>
      <c r="G14" s="32">
        <v>57.7</v>
      </c>
      <c r="H14" s="35">
        <f t="shared" si="6"/>
        <v>395.8</v>
      </c>
      <c r="I14" s="36">
        <f t="shared" si="1"/>
        <v>3.132753723766156E-2</v>
      </c>
      <c r="J14" s="24">
        <v>0.3</v>
      </c>
      <c r="K14" s="24">
        <v>0.7</v>
      </c>
      <c r="L14" s="36">
        <f t="shared" si="2"/>
        <v>3.1287181459038096E-2</v>
      </c>
      <c r="M14" s="37">
        <f t="shared" si="3"/>
        <v>115.54356112822769</v>
      </c>
      <c r="N14" s="46">
        <v>65</v>
      </c>
      <c r="O14" s="38">
        <v>0</v>
      </c>
      <c r="P14" s="39">
        <f t="shared" si="7"/>
        <v>180.54356112822768</v>
      </c>
      <c r="Q14" s="26">
        <f t="shared" si="4"/>
        <v>5</v>
      </c>
      <c r="R14" s="26">
        <f t="shared" si="5"/>
        <v>180</v>
      </c>
      <c r="S14" s="29"/>
    </row>
    <row r="15" spans="1:19" s="20" customFormat="1" x14ac:dyDescent="0.25">
      <c r="A15" s="20">
        <v>11</v>
      </c>
      <c r="B15" s="33" t="s">
        <v>29</v>
      </c>
      <c r="C15" s="40">
        <v>299.5</v>
      </c>
      <c r="D15" s="34">
        <f t="shared" si="0"/>
        <v>1.9128396567746137E-2</v>
      </c>
      <c r="E15" s="32">
        <v>105.2</v>
      </c>
      <c r="F15" s="32">
        <v>145.13999999999999</v>
      </c>
      <c r="G15" s="32">
        <v>93.2</v>
      </c>
      <c r="H15" s="35">
        <f t="shared" si="6"/>
        <v>343.53999999999996</v>
      </c>
      <c r="I15" s="36">
        <f t="shared" si="1"/>
        <v>2.7191162563482193E-2</v>
      </c>
      <c r="J15" s="24">
        <v>0.3</v>
      </c>
      <c r="K15" s="24">
        <v>0.7</v>
      </c>
      <c r="L15" s="36">
        <f t="shared" si="2"/>
        <v>2.4772332764761373E-2</v>
      </c>
      <c r="M15" s="37">
        <f t="shared" si="3"/>
        <v>91.484224900263754</v>
      </c>
      <c r="N15" s="46">
        <v>59.8</v>
      </c>
      <c r="O15" s="38">
        <v>0</v>
      </c>
      <c r="P15" s="39">
        <f t="shared" si="7"/>
        <v>151.28422490026375</v>
      </c>
      <c r="Q15" s="26">
        <f t="shared" si="4"/>
        <v>4</v>
      </c>
      <c r="R15" s="26">
        <f t="shared" si="5"/>
        <v>144</v>
      </c>
      <c r="S15" s="29"/>
    </row>
    <row r="16" spans="1:19" s="20" customFormat="1" x14ac:dyDescent="0.25">
      <c r="A16" s="20">
        <v>12</v>
      </c>
      <c r="B16" s="33" t="s">
        <v>36</v>
      </c>
      <c r="C16" s="40">
        <v>100</v>
      </c>
      <c r="D16" s="34">
        <f t="shared" si="0"/>
        <v>6.3867768172775081E-3</v>
      </c>
      <c r="E16" s="32">
        <v>159.68799999999999</v>
      </c>
      <c r="F16" s="32">
        <v>185.779</v>
      </c>
      <c r="G16" s="32">
        <v>248.08699999999999</v>
      </c>
      <c r="H16" s="35">
        <f t="shared" ref="H16:H17" si="8">SUM(E16:G16)</f>
        <v>593.55399999999997</v>
      </c>
      <c r="I16" s="36">
        <f t="shared" si="1"/>
        <v>4.6979749968577483E-2</v>
      </c>
      <c r="J16" s="24">
        <v>0.3</v>
      </c>
      <c r="K16" s="24">
        <v>0.7</v>
      </c>
      <c r="L16" s="36">
        <f>D16*J16+I16*K16</f>
        <v>3.4801858023187485E-2</v>
      </c>
      <c r="M16" s="37">
        <f t="shared" si="3"/>
        <v>128.52326167963139</v>
      </c>
      <c r="N16" s="37">
        <v>0</v>
      </c>
      <c r="O16" s="38">
        <v>0</v>
      </c>
      <c r="P16" s="39">
        <f t="shared" ref="P16:P17" si="9">SUM(M16+N16+O16)</f>
        <v>128.52326167963139</v>
      </c>
      <c r="Q16" s="26">
        <f t="shared" si="4"/>
        <v>4</v>
      </c>
      <c r="R16" s="26">
        <f t="shared" si="5"/>
        <v>144</v>
      </c>
      <c r="S16" s="29"/>
    </row>
    <row r="17" spans="1:20" s="20" customFormat="1" x14ac:dyDescent="0.25">
      <c r="A17" s="20">
        <v>13</v>
      </c>
      <c r="B17" s="33" t="s">
        <v>30</v>
      </c>
      <c r="C17" s="40">
        <v>1275</v>
      </c>
      <c r="D17" s="34">
        <f t="shared" si="0"/>
        <v>8.1431404420288234E-2</v>
      </c>
      <c r="E17" s="32">
        <v>64.900000000000006</v>
      </c>
      <c r="F17" s="32">
        <v>85.06</v>
      </c>
      <c r="G17" s="32">
        <v>87.3</v>
      </c>
      <c r="H17" s="35">
        <f t="shared" si="8"/>
        <v>237.26</v>
      </c>
      <c r="I17" s="36">
        <f t="shared" si="1"/>
        <v>1.8779109360807431E-2</v>
      </c>
      <c r="J17" s="24">
        <v>0.3</v>
      </c>
      <c r="K17" s="24">
        <v>0.7</v>
      </c>
      <c r="L17" s="36">
        <f t="shared" ref="L17" si="10">D17*J17+I17*K17</f>
        <v>3.7574797878651672E-2</v>
      </c>
      <c r="M17" s="37">
        <f t="shared" si="3"/>
        <v>138.76372856586062</v>
      </c>
      <c r="N17" s="37">
        <v>0</v>
      </c>
      <c r="O17" s="38">
        <v>0</v>
      </c>
      <c r="P17" s="39">
        <f t="shared" si="9"/>
        <v>138.76372856586062</v>
      </c>
      <c r="Q17" s="26">
        <f t="shared" si="4"/>
        <v>4</v>
      </c>
      <c r="R17" s="26">
        <f t="shared" si="5"/>
        <v>144</v>
      </c>
      <c r="S17" s="29"/>
    </row>
    <row r="18" spans="1:20" x14ac:dyDescent="0.25">
      <c r="B18" s="12" t="s">
        <v>2</v>
      </c>
      <c r="C18" s="41">
        <v>15657.35</v>
      </c>
      <c r="D18" s="13">
        <f t="shared" ref="D18:I18" si="11">SUM(D5:D17)</f>
        <v>1</v>
      </c>
      <c r="E18" s="14">
        <f t="shared" si="11"/>
        <v>4335.598</v>
      </c>
      <c r="F18" s="14">
        <f t="shared" si="11"/>
        <v>4262.1940000000004</v>
      </c>
      <c r="G18" s="14">
        <f t="shared" si="11"/>
        <v>4036.4599999999996</v>
      </c>
      <c r="H18" s="14">
        <f t="shared" si="11"/>
        <v>12634.251999999999</v>
      </c>
      <c r="I18" s="15">
        <f t="shared" si="11"/>
        <v>1</v>
      </c>
      <c r="J18" s="16"/>
      <c r="K18" s="14"/>
      <c r="L18" s="15">
        <f>SUM(L5:L17)</f>
        <v>1</v>
      </c>
      <c r="M18" s="17">
        <v>3693</v>
      </c>
      <c r="N18" s="30">
        <f>SUM(N5:N17)</f>
        <v>513.02</v>
      </c>
      <c r="O18" s="14">
        <f>SUM(O5:O17)</f>
        <v>0</v>
      </c>
      <c r="P18" s="14">
        <f>SUM(P5:P17)</f>
        <v>4206.0200000000004</v>
      </c>
      <c r="Q18" s="14">
        <f>SUM(Q5:Q17)</f>
        <v>118</v>
      </c>
      <c r="R18" s="14">
        <f>SUM(R5:R17)</f>
        <v>4248</v>
      </c>
      <c r="S18" s="7"/>
      <c r="T18" s="29"/>
    </row>
    <row r="19" spans="1:20" ht="123" x14ac:dyDescent="0.25">
      <c r="C19" s="6" t="s">
        <v>7</v>
      </c>
      <c r="D19" s="2"/>
      <c r="E19" s="2"/>
      <c r="F19" s="2"/>
      <c r="G19" s="2"/>
      <c r="H19" s="6" t="s">
        <v>8</v>
      </c>
      <c r="I19" s="2"/>
      <c r="J19" s="2"/>
      <c r="K19" s="2"/>
      <c r="L19" s="2"/>
      <c r="M19" s="6" t="s">
        <v>31</v>
      </c>
      <c r="N19" s="28"/>
      <c r="O19" s="2"/>
      <c r="P19" s="6" t="s">
        <v>32</v>
      </c>
    </row>
    <row r="20" spans="1:20" x14ac:dyDescent="0.25">
      <c r="B20" s="47"/>
      <c r="C20" s="47"/>
      <c r="D20" s="47"/>
      <c r="E20" s="47"/>
      <c r="F20" s="47"/>
      <c r="G20" s="47"/>
      <c r="H20" s="47"/>
      <c r="I20" s="47"/>
      <c r="J20" s="47"/>
    </row>
    <row r="21" spans="1:20" x14ac:dyDescent="0.25">
      <c r="B21" s="7"/>
      <c r="C21" s="7"/>
      <c r="D21" s="7"/>
      <c r="E21" s="7"/>
      <c r="F21" s="7"/>
      <c r="G21" s="7"/>
      <c r="H21" s="7"/>
      <c r="I21" s="7"/>
      <c r="J21" s="7"/>
    </row>
    <row r="24" spans="1:20" x14ac:dyDescent="0.25">
      <c r="C24" s="9"/>
      <c r="D24" s="10"/>
      <c r="E24" s="10"/>
      <c r="F24" s="11"/>
      <c r="G24" s="11"/>
    </row>
    <row r="25" spans="1:20" x14ac:dyDescent="0.25">
      <c r="B25" s="19" t="s">
        <v>14</v>
      </c>
    </row>
    <row r="30" spans="1:20" x14ac:dyDescent="0.25">
      <c r="B30" s="3" t="s">
        <v>11</v>
      </c>
    </row>
  </sheetData>
  <mergeCells count="8">
    <mergeCell ref="B20:J20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E38A-2C06-47DE-84A6-E2DF224DC54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Регион (2)</vt:lpstr>
      <vt:lpstr>Лист1</vt:lpstr>
      <vt:lpstr>'Регион (2)'!Область_печати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2026-06-16T06:23:54Z</cp:lastPrinted>
  <dcterms:created xsi:type="dcterms:W3CDTF">2017-02-03T04:04:35Z</dcterms:created>
  <dcterms:modified xsi:type="dcterms:W3CDTF">2026-09-23T05:25:17Z</dcterms:modified>
</cp:coreProperties>
</file>