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rv2\Desktop\"/>
    </mc:Choice>
  </mc:AlternateContent>
  <bookViews>
    <workbookView xWindow="-120" yWindow="-120" windowWidth="29040" windowHeight="15840"/>
  </bookViews>
  <sheets>
    <sheet name="перечень" sheetId="15" r:id="rId1"/>
    <sheet name="Лист1" sheetId="16" r:id="rId2"/>
  </sheets>
  <definedNames>
    <definedName name="_xlnm.Print_Titles" localSheetId="0">перечень!$11:$12</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70" i="15" l="1"/>
  <c r="J70" i="15"/>
  <c r="I70" i="15"/>
  <c r="F70" i="15"/>
  <c r="F65" i="15" l="1"/>
  <c r="K65" i="15"/>
  <c r="K67" i="15"/>
  <c r="K68" i="15"/>
  <c r="K66" i="15"/>
  <c r="J66" i="15"/>
  <c r="J67" i="15"/>
  <c r="J68" i="15"/>
  <c r="I66" i="15"/>
  <c r="I67" i="15"/>
  <c r="I68" i="15"/>
  <c r="F67" i="15"/>
  <c r="F66" i="15"/>
  <c r="K58" i="15"/>
  <c r="K59" i="15"/>
  <c r="K60" i="15"/>
  <c r="K61" i="15"/>
  <c r="J51" i="15"/>
  <c r="J52" i="15"/>
  <c r="J53" i="15"/>
  <c r="J54" i="15"/>
  <c r="J55" i="15"/>
  <c r="J56" i="15"/>
  <c r="J57" i="15"/>
  <c r="J58" i="15"/>
  <c r="J59" i="15"/>
  <c r="J60" i="15"/>
  <c r="J61" i="15"/>
  <c r="J62" i="15"/>
  <c r="J63" i="15"/>
  <c r="J50" i="15"/>
  <c r="I51" i="15"/>
  <c r="K51" i="15" s="1"/>
  <c r="I52" i="15"/>
  <c r="K52" i="15" s="1"/>
  <c r="I53" i="15"/>
  <c r="K53" i="15" s="1"/>
  <c r="I54" i="15"/>
  <c r="K54" i="15" s="1"/>
  <c r="I55" i="15"/>
  <c r="K55" i="15" s="1"/>
  <c r="I56" i="15"/>
  <c r="K56" i="15" s="1"/>
  <c r="I57" i="15"/>
  <c r="K57" i="15" s="1"/>
  <c r="I58" i="15"/>
  <c r="I59" i="15"/>
  <c r="I60" i="15"/>
  <c r="I61" i="15"/>
  <c r="I62" i="15"/>
  <c r="K62" i="15" s="1"/>
  <c r="I63" i="15"/>
  <c r="K63" i="15" s="1"/>
  <c r="I50" i="15"/>
  <c r="K50" i="15" s="1"/>
  <c r="K49" i="15" s="1"/>
  <c r="F58" i="15"/>
  <c r="F59" i="15"/>
  <c r="F60" i="15"/>
  <c r="F61" i="15"/>
  <c r="F62" i="15"/>
  <c r="F63" i="15"/>
  <c r="F71" i="15"/>
  <c r="F51" i="15"/>
  <c r="F52" i="15"/>
  <c r="F53" i="15"/>
  <c r="F54" i="15"/>
  <c r="F55" i="15"/>
  <c r="F56" i="15"/>
  <c r="F57" i="15"/>
  <c r="F50" i="15"/>
  <c r="F49" i="15" l="1"/>
  <c r="J44" i="15" l="1"/>
  <c r="J45" i="15"/>
  <c r="J46" i="15"/>
  <c r="J47" i="15"/>
  <c r="I44" i="15"/>
  <c r="I45" i="15"/>
  <c r="I46" i="15"/>
  <c r="I47" i="15"/>
  <c r="K47" i="15" s="1"/>
  <c r="F46" i="15"/>
  <c r="F45" i="15"/>
  <c r="F47" i="15"/>
  <c r="F44" i="15"/>
  <c r="J40" i="15"/>
  <c r="J41" i="15"/>
  <c r="I40" i="15"/>
  <c r="I41" i="15"/>
  <c r="F41" i="15"/>
  <c r="F40" i="15"/>
  <c r="F39" i="15" s="1"/>
  <c r="F43" i="15" l="1"/>
  <c r="K44" i="15"/>
  <c r="K46" i="15"/>
  <c r="K45" i="15"/>
  <c r="K41" i="15"/>
  <c r="K40" i="15"/>
  <c r="J23" i="15"/>
  <c r="J24" i="15"/>
  <c r="J25" i="15"/>
  <c r="J26" i="15"/>
  <c r="J27" i="15"/>
  <c r="J28" i="15"/>
  <c r="I23" i="15"/>
  <c r="I24" i="15"/>
  <c r="I25" i="15"/>
  <c r="I26" i="15"/>
  <c r="I27" i="15"/>
  <c r="I28" i="15"/>
  <c r="I31" i="15"/>
  <c r="I32" i="15"/>
  <c r="I33" i="15"/>
  <c r="I34" i="15"/>
  <c r="I35" i="15"/>
  <c r="I36" i="15"/>
  <c r="I37" i="15"/>
  <c r="F23" i="15"/>
  <c r="F24" i="15"/>
  <c r="F25" i="15"/>
  <c r="F26" i="15"/>
  <c r="F27" i="15"/>
  <c r="F28" i="15"/>
  <c r="F32" i="15"/>
  <c r="E37" i="15"/>
  <c r="F37" i="15" s="1"/>
  <c r="E36" i="15"/>
  <c r="F36" i="15" s="1"/>
  <c r="E35" i="15"/>
  <c r="J35" i="15" s="1"/>
  <c r="E34" i="15"/>
  <c r="J34" i="15" s="1"/>
  <c r="E33" i="15"/>
  <c r="F33" i="15" s="1"/>
  <c r="E32" i="15"/>
  <c r="J32" i="15" s="1"/>
  <c r="E31" i="15"/>
  <c r="F31" i="15" s="1"/>
  <c r="J31" i="15" l="1"/>
  <c r="J33" i="15"/>
  <c r="K33" i="15" s="1"/>
  <c r="K39" i="15"/>
  <c r="K43" i="15"/>
  <c r="K31" i="15"/>
  <c r="K25" i="15"/>
  <c r="K23" i="15"/>
  <c r="K24" i="15"/>
  <c r="F35" i="15"/>
  <c r="F34" i="15"/>
  <c r="F30" i="15" s="1"/>
  <c r="J37" i="15"/>
  <c r="K37" i="15" s="1"/>
  <c r="K35" i="15"/>
  <c r="J36" i="15"/>
  <c r="K36" i="15" s="1"/>
  <c r="K27" i="15"/>
  <c r="K34" i="15"/>
  <c r="K26" i="15"/>
  <c r="K28" i="15"/>
  <c r="K32" i="15"/>
  <c r="J16" i="15"/>
  <c r="J17" i="15"/>
  <c r="J18" i="15"/>
  <c r="J19" i="15"/>
  <c r="J22" i="15"/>
  <c r="I16" i="15"/>
  <c r="I17" i="15"/>
  <c r="I18" i="15"/>
  <c r="I19" i="15"/>
  <c r="I22" i="15"/>
  <c r="F22" i="15"/>
  <c r="F21" i="15" s="1"/>
  <c r="K30" i="15" l="1"/>
  <c r="K22" i="15"/>
  <c r="K16" i="15"/>
  <c r="K17" i="15"/>
  <c r="K18" i="15"/>
  <c r="K19" i="15"/>
  <c r="J15" i="15"/>
  <c r="I15" i="15"/>
  <c r="K15" i="15" s="1"/>
  <c r="F16" i="15"/>
  <c r="F17" i="15"/>
  <c r="F18" i="15"/>
  <c r="F19" i="15"/>
  <c r="F15" i="15"/>
  <c r="F14" i="15" l="1"/>
  <c r="K21" i="15"/>
  <c r="K14" i="15"/>
  <c r="C26" i="16"/>
  <c r="C24" i="16"/>
  <c r="C3" i="16"/>
  <c r="C4" i="16"/>
  <c r="C5" i="16"/>
  <c r="C6" i="16"/>
  <c r="C7" i="16"/>
  <c r="C8" i="16"/>
  <c r="C9" i="16"/>
  <c r="C10" i="16"/>
  <c r="C11" i="16"/>
  <c r="C12" i="16"/>
  <c r="C13" i="16"/>
  <c r="C14" i="16"/>
  <c r="C15" i="16"/>
  <c r="C16" i="16"/>
  <c r="C17" i="16"/>
  <c r="C18" i="16"/>
  <c r="C19" i="16"/>
  <c r="C20" i="16"/>
  <c r="C21" i="16"/>
  <c r="C22" i="16"/>
  <c r="C23" i="16"/>
  <c r="C2" i="16"/>
</calcChain>
</file>

<file path=xl/sharedStrings.xml><?xml version="1.0" encoding="utf-8"?>
<sst xmlns="http://schemas.openxmlformats.org/spreadsheetml/2006/main" count="172" uniqueCount="120">
  <si>
    <t>№</t>
  </si>
  <si>
    <t>1</t>
  </si>
  <si>
    <t>Приобретение турбогенератора с водородным охлаждением мощностью 63 МВт</t>
  </si>
  <si>
    <t>Приобретение задвижек и клапанов (инвест)</t>
  </si>
  <si>
    <t>Кабельная продукция</t>
  </si>
  <si>
    <t>Электрические лампы и светильники для эксплуатации</t>
  </si>
  <si>
    <t>Приобретение регулятора давления газа АГРС и ГРП</t>
  </si>
  <si>
    <t>Электрические изделие для капитального ремонта и эксплуатации</t>
  </si>
  <si>
    <t>Провод обмоточный на капитальный ремонт и эксплуатации</t>
  </si>
  <si>
    <t>Щетки электрические и щеткодержатели</t>
  </si>
  <si>
    <t>Приобретение подогревателя газа ППТ-200/63.00.000ПС (ГС)</t>
  </si>
  <si>
    <t>Приобретение сетевых трубопроводов горячего водоснабжения города в пределах АТЭЦ</t>
  </si>
  <si>
    <t>Приобретение цветного проката</t>
  </si>
  <si>
    <t>Трубные продукции</t>
  </si>
  <si>
    <t>Приобретение фильтров для ГТУ-60 мВт</t>
  </si>
  <si>
    <t>Приобретение пластиковых труб</t>
  </si>
  <si>
    <t>Приобретение деталей паропровода конденсата и трубопровода ПВД №4,5 турбины ст.№10</t>
  </si>
  <si>
    <t>Технические масла</t>
  </si>
  <si>
    <t>Приобретение материалов для трубопроводов резервной нитки 8-13 ата IV очереди с ответвлениями на турбины, деаэраторы, РОУ и на пиковые бойлера</t>
  </si>
  <si>
    <t>Оборудование и материалы тепловой автоматики и измерения</t>
  </si>
  <si>
    <t>Приобретение насосных оборудовании</t>
  </si>
  <si>
    <t>Электроды</t>
  </si>
  <si>
    <t>Приобретение задвижек и клапанов</t>
  </si>
  <si>
    <t>Наименование</t>
  </si>
  <si>
    <t>Сумма</t>
  </si>
  <si>
    <t>Взнос за 1 комп</t>
  </si>
  <si>
    <t>Итого:</t>
  </si>
  <si>
    <t>за 2 компанию:</t>
  </si>
  <si>
    <t>2</t>
  </si>
  <si>
    <t>ЗЦП</t>
  </si>
  <si>
    <t>3</t>
  </si>
  <si>
    <t>4</t>
  </si>
  <si>
    <t>Конкурс</t>
  </si>
  <si>
    <t>5</t>
  </si>
  <si>
    <t>6</t>
  </si>
  <si>
    <t>7</t>
  </si>
  <si>
    <t>Арматура АIII, Ф20мм</t>
  </si>
  <si>
    <t>Арматура АIII, Ф14мм</t>
  </si>
  <si>
    <t>кг</t>
  </si>
  <si>
    <t>8</t>
  </si>
  <si>
    <t>________  2026 жылғы ____________  № бұйрыққа №1қосымша</t>
  </si>
  <si>
    <t>БЕКІТЕМІН:</t>
  </si>
  <si>
    <t>"Атырау ЖЭО" ЖШС Директоры</t>
  </si>
  <si>
    <t xml:space="preserve">____________________ М.К.Аленов </t>
  </si>
  <si>
    <t>"________"_________________________ 2026жыл</t>
  </si>
  <si>
    <t>Тізімге толықтырулар мен өзгерістер</t>
  </si>
  <si>
    <t>2026 жылға арналған шығындық тарифтік реттеу әдісін қолдана отырып тарифті бекіту кезінде шығындары ескерілетін, кәсіпорын бойынша жалпы алғанда, оның ішінде ТМҚ бойынша «Атырау ЖЭО ЖШС» сатып алатын тауарлардың, жұмыстар мен көрсетілетін қызметтердің тізбесіне толықтыру</t>
  </si>
  <si>
    <t>ҚҚС-сыз</t>
  </si>
  <si>
    <t>Материалдар атауы</t>
  </si>
  <si>
    <t>Өлшем бірлігі</t>
  </si>
  <si>
    <t>Кәсіпорын бойынша тұтастай алғанда</t>
  </si>
  <si>
    <t>Сатып алу әдісі</t>
  </si>
  <si>
    <t>Соның ішінде реттелетін қызметтерге</t>
  </si>
  <si>
    <t>жылумен реттелетін қызметтер = жалпы көлемнің 20%, АТС қызметтері үшін реттелетін қызметтерге төленетін төлем мөлшері</t>
  </si>
  <si>
    <t xml:space="preserve">Ескерту </t>
  </si>
  <si>
    <t>Сатып алу көлемі</t>
  </si>
  <si>
    <t>Жылдық орташа бағасы (теңге)</t>
  </si>
  <si>
    <t>Сатып алуға арналған сомалардың ең жоғары мөлшері (теңге)</t>
  </si>
  <si>
    <t>Сатып алу мерзімі</t>
  </si>
  <si>
    <t>Директордың экономика және қаржы жөніндегі орынбасары</t>
  </si>
  <si>
    <t xml:space="preserve">А.А.Сабиров </t>
  </si>
  <si>
    <t>Директордың жалпы сұрақтар жөніндегі орынбасары</t>
  </si>
  <si>
    <t>Н.К.Шалекенов</t>
  </si>
  <si>
    <t>ЖДӨҚЖ бөлімінің бастығы</t>
  </si>
  <si>
    <t xml:space="preserve">В.А.Хан </t>
  </si>
  <si>
    <t>МТЖБ-нің бастығы</t>
  </si>
  <si>
    <t xml:space="preserve">М.Н.Жазаев </t>
  </si>
  <si>
    <t>ЖЭБ-нің бастығы</t>
  </si>
  <si>
    <t xml:space="preserve">Д.А.Добрынин </t>
  </si>
  <si>
    <t>дана</t>
  </si>
  <si>
    <t>қызмет</t>
  </si>
  <si>
    <t>қаптама</t>
  </si>
  <si>
    <t>2026ж.</t>
  </si>
  <si>
    <t>КИ-Г12 шекті ажыратқыштары</t>
  </si>
  <si>
    <t>Қазандық цехының, турбиналық цехтың көпірлі кранына арналған қосалқы бөлшектер және №1 қазан агрегатының тельферіне арналған күштік кабель</t>
  </si>
  <si>
    <t>Кранның қозғалу механизмі, ККП-1114У2 командоконтроллері</t>
  </si>
  <si>
    <t>Кранның қозғалу механизмі, ККТ 62АУ2 жұдырықшалы контроллері</t>
  </si>
  <si>
    <t>Негізгі көтеру механизмі, ККП 1124У2 командоконтроллері</t>
  </si>
  <si>
    <t>Арбаның қозғалу механизмі, ККТ-61АУ2 жұдырықшалы командоконтроллері</t>
  </si>
  <si>
    <t>№9 станциялық қазан агрегатын күрделі жөндеу жұмыстарын жүргізуге және ГТС-210 нысанының алаңын тазартуға арналған шығыс материалдары</t>
  </si>
  <si>
    <t>Үшкір ұшты пика 400 мм</t>
  </si>
  <si>
    <t>Жалпақ шапқы 400 мм</t>
  </si>
  <si>
    <t>Алмазды кескіш диск 230 мм</t>
  </si>
  <si>
    <t>Вольфрам 2,4 мм (қызыл)</t>
  </si>
  <si>
    <t>Керамикалық шүмектер 6 мм</t>
  </si>
  <si>
    <t>Керамикалық шүмектер 7 мм</t>
  </si>
  <si>
    <t>Дәнекерлеуші қолғаптар</t>
  </si>
  <si>
    <t>Кесіп түсіру кескіші 25×16×140 Т15К6</t>
  </si>
  <si>
    <t>Жону цехына арналған құрал-саймандар</t>
  </si>
  <si>
    <t>Өтпелі иілген жону кескіші 25×16×140 Т15К6</t>
  </si>
  <si>
    <t>Сыртқы өтпелі жону кескіші 25×16×140 Т15К6</t>
  </si>
  <si>
    <t>Иілген бүйірлік жону кескіші 25×16×140 Т5К10</t>
  </si>
  <si>
    <t>1ПП 300×40×127, 63С ажарлау шарықтасы</t>
  </si>
  <si>
    <t>1ПП 400×40×127, 64С ажарлау шарықтасы</t>
  </si>
  <si>
    <t>Өтпелі тес. жонуға арналған ішкі жону кескіші 20×20×170 Т15К6</t>
  </si>
  <si>
    <t>Білікті бұру құрылғысын (ББҚ) және ілмектің серіппесін сатып алу</t>
  </si>
  <si>
    <t>Білікті бұру құрылғысы (ББҚ), 154-Б-0068СБ сызбасы</t>
  </si>
  <si>
    <t>Білікті бұру құрылғысының (ББҚ) серіппесі</t>
  </si>
  <si>
    <t>Өрт автоматикасы жүйелерін монтаждау, баптау және техникалық қызмет көрсету жөніндегі қызметті жүзеге асыруға лицензия алу үшін қажетті аспаптарды сатып алу</t>
  </si>
  <si>
    <t>Инфрақызыл термометр</t>
  </si>
  <si>
    <t>Оптикалық рефлектометр</t>
  </si>
  <si>
    <t>Дифференциалды манометр</t>
  </si>
  <si>
    <t>Портативті термоанемометр</t>
  </si>
  <si>
    <t>Бейнебақылау жүйесіне арналған тауарларды сатып алу</t>
  </si>
  <si>
    <t>Hikvision DS-2CD1043G2-I (2,8 мм) (T), 4 Мп сыртқы бейнекамера</t>
  </si>
  <si>
    <t>Hikvision DS-2DE4425IW-DE(T5), 4,0 Мп PTZ IP бейнекамерасы + қабырғаға орнатуға арналған кронштейн</t>
  </si>
  <si>
    <t>Hikvision DS-8632NXI-K8, 32 арналы желілік бейнетіркегіш</t>
  </si>
  <si>
    <t>TOSHIBA S300 AI 10TB CMR, 3,5", 512 МБ, 7200 RPM, SATA, бейнебақылау жүйесіне арналған HDD</t>
  </si>
  <si>
    <t>TP-Link MC111CS медиаконвертері, WDM, 1×10/100Base-TX порты және SC коннекторы бар 1×100Base-FX порты, бірмодалы оптикалық кабельге арналған (20 км-ге дейін), TX: 1550 нм, RX: 1310 нм</t>
  </si>
  <si>
    <t>TP-Link MC112CS медиаконвертері, WDM, 1×10/100Base-TX порты және SC коннекторы бар 1×100Base-FX порты, бірмодалы оптикалық кабельге арналған (20 км-ге дейін), TX: 1310 нм, RX: 1550 нм</t>
  </si>
  <si>
    <t>Бейнекамераларға арналған ақ түсті тарату қорабы 100×100×50</t>
  </si>
  <si>
    <t>Dahua DH-PFS3010-8ET-65 коммутаторы, басқарылмайтын, 8 PoE порты, 10/100 Мбит/с Base-TX, 2 Uplink порты, 10/100 Мбит/с Base-TX, PoE қуат бюджеті: 1–8 порттар үшін 30 Вт, жалпы PoE қуат бюджеті 65 Вт</t>
  </si>
  <si>
    <t>SHIP D106-VS желілік кабелі, Cat.5e, UTP, 30 В, 4×2×1/0,455 мм, PE, 305 м (ылғалға төзімді, сыртқы жұмыстарға арналған)</t>
  </si>
  <si>
    <t>SHIP S901A телекоммуникациялық коннекторы, RJ45, Cat.5e, UTP (қаптамада 100 дана)</t>
  </si>
  <si>
    <t>Kimtech-Kimwipes түксіз майлықтары, талшықты-оптикалық коннекторларды тазалауға арналған (қаптамада 280 дана)</t>
  </si>
  <si>
    <t>Jonard Tools UC-4569, RJ45, RJ11/12, RJ22 өтпелі коннекторларын қысуға арналған кримпер</t>
  </si>
  <si>
    <t>Жиынтықталған оптикалық кросс-бокс</t>
  </si>
  <si>
    <t>SC-SC UPS оптикалық патч-корды, 2 м</t>
  </si>
  <si>
    <t>Жол плиталарын дайындауға арналған арматураларды сатып алу</t>
  </si>
  <si>
    <t>Автокөлікті жалға алу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</si>
</sst>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_-;\-* #,##0.00\ _₸_-;_-* &quot;-&quot;??\ _₸_-;_-@_-"/>
    <numFmt numFmtId="165" formatCode="_-* #,##0.00_р_._-;\-* #,##0.00_р_._-;_-* &quot;-&quot;??_р_._-;_-@_-"/>
    <numFmt numFmtId="166" formatCode="#,##0.000"/>
  </numFmts>
  <fonts count="26">
    <font>
      <sz val="10"/>
      <name val="Arial Cyr"/>
      <charset val="204"/>
    </font>
    <font>
      <sz val="10"/>
      <name val="Arial Cyr"/>
      <charset val="204"/>
    </font>
    <font>
      <sz val="10"/>
      <name val="Times New Roman"/>
      <family val="1"/>
      <charset val="204"/>
    </font>
    <font>
      <b/>
      <sz val="10"/>
      <name val="Times New Roman"/>
      <family val="1"/>
      <charset val="204"/>
    </font>
    <font>
      <b/>
      <i/>
      <sz val="10"/>
      <name val="Times New Roman"/>
      <family val="1"/>
      <charset val="204"/>
    </font>
    <font>
      <i/>
      <sz val="10"/>
      <name val="Times New Roman"/>
      <family val="1"/>
      <charset val="204"/>
    </font>
    <font>
      <sz val="10"/>
      <name val="Arial Cyr"/>
      <charset val="204"/>
    </font>
    <font>
      <i/>
      <sz val="10"/>
      <name val="Arial Cyr"/>
      <charset val="204"/>
    </font>
    <font>
      <sz val="11"/>
      <color theme="1"/>
      <name val="Calibri"/>
      <family val="2"/>
      <scheme val="minor"/>
    </font>
    <font>
      <b/>
      <sz val="9"/>
      <name val="Times New Roman"/>
      <family val="1"/>
      <charset val="204"/>
    </font>
    <font>
      <sz val="9"/>
      <name val="Arial Cyr"/>
      <charset val="204"/>
    </font>
    <font>
      <sz val="8"/>
      <name val="Arial Cyr"/>
      <charset val="204"/>
    </font>
    <font>
      <b/>
      <sz val="10"/>
      <name val="Arial Cyr"/>
      <charset val="204"/>
    </font>
    <font>
      <sz val="11"/>
      <name val="Times New Roman"/>
      <family val="1"/>
      <charset val="204"/>
    </font>
    <font>
      <sz val="11"/>
      <color rgb="FF474747"/>
      <name val="Arial"/>
      <family val="2"/>
      <charset val="204"/>
    </font>
    <font>
      <b/>
      <sz val="11"/>
      <color rgb="FF474747"/>
      <name val="Arial"/>
      <family val="2"/>
      <charset val="204"/>
    </font>
    <font>
      <b/>
      <sz val="11"/>
      <name val="Times New Roman"/>
      <family val="1"/>
      <charset val="204"/>
    </font>
    <font>
      <b/>
      <sz val="12"/>
      <color rgb="FF212529"/>
      <name val="Times New Roman"/>
      <family val="1"/>
      <charset val="204"/>
    </font>
    <font>
      <sz val="12"/>
      <color theme="1"/>
      <name val="Times New Roman"/>
      <family val="1"/>
      <charset val="204"/>
    </font>
    <font>
      <sz val="11"/>
      <color theme="1"/>
      <name val="Times New Roman"/>
      <family val="1"/>
      <charset val="204"/>
    </font>
    <font>
      <b/>
      <sz val="12"/>
      <name val="Times New Roman"/>
      <family val="1"/>
      <charset val="204"/>
    </font>
    <font>
      <sz val="11"/>
      <color rgb="FF000000"/>
      <name val="Times New Roman"/>
      <family val="1"/>
      <charset val="204"/>
    </font>
    <font>
      <sz val="10"/>
      <color rgb="FF000000"/>
      <name val="Times New Roman"/>
      <family val="1"/>
      <charset val="204"/>
    </font>
    <font>
      <b/>
      <sz val="11"/>
      <color rgb="FF000000"/>
      <name val="Times New Roman"/>
      <family val="1"/>
      <charset val="204"/>
    </font>
    <font>
      <b/>
      <sz val="10"/>
      <name val="Arial Cyr"/>
      <charset val="1"/>
    </font>
    <font>
      <b/>
      <sz val="9"/>
      <name val="Arial Cyr"/>
      <charset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165" fontId="1" fillId="0" borderId="0" applyFont="0" applyFill="0" applyBorder="0" applyAlignment="0" applyProtection="0"/>
    <xf numFmtId="0" fontId="1" fillId="0" borderId="0"/>
    <xf numFmtId="0" fontId="8" fillId="0" borderId="0"/>
  </cellStyleXfs>
  <cellXfs count="107">
    <xf numFmtId="0" fontId="0" fillId="0" borderId="0" xfId="0"/>
    <xf numFmtId="4" fontId="0" fillId="0" borderId="0" xfId="0" applyNumberFormat="1"/>
    <xf numFmtId="0" fontId="0" fillId="0" borderId="0" xfId="0" applyAlignment="1">
      <alignment horizontal="center"/>
    </xf>
    <xf numFmtId="49" fontId="0" fillId="0" borderId="0" xfId="0" applyNumberFormat="1"/>
    <xf numFmtId="166" fontId="0" fillId="0" borderId="0" xfId="0" applyNumberFormat="1"/>
    <xf numFmtId="0" fontId="0" fillId="2" borderId="0" xfId="0" applyFill="1"/>
    <xf numFmtId="0" fontId="3" fillId="2" borderId="0" xfId="0" applyFont="1" applyFill="1" applyBorder="1" applyAlignment="1">
      <alignment vertical="center"/>
    </xf>
    <xf numFmtId="0" fontId="6" fillId="2" borderId="0" xfId="0" applyFont="1" applyFill="1"/>
    <xf numFmtId="0" fontId="3" fillId="0" borderId="0" xfId="0" applyFont="1" applyFill="1" applyBorder="1" applyAlignment="1">
      <alignment horizontal="center" vertical="center"/>
    </xf>
    <xf numFmtId="0" fontId="5" fillId="0" borderId="0" xfId="0" applyFont="1" applyFill="1" applyBorder="1" applyAlignment="1">
      <alignment horizontal="center" vertical="center"/>
    </xf>
    <xf numFmtId="166" fontId="2" fillId="0" borderId="0" xfId="0" applyNumberFormat="1" applyFont="1" applyFill="1" applyAlignment="1">
      <alignment horizontal="right"/>
    </xf>
    <xf numFmtId="4" fontId="2" fillId="2" borderId="0" xfId="0" applyNumberFormat="1" applyFont="1" applyFill="1" applyAlignment="1">
      <alignment horizontal="right"/>
    </xf>
    <xf numFmtId="0" fontId="2" fillId="0" borderId="0" xfId="0" applyFont="1" applyFill="1" applyAlignment="1">
      <alignment horizontal="center"/>
    </xf>
    <xf numFmtId="4" fontId="3" fillId="2" borderId="0" xfId="0" applyNumberFormat="1" applyFont="1" applyFill="1" applyAlignment="1">
      <alignment horizontal="right"/>
    </xf>
    <xf numFmtId="4" fontId="2" fillId="2" borderId="0" xfId="0" applyNumberFormat="1" applyFont="1" applyFill="1" applyAlignment="1">
      <alignment horizontal="right" vertical="center"/>
    </xf>
    <xf numFmtId="0" fontId="7" fillId="2" borderId="0" xfId="0" applyFont="1" applyFill="1"/>
    <xf numFmtId="0" fontId="0" fillId="0" borderId="0" xfId="0"/>
    <xf numFmtId="4" fontId="2" fillId="0" borderId="0" xfId="0" applyNumberFormat="1" applyFont="1" applyFill="1" applyAlignment="1">
      <alignment horizontal="center"/>
    </xf>
    <xf numFmtId="0" fontId="10" fillId="2" borderId="0" xfId="0" applyFont="1" applyFill="1"/>
    <xf numFmtId="4" fontId="2" fillId="2"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0" fillId="0" borderId="1" xfId="0" applyBorder="1"/>
    <xf numFmtId="0" fontId="1" fillId="2" borderId="0" xfId="0" applyFont="1" applyFill="1"/>
    <xf numFmtId="166" fontId="3" fillId="0"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 fontId="0" fillId="0" borderId="1" xfId="0" applyNumberFormat="1" applyBorder="1"/>
    <xf numFmtId="0" fontId="14" fillId="0" borderId="0" xfId="0" applyFont="1" applyAlignment="1">
      <alignment wrapText="1"/>
    </xf>
    <xf numFmtId="0" fontId="14" fillId="0" borderId="1" xfId="0" applyFont="1" applyBorder="1" applyAlignment="1">
      <alignment wrapText="1"/>
    </xf>
    <xf numFmtId="3" fontId="14" fillId="0" borderId="1" xfId="0" applyNumberFormat="1" applyFont="1" applyBorder="1"/>
    <xf numFmtId="165" fontId="0" fillId="0" borderId="1" xfId="1" applyFont="1" applyBorder="1"/>
    <xf numFmtId="0" fontId="15" fillId="0" borderId="1" xfId="0" applyFont="1" applyBorder="1" applyAlignment="1">
      <alignment wrapText="1"/>
    </xf>
    <xf numFmtId="165" fontId="12" fillId="0" borderId="1" xfId="0" applyNumberFormat="1" applyFont="1" applyBorder="1"/>
    <xf numFmtId="164" fontId="12" fillId="0" borderId="0" xfId="0" applyNumberFormat="1" applyFont="1"/>
    <xf numFmtId="4" fontId="9"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4" fontId="13" fillId="2"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2" fillId="0" borderId="1" xfId="0" applyNumberFormat="1" applyFont="1" applyFill="1" applyBorder="1" applyAlignment="1">
      <alignment vertical="center" wrapText="1"/>
    </xf>
    <xf numFmtId="166" fontId="2"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7" fillId="0" borderId="0" xfId="0" applyFont="1" applyAlignment="1">
      <alignment wrapText="1"/>
    </xf>
    <xf numFmtId="4" fontId="9"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7" fillId="0" borderId="1" xfId="0" applyFont="1" applyBorder="1" applyAlignment="1">
      <alignment wrapText="1"/>
    </xf>
    <xf numFmtId="0" fontId="18" fillId="0" borderId="1" xfId="0" applyFont="1" applyFill="1" applyBorder="1" applyAlignment="1">
      <alignment vertical="center" wrapText="1"/>
    </xf>
    <xf numFmtId="0" fontId="18" fillId="0" borderId="1" xfId="0" applyFont="1" applyFill="1" applyBorder="1" applyAlignment="1">
      <alignment horizontal="center" vertical="center" wrapText="1"/>
    </xf>
    <xf numFmtId="4" fontId="19" fillId="0" borderId="1" xfId="0" applyNumberFormat="1" applyFont="1" applyFill="1" applyBorder="1" applyAlignment="1">
      <alignment vertical="center"/>
    </xf>
    <xf numFmtId="4" fontId="18" fillId="0" borderId="1" xfId="0" applyNumberFormat="1" applyFont="1" applyFill="1" applyBorder="1" applyAlignment="1">
      <alignment vertical="center"/>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4" fontId="9"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0" fillId="0" borderId="0" xfId="0" applyFont="1" applyAlignment="1">
      <alignment wrapText="1"/>
    </xf>
    <xf numFmtId="0" fontId="13" fillId="2" borderId="3" xfId="0" applyFont="1" applyFill="1" applyBorder="1" applyAlignment="1">
      <alignment vertical="center" wrapText="1"/>
    </xf>
    <xf numFmtId="0" fontId="13" fillId="3" borderId="4" xfId="0" applyFont="1" applyFill="1" applyBorder="1" applyAlignment="1">
      <alignment vertical="center" wrapText="1"/>
    </xf>
    <xf numFmtId="4" fontId="2" fillId="0" borderId="5" xfId="0" applyNumberFormat="1" applyFont="1" applyFill="1" applyBorder="1" applyAlignment="1">
      <alignment horizontal="right" vertical="center" wrapText="1"/>
    </xf>
    <xf numFmtId="0" fontId="13" fillId="2" borderId="6" xfId="0" applyFont="1" applyFill="1" applyBorder="1" applyAlignment="1">
      <alignment horizontal="center" vertical="center" wrapText="1"/>
    </xf>
    <xf numFmtId="4" fontId="13" fillId="2" borderId="6" xfId="0" applyNumberFormat="1" applyFont="1" applyFill="1" applyBorder="1" applyAlignment="1">
      <alignment horizontal="right" vertical="center" wrapText="1"/>
    </xf>
    <xf numFmtId="0" fontId="13" fillId="3" borderId="1" xfId="0" applyFont="1" applyFill="1" applyBorder="1" applyAlignment="1">
      <alignment horizontal="center" vertical="center" wrapText="1"/>
    </xf>
    <xf numFmtId="4" fontId="13" fillId="3" borderId="1" xfId="0" applyNumberFormat="1" applyFont="1" applyFill="1" applyBorder="1" applyAlignment="1">
      <alignment horizontal="right" vertical="center" wrapText="1"/>
    </xf>
    <xf numFmtId="0" fontId="16" fillId="2" borderId="3" xfId="0" applyFont="1" applyFill="1" applyBorder="1" applyAlignment="1">
      <alignment vertical="center" wrapText="1"/>
    </xf>
    <xf numFmtId="0" fontId="21" fillId="0" borderId="1" xfId="0" applyFont="1" applyBorder="1" applyAlignment="1">
      <alignment vertical="center" wrapText="1"/>
    </xf>
    <xf numFmtId="0" fontId="22" fillId="0" borderId="1" xfId="0" applyFont="1" applyBorder="1" applyAlignment="1">
      <alignment vertical="center"/>
    </xf>
    <xf numFmtId="0" fontId="22" fillId="0" borderId="1" xfId="0" applyFont="1" applyBorder="1" applyAlignment="1">
      <alignment horizontal="right" vertical="center"/>
    </xf>
    <xf numFmtId="165" fontId="22" fillId="0" borderId="1" xfId="1" applyFont="1" applyBorder="1" applyAlignment="1">
      <alignment horizontal="right"/>
    </xf>
    <xf numFmtId="165" fontId="13" fillId="0" borderId="5" xfId="1" applyFont="1" applyBorder="1" applyAlignment="1">
      <alignment horizontal="center" vertical="center" wrapText="1"/>
    </xf>
    <xf numFmtId="49" fontId="0" fillId="0" borderId="5" xfId="0" applyNumberFormat="1" applyBorder="1"/>
    <xf numFmtId="0" fontId="0" fillId="0" borderId="1" xfId="0" applyBorder="1" applyAlignment="1">
      <alignment horizontal="center"/>
    </xf>
    <xf numFmtId="0" fontId="0" fillId="2" borderId="1" xfId="0" applyFill="1" applyBorder="1"/>
    <xf numFmtId="0" fontId="10" fillId="2" borderId="1" xfId="0" applyFont="1" applyFill="1" applyBorder="1"/>
    <xf numFmtId="49" fontId="3" fillId="0" borderId="5" xfId="0" applyNumberFormat="1" applyFont="1" applyBorder="1" applyAlignment="1">
      <alignment horizontal="center" vertical="center"/>
    </xf>
    <xf numFmtId="0" fontId="23" fillId="0" borderId="1" xfId="0" applyFont="1" applyBorder="1" applyAlignment="1">
      <alignment vertical="center" wrapText="1"/>
    </xf>
    <xf numFmtId="0" fontId="3" fillId="0" borderId="1" xfId="0" applyFont="1" applyBorder="1" applyAlignment="1">
      <alignment horizontal="center" vertical="center"/>
    </xf>
    <xf numFmtId="0" fontId="9" fillId="2" borderId="1" xfId="0" applyFont="1" applyFill="1" applyBorder="1" applyAlignment="1">
      <alignment horizontal="center" vertical="center"/>
    </xf>
    <xf numFmtId="165" fontId="16" fillId="0" borderId="5" xfId="1" applyFont="1" applyBorder="1" applyAlignment="1">
      <alignment horizontal="center" vertical="center" wrapText="1"/>
    </xf>
    <xf numFmtId="49" fontId="24" fillId="0" borderId="5" xfId="0" applyNumberFormat="1" applyFont="1" applyBorder="1" applyAlignment="1">
      <alignment horizontal="center" vertical="center"/>
    </xf>
    <xf numFmtId="0" fontId="25" fillId="2" borderId="1" xfId="0" applyFont="1" applyFill="1" applyBorder="1" applyAlignment="1">
      <alignment horizontal="center" vertical="center"/>
    </xf>
    <xf numFmtId="0" fontId="4" fillId="0" borderId="0" xfId="0" applyFont="1" applyAlignment="1">
      <alignment horizontal="left"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0" xfId="0" applyNumberFormat="1" applyFont="1" applyFill="1" applyAlignment="1">
      <alignment horizontal="left" vertical="center" wrapText="1"/>
    </xf>
    <xf numFmtId="4" fontId="2" fillId="0" borderId="0" xfId="0" applyNumberFormat="1" applyFont="1" applyFill="1" applyAlignment="1">
      <alignment horizontal="left" vertical="center" wrapText="1"/>
    </xf>
    <xf numFmtId="4" fontId="2" fillId="0" borderId="0" xfId="0" applyNumberFormat="1" applyFont="1" applyFill="1" applyAlignment="1">
      <alignment horizontal="left"/>
    </xf>
    <xf numFmtId="0" fontId="3" fillId="0" borderId="0"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0" fillId="0" borderId="0" xfId="0" applyFont="1" applyFill="1" applyAlignment="1">
      <alignment horizontal="center"/>
    </xf>
    <xf numFmtId="0" fontId="3" fillId="0" borderId="7" xfId="0" applyFont="1" applyBorder="1" applyAlignment="1">
      <alignment horizontal="center" vertical="center"/>
    </xf>
    <xf numFmtId="0" fontId="2" fillId="0" borderId="6" xfId="0" applyFont="1" applyBorder="1" applyAlignment="1">
      <alignment horizontal="center" vertical="center"/>
    </xf>
  </cellXfs>
  <cellStyles count="4">
    <cellStyle name="Обычный" xfId="0" builtinId="0"/>
    <cellStyle name="Обычный 2" xfId="3"/>
    <cellStyle name="Обычный 3"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981075</xdr:colOff>
      <xdr:row>56</xdr:row>
      <xdr:rowOff>0</xdr:rowOff>
    </xdr:from>
    <xdr:ext cx="184731" cy="436786"/>
    <xdr:sp macro="" textlink="">
      <xdr:nvSpPr>
        <xdr:cNvPr id="2" name="TextBox 1">
          <a:extLst>
            <a:ext uri="{FF2B5EF4-FFF2-40B4-BE49-F238E27FC236}">
              <a16:creationId xmlns="" xmlns:a16="http://schemas.microsoft.com/office/drawing/2014/main" id="{00000000-0008-0000-0000-000002000000}"/>
            </a:ext>
          </a:extLst>
        </xdr:cNvPr>
        <xdr:cNvSpPr txBox="1"/>
      </xdr:nvSpPr>
      <xdr:spPr>
        <a:xfrm>
          <a:off x="7505700" y="667512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56</xdr:row>
      <xdr:rowOff>0</xdr:rowOff>
    </xdr:from>
    <xdr:ext cx="184731" cy="264560"/>
    <xdr:sp macro="" textlink="">
      <xdr:nvSpPr>
        <xdr:cNvPr id="3" name="TextBox 2">
          <a:extLst>
            <a:ext uri="{FF2B5EF4-FFF2-40B4-BE49-F238E27FC236}">
              <a16:creationId xmlns="" xmlns:a16="http://schemas.microsoft.com/office/drawing/2014/main" id="{00000000-0008-0000-0000-000003000000}"/>
            </a:ext>
          </a:extLst>
        </xdr:cNvPr>
        <xdr:cNvSpPr txBox="1"/>
      </xdr:nvSpPr>
      <xdr:spPr>
        <a:xfrm>
          <a:off x="7353300" y="37162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4" name="TextBox 3">
          <a:extLst>
            <a:ext uri="{FF2B5EF4-FFF2-40B4-BE49-F238E27FC236}">
              <a16:creationId xmlns="" xmlns:a16="http://schemas.microsoft.com/office/drawing/2014/main" id="{00000000-0008-0000-0000-000004000000}"/>
            </a:ext>
          </a:extLst>
        </xdr:cNvPr>
        <xdr:cNvSpPr txBox="1"/>
      </xdr:nvSpPr>
      <xdr:spPr>
        <a:xfrm>
          <a:off x="7432098" y="380571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5" name="TextBox 4">
          <a:extLst>
            <a:ext uri="{FF2B5EF4-FFF2-40B4-BE49-F238E27FC236}">
              <a16:creationId xmlns="" xmlns:a16="http://schemas.microsoft.com/office/drawing/2014/main" id="{00000000-0008-0000-0000-000005000000}"/>
            </a:ext>
          </a:extLst>
        </xdr:cNvPr>
        <xdr:cNvSpPr txBox="1"/>
      </xdr:nvSpPr>
      <xdr:spPr>
        <a:xfrm>
          <a:off x="7432098" y="397776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8" name="TextBox 7">
          <a:extLst>
            <a:ext uri="{FF2B5EF4-FFF2-40B4-BE49-F238E27FC236}">
              <a16:creationId xmlns="" xmlns:a16="http://schemas.microsoft.com/office/drawing/2014/main" id="{00000000-0008-0000-0000-000008000000}"/>
            </a:ext>
          </a:extLst>
        </xdr:cNvPr>
        <xdr:cNvSpPr txBox="1"/>
      </xdr:nvSpPr>
      <xdr:spPr>
        <a:xfrm>
          <a:off x="7432098" y="3815758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7" name="TextBox 6">
          <a:extLst>
            <a:ext uri="{FF2B5EF4-FFF2-40B4-BE49-F238E27FC236}">
              <a16:creationId xmlns="" xmlns:a16="http://schemas.microsoft.com/office/drawing/2014/main" id="{00000000-0008-0000-0000-000007000000}"/>
            </a:ext>
          </a:extLst>
        </xdr:cNvPr>
        <xdr:cNvSpPr txBox="1"/>
      </xdr:nvSpPr>
      <xdr:spPr>
        <a:xfrm>
          <a:off x="7429500" y="43167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10" name="TextBox 9">
          <a:extLst>
            <a:ext uri="{FF2B5EF4-FFF2-40B4-BE49-F238E27FC236}">
              <a16:creationId xmlns="" xmlns:a16="http://schemas.microsoft.com/office/drawing/2014/main" id="{00000000-0008-0000-0000-00000A000000}"/>
            </a:ext>
          </a:extLst>
        </xdr:cNvPr>
        <xdr:cNvSpPr txBox="1"/>
      </xdr:nvSpPr>
      <xdr:spPr>
        <a:xfrm>
          <a:off x="7429500"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9" name="TextBox 8">
          <a:extLst>
            <a:ext uri="{FF2B5EF4-FFF2-40B4-BE49-F238E27FC236}">
              <a16:creationId xmlns="" xmlns:a16="http://schemas.microsoft.com/office/drawing/2014/main" id="{00000000-0008-0000-0000-000009000000}"/>
            </a:ext>
          </a:extLst>
        </xdr:cNvPr>
        <xdr:cNvSpPr txBox="1"/>
      </xdr:nvSpPr>
      <xdr:spPr>
        <a:xfrm>
          <a:off x="7429500" y="382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11" name="TextBox 10">
          <a:extLst>
            <a:ext uri="{FF2B5EF4-FFF2-40B4-BE49-F238E27FC236}">
              <a16:creationId xmlns="" xmlns:a16="http://schemas.microsoft.com/office/drawing/2014/main" id="{00000000-0008-0000-0000-00000B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12" name="TextBox 11">
          <a:extLst>
            <a:ext uri="{FF2B5EF4-FFF2-40B4-BE49-F238E27FC236}">
              <a16:creationId xmlns="" xmlns:a16="http://schemas.microsoft.com/office/drawing/2014/main" id="{00000000-0008-0000-0000-00000C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13" name="TextBox 12">
          <a:extLst>
            <a:ext uri="{FF2B5EF4-FFF2-40B4-BE49-F238E27FC236}">
              <a16:creationId xmlns="" xmlns:a16="http://schemas.microsoft.com/office/drawing/2014/main" id="{00000000-0008-0000-0000-00000D000000}"/>
            </a:ext>
          </a:extLst>
        </xdr:cNvPr>
        <xdr:cNvSpPr txBox="1"/>
      </xdr:nvSpPr>
      <xdr:spPr>
        <a:xfrm>
          <a:off x="7429500" y="39805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14" name="TextBox 13">
          <a:extLst>
            <a:ext uri="{FF2B5EF4-FFF2-40B4-BE49-F238E27FC236}">
              <a16:creationId xmlns="" xmlns:a16="http://schemas.microsoft.com/office/drawing/2014/main" id="{00000000-0008-0000-0000-00000E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15" name="TextBox 14">
          <a:extLst>
            <a:ext uri="{FF2B5EF4-FFF2-40B4-BE49-F238E27FC236}">
              <a16:creationId xmlns="" xmlns:a16="http://schemas.microsoft.com/office/drawing/2014/main" id="{00000000-0008-0000-0000-00000F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16" name="TextBox 15">
          <a:extLst>
            <a:ext uri="{FF2B5EF4-FFF2-40B4-BE49-F238E27FC236}">
              <a16:creationId xmlns="" xmlns:a16="http://schemas.microsoft.com/office/drawing/2014/main" id="{00000000-0008-0000-0000-000010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56</xdr:row>
      <xdr:rowOff>0</xdr:rowOff>
    </xdr:from>
    <xdr:ext cx="184731" cy="264560"/>
    <xdr:sp macro="" textlink="">
      <xdr:nvSpPr>
        <xdr:cNvPr id="17" name="TextBox 16">
          <a:extLst>
            <a:ext uri="{FF2B5EF4-FFF2-40B4-BE49-F238E27FC236}">
              <a16:creationId xmlns="" xmlns:a16="http://schemas.microsoft.com/office/drawing/2014/main" id="{00000000-0008-0000-0000-000011000000}"/>
            </a:ext>
          </a:extLst>
        </xdr:cNvPr>
        <xdr:cNvSpPr txBox="1"/>
      </xdr:nvSpPr>
      <xdr:spPr>
        <a:xfrm>
          <a:off x="7429500" y="40925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56</xdr:row>
      <xdr:rowOff>0</xdr:rowOff>
    </xdr:from>
    <xdr:ext cx="184731" cy="264560"/>
    <xdr:sp macro="" textlink="">
      <xdr:nvSpPr>
        <xdr:cNvPr id="18" name="TextBox 17">
          <a:extLst>
            <a:ext uri="{FF2B5EF4-FFF2-40B4-BE49-F238E27FC236}">
              <a16:creationId xmlns="" xmlns:a16="http://schemas.microsoft.com/office/drawing/2014/main" id="{00000000-0008-0000-0000-000012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56</xdr:row>
      <xdr:rowOff>0</xdr:rowOff>
    </xdr:from>
    <xdr:ext cx="184731" cy="264560"/>
    <xdr:sp macro="" textlink="">
      <xdr:nvSpPr>
        <xdr:cNvPr id="19" name="TextBox 18">
          <a:extLst>
            <a:ext uri="{FF2B5EF4-FFF2-40B4-BE49-F238E27FC236}">
              <a16:creationId xmlns="" xmlns:a16="http://schemas.microsoft.com/office/drawing/2014/main" id="{00000000-0008-0000-0000-000013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56</xdr:row>
      <xdr:rowOff>0</xdr:rowOff>
    </xdr:from>
    <xdr:ext cx="184731" cy="264560"/>
    <xdr:sp macro="" textlink="">
      <xdr:nvSpPr>
        <xdr:cNvPr id="20" name="TextBox 19">
          <a:extLst>
            <a:ext uri="{FF2B5EF4-FFF2-40B4-BE49-F238E27FC236}">
              <a16:creationId xmlns="" xmlns:a16="http://schemas.microsoft.com/office/drawing/2014/main" id="{00000000-0008-0000-0000-000014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264560"/>
    <xdr:sp macro="" textlink="">
      <xdr:nvSpPr>
        <xdr:cNvPr id="21" name="TextBox 20">
          <a:extLst>
            <a:ext uri="{FF2B5EF4-FFF2-40B4-BE49-F238E27FC236}">
              <a16:creationId xmlns="" xmlns:a16="http://schemas.microsoft.com/office/drawing/2014/main" id="{00000000-0008-0000-0000-000015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56</xdr:row>
      <xdr:rowOff>0</xdr:rowOff>
    </xdr:from>
    <xdr:ext cx="184731" cy="264560"/>
    <xdr:sp macro="" textlink="">
      <xdr:nvSpPr>
        <xdr:cNvPr id="22" name="TextBox 21">
          <a:extLst>
            <a:ext uri="{FF2B5EF4-FFF2-40B4-BE49-F238E27FC236}">
              <a16:creationId xmlns="" xmlns:a16="http://schemas.microsoft.com/office/drawing/2014/main" id="{00000000-0008-0000-0000-000016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56</xdr:row>
      <xdr:rowOff>0</xdr:rowOff>
    </xdr:from>
    <xdr:ext cx="184731" cy="436786"/>
    <xdr:sp macro="" textlink="">
      <xdr:nvSpPr>
        <xdr:cNvPr id="23" name="TextBox 22">
          <a:extLst>
            <a:ext uri="{FF2B5EF4-FFF2-40B4-BE49-F238E27FC236}">
              <a16:creationId xmlns="" xmlns:a16="http://schemas.microsoft.com/office/drawing/2014/main" id="{00000000-0008-0000-0000-000017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56</xdr:row>
      <xdr:rowOff>0</xdr:rowOff>
    </xdr:from>
    <xdr:ext cx="184731" cy="264560"/>
    <xdr:sp macro="" textlink="">
      <xdr:nvSpPr>
        <xdr:cNvPr id="24" name="TextBox 23">
          <a:extLst>
            <a:ext uri="{FF2B5EF4-FFF2-40B4-BE49-F238E27FC236}">
              <a16:creationId xmlns="" xmlns:a16="http://schemas.microsoft.com/office/drawing/2014/main" id="{00000000-0008-0000-0000-000018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56</xdr:row>
      <xdr:rowOff>0</xdr:rowOff>
    </xdr:from>
    <xdr:ext cx="184731" cy="436786"/>
    <xdr:sp macro="" textlink="">
      <xdr:nvSpPr>
        <xdr:cNvPr id="25" name="TextBox 24">
          <a:extLst>
            <a:ext uri="{FF2B5EF4-FFF2-40B4-BE49-F238E27FC236}">
              <a16:creationId xmlns="" xmlns:a16="http://schemas.microsoft.com/office/drawing/2014/main" id="{00000000-0008-0000-0000-000019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56</xdr:row>
      <xdr:rowOff>0</xdr:rowOff>
    </xdr:from>
    <xdr:ext cx="184731" cy="264560"/>
    <xdr:sp macro="" textlink="">
      <xdr:nvSpPr>
        <xdr:cNvPr id="26" name="TextBox 25">
          <a:extLst>
            <a:ext uri="{FF2B5EF4-FFF2-40B4-BE49-F238E27FC236}">
              <a16:creationId xmlns="" xmlns:a16="http://schemas.microsoft.com/office/drawing/2014/main" id="{00000000-0008-0000-0000-00001A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56</xdr:row>
      <xdr:rowOff>0</xdr:rowOff>
    </xdr:from>
    <xdr:ext cx="184731" cy="436786"/>
    <xdr:sp macro="" textlink="">
      <xdr:nvSpPr>
        <xdr:cNvPr id="27" name="TextBox 26">
          <a:extLst>
            <a:ext uri="{FF2B5EF4-FFF2-40B4-BE49-F238E27FC236}">
              <a16:creationId xmlns="" xmlns:a16="http://schemas.microsoft.com/office/drawing/2014/main" id="{00000000-0008-0000-0000-00001B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56</xdr:row>
      <xdr:rowOff>0</xdr:rowOff>
    </xdr:from>
    <xdr:ext cx="184731" cy="264560"/>
    <xdr:sp macro="" textlink="">
      <xdr:nvSpPr>
        <xdr:cNvPr id="28" name="TextBox 27">
          <a:extLst>
            <a:ext uri="{FF2B5EF4-FFF2-40B4-BE49-F238E27FC236}">
              <a16:creationId xmlns="" xmlns:a16="http://schemas.microsoft.com/office/drawing/2014/main" id="{00000000-0008-0000-0000-00001C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436786"/>
    <xdr:sp macro="" textlink="">
      <xdr:nvSpPr>
        <xdr:cNvPr id="29" name="TextBox 28">
          <a:extLst>
            <a:ext uri="{FF2B5EF4-FFF2-40B4-BE49-F238E27FC236}">
              <a16:creationId xmlns="" xmlns:a16="http://schemas.microsoft.com/office/drawing/2014/main" id="{00000000-0008-0000-0000-00001D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56</xdr:row>
      <xdr:rowOff>0</xdr:rowOff>
    </xdr:from>
    <xdr:ext cx="184731" cy="264560"/>
    <xdr:sp macro="" textlink="">
      <xdr:nvSpPr>
        <xdr:cNvPr id="30" name="TextBox 29">
          <a:extLst>
            <a:ext uri="{FF2B5EF4-FFF2-40B4-BE49-F238E27FC236}">
              <a16:creationId xmlns="" xmlns:a16="http://schemas.microsoft.com/office/drawing/2014/main" id="{00000000-0008-0000-0000-00001E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56</xdr:row>
      <xdr:rowOff>0</xdr:rowOff>
    </xdr:from>
    <xdr:ext cx="184731" cy="436786"/>
    <xdr:sp macro="" textlink="">
      <xdr:nvSpPr>
        <xdr:cNvPr id="31" name="TextBox 30">
          <a:extLst>
            <a:ext uri="{FF2B5EF4-FFF2-40B4-BE49-F238E27FC236}">
              <a16:creationId xmlns="" xmlns:a16="http://schemas.microsoft.com/office/drawing/2014/main" id="{00000000-0008-0000-0000-00001F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56</xdr:row>
      <xdr:rowOff>0</xdr:rowOff>
    </xdr:from>
    <xdr:ext cx="184731" cy="264560"/>
    <xdr:sp macro="" textlink="">
      <xdr:nvSpPr>
        <xdr:cNvPr id="32" name="TextBox 31">
          <a:extLst>
            <a:ext uri="{FF2B5EF4-FFF2-40B4-BE49-F238E27FC236}">
              <a16:creationId xmlns="" xmlns:a16="http://schemas.microsoft.com/office/drawing/2014/main" id="{00000000-0008-0000-0000-000020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33" name="TextBox 32">
          <a:extLst>
            <a:ext uri="{FF2B5EF4-FFF2-40B4-BE49-F238E27FC236}">
              <a16:creationId xmlns="" xmlns:a16="http://schemas.microsoft.com/office/drawing/2014/main" id="{A13854D0-E94B-4017-B608-A8F88DF4E08D}"/>
            </a:ext>
          </a:extLst>
        </xdr:cNvPr>
        <xdr:cNvSpPr txBox="1"/>
      </xdr:nvSpPr>
      <xdr:spPr>
        <a:xfrm>
          <a:off x="9144000" y="28136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34" name="TextBox 33">
          <a:extLst>
            <a:ext uri="{FF2B5EF4-FFF2-40B4-BE49-F238E27FC236}">
              <a16:creationId xmlns="" xmlns:a16="http://schemas.microsoft.com/office/drawing/2014/main" id="{CC4C2A1D-FCFD-4870-907C-BEA25E3A8EE7}"/>
            </a:ext>
          </a:extLst>
        </xdr:cNvPr>
        <xdr:cNvSpPr txBox="1"/>
      </xdr:nvSpPr>
      <xdr:spPr>
        <a:xfrm>
          <a:off x="9144000" y="30184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35" name="TextBox 34">
          <a:extLst>
            <a:ext uri="{FF2B5EF4-FFF2-40B4-BE49-F238E27FC236}">
              <a16:creationId xmlns="" xmlns:a16="http://schemas.microsoft.com/office/drawing/2014/main" id="{8046F850-E0C8-413D-84D8-39983ED35ECA}"/>
            </a:ext>
          </a:extLst>
        </xdr:cNvPr>
        <xdr:cNvSpPr txBox="1"/>
      </xdr:nvSpPr>
      <xdr:spPr>
        <a:xfrm>
          <a:off x="9144000" y="35385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36" name="TextBox 35">
          <a:extLst>
            <a:ext uri="{FF2B5EF4-FFF2-40B4-BE49-F238E27FC236}">
              <a16:creationId xmlns="" xmlns:a16="http://schemas.microsoft.com/office/drawing/2014/main" id="{73B6048B-B376-4453-A4B3-2C346C4BBAE8}"/>
            </a:ext>
          </a:extLst>
        </xdr:cNvPr>
        <xdr:cNvSpPr txBox="1"/>
      </xdr:nvSpPr>
      <xdr:spPr>
        <a:xfrm>
          <a:off x="9144000" y="38242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37" name="TextBox 36">
          <a:extLst>
            <a:ext uri="{FF2B5EF4-FFF2-40B4-BE49-F238E27FC236}">
              <a16:creationId xmlns="" xmlns:a16="http://schemas.microsoft.com/office/drawing/2014/main" id="{08E9DD0E-142B-4089-B9AF-8D8A6A7405FA}"/>
            </a:ext>
          </a:extLst>
        </xdr:cNvPr>
        <xdr:cNvSpPr txBox="1"/>
      </xdr:nvSpPr>
      <xdr:spPr>
        <a:xfrm>
          <a:off x="9144000" y="40528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38" name="TextBox 37">
          <a:extLst>
            <a:ext uri="{FF2B5EF4-FFF2-40B4-BE49-F238E27FC236}">
              <a16:creationId xmlns="" xmlns:a16="http://schemas.microsoft.com/office/drawing/2014/main" id="{8E855107-E747-4ED0-975B-0E98AFE7F9EA}"/>
            </a:ext>
          </a:extLst>
        </xdr:cNvPr>
        <xdr:cNvSpPr txBox="1"/>
      </xdr:nvSpPr>
      <xdr:spPr>
        <a:xfrm>
          <a:off x="9144000" y="43195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39" name="TextBox 38">
          <a:extLst>
            <a:ext uri="{FF2B5EF4-FFF2-40B4-BE49-F238E27FC236}">
              <a16:creationId xmlns="" xmlns:a16="http://schemas.microsoft.com/office/drawing/2014/main" id="{CB101EC9-0287-419D-8CF4-CC34BEB3D9D0}"/>
            </a:ext>
          </a:extLst>
        </xdr:cNvPr>
        <xdr:cNvSpPr txBox="1"/>
      </xdr:nvSpPr>
      <xdr:spPr>
        <a:xfrm>
          <a:off x="9144000" y="44529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40" name="TextBox 39">
          <a:extLst>
            <a:ext uri="{FF2B5EF4-FFF2-40B4-BE49-F238E27FC236}">
              <a16:creationId xmlns="" xmlns:a16="http://schemas.microsoft.com/office/drawing/2014/main" id="{0557C036-8955-45F2-AD91-532BF914FA88}"/>
            </a:ext>
          </a:extLst>
        </xdr:cNvPr>
        <xdr:cNvSpPr txBox="1"/>
      </xdr:nvSpPr>
      <xdr:spPr>
        <a:xfrm>
          <a:off x="9144000" y="49710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41" name="TextBox 40">
          <a:extLst>
            <a:ext uri="{FF2B5EF4-FFF2-40B4-BE49-F238E27FC236}">
              <a16:creationId xmlns="" xmlns:a16="http://schemas.microsoft.com/office/drawing/2014/main" id="{0E6CEDAD-75E4-4BB2-BA50-5CA414C9BACA}"/>
            </a:ext>
          </a:extLst>
        </xdr:cNvPr>
        <xdr:cNvSpPr txBox="1"/>
      </xdr:nvSpPr>
      <xdr:spPr>
        <a:xfrm>
          <a:off x="9144000" y="5471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42" name="TextBox 41">
          <a:extLst>
            <a:ext uri="{FF2B5EF4-FFF2-40B4-BE49-F238E27FC236}">
              <a16:creationId xmlns="" xmlns:a16="http://schemas.microsoft.com/office/drawing/2014/main" id="{A81A1836-433F-44D9-BB81-014736651EE4}"/>
            </a:ext>
          </a:extLst>
        </xdr:cNvPr>
        <xdr:cNvSpPr txBox="1"/>
      </xdr:nvSpPr>
      <xdr:spPr>
        <a:xfrm>
          <a:off x="9144000" y="56759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43" name="TextBox 42">
          <a:extLst>
            <a:ext uri="{FF2B5EF4-FFF2-40B4-BE49-F238E27FC236}">
              <a16:creationId xmlns="" xmlns:a16="http://schemas.microsoft.com/office/drawing/2014/main" id="{717A5AE3-DA28-485A-B944-CB594151FF5B}"/>
            </a:ext>
          </a:extLst>
        </xdr:cNvPr>
        <xdr:cNvSpPr txBox="1"/>
      </xdr:nvSpPr>
      <xdr:spPr>
        <a:xfrm>
          <a:off x="9144000" y="59693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981075</xdr:colOff>
      <xdr:row>56</xdr:row>
      <xdr:rowOff>0</xdr:rowOff>
    </xdr:from>
    <xdr:ext cx="184731" cy="436786"/>
    <xdr:sp macro="" textlink="">
      <xdr:nvSpPr>
        <xdr:cNvPr id="44" name="TextBox 43">
          <a:extLst>
            <a:ext uri="{FF2B5EF4-FFF2-40B4-BE49-F238E27FC236}">
              <a16:creationId xmlns="" xmlns:a16="http://schemas.microsoft.com/office/drawing/2014/main" id="{8714B3D2-00C6-4686-9474-93C539EF6580}"/>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56</xdr:row>
      <xdr:rowOff>0</xdr:rowOff>
    </xdr:from>
    <xdr:ext cx="184731" cy="264560"/>
    <xdr:sp macro="" textlink="">
      <xdr:nvSpPr>
        <xdr:cNvPr id="45" name="TextBox 44">
          <a:extLst>
            <a:ext uri="{FF2B5EF4-FFF2-40B4-BE49-F238E27FC236}">
              <a16:creationId xmlns="" xmlns:a16="http://schemas.microsoft.com/office/drawing/2014/main" id="{61E3A1FE-F651-4BDE-A31B-37C7F7F10738}"/>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56</xdr:row>
      <xdr:rowOff>0</xdr:rowOff>
    </xdr:from>
    <xdr:ext cx="184731" cy="436786"/>
    <xdr:sp macro="" textlink="">
      <xdr:nvSpPr>
        <xdr:cNvPr id="46" name="TextBox 45">
          <a:extLst>
            <a:ext uri="{FF2B5EF4-FFF2-40B4-BE49-F238E27FC236}">
              <a16:creationId xmlns="" xmlns:a16="http://schemas.microsoft.com/office/drawing/2014/main" id="{279D6E7F-F540-4141-9B71-BD740C97094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56</xdr:row>
      <xdr:rowOff>0</xdr:rowOff>
    </xdr:from>
    <xdr:ext cx="184731" cy="264560"/>
    <xdr:sp macro="" textlink="">
      <xdr:nvSpPr>
        <xdr:cNvPr id="47" name="TextBox 46">
          <a:extLst>
            <a:ext uri="{FF2B5EF4-FFF2-40B4-BE49-F238E27FC236}">
              <a16:creationId xmlns="" xmlns:a16="http://schemas.microsoft.com/office/drawing/2014/main" id="{730A7EEE-914C-4F62-B9D3-D505AE379B52}"/>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56</xdr:row>
      <xdr:rowOff>0</xdr:rowOff>
    </xdr:from>
    <xdr:ext cx="184731" cy="436786"/>
    <xdr:sp macro="" textlink="">
      <xdr:nvSpPr>
        <xdr:cNvPr id="48" name="TextBox 47">
          <a:extLst>
            <a:ext uri="{FF2B5EF4-FFF2-40B4-BE49-F238E27FC236}">
              <a16:creationId xmlns="" xmlns:a16="http://schemas.microsoft.com/office/drawing/2014/main" id="{FC7A7ACB-78A4-4844-9276-6CF83552051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56</xdr:row>
      <xdr:rowOff>0</xdr:rowOff>
    </xdr:from>
    <xdr:ext cx="184731" cy="264560"/>
    <xdr:sp macro="" textlink="">
      <xdr:nvSpPr>
        <xdr:cNvPr id="49" name="TextBox 48">
          <a:extLst>
            <a:ext uri="{FF2B5EF4-FFF2-40B4-BE49-F238E27FC236}">
              <a16:creationId xmlns="" xmlns:a16="http://schemas.microsoft.com/office/drawing/2014/main" id="{106CF8E5-AD02-48B6-8CDB-A54ED0225B59}"/>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436786"/>
    <xdr:sp macro="" textlink="">
      <xdr:nvSpPr>
        <xdr:cNvPr id="50" name="TextBox 49">
          <a:extLst>
            <a:ext uri="{FF2B5EF4-FFF2-40B4-BE49-F238E27FC236}">
              <a16:creationId xmlns="" xmlns:a16="http://schemas.microsoft.com/office/drawing/2014/main" id="{959BEA4A-7FD0-4ACA-8AD1-845DD635452F}"/>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56</xdr:row>
      <xdr:rowOff>0</xdr:rowOff>
    </xdr:from>
    <xdr:ext cx="184731" cy="264560"/>
    <xdr:sp macro="" textlink="">
      <xdr:nvSpPr>
        <xdr:cNvPr id="51" name="TextBox 50">
          <a:extLst>
            <a:ext uri="{FF2B5EF4-FFF2-40B4-BE49-F238E27FC236}">
              <a16:creationId xmlns="" xmlns:a16="http://schemas.microsoft.com/office/drawing/2014/main" id="{26F92807-2122-424B-9659-879AF4D32B44}"/>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56</xdr:row>
      <xdr:rowOff>0</xdr:rowOff>
    </xdr:from>
    <xdr:ext cx="184731" cy="436786"/>
    <xdr:sp macro="" textlink="">
      <xdr:nvSpPr>
        <xdr:cNvPr id="52" name="TextBox 51">
          <a:extLst>
            <a:ext uri="{FF2B5EF4-FFF2-40B4-BE49-F238E27FC236}">
              <a16:creationId xmlns="" xmlns:a16="http://schemas.microsoft.com/office/drawing/2014/main" id="{47A32755-4423-4E63-9790-0B6D06CECBB8}"/>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56</xdr:row>
      <xdr:rowOff>0</xdr:rowOff>
    </xdr:from>
    <xdr:ext cx="184731" cy="264560"/>
    <xdr:sp macro="" textlink="">
      <xdr:nvSpPr>
        <xdr:cNvPr id="53" name="TextBox 52">
          <a:extLst>
            <a:ext uri="{FF2B5EF4-FFF2-40B4-BE49-F238E27FC236}">
              <a16:creationId xmlns="" xmlns:a16="http://schemas.microsoft.com/office/drawing/2014/main" id="{90A39D85-AC3C-4E94-8560-C698D0D79E47}"/>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54" name="TextBox 53">
          <a:extLst>
            <a:ext uri="{FF2B5EF4-FFF2-40B4-BE49-F238E27FC236}">
              <a16:creationId xmlns="" xmlns:a16="http://schemas.microsoft.com/office/drawing/2014/main" id="{A7B99427-A93C-4404-9075-E0DE871473CE}"/>
            </a:ext>
          </a:extLst>
        </xdr:cNvPr>
        <xdr:cNvSpPr txBox="1"/>
      </xdr:nvSpPr>
      <xdr:spPr>
        <a:xfrm>
          <a:off x="8505825" y="518912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55" name="TextBox 54">
          <a:extLst>
            <a:ext uri="{FF2B5EF4-FFF2-40B4-BE49-F238E27FC236}">
              <a16:creationId xmlns="" xmlns:a16="http://schemas.microsoft.com/office/drawing/2014/main" id="{649DAE56-33D0-4AAB-9FA8-8BFBBBD671F5}"/>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56" name="TextBox 55">
          <a:extLst>
            <a:ext uri="{FF2B5EF4-FFF2-40B4-BE49-F238E27FC236}">
              <a16:creationId xmlns="" xmlns:a16="http://schemas.microsoft.com/office/drawing/2014/main" id="{178400B0-B799-46E6-B499-8C9B0CE6801E}"/>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57" name="TextBox 56">
          <a:extLst>
            <a:ext uri="{FF2B5EF4-FFF2-40B4-BE49-F238E27FC236}">
              <a16:creationId xmlns="" xmlns:a16="http://schemas.microsoft.com/office/drawing/2014/main" id="{0C315B57-906F-4B3B-B518-DA9CDF395BC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58" name="TextBox 57">
          <a:extLst>
            <a:ext uri="{FF2B5EF4-FFF2-40B4-BE49-F238E27FC236}">
              <a16:creationId xmlns="" xmlns:a16="http://schemas.microsoft.com/office/drawing/2014/main" id="{36C5D5DA-7838-4380-98A4-CDD80B948472}"/>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59" name="TextBox 58">
          <a:extLst>
            <a:ext uri="{FF2B5EF4-FFF2-40B4-BE49-F238E27FC236}">
              <a16:creationId xmlns="" xmlns:a16="http://schemas.microsoft.com/office/drawing/2014/main" id="{C089ABD6-7124-40F7-AA72-6CE34F34D986}"/>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60" name="TextBox 59">
          <a:extLst>
            <a:ext uri="{FF2B5EF4-FFF2-40B4-BE49-F238E27FC236}">
              <a16:creationId xmlns="" xmlns:a16="http://schemas.microsoft.com/office/drawing/2014/main" id="{566DA6A3-3B84-4D4A-9CB5-7A8DC108437D}"/>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61" name="TextBox 60">
          <a:extLst>
            <a:ext uri="{FF2B5EF4-FFF2-40B4-BE49-F238E27FC236}">
              <a16:creationId xmlns="" xmlns:a16="http://schemas.microsoft.com/office/drawing/2014/main" id="{DE041A45-8D54-44B7-AC63-5D6017A80BB9}"/>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62" name="TextBox 61">
          <a:extLst>
            <a:ext uri="{FF2B5EF4-FFF2-40B4-BE49-F238E27FC236}">
              <a16:creationId xmlns="" xmlns:a16="http://schemas.microsoft.com/office/drawing/2014/main" id="{2D559023-003D-4506-84D9-316AC9B12D9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63" name="TextBox 62">
          <a:extLst>
            <a:ext uri="{FF2B5EF4-FFF2-40B4-BE49-F238E27FC236}">
              <a16:creationId xmlns="" xmlns:a16="http://schemas.microsoft.com/office/drawing/2014/main" id="{95B4D913-12C7-4173-B7A0-32F3869AE1BC}"/>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64" name="TextBox 63">
          <a:extLst>
            <a:ext uri="{FF2B5EF4-FFF2-40B4-BE49-F238E27FC236}">
              <a16:creationId xmlns="" xmlns:a16="http://schemas.microsoft.com/office/drawing/2014/main" id="{9E2A9FAA-F19F-44D6-A4E6-96AE08B4697E}"/>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65" name="TextBox 64">
          <a:extLst>
            <a:ext uri="{FF2B5EF4-FFF2-40B4-BE49-F238E27FC236}">
              <a16:creationId xmlns="" xmlns:a16="http://schemas.microsoft.com/office/drawing/2014/main" id="{15B6F31D-2DC5-4FB8-8FFF-D9BA026358F7}"/>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66" name="TextBox 65">
          <a:extLst>
            <a:ext uri="{FF2B5EF4-FFF2-40B4-BE49-F238E27FC236}">
              <a16:creationId xmlns="" xmlns:a16="http://schemas.microsoft.com/office/drawing/2014/main" id="{57CDD692-4E82-4419-84EC-ECE94111C9B1}"/>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9</xdr:col>
      <xdr:colOff>981075</xdr:colOff>
      <xdr:row>56</xdr:row>
      <xdr:rowOff>0</xdr:rowOff>
    </xdr:from>
    <xdr:ext cx="184731" cy="264560"/>
    <xdr:sp macro="" textlink="">
      <xdr:nvSpPr>
        <xdr:cNvPr id="67" name="TextBox 66">
          <a:extLst>
            <a:ext uri="{FF2B5EF4-FFF2-40B4-BE49-F238E27FC236}">
              <a16:creationId xmlns="" xmlns:a16="http://schemas.microsoft.com/office/drawing/2014/main" id="{CF9FBA93-AA4F-40AC-9FFB-BF7219614A93}"/>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436786"/>
    <xdr:sp macro="" textlink="">
      <xdr:nvSpPr>
        <xdr:cNvPr id="68" name="TextBox 67">
          <a:extLst>
            <a:ext uri="{FF2B5EF4-FFF2-40B4-BE49-F238E27FC236}">
              <a16:creationId xmlns="" xmlns:a16="http://schemas.microsoft.com/office/drawing/2014/main" id="{6F3A46CA-625C-431F-BDFE-DF22999B3CAD}"/>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56</xdr:row>
      <xdr:rowOff>0</xdr:rowOff>
    </xdr:from>
    <xdr:ext cx="184731" cy="264560"/>
    <xdr:sp macro="" textlink="">
      <xdr:nvSpPr>
        <xdr:cNvPr id="69" name="TextBox 68">
          <a:extLst>
            <a:ext uri="{FF2B5EF4-FFF2-40B4-BE49-F238E27FC236}">
              <a16:creationId xmlns="" xmlns:a16="http://schemas.microsoft.com/office/drawing/2014/main" id="{0D6E2E48-ADE8-4E1A-854A-5A8261224C6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436786"/>
    <xdr:sp macro="" textlink="">
      <xdr:nvSpPr>
        <xdr:cNvPr id="70" name="TextBox 69">
          <a:extLst>
            <a:ext uri="{FF2B5EF4-FFF2-40B4-BE49-F238E27FC236}">
              <a16:creationId xmlns="" xmlns:a16="http://schemas.microsoft.com/office/drawing/2014/main" id="{B41CAAA2-591A-45E8-93D6-F5B270BB86F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56</xdr:row>
      <xdr:rowOff>0</xdr:rowOff>
    </xdr:from>
    <xdr:ext cx="184731" cy="264560"/>
    <xdr:sp macro="" textlink="">
      <xdr:nvSpPr>
        <xdr:cNvPr id="71" name="TextBox 70">
          <a:extLst>
            <a:ext uri="{FF2B5EF4-FFF2-40B4-BE49-F238E27FC236}">
              <a16:creationId xmlns="" xmlns:a16="http://schemas.microsoft.com/office/drawing/2014/main" id="{DF5ECBC4-CDAB-468D-84E1-84D0B74FBB30}"/>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264560"/>
    <xdr:sp macro="" textlink="">
      <xdr:nvSpPr>
        <xdr:cNvPr id="72" name="TextBox 71">
          <a:extLst>
            <a:ext uri="{FF2B5EF4-FFF2-40B4-BE49-F238E27FC236}">
              <a16:creationId xmlns="" xmlns:a16="http://schemas.microsoft.com/office/drawing/2014/main" id="{13A3E29E-D6EA-47CA-B8D3-69BD3BD3BA3F}"/>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436786"/>
    <xdr:sp macro="" textlink="">
      <xdr:nvSpPr>
        <xdr:cNvPr id="73" name="TextBox 72">
          <a:extLst>
            <a:ext uri="{FF2B5EF4-FFF2-40B4-BE49-F238E27FC236}">
              <a16:creationId xmlns="" xmlns:a16="http://schemas.microsoft.com/office/drawing/2014/main" id="{D31913E8-A913-419F-8811-465515EDB3B0}"/>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56</xdr:row>
      <xdr:rowOff>0</xdr:rowOff>
    </xdr:from>
    <xdr:ext cx="184731" cy="264560"/>
    <xdr:sp macro="" textlink="">
      <xdr:nvSpPr>
        <xdr:cNvPr id="74" name="TextBox 73">
          <a:extLst>
            <a:ext uri="{FF2B5EF4-FFF2-40B4-BE49-F238E27FC236}">
              <a16:creationId xmlns="" xmlns:a16="http://schemas.microsoft.com/office/drawing/2014/main" id="{2EBAA0ED-0E3C-4C97-A845-5D10FF552DDE}"/>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436786"/>
    <xdr:sp macro="" textlink="">
      <xdr:nvSpPr>
        <xdr:cNvPr id="75" name="TextBox 74">
          <a:extLst>
            <a:ext uri="{FF2B5EF4-FFF2-40B4-BE49-F238E27FC236}">
              <a16:creationId xmlns="" xmlns:a16="http://schemas.microsoft.com/office/drawing/2014/main" id="{04C518E7-B841-4BBE-B4C1-6F24C24E0EB1}"/>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56</xdr:row>
      <xdr:rowOff>0</xdr:rowOff>
    </xdr:from>
    <xdr:ext cx="184731" cy="264560"/>
    <xdr:sp macro="" textlink="">
      <xdr:nvSpPr>
        <xdr:cNvPr id="76" name="TextBox 75">
          <a:extLst>
            <a:ext uri="{FF2B5EF4-FFF2-40B4-BE49-F238E27FC236}">
              <a16:creationId xmlns="" xmlns:a16="http://schemas.microsoft.com/office/drawing/2014/main" id="{E222B953-9117-4895-B7E5-0968535C396B}"/>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264560"/>
    <xdr:sp macro="" textlink="">
      <xdr:nvSpPr>
        <xdr:cNvPr id="77" name="TextBox 76">
          <a:extLst>
            <a:ext uri="{FF2B5EF4-FFF2-40B4-BE49-F238E27FC236}">
              <a16:creationId xmlns="" xmlns:a16="http://schemas.microsoft.com/office/drawing/2014/main" id="{756A13C8-FEA1-4CC8-9506-AEB2D1C2D8C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436786"/>
    <xdr:sp macro="" textlink="">
      <xdr:nvSpPr>
        <xdr:cNvPr id="78" name="TextBox 77">
          <a:extLst>
            <a:ext uri="{FF2B5EF4-FFF2-40B4-BE49-F238E27FC236}">
              <a16:creationId xmlns="" xmlns:a16="http://schemas.microsoft.com/office/drawing/2014/main" id="{A5F99B8A-03C6-49A7-96F8-42B9A7071C8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56</xdr:row>
      <xdr:rowOff>0</xdr:rowOff>
    </xdr:from>
    <xdr:ext cx="184731" cy="264560"/>
    <xdr:sp macro="" textlink="">
      <xdr:nvSpPr>
        <xdr:cNvPr id="79" name="TextBox 78">
          <a:extLst>
            <a:ext uri="{FF2B5EF4-FFF2-40B4-BE49-F238E27FC236}">
              <a16:creationId xmlns="" xmlns:a16="http://schemas.microsoft.com/office/drawing/2014/main" id="{7173CDE1-D4FB-4677-9937-8FB829A4D30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436786"/>
    <xdr:sp macro="" textlink="">
      <xdr:nvSpPr>
        <xdr:cNvPr id="80" name="TextBox 79">
          <a:extLst>
            <a:ext uri="{FF2B5EF4-FFF2-40B4-BE49-F238E27FC236}">
              <a16:creationId xmlns="" xmlns:a16="http://schemas.microsoft.com/office/drawing/2014/main" id="{E8E215C5-6EDE-4700-86B6-57CAD34FA206}"/>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56</xdr:row>
      <xdr:rowOff>0</xdr:rowOff>
    </xdr:from>
    <xdr:ext cx="184731" cy="264560"/>
    <xdr:sp macro="" textlink="">
      <xdr:nvSpPr>
        <xdr:cNvPr id="81" name="TextBox 80">
          <a:extLst>
            <a:ext uri="{FF2B5EF4-FFF2-40B4-BE49-F238E27FC236}">
              <a16:creationId xmlns="" xmlns:a16="http://schemas.microsoft.com/office/drawing/2014/main" id="{612BCB0D-FC94-4006-8DB2-33E0ADA5A74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56</xdr:row>
      <xdr:rowOff>0</xdr:rowOff>
    </xdr:from>
    <xdr:ext cx="184731" cy="264560"/>
    <xdr:sp macro="" textlink="">
      <xdr:nvSpPr>
        <xdr:cNvPr id="82" name="TextBox 81">
          <a:extLst>
            <a:ext uri="{FF2B5EF4-FFF2-40B4-BE49-F238E27FC236}">
              <a16:creationId xmlns="" xmlns:a16="http://schemas.microsoft.com/office/drawing/2014/main" id="{35B50571-BE2E-4FDA-AF0A-03FE15E576A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56</xdr:row>
      <xdr:rowOff>0</xdr:rowOff>
    </xdr:from>
    <xdr:ext cx="184731" cy="264560"/>
    <xdr:sp macro="" textlink="">
      <xdr:nvSpPr>
        <xdr:cNvPr id="83" name="TextBox 82">
          <a:extLst>
            <a:ext uri="{FF2B5EF4-FFF2-40B4-BE49-F238E27FC236}">
              <a16:creationId xmlns="" xmlns:a16="http://schemas.microsoft.com/office/drawing/2014/main" id="{98A32552-03C7-40D1-A89E-D0CF16EF44D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56</xdr:row>
      <xdr:rowOff>0</xdr:rowOff>
    </xdr:from>
    <xdr:ext cx="184731" cy="264560"/>
    <xdr:sp macro="" textlink="">
      <xdr:nvSpPr>
        <xdr:cNvPr id="84" name="TextBox 83">
          <a:extLst>
            <a:ext uri="{FF2B5EF4-FFF2-40B4-BE49-F238E27FC236}">
              <a16:creationId xmlns="" xmlns:a16="http://schemas.microsoft.com/office/drawing/2014/main" id="{8D978BBB-5675-4C7E-8689-AFD449FA8DE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56</xdr:row>
      <xdr:rowOff>0</xdr:rowOff>
    </xdr:from>
    <xdr:ext cx="184731" cy="264560"/>
    <xdr:sp macro="" textlink="">
      <xdr:nvSpPr>
        <xdr:cNvPr id="85" name="TextBox 84">
          <a:extLst>
            <a:ext uri="{FF2B5EF4-FFF2-40B4-BE49-F238E27FC236}">
              <a16:creationId xmlns="" xmlns:a16="http://schemas.microsoft.com/office/drawing/2014/main" id="{898D0EE9-D364-4E3E-B536-DE80E8A0DE9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56</xdr:row>
      <xdr:rowOff>0</xdr:rowOff>
    </xdr:from>
    <xdr:ext cx="184731" cy="264560"/>
    <xdr:sp macro="" textlink="">
      <xdr:nvSpPr>
        <xdr:cNvPr id="86" name="TextBox 85">
          <a:extLst>
            <a:ext uri="{FF2B5EF4-FFF2-40B4-BE49-F238E27FC236}">
              <a16:creationId xmlns="" xmlns:a16="http://schemas.microsoft.com/office/drawing/2014/main" id="{1ED3BCCC-98A5-4DD0-A3DE-E4E83B70543B}"/>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56</xdr:row>
      <xdr:rowOff>0</xdr:rowOff>
    </xdr:from>
    <xdr:ext cx="184731" cy="264560"/>
    <xdr:sp macro="" textlink="">
      <xdr:nvSpPr>
        <xdr:cNvPr id="87" name="TextBox 86">
          <a:extLst>
            <a:ext uri="{FF2B5EF4-FFF2-40B4-BE49-F238E27FC236}">
              <a16:creationId xmlns="" xmlns:a16="http://schemas.microsoft.com/office/drawing/2014/main" id="{9B642CB8-9804-4805-9E8E-BD091E1123F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56</xdr:row>
      <xdr:rowOff>0</xdr:rowOff>
    </xdr:from>
    <xdr:ext cx="184731" cy="264560"/>
    <xdr:sp macro="" textlink="">
      <xdr:nvSpPr>
        <xdr:cNvPr id="88" name="TextBox 87">
          <a:extLst>
            <a:ext uri="{FF2B5EF4-FFF2-40B4-BE49-F238E27FC236}">
              <a16:creationId xmlns="" xmlns:a16="http://schemas.microsoft.com/office/drawing/2014/main" id="{816F5A4D-B35E-4C94-ABE1-77DF224F2A82}"/>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56</xdr:row>
      <xdr:rowOff>0</xdr:rowOff>
    </xdr:from>
    <xdr:ext cx="184731" cy="264560"/>
    <xdr:sp macro="" textlink="">
      <xdr:nvSpPr>
        <xdr:cNvPr id="89" name="TextBox 88">
          <a:extLst>
            <a:ext uri="{FF2B5EF4-FFF2-40B4-BE49-F238E27FC236}">
              <a16:creationId xmlns="" xmlns:a16="http://schemas.microsoft.com/office/drawing/2014/main" id="{B7FE3FE8-E954-4AF1-83E5-7210B32CB17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56</xdr:row>
      <xdr:rowOff>0</xdr:rowOff>
    </xdr:from>
    <xdr:ext cx="184731" cy="264560"/>
    <xdr:sp macro="" textlink="">
      <xdr:nvSpPr>
        <xdr:cNvPr id="90" name="TextBox 89">
          <a:extLst>
            <a:ext uri="{FF2B5EF4-FFF2-40B4-BE49-F238E27FC236}">
              <a16:creationId xmlns="" xmlns:a16="http://schemas.microsoft.com/office/drawing/2014/main" id="{1102D10E-DF32-49B1-9380-D465B307C7B9}"/>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264560"/>
    <xdr:sp macro="" textlink="">
      <xdr:nvSpPr>
        <xdr:cNvPr id="91" name="TextBox 90">
          <a:extLst>
            <a:ext uri="{FF2B5EF4-FFF2-40B4-BE49-F238E27FC236}">
              <a16:creationId xmlns="" xmlns:a16="http://schemas.microsoft.com/office/drawing/2014/main" id="{576AA1F3-618A-4F9B-9D36-A0B8EF8185D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264560"/>
    <xdr:sp macro="" textlink="">
      <xdr:nvSpPr>
        <xdr:cNvPr id="92" name="TextBox 91">
          <a:extLst>
            <a:ext uri="{FF2B5EF4-FFF2-40B4-BE49-F238E27FC236}">
              <a16:creationId xmlns="" xmlns:a16="http://schemas.microsoft.com/office/drawing/2014/main" id="{F8D01497-A2D1-452E-8848-68839B2AE50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56</xdr:row>
      <xdr:rowOff>0</xdr:rowOff>
    </xdr:from>
    <xdr:ext cx="184731" cy="264560"/>
    <xdr:sp macro="" textlink="">
      <xdr:nvSpPr>
        <xdr:cNvPr id="93" name="TextBox 92">
          <a:extLst>
            <a:ext uri="{FF2B5EF4-FFF2-40B4-BE49-F238E27FC236}">
              <a16:creationId xmlns="" xmlns:a16="http://schemas.microsoft.com/office/drawing/2014/main" id="{2B84A2D7-4974-4F3E-8B10-A1B1CD880B0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56</xdr:row>
      <xdr:rowOff>0</xdr:rowOff>
    </xdr:from>
    <xdr:ext cx="184731" cy="264560"/>
    <xdr:sp macro="" textlink="">
      <xdr:nvSpPr>
        <xdr:cNvPr id="94" name="TextBox 93">
          <a:extLst>
            <a:ext uri="{FF2B5EF4-FFF2-40B4-BE49-F238E27FC236}">
              <a16:creationId xmlns="" xmlns:a16="http://schemas.microsoft.com/office/drawing/2014/main" id="{183FEEBA-7AB9-42B0-9B08-7D93C9A3C1F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56</xdr:row>
      <xdr:rowOff>0</xdr:rowOff>
    </xdr:from>
    <xdr:ext cx="184731" cy="264560"/>
    <xdr:sp macro="" textlink="">
      <xdr:nvSpPr>
        <xdr:cNvPr id="95" name="TextBox 94">
          <a:extLst>
            <a:ext uri="{FF2B5EF4-FFF2-40B4-BE49-F238E27FC236}">
              <a16:creationId xmlns="" xmlns:a16="http://schemas.microsoft.com/office/drawing/2014/main" id="{AEE1C6B9-1C1C-4F91-BD89-B19934577840}"/>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56</xdr:row>
      <xdr:rowOff>0</xdr:rowOff>
    </xdr:from>
    <xdr:ext cx="184731" cy="264560"/>
    <xdr:sp macro="" textlink="">
      <xdr:nvSpPr>
        <xdr:cNvPr id="96" name="TextBox 95">
          <a:extLst>
            <a:ext uri="{FF2B5EF4-FFF2-40B4-BE49-F238E27FC236}">
              <a16:creationId xmlns="" xmlns:a16="http://schemas.microsoft.com/office/drawing/2014/main" id="{020A6673-BDA4-4A1E-A865-034DC3AFAC1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97" name="TextBox 96">
          <a:extLst>
            <a:ext uri="{FF2B5EF4-FFF2-40B4-BE49-F238E27FC236}">
              <a16:creationId xmlns="" xmlns:a16="http://schemas.microsoft.com/office/drawing/2014/main" id="{A8730DD5-8D2F-4F7A-9CF4-2E504CC8BE5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98" name="TextBox 97">
          <a:extLst>
            <a:ext uri="{FF2B5EF4-FFF2-40B4-BE49-F238E27FC236}">
              <a16:creationId xmlns="" xmlns:a16="http://schemas.microsoft.com/office/drawing/2014/main" id="{D8051D72-A8FF-4D2F-9550-83B82734E908}"/>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99" name="TextBox 98">
          <a:extLst>
            <a:ext uri="{FF2B5EF4-FFF2-40B4-BE49-F238E27FC236}">
              <a16:creationId xmlns="" xmlns:a16="http://schemas.microsoft.com/office/drawing/2014/main" id="{099D3B5E-8DEA-425C-BCA2-C02FACE4371B}"/>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00" name="TextBox 99">
          <a:extLst>
            <a:ext uri="{FF2B5EF4-FFF2-40B4-BE49-F238E27FC236}">
              <a16:creationId xmlns="" xmlns:a16="http://schemas.microsoft.com/office/drawing/2014/main" id="{35211130-1D63-4445-861B-0C98FB50B84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01" name="TextBox 100">
          <a:extLst>
            <a:ext uri="{FF2B5EF4-FFF2-40B4-BE49-F238E27FC236}">
              <a16:creationId xmlns="" xmlns:a16="http://schemas.microsoft.com/office/drawing/2014/main" id="{68964803-C23C-4A96-8CDF-17E1209A666F}"/>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02" name="TextBox 101">
          <a:extLst>
            <a:ext uri="{FF2B5EF4-FFF2-40B4-BE49-F238E27FC236}">
              <a16:creationId xmlns="" xmlns:a16="http://schemas.microsoft.com/office/drawing/2014/main" id="{E00A9AB6-B1BC-473E-A9D7-204EB616B430}"/>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03" name="TextBox 102">
          <a:extLst>
            <a:ext uri="{FF2B5EF4-FFF2-40B4-BE49-F238E27FC236}">
              <a16:creationId xmlns="" xmlns:a16="http://schemas.microsoft.com/office/drawing/2014/main" id="{8971377A-6B81-46FC-B72D-DF83C2EE2DDD}"/>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04" name="TextBox 103">
          <a:extLst>
            <a:ext uri="{FF2B5EF4-FFF2-40B4-BE49-F238E27FC236}">
              <a16:creationId xmlns="" xmlns:a16="http://schemas.microsoft.com/office/drawing/2014/main" id="{58588E31-C0F9-4BE0-A08C-1C7B54C7C88C}"/>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05" name="TextBox 104">
          <a:extLst>
            <a:ext uri="{FF2B5EF4-FFF2-40B4-BE49-F238E27FC236}">
              <a16:creationId xmlns="" xmlns:a16="http://schemas.microsoft.com/office/drawing/2014/main" id="{2225BD27-895B-4B86-BF19-67E5E95FF132}"/>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06" name="TextBox 105">
          <a:extLst>
            <a:ext uri="{FF2B5EF4-FFF2-40B4-BE49-F238E27FC236}">
              <a16:creationId xmlns="" xmlns:a16="http://schemas.microsoft.com/office/drawing/2014/main" id="{F0B7CACE-8CD0-422C-B0DA-A8684EE6CC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07" name="TextBox 106">
          <a:extLst>
            <a:ext uri="{FF2B5EF4-FFF2-40B4-BE49-F238E27FC236}">
              <a16:creationId xmlns="" xmlns:a16="http://schemas.microsoft.com/office/drawing/2014/main" id="{D02EA9B6-98B5-4E42-AC9D-8CEFBC9FE1FF}"/>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08" name="TextBox 107">
          <a:extLst>
            <a:ext uri="{FF2B5EF4-FFF2-40B4-BE49-F238E27FC236}">
              <a16:creationId xmlns="" xmlns:a16="http://schemas.microsoft.com/office/drawing/2014/main" id="{4B346F81-6B91-4874-A3C9-8AECF91F0356}"/>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09" name="TextBox 108">
          <a:extLst>
            <a:ext uri="{FF2B5EF4-FFF2-40B4-BE49-F238E27FC236}">
              <a16:creationId xmlns="" xmlns:a16="http://schemas.microsoft.com/office/drawing/2014/main" id="{DFBAB514-4B3B-44F6-A5F1-F52CC65B2705}"/>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10" name="TextBox 109">
          <a:extLst>
            <a:ext uri="{FF2B5EF4-FFF2-40B4-BE49-F238E27FC236}">
              <a16:creationId xmlns="" xmlns:a16="http://schemas.microsoft.com/office/drawing/2014/main" id="{C190DAF6-E83D-4473-A895-466FD82F0F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11" name="TextBox 110">
          <a:extLst>
            <a:ext uri="{FF2B5EF4-FFF2-40B4-BE49-F238E27FC236}">
              <a16:creationId xmlns="" xmlns:a16="http://schemas.microsoft.com/office/drawing/2014/main" id="{9AA9CC5D-963D-4295-AEF1-60828297B194}"/>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12" name="TextBox 111">
          <a:extLst>
            <a:ext uri="{FF2B5EF4-FFF2-40B4-BE49-F238E27FC236}">
              <a16:creationId xmlns="" xmlns:a16="http://schemas.microsoft.com/office/drawing/2014/main" id="{A12D263B-51DD-4CBB-B67F-EE1257388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13" name="TextBox 112">
          <a:extLst>
            <a:ext uri="{FF2B5EF4-FFF2-40B4-BE49-F238E27FC236}">
              <a16:creationId xmlns="" xmlns:a16="http://schemas.microsoft.com/office/drawing/2014/main" id="{16C40F7B-8ED2-4ED9-B794-5A21B1A71D4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14" name="TextBox 113">
          <a:extLst>
            <a:ext uri="{FF2B5EF4-FFF2-40B4-BE49-F238E27FC236}">
              <a16:creationId xmlns="" xmlns:a16="http://schemas.microsoft.com/office/drawing/2014/main" id="{EA077518-34F8-4087-83E5-E739782889A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15" name="TextBox 114">
          <a:extLst>
            <a:ext uri="{FF2B5EF4-FFF2-40B4-BE49-F238E27FC236}">
              <a16:creationId xmlns="" xmlns:a16="http://schemas.microsoft.com/office/drawing/2014/main" id="{9AED88F4-9413-497B-B9B3-ADB42C50B35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16" name="TextBox 115">
          <a:extLst>
            <a:ext uri="{FF2B5EF4-FFF2-40B4-BE49-F238E27FC236}">
              <a16:creationId xmlns="" xmlns:a16="http://schemas.microsoft.com/office/drawing/2014/main" id="{E189542F-9267-45E9-B7DA-48569289E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17" name="TextBox 116">
          <a:extLst>
            <a:ext uri="{FF2B5EF4-FFF2-40B4-BE49-F238E27FC236}">
              <a16:creationId xmlns="" xmlns:a16="http://schemas.microsoft.com/office/drawing/2014/main" id="{15DA3B39-0E61-4978-ACDB-5B6DBDFFF4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18" name="TextBox 117">
          <a:extLst>
            <a:ext uri="{FF2B5EF4-FFF2-40B4-BE49-F238E27FC236}">
              <a16:creationId xmlns="" xmlns:a16="http://schemas.microsoft.com/office/drawing/2014/main" id="{A1F22DB5-89AB-49F2-9A09-A0448094739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19" name="TextBox 118">
          <a:extLst>
            <a:ext uri="{FF2B5EF4-FFF2-40B4-BE49-F238E27FC236}">
              <a16:creationId xmlns="" xmlns:a16="http://schemas.microsoft.com/office/drawing/2014/main" id="{24732142-9B06-44FD-9518-5491438D909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20" name="TextBox 119">
          <a:extLst>
            <a:ext uri="{FF2B5EF4-FFF2-40B4-BE49-F238E27FC236}">
              <a16:creationId xmlns="" xmlns:a16="http://schemas.microsoft.com/office/drawing/2014/main" id="{A8711449-75B5-40D8-A15E-B61837AE246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21" name="TextBox 120">
          <a:extLst>
            <a:ext uri="{FF2B5EF4-FFF2-40B4-BE49-F238E27FC236}">
              <a16:creationId xmlns="" xmlns:a16="http://schemas.microsoft.com/office/drawing/2014/main" id="{C0606A14-814D-4DC3-809F-653C7532DC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22" name="TextBox 121">
          <a:extLst>
            <a:ext uri="{FF2B5EF4-FFF2-40B4-BE49-F238E27FC236}">
              <a16:creationId xmlns="" xmlns:a16="http://schemas.microsoft.com/office/drawing/2014/main" id="{C312F0C7-38E6-4CD9-85E2-F153A7577ED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23" name="TextBox 122">
          <a:extLst>
            <a:ext uri="{FF2B5EF4-FFF2-40B4-BE49-F238E27FC236}">
              <a16:creationId xmlns="" xmlns:a16="http://schemas.microsoft.com/office/drawing/2014/main" id="{B1B4B077-E17F-47C4-94DA-43AD8BA0A0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24" name="TextBox 123">
          <a:extLst>
            <a:ext uri="{FF2B5EF4-FFF2-40B4-BE49-F238E27FC236}">
              <a16:creationId xmlns="" xmlns:a16="http://schemas.microsoft.com/office/drawing/2014/main" id="{83747FA5-A239-45C5-8D11-3236A3139BE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25" name="TextBox 124">
          <a:extLst>
            <a:ext uri="{FF2B5EF4-FFF2-40B4-BE49-F238E27FC236}">
              <a16:creationId xmlns="" xmlns:a16="http://schemas.microsoft.com/office/drawing/2014/main" id="{93F1B10E-5173-4D81-863F-A6AEBEF3723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26" name="TextBox 125">
          <a:extLst>
            <a:ext uri="{FF2B5EF4-FFF2-40B4-BE49-F238E27FC236}">
              <a16:creationId xmlns="" xmlns:a16="http://schemas.microsoft.com/office/drawing/2014/main" id="{DCD12C28-63D2-4681-B49A-097CB3A3400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27" name="TextBox 126">
          <a:extLst>
            <a:ext uri="{FF2B5EF4-FFF2-40B4-BE49-F238E27FC236}">
              <a16:creationId xmlns="" xmlns:a16="http://schemas.microsoft.com/office/drawing/2014/main" id="{727E8C50-EF40-4FBA-A0A2-EB54EBDAAB8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28" name="TextBox 127">
          <a:extLst>
            <a:ext uri="{FF2B5EF4-FFF2-40B4-BE49-F238E27FC236}">
              <a16:creationId xmlns="" xmlns:a16="http://schemas.microsoft.com/office/drawing/2014/main" id="{B52BD09B-4582-4A48-B215-495644C4890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29" name="TextBox 128">
          <a:extLst>
            <a:ext uri="{FF2B5EF4-FFF2-40B4-BE49-F238E27FC236}">
              <a16:creationId xmlns="" xmlns:a16="http://schemas.microsoft.com/office/drawing/2014/main" id="{822EB58D-C2BD-42A6-B7C4-C4E7F5410CB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30" name="TextBox 129">
          <a:extLst>
            <a:ext uri="{FF2B5EF4-FFF2-40B4-BE49-F238E27FC236}">
              <a16:creationId xmlns="" xmlns:a16="http://schemas.microsoft.com/office/drawing/2014/main" id="{3A0ECF74-14F3-4DC5-B6DC-6B6DB9EFE75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31" name="TextBox 130">
          <a:extLst>
            <a:ext uri="{FF2B5EF4-FFF2-40B4-BE49-F238E27FC236}">
              <a16:creationId xmlns="" xmlns:a16="http://schemas.microsoft.com/office/drawing/2014/main" id="{1721FD81-B4D9-4335-9FEE-8977299DDF5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32" name="TextBox 131">
          <a:extLst>
            <a:ext uri="{FF2B5EF4-FFF2-40B4-BE49-F238E27FC236}">
              <a16:creationId xmlns="" xmlns:a16="http://schemas.microsoft.com/office/drawing/2014/main" id="{8D024382-36DA-458F-B56A-6CC931D26BB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33" name="TextBox 132">
          <a:extLst>
            <a:ext uri="{FF2B5EF4-FFF2-40B4-BE49-F238E27FC236}">
              <a16:creationId xmlns="" xmlns:a16="http://schemas.microsoft.com/office/drawing/2014/main" id="{CA0F8213-19FE-490F-B8DB-8B10538DBD6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34" name="TextBox 133">
          <a:extLst>
            <a:ext uri="{FF2B5EF4-FFF2-40B4-BE49-F238E27FC236}">
              <a16:creationId xmlns="" xmlns:a16="http://schemas.microsoft.com/office/drawing/2014/main" id="{06F63CB1-D557-46AA-926A-CFC70146975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35" name="TextBox 134">
          <a:extLst>
            <a:ext uri="{FF2B5EF4-FFF2-40B4-BE49-F238E27FC236}">
              <a16:creationId xmlns="" xmlns:a16="http://schemas.microsoft.com/office/drawing/2014/main" id="{79820037-8613-4124-B53A-960D24F48A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36" name="TextBox 135">
          <a:extLst>
            <a:ext uri="{FF2B5EF4-FFF2-40B4-BE49-F238E27FC236}">
              <a16:creationId xmlns="" xmlns:a16="http://schemas.microsoft.com/office/drawing/2014/main" id="{D209E8FC-1F41-416C-ADA3-C4D6363297C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37" name="TextBox 136">
          <a:extLst>
            <a:ext uri="{FF2B5EF4-FFF2-40B4-BE49-F238E27FC236}">
              <a16:creationId xmlns="" xmlns:a16="http://schemas.microsoft.com/office/drawing/2014/main" id="{5927C4A8-2715-4355-B9F4-3098CCECFA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38" name="TextBox 137">
          <a:extLst>
            <a:ext uri="{FF2B5EF4-FFF2-40B4-BE49-F238E27FC236}">
              <a16:creationId xmlns="" xmlns:a16="http://schemas.microsoft.com/office/drawing/2014/main" id="{04EF7975-544D-4BBF-AE6F-EBE3D3EA519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39" name="TextBox 138">
          <a:extLst>
            <a:ext uri="{FF2B5EF4-FFF2-40B4-BE49-F238E27FC236}">
              <a16:creationId xmlns="" xmlns:a16="http://schemas.microsoft.com/office/drawing/2014/main" id="{DC6F7D87-CC7D-476C-A3EB-1965B0CFA1D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40" name="TextBox 139">
          <a:extLst>
            <a:ext uri="{FF2B5EF4-FFF2-40B4-BE49-F238E27FC236}">
              <a16:creationId xmlns="" xmlns:a16="http://schemas.microsoft.com/office/drawing/2014/main" id="{01F49365-01B4-4176-9C89-9BBB06A165C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41" name="TextBox 140">
          <a:extLst>
            <a:ext uri="{FF2B5EF4-FFF2-40B4-BE49-F238E27FC236}">
              <a16:creationId xmlns="" xmlns:a16="http://schemas.microsoft.com/office/drawing/2014/main" id="{2E9DC0B3-B181-4830-A97F-97F76A537A8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42" name="TextBox 141">
          <a:extLst>
            <a:ext uri="{FF2B5EF4-FFF2-40B4-BE49-F238E27FC236}">
              <a16:creationId xmlns="" xmlns:a16="http://schemas.microsoft.com/office/drawing/2014/main" id="{BC8F1BAF-353D-4A3C-B189-F0E2E8F457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43" name="TextBox 142">
          <a:extLst>
            <a:ext uri="{FF2B5EF4-FFF2-40B4-BE49-F238E27FC236}">
              <a16:creationId xmlns="" xmlns:a16="http://schemas.microsoft.com/office/drawing/2014/main" id="{E5B28B0A-C02B-4D49-B72C-03D0A54C7FF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44" name="TextBox 143">
          <a:extLst>
            <a:ext uri="{FF2B5EF4-FFF2-40B4-BE49-F238E27FC236}">
              <a16:creationId xmlns="" xmlns:a16="http://schemas.microsoft.com/office/drawing/2014/main" id="{2C7B7F12-2339-400B-9B5B-ACEB7AD036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45" name="TextBox 144">
          <a:extLst>
            <a:ext uri="{FF2B5EF4-FFF2-40B4-BE49-F238E27FC236}">
              <a16:creationId xmlns="" xmlns:a16="http://schemas.microsoft.com/office/drawing/2014/main" id="{84ED6A71-9CE4-4CE0-B397-158DBB38180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46" name="TextBox 145">
          <a:extLst>
            <a:ext uri="{FF2B5EF4-FFF2-40B4-BE49-F238E27FC236}">
              <a16:creationId xmlns="" xmlns:a16="http://schemas.microsoft.com/office/drawing/2014/main" id="{63361F3E-2822-44E8-8EC8-874872DAD90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47" name="TextBox 146">
          <a:extLst>
            <a:ext uri="{FF2B5EF4-FFF2-40B4-BE49-F238E27FC236}">
              <a16:creationId xmlns="" xmlns:a16="http://schemas.microsoft.com/office/drawing/2014/main" id="{6FCA1958-897F-4846-A74C-FDBD944086E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48" name="TextBox 147">
          <a:extLst>
            <a:ext uri="{FF2B5EF4-FFF2-40B4-BE49-F238E27FC236}">
              <a16:creationId xmlns="" xmlns:a16="http://schemas.microsoft.com/office/drawing/2014/main" id="{80A0723F-5BEB-4CD8-B0BA-F91C6252D8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49" name="TextBox 148">
          <a:extLst>
            <a:ext uri="{FF2B5EF4-FFF2-40B4-BE49-F238E27FC236}">
              <a16:creationId xmlns="" xmlns:a16="http://schemas.microsoft.com/office/drawing/2014/main" id="{9F9CBCC8-5699-4BD1-96FC-DEB448B4B3E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50" name="TextBox 149">
          <a:extLst>
            <a:ext uri="{FF2B5EF4-FFF2-40B4-BE49-F238E27FC236}">
              <a16:creationId xmlns="" xmlns:a16="http://schemas.microsoft.com/office/drawing/2014/main" id="{8FCDDC6B-4963-437D-9210-7C5C897C09D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51" name="TextBox 150">
          <a:extLst>
            <a:ext uri="{FF2B5EF4-FFF2-40B4-BE49-F238E27FC236}">
              <a16:creationId xmlns="" xmlns:a16="http://schemas.microsoft.com/office/drawing/2014/main" id="{369746FE-A297-49C6-8D26-07C6EB6F29C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52" name="TextBox 151">
          <a:extLst>
            <a:ext uri="{FF2B5EF4-FFF2-40B4-BE49-F238E27FC236}">
              <a16:creationId xmlns="" xmlns:a16="http://schemas.microsoft.com/office/drawing/2014/main" id="{AFBCD661-E48C-43FC-A027-66F10C970A1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53" name="TextBox 152">
          <a:extLst>
            <a:ext uri="{FF2B5EF4-FFF2-40B4-BE49-F238E27FC236}">
              <a16:creationId xmlns="" xmlns:a16="http://schemas.microsoft.com/office/drawing/2014/main" id="{C5BBBAD2-2CC0-4827-A6F9-4839546928F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54" name="TextBox 153">
          <a:extLst>
            <a:ext uri="{FF2B5EF4-FFF2-40B4-BE49-F238E27FC236}">
              <a16:creationId xmlns="" xmlns:a16="http://schemas.microsoft.com/office/drawing/2014/main" id="{4FB2C2AA-3F5E-4E26-A4D3-C7CC29BC715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55" name="TextBox 154">
          <a:extLst>
            <a:ext uri="{FF2B5EF4-FFF2-40B4-BE49-F238E27FC236}">
              <a16:creationId xmlns="" xmlns:a16="http://schemas.microsoft.com/office/drawing/2014/main" id="{9AB28659-A09E-44B6-9A78-7B5796F6696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56" name="TextBox 155">
          <a:extLst>
            <a:ext uri="{FF2B5EF4-FFF2-40B4-BE49-F238E27FC236}">
              <a16:creationId xmlns="" xmlns:a16="http://schemas.microsoft.com/office/drawing/2014/main" id="{85B61CED-3C1C-4D47-A4AC-1CA3B2C8407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57" name="TextBox 156">
          <a:extLst>
            <a:ext uri="{FF2B5EF4-FFF2-40B4-BE49-F238E27FC236}">
              <a16:creationId xmlns="" xmlns:a16="http://schemas.microsoft.com/office/drawing/2014/main" id="{747287CC-2C05-438A-A781-D12E2984827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58" name="TextBox 157">
          <a:extLst>
            <a:ext uri="{FF2B5EF4-FFF2-40B4-BE49-F238E27FC236}">
              <a16:creationId xmlns="" xmlns:a16="http://schemas.microsoft.com/office/drawing/2014/main" id="{09AE1A9D-F4F2-44F0-AAC6-3ABE7441BC1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59" name="TextBox 158">
          <a:extLst>
            <a:ext uri="{FF2B5EF4-FFF2-40B4-BE49-F238E27FC236}">
              <a16:creationId xmlns="" xmlns:a16="http://schemas.microsoft.com/office/drawing/2014/main" id="{347CC5E5-B77B-4161-9CFC-A3A320E2544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60" name="TextBox 159">
          <a:extLst>
            <a:ext uri="{FF2B5EF4-FFF2-40B4-BE49-F238E27FC236}">
              <a16:creationId xmlns="" xmlns:a16="http://schemas.microsoft.com/office/drawing/2014/main" id="{CBA25A0B-3F12-4336-8E79-F0DAF4BAC48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61" name="TextBox 160">
          <a:extLst>
            <a:ext uri="{FF2B5EF4-FFF2-40B4-BE49-F238E27FC236}">
              <a16:creationId xmlns="" xmlns:a16="http://schemas.microsoft.com/office/drawing/2014/main" id="{96BABF7D-AA5E-451D-92DC-3406A9F681F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62" name="TextBox 161">
          <a:extLst>
            <a:ext uri="{FF2B5EF4-FFF2-40B4-BE49-F238E27FC236}">
              <a16:creationId xmlns="" xmlns:a16="http://schemas.microsoft.com/office/drawing/2014/main" id="{B5C6C69B-6F33-4E8C-A3CC-F587E9DEFE5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63" name="TextBox 162">
          <a:extLst>
            <a:ext uri="{FF2B5EF4-FFF2-40B4-BE49-F238E27FC236}">
              <a16:creationId xmlns="" xmlns:a16="http://schemas.microsoft.com/office/drawing/2014/main" id="{FDD77CBB-04B5-4798-ACB4-2DB501775D9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64" name="TextBox 163">
          <a:extLst>
            <a:ext uri="{FF2B5EF4-FFF2-40B4-BE49-F238E27FC236}">
              <a16:creationId xmlns="" xmlns:a16="http://schemas.microsoft.com/office/drawing/2014/main" id="{D4958C0E-EF3B-4073-A4BD-50993AB91A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65" name="TextBox 164">
          <a:extLst>
            <a:ext uri="{FF2B5EF4-FFF2-40B4-BE49-F238E27FC236}">
              <a16:creationId xmlns="" xmlns:a16="http://schemas.microsoft.com/office/drawing/2014/main" id="{7D01B150-B7A6-4F79-A526-AB2C33996C6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66" name="TextBox 165">
          <a:extLst>
            <a:ext uri="{FF2B5EF4-FFF2-40B4-BE49-F238E27FC236}">
              <a16:creationId xmlns="" xmlns:a16="http://schemas.microsoft.com/office/drawing/2014/main" id="{FE2DF176-E95F-4F5F-9F2E-C030D9B7A53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67" name="TextBox 166">
          <a:extLst>
            <a:ext uri="{FF2B5EF4-FFF2-40B4-BE49-F238E27FC236}">
              <a16:creationId xmlns="" xmlns:a16="http://schemas.microsoft.com/office/drawing/2014/main" id="{9294BD78-CE71-45A9-A5BC-99CF95F4DC1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68" name="TextBox 167">
          <a:extLst>
            <a:ext uri="{FF2B5EF4-FFF2-40B4-BE49-F238E27FC236}">
              <a16:creationId xmlns="" xmlns:a16="http://schemas.microsoft.com/office/drawing/2014/main" id="{93E0D091-9BD3-439A-889A-B68BACD598A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69" name="TextBox 168">
          <a:extLst>
            <a:ext uri="{FF2B5EF4-FFF2-40B4-BE49-F238E27FC236}">
              <a16:creationId xmlns="" xmlns:a16="http://schemas.microsoft.com/office/drawing/2014/main" id="{DC827197-01DD-49F2-906E-BB5D6C98AB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70" name="TextBox 169">
          <a:extLst>
            <a:ext uri="{FF2B5EF4-FFF2-40B4-BE49-F238E27FC236}">
              <a16:creationId xmlns="" xmlns:a16="http://schemas.microsoft.com/office/drawing/2014/main" id="{15B25AB0-3141-4A67-8F3D-4076A08446E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71" name="TextBox 170">
          <a:extLst>
            <a:ext uri="{FF2B5EF4-FFF2-40B4-BE49-F238E27FC236}">
              <a16:creationId xmlns="" xmlns:a16="http://schemas.microsoft.com/office/drawing/2014/main" id="{A8A0E471-BCF7-4F32-A87D-2165F57FDD9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72" name="TextBox 171">
          <a:extLst>
            <a:ext uri="{FF2B5EF4-FFF2-40B4-BE49-F238E27FC236}">
              <a16:creationId xmlns="" xmlns:a16="http://schemas.microsoft.com/office/drawing/2014/main" id="{365273B4-4F00-4665-9DB8-96C9303E3B7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73" name="TextBox 172">
          <a:extLst>
            <a:ext uri="{FF2B5EF4-FFF2-40B4-BE49-F238E27FC236}">
              <a16:creationId xmlns="" xmlns:a16="http://schemas.microsoft.com/office/drawing/2014/main" id="{21204EC9-A467-4437-9DAF-149A1561D57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74" name="TextBox 173">
          <a:extLst>
            <a:ext uri="{FF2B5EF4-FFF2-40B4-BE49-F238E27FC236}">
              <a16:creationId xmlns="" xmlns:a16="http://schemas.microsoft.com/office/drawing/2014/main" id="{AB2AF12A-4D99-4E5F-8BDB-40F7EFFC920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75" name="TextBox 174">
          <a:extLst>
            <a:ext uri="{FF2B5EF4-FFF2-40B4-BE49-F238E27FC236}">
              <a16:creationId xmlns="" xmlns:a16="http://schemas.microsoft.com/office/drawing/2014/main" id="{C8C3FCF5-460E-48AC-BAF1-7DACBD69CC8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76" name="TextBox 175">
          <a:extLst>
            <a:ext uri="{FF2B5EF4-FFF2-40B4-BE49-F238E27FC236}">
              <a16:creationId xmlns="" xmlns:a16="http://schemas.microsoft.com/office/drawing/2014/main" id="{BB1C2E31-BD0E-4F93-A887-53CDB403573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77" name="TextBox 176">
          <a:extLst>
            <a:ext uri="{FF2B5EF4-FFF2-40B4-BE49-F238E27FC236}">
              <a16:creationId xmlns="" xmlns:a16="http://schemas.microsoft.com/office/drawing/2014/main" id="{D9BDC0C5-EC1A-405C-BB6A-7C55E9ADEA9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78" name="TextBox 177">
          <a:extLst>
            <a:ext uri="{FF2B5EF4-FFF2-40B4-BE49-F238E27FC236}">
              <a16:creationId xmlns="" xmlns:a16="http://schemas.microsoft.com/office/drawing/2014/main" id="{5366CEB7-7DA0-4B23-A71D-6618870D544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79" name="TextBox 178">
          <a:extLst>
            <a:ext uri="{FF2B5EF4-FFF2-40B4-BE49-F238E27FC236}">
              <a16:creationId xmlns="" xmlns:a16="http://schemas.microsoft.com/office/drawing/2014/main" id="{2732719B-4DDB-4E32-A46A-ABD20955F452}"/>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80" name="TextBox 179">
          <a:extLst>
            <a:ext uri="{FF2B5EF4-FFF2-40B4-BE49-F238E27FC236}">
              <a16:creationId xmlns="" xmlns:a16="http://schemas.microsoft.com/office/drawing/2014/main" id="{5A30DFBE-4BEA-41B9-BFE7-1DFE3A9E6A54}"/>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81" name="TextBox 180">
          <a:extLst>
            <a:ext uri="{FF2B5EF4-FFF2-40B4-BE49-F238E27FC236}">
              <a16:creationId xmlns="" xmlns:a16="http://schemas.microsoft.com/office/drawing/2014/main" id="{37F065CC-6FA6-436A-B7DC-EE9345CCA0CC}"/>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82" name="TextBox 181">
          <a:extLst>
            <a:ext uri="{FF2B5EF4-FFF2-40B4-BE49-F238E27FC236}">
              <a16:creationId xmlns="" xmlns:a16="http://schemas.microsoft.com/office/drawing/2014/main" id="{714C1F85-2A73-471B-BA94-86770598D4D1}"/>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83" name="TextBox 182">
          <a:extLst>
            <a:ext uri="{FF2B5EF4-FFF2-40B4-BE49-F238E27FC236}">
              <a16:creationId xmlns="" xmlns:a16="http://schemas.microsoft.com/office/drawing/2014/main" id="{56BA5580-2AA8-4C83-9840-5C30166F3336}"/>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84" name="TextBox 183">
          <a:extLst>
            <a:ext uri="{FF2B5EF4-FFF2-40B4-BE49-F238E27FC236}">
              <a16:creationId xmlns="" xmlns:a16="http://schemas.microsoft.com/office/drawing/2014/main" id="{9C0BE696-7097-4930-B5F9-292CB6427108}"/>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85" name="TextBox 184">
          <a:extLst>
            <a:ext uri="{FF2B5EF4-FFF2-40B4-BE49-F238E27FC236}">
              <a16:creationId xmlns="" xmlns:a16="http://schemas.microsoft.com/office/drawing/2014/main" id="{4F92EF23-C0B5-4B72-B45F-779A7728D749}"/>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86" name="TextBox 185">
          <a:extLst>
            <a:ext uri="{FF2B5EF4-FFF2-40B4-BE49-F238E27FC236}">
              <a16:creationId xmlns="" xmlns:a16="http://schemas.microsoft.com/office/drawing/2014/main" id="{7AA8F529-9A30-4945-B478-0A4FDD871DAD}"/>
            </a:ext>
          </a:extLst>
        </xdr:cNvPr>
        <xdr:cNvSpPr txBox="1"/>
      </xdr:nvSpPr>
      <xdr:spPr>
        <a:xfrm>
          <a:off x="8505825" y="18849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87" name="TextBox 186">
          <a:extLst>
            <a:ext uri="{FF2B5EF4-FFF2-40B4-BE49-F238E27FC236}">
              <a16:creationId xmlns="" xmlns:a16="http://schemas.microsoft.com/office/drawing/2014/main" id="{6F91AEA0-09B9-471A-B850-7B53AC19117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88" name="TextBox 187">
          <a:extLst>
            <a:ext uri="{FF2B5EF4-FFF2-40B4-BE49-F238E27FC236}">
              <a16:creationId xmlns="" xmlns:a16="http://schemas.microsoft.com/office/drawing/2014/main" id="{B89C159F-5716-4694-BFA3-B54F055EB95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189" name="TextBox 188">
          <a:extLst>
            <a:ext uri="{FF2B5EF4-FFF2-40B4-BE49-F238E27FC236}">
              <a16:creationId xmlns="" xmlns:a16="http://schemas.microsoft.com/office/drawing/2014/main" id="{4FFC1E50-B43E-4701-8A37-747D5696CE89}"/>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190" name="TextBox 189">
          <a:extLst>
            <a:ext uri="{FF2B5EF4-FFF2-40B4-BE49-F238E27FC236}">
              <a16:creationId xmlns="" xmlns:a16="http://schemas.microsoft.com/office/drawing/2014/main" id="{EF0181D0-36A6-4112-8D44-1BD333469F4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191" name="TextBox 190">
          <a:extLst>
            <a:ext uri="{FF2B5EF4-FFF2-40B4-BE49-F238E27FC236}">
              <a16:creationId xmlns="" xmlns:a16="http://schemas.microsoft.com/office/drawing/2014/main" id="{F11DD563-9F86-470F-B5CB-E37B1109B66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192" name="TextBox 191">
          <a:extLst>
            <a:ext uri="{FF2B5EF4-FFF2-40B4-BE49-F238E27FC236}">
              <a16:creationId xmlns="" xmlns:a16="http://schemas.microsoft.com/office/drawing/2014/main" id="{BBF2C385-EE61-4D0F-B3D1-E861D0FE5778}"/>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193" name="TextBox 192">
          <a:extLst>
            <a:ext uri="{FF2B5EF4-FFF2-40B4-BE49-F238E27FC236}">
              <a16:creationId xmlns="" xmlns:a16="http://schemas.microsoft.com/office/drawing/2014/main" id="{4D129CF0-9474-4280-8C9B-BADE7F7411DF}"/>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194" name="TextBox 193">
          <a:extLst>
            <a:ext uri="{FF2B5EF4-FFF2-40B4-BE49-F238E27FC236}">
              <a16:creationId xmlns="" xmlns:a16="http://schemas.microsoft.com/office/drawing/2014/main" id="{2AA86912-7A4E-4E91-B937-AE7D82E83B9D}"/>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195" name="TextBox 194">
          <a:extLst>
            <a:ext uri="{FF2B5EF4-FFF2-40B4-BE49-F238E27FC236}">
              <a16:creationId xmlns="" xmlns:a16="http://schemas.microsoft.com/office/drawing/2014/main" id="{6C639C94-DB73-42A4-A36C-40ECC4A11F8A}"/>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56</xdr:row>
      <xdr:rowOff>0</xdr:rowOff>
    </xdr:from>
    <xdr:ext cx="65" cy="172227"/>
    <xdr:sp macro="" textlink="">
      <xdr:nvSpPr>
        <xdr:cNvPr id="197" name="TextBox 196">
          <a:extLst>
            <a:ext uri="{FF2B5EF4-FFF2-40B4-BE49-F238E27FC236}">
              <a16:creationId xmlns="" xmlns:a16="http://schemas.microsoft.com/office/drawing/2014/main" id="{E1D9D6F9-E195-42E4-B48C-3695143C883F}"/>
            </a:ext>
          </a:extLst>
        </xdr:cNvPr>
        <xdr:cNvSpPr txBox="1"/>
      </xdr:nvSpPr>
      <xdr:spPr>
        <a:xfrm>
          <a:off x="8505825" y="534362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5</xdr:col>
      <xdr:colOff>981075</xdr:colOff>
      <xdr:row>57</xdr:row>
      <xdr:rowOff>0</xdr:rowOff>
    </xdr:from>
    <xdr:ext cx="184731" cy="436786"/>
    <xdr:sp macro="" textlink="">
      <xdr:nvSpPr>
        <xdr:cNvPr id="196" name="TextBox 195">
          <a:extLst>
            <a:ext uri="{FF2B5EF4-FFF2-40B4-BE49-F238E27FC236}">
              <a16:creationId xmlns="" xmlns:a16="http://schemas.microsoft.com/office/drawing/2014/main" id="{00000000-0008-0000-0000-000002000000}"/>
            </a:ext>
          </a:extLst>
        </xdr:cNvPr>
        <xdr:cNvSpPr txBox="1"/>
      </xdr:nvSpPr>
      <xdr:spPr>
        <a:xfrm>
          <a:off x="7353300" y="16392525"/>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57</xdr:row>
      <xdr:rowOff>0</xdr:rowOff>
    </xdr:from>
    <xdr:ext cx="184731" cy="264560"/>
    <xdr:sp macro="" textlink="">
      <xdr:nvSpPr>
        <xdr:cNvPr id="198" name="TextBox 197">
          <a:extLst>
            <a:ext uri="{FF2B5EF4-FFF2-40B4-BE49-F238E27FC236}">
              <a16:creationId xmlns="" xmlns:a16="http://schemas.microsoft.com/office/drawing/2014/main" id="{00000000-0008-0000-0000-000003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199" name="TextBox 198">
          <a:extLst>
            <a:ext uri="{FF2B5EF4-FFF2-40B4-BE49-F238E27FC236}">
              <a16:creationId xmlns="" xmlns:a16="http://schemas.microsoft.com/office/drawing/2014/main" id="{00000000-0008-0000-0000-000004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00" name="TextBox 199">
          <a:extLst>
            <a:ext uri="{FF2B5EF4-FFF2-40B4-BE49-F238E27FC236}">
              <a16:creationId xmlns="" xmlns:a16="http://schemas.microsoft.com/office/drawing/2014/main" id="{00000000-0008-0000-0000-000005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01" name="TextBox 200">
          <a:extLst>
            <a:ext uri="{FF2B5EF4-FFF2-40B4-BE49-F238E27FC236}">
              <a16:creationId xmlns="" xmlns:a16="http://schemas.microsoft.com/office/drawing/2014/main" id="{00000000-0008-0000-0000-000008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02" name="TextBox 201">
          <a:extLst>
            <a:ext uri="{FF2B5EF4-FFF2-40B4-BE49-F238E27FC236}">
              <a16:creationId xmlns="" xmlns:a16="http://schemas.microsoft.com/office/drawing/2014/main" id="{00000000-0008-0000-0000-000007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03" name="TextBox 202">
          <a:extLst>
            <a:ext uri="{FF2B5EF4-FFF2-40B4-BE49-F238E27FC236}">
              <a16:creationId xmlns="" xmlns:a16="http://schemas.microsoft.com/office/drawing/2014/main" id="{00000000-0008-0000-0000-00000A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04" name="TextBox 203">
          <a:extLst>
            <a:ext uri="{FF2B5EF4-FFF2-40B4-BE49-F238E27FC236}">
              <a16:creationId xmlns="" xmlns:a16="http://schemas.microsoft.com/office/drawing/2014/main" id="{00000000-0008-0000-0000-000009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05" name="TextBox 204">
          <a:extLst>
            <a:ext uri="{FF2B5EF4-FFF2-40B4-BE49-F238E27FC236}">
              <a16:creationId xmlns="" xmlns:a16="http://schemas.microsoft.com/office/drawing/2014/main" id="{00000000-0008-0000-0000-00000B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06" name="TextBox 205">
          <a:extLst>
            <a:ext uri="{FF2B5EF4-FFF2-40B4-BE49-F238E27FC236}">
              <a16:creationId xmlns="" xmlns:a16="http://schemas.microsoft.com/office/drawing/2014/main" id="{00000000-0008-0000-0000-00000C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07" name="TextBox 206">
          <a:extLst>
            <a:ext uri="{FF2B5EF4-FFF2-40B4-BE49-F238E27FC236}">
              <a16:creationId xmlns="" xmlns:a16="http://schemas.microsoft.com/office/drawing/2014/main" id="{00000000-0008-0000-0000-00000D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08" name="TextBox 207">
          <a:extLst>
            <a:ext uri="{FF2B5EF4-FFF2-40B4-BE49-F238E27FC236}">
              <a16:creationId xmlns="" xmlns:a16="http://schemas.microsoft.com/office/drawing/2014/main" id="{00000000-0008-0000-0000-00000E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09" name="TextBox 208">
          <a:extLst>
            <a:ext uri="{FF2B5EF4-FFF2-40B4-BE49-F238E27FC236}">
              <a16:creationId xmlns="" xmlns:a16="http://schemas.microsoft.com/office/drawing/2014/main" id="{00000000-0008-0000-0000-00000F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10" name="TextBox 209">
          <a:extLst>
            <a:ext uri="{FF2B5EF4-FFF2-40B4-BE49-F238E27FC236}">
              <a16:creationId xmlns="" xmlns:a16="http://schemas.microsoft.com/office/drawing/2014/main" id="{00000000-0008-0000-0000-000010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57</xdr:row>
      <xdr:rowOff>0</xdr:rowOff>
    </xdr:from>
    <xdr:ext cx="184731" cy="264560"/>
    <xdr:sp macro="" textlink="">
      <xdr:nvSpPr>
        <xdr:cNvPr id="211" name="TextBox 210">
          <a:extLst>
            <a:ext uri="{FF2B5EF4-FFF2-40B4-BE49-F238E27FC236}">
              <a16:creationId xmlns="" xmlns:a16="http://schemas.microsoft.com/office/drawing/2014/main" id="{00000000-0008-0000-0000-000011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436786"/>
    <xdr:sp macro="" textlink="">
      <xdr:nvSpPr>
        <xdr:cNvPr id="212" name="TextBox 211">
          <a:extLst>
            <a:ext uri="{FF2B5EF4-FFF2-40B4-BE49-F238E27FC236}">
              <a16:creationId xmlns="" xmlns:a16="http://schemas.microsoft.com/office/drawing/2014/main" id="{00000000-0008-0000-0000-000002000000}"/>
            </a:ext>
          </a:extLst>
        </xdr:cNvPr>
        <xdr:cNvSpPr txBox="1"/>
      </xdr:nvSpPr>
      <xdr:spPr>
        <a:xfrm>
          <a:off x="7353300" y="16392525"/>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58</xdr:row>
      <xdr:rowOff>0</xdr:rowOff>
    </xdr:from>
    <xdr:ext cx="184731" cy="264560"/>
    <xdr:sp macro="" textlink="">
      <xdr:nvSpPr>
        <xdr:cNvPr id="213" name="TextBox 212">
          <a:extLst>
            <a:ext uri="{FF2B5EF4-FFF2-40B4-BE49-F238E27FC236}">
              <a16:creationId xmlns="" xmlns:a16="http://schemas.microsoft.com/office/drawing/2014/main" id="{00000000-0008-0000-0000-000003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14" name="TextBox 213">
          <a:extLst>
            <a:ext uri="{FF2B5EF4-FFF2-40B4-BE49-F238E27FC236}">
              <a16:creationId xmlns="" xmlns:a16="http://schemas.microsoft.com/office/drawing/2014/main" id="{00000000-0008-0000-0000-000004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15" name="TextBox 214">
          <a:extLst>
            <a:ext uri="{FF2B5EF4-FFF2-40B4-BE49-F238E27FC236}">
              <a16:creationId xmlns="" xmlns:a16="http://schemas.microsoft.com/office/drawing/2014/main" id="{00000000-0008-0000-0000-000005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16" name="TextBox 215">
          <a:extLst>
            <a:ext uri="{FF2B5EF4-FFF2-40B4-BE49-F238E27FC236}">
              <a16:creationId xmlns="" xmlns:a16="http://schemas.microsoft.com/office/drawing/2014/main" id="{00000000-0008-0000-0000-000008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17" name="TextBox 216">
          <a:extLst>
            <a:ext uri="{FF2B5EF4-FFF2-40B4-BE49-F238E27FC236}">
              <a16:creationId xmlns="" xmlns:a16="http://schemas.microsoft.com/office/drawing/2014/main" id="{00000000-0008-0000-0000-000007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18" name="TextBox 217">
          <a:extLst>
            <a:ext uri="{FF2B5EF4-FFF2-40B4-BE49-F238E27FC236}">
              <a16:creationId xmlns="" xmlns:a16="http://schemas.microsoft.com/office/drawing/2014/main" id="{00000000-0008-0000-0000-00000A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19" name="TextBox 218">
          <a:extLst>
            <a:ext uri="{FF2B5EF4-FFF2-40B4-BE49-F238E27FC236}">
              <a16:creationId xmlns="" xmlns:a16="http://schemas.microsoft.com/office/drawing/2014/main" id="{00000000-0008-0000-0000-000009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20" name="TextBox 219">
          <a:extLst>
            <a:ext uri="{FF2B5EF4-FFF2-40B4-BE49-F238E27FC236}">
              <a16:creationId xmlns="" xmlns:a16="http://schemas.microsoft.com/office/drawing/2014/main" id="{00000000-0008-0000-0000-00000B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21" name="TextBox 220">
          <a:extLst>
            <a:ext uri="{FF2B5EF4-FFF2-40B4-BE49-F238E27FC236}">
              <a16:creationId xmlns="" xmlns:a16="http://schemas.microsoft.com/office/drawing/2014/main" id="{00000000-0008-0000-0000-00000C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22" name="TextBox 221">
          <a:extLst>
            <a:ext uri="{FF2B5EF4-FFF2-40B4-BE49-F238E27FC236}">
              <a16:creationId xmlns="" xmlns:a16="http://schemas.microsoft.com/office/drawing/2014/main" id="{00000000-0008-0000-0000-00000D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23" name="TextBox 222">
          <a:extLst>
            <a:ext uri="{FF2B5EF4-FFF2-40B4-BE49-F238E27FC236}">
              <a16:creationId xmlns="" xmlns:a16="http://schemas.microsoft.com/office/drawing/2014/main" id="{00000000-0008-0000-0000-00000E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24" name="TextBox 223">
          <a:extLst>
            <a:ext uri="{FF2B5EF4-FFF2-40B4-BE49-F238E27FC236}">
              <a16:creationId xmlns="" xmlns:a16="http://schemas.microsoft.com/office/drawing/2014/main" id="{00000000-0008-0000-0000-00000F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25" name="TextBox 224">
          <a:extLst>
            <a:ext uri="{FF2B5EF4-FFF2-40B4-BE49-F238E27FC236}">
              <a16:creationId xmlns="" xmlns:a16="http://schemas.microsoft.com/office/drawing/2014/main" id="{00000000-0008-0000-0000-000010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58</xdr:row>
      <xdr:rowOff>0</xdr:rowOff>
    </xdr:from>
    <xdr:ext cx="184731" cy="264560"/>
    <xdr:sp macro="" textlink="">
      <xdr:nvSpPr>
        <xdr:cNvPr id="226" name="TextBox 225">
          <a:extLst>
            <a:ext uri="{FF2B5EF4-FFF2-40B4-BE49-F238E27FC236}">
              <a16:creationId xmlns="" xmlns:a16="http://schemas.microsoft.com/office/drawing/2014/main" id="{00000000-0008-0000-0000-000011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436786"/>
    <xdr:sp macro="" textlink="">
      <xdr:nvSpPr>
        <xdr:cNvPr id="227" name="TextBox 226">
          <a:extLst>
            <a:ext uri="{FF2B5EF4-FFF2-40B4-BE49-F238E27FC236}">
              <a16:creationId xmlns="" xmlns:a16="http://schemas.microsoft.com/office/drawing/2014/main" id="{00000000-0008-0000-0000-000002000000}"/>
            </a:ext>
          </a:extLst>
        </xdr:cNvPr>
        <xdr:cNvSpPr txBox="1"/>
      </xdr:nvSpPr>
      <xdr:spPr>
        <a:xfrm>
          <a:off x="7353300" y="16392525"/>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59</xdr:row>
      <xdr:rowOff>0</xdr:rowOff>
    </xdr:from>
    <xdr:ext cx="184731" cy="264560"/>
    <xdr:sp macro="" textlink="">
      <xdr:nvSpPr>
        <xdr:cNvPr id="228" name="TextBox 227">
          <a:extLst>
            <a:ext uri="{FF2B5EF4-FFF2-40B4-BE49-F238E27FC236}">
              <a16:creationId xmlns="" xmlns:a16="http://schemas.microsoft.com/office/drawing/2014/main" id="{00000000-0008-0000-0000-000003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29" name="TextBox 228">
          <a:extLst>
            <a:ext uri="{FF2B5EF4-FFF2-40B4-BE49-F238E27FC236}">
              <a16:creationId xmlns="" xmlns:a16="http://schemas.microsoft.com/office/drawing/2014/main" id="{00000000-0008-0000-0000-000004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30" name="TextBox 229">
          <a:extLst>
            <a:ext uri="{FF2B5EF4-FFF2-40B4-BE49-F238E27FC236}">
              <a16:creationId xmlns="" xmlns:a16="http://schemas.microsoft.com/office/drawing/2014/main" id="{00000000-0008-0000-0000-000005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31" name="TextBox 230">
          <a:extLst>
            <a:ext uri="{FF2B5EF4-FFF2-40B4-BE49-F238E27FC236}">
              <a16:creationId xmlns="" xmlns:a16="http://schemas.microsoft.com/office/drawing/2014/main" id="{00000000-0008-0000-0000-000008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32" name="TextBox 231">
          <a:extLst>
            <a:ext uri="{FF2B5EF4-FFF2-40B4-BE49-F238E27FC236}">
              <a16:creationId xmlns="" xmlns:a16="http://schemas.microsoft.com/office/drawing/2014/main" id="{00000000-0008-0000-0000-000007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33" name="TextBox 232">
          <a:extLst>
            <a:ext uri="{FF2B5EF4-FFF2-40B4-BE49-F238E27FC236}">
              <a16:creationId xmlns="" xmlns:a16="http://schemas.microsoft.com/office/drawing/2014/main" id="{00000000-0008-0000-0000-00000A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34" name="TextBox 233">
          <a:extLst>
            <a:ext uri="{FF2B5EF4-FFF2-40B4-BE49-F238E27FC236}">
              <a16:creationId xmlns="" xmlns:a16="http://schemas.microsoft.com/office/drawing/2014/main" id="{00000000-0008-0000-0000-000009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35" name="TextBox 234">
          <a:extLst>
            <a:ext uri="{FF2B5EF4-FFF2-40B4-BE49-F238E27FC236}">
              <a16:creationId xmlns="" xmlns:a16="http://schemas.microsoft.com/office/drawing/2014/main" id="{00000000-0008-0000-0000-00000B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36" name="TextBox 235">
          <a:extLst>
            <a:ext uri="{FF2B5EF4-FFF2-40B4-BE49-F238E27FC236}">
              <a16:creationId xmlns="" xmlns:a16="http://schemas.microsoft.com/office/drawing/2014/main" id="{00000000-0008-0000-0000-00000C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37" name="TextBox 236">
          <a:extLst>
            <a:ext uri="{FF2B5EF4-FFF2-40B4-BE49-F238E27FC236}">
              <a16:creationId xmlns="" xmlns:a16="http://schemas.microsoft.com/office/drawing/2014/main" id="{00000000-0008-0000-0000-00000D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38" name="TextBox 237">
          <a:extLst>
            <a:ext uri="{FF2B5EF4-FFF2-40B4-BE49-F238E27FC236}">
              <a16:creationId xmlns="" xmlns:a16="http://schemas.microsoft.com/office/drawing/2014/main" id="{00000000-0008-0000-0000-00000E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39" name="TextBox 238">
          <a:extLst>
            <a:ext uri="{FF2B5EF4-FFF2-40B4-BE49-F238E27FC236}">
              <a16:creationId xmlns="" xmlns:a16="http://schemas.microsoft.com/office/drawing/2014/main" id="{00000000-0008-0000-0000-00000F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40" name="TextBox 239">
          <a:extLst>
            <a:ext uri="{FF2B5EF4-FFF2-40B4-BE49-F238E27FC236}">
              <a16:creationId xmlns="" xmlns:a16="http://schemas.microsoft.com/office/drawing/2014/main" id="{00000000-0008-0000-0000-000010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59</xdr:row>
      <xdr:rowOff>0</xdr:rowOff>
    </xdr:from>
    <xdr:ext cx="184731" cy="264560"/>
    <xdr:sp macro="" textlink="">
      <xdr:nvSpPr>
        <xdr:cNvPr id="241" name="TextBox 240">
          <a:extLst>
            <a:ext uri="{FF2B5EF4-FFF2-40B4-BE49-F238E27FC236}">
              <a16:creationId xmlns="" xmlns:a16="http://schemas.microsoft.com/office/drawing/2014/main" id="{00000000-0008-0000-0000-000011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436786"/>
    <xdr:sp macro="" textlink="">
      <xdr:nvSpPr>
        <xdr:cNvPr id="242" name="TextBox 241">
          <a:extLst>
            <a:ext uri="{FF2B5EF4-FFF2-40B4-BE49-F238E27FC236}">
              <a16:creationId xmlns="" xmlns:a16="http://schemas.microsoft.com/office/drawing/2014/main" id="{00000000-0008-0000-0000-000002000000}"/>
            </a:ext>
          </a:extLst>
        </xdr:cNvPr>
        <xdr:cNvSpPr txBox="1"/>
      </xdr:nvSpPr>
      <xdr:spPr>
        <a:xfrm>
          <a:off x="7353300" y="16392525"/>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60</xdr:row>
      <xdr:rowOff>0</xdr:rowOff>
    </xdr:from>
    <xdr:ext cx="184731" cy="264560"/>
    <xdr:sp macro="" textlink="">
      <xdr:nvSpPr>
        <xdr:cNvPr id="243" name="TextBox 242">
          <a:extLst>
            <a:ext uri="{FF2B5EF4-FFF2-40B4-BE49-F238E27FC236}">
              <a16:creationId xmlns="" xmlns:a16="http://schemas.microsoft.com/office/drawing/2014/main" id="{00000000-0008-0000-0000-000003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44" name="TextBox 243">
          <a:extLst>
            <a:ext uri="{FF2B5EF4-FFF2-40B4-BE49-F238E27FC236}">
              <a16:creationId xmlns="" xmlns:a16="http://schemas.microsoft.com/office/drawing/2014/main" id="{00000000-0008-0000-0000-000004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45" name="TextBox 244">
          <a:extLst>
            <a:ext uri="{FF2B5EF4-FFF2-40B4-BE49-F238E27FC236}">
              <a16:creationId xmlns="" xmlns:a16="http://schemas.microsoft.com/office/drawing/2014/main" id="{00000000-0008-0000-0000-000005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46" name="TextBox 245">
          <a:extLst>
            <a:ext uri="{FF2B5EF4-FFF2-40B4-BE49-F238E27FC236}">
              <a16:creationId xmlns="" xmlns:a16="http://schemas.microsoft.com/office/drawing/2014/main" id="{00000000-0008-0000-0000-000008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47" name="TextBox 246">
          <a:extLst>
            <a:ext uri="{FF2B5EF4-FFF2-40B4-BE49-F238E27FC236}">
              <a16:creationId xmlns="" xmlns:a16="http://schemas.microsoft.com/office/drawing/2014/main" id="{00000000-0008-0000-0000-000007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48" name="TextBox 247">
          <a:extLst>
            <a:ext uri="{FF2B5EF4-FFF2-40B4-BE49-F238E27FC236}">
              <a16:creationId xmlns="" xmlns:a16="http://schemas.microsoft.com/office/drawing/2014/main" id="{00000000-0008-0000-0000-00000A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49" name="TextBox 248">
          <a:extLst>
            <a:ext uri="{FF2B5EF4-FFF2-40B4-BE49-F238E27FC236}">
              <a16:creationId xmlns="" xmlns:a16="http://schemas.microsoft.com/office/drawing/2014/main" id="{00000000-0008-0000-0000-000009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50" name="TextBox 249">
          <a:extLst>
            <a:ext uri="{FF2B5EF4-FFF2-40B4-BE49-F238E27FC236}">
              <a16:creationId xmlns="" xmlns:a16="http://schemas.microsoft.com/office/drawing/2014/main" id="{00000000-0008-0000-0000-00000B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51" name="TextBox 250">
          <a:extLst>
            <a:ext uri="{FF2B5EF4-FFF2-40B4-BE49-F238E27FC236}">
              <a16:creationId xmlns="" xmlns:a16="http://schemas.microsoft.com/office/drawing/2014/main" id="{00000000-0008-0000-0000-00000C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52" name="TextBox 251">
          <a:extLst>
            <a:ext uri="{FF2B5EF4-FFF2-40B4-BE49-F238E27FC236}">
              <a16:creationId xmlns="" xmlns:a16="http://schemas.microsoft.com/office/drawing/2014/main" id="{00000000-0008-0000-0000-00000D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53" name="TextBox 252">
          <a:extLst>
            <a:ext uri="{FF2B5EF4-FFF2-40B4-BE49-F238E27FC236}">
              <a16:creationId xmlns="" xmlns:a16="http://schemas.microsoft.com/office/drawing/2014/main" id="{00000000-0008-0000-0000-00000E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54" name="TextBox 253">
          <a:extLst>
            <a:ext uri="{FF2B5EF4-FFF2-40B4-BE49-F238E27FC236}">
              <a16:creationId xmlns="" xmlns:a16="http://schemas.microsoft.com/office/drawing/2014/main" id="{00000000-0008-0000-0000-00000F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55" name="TextBox 254">
          <a:extLst>
            <a:ext uri="{FF2B5EF4-FFF2-40B4-BE49-F238E27FC236}">
              <a16:creationId xmlns="" xmlns:a16="http://schemas.microsoft.com/office/drawing/2014/main" id="{00000000-0008-0000-0000-000010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60</xdr:row>
      <xdr:rowOff>0</xdr:rowOff>
    </xdr:from>
    <xdr:ext cx="184731" cy="264560"/>
    <xdr:sp macro="" textlink="">
      <xdr:nvSpPr>
        <xdr:cNvPr id="256" name="TextBox 255">
          <a:extLst>
            <a:ext uri="{FF2B5EF4-FFF2-40B4-BE49-F238E27FC236}">
              <a16:creationId xmlns="" xmlns:a16="http://schemas.microsoft.com/office/drawing/2014/main" id="{00000000-0008-0000-0000-000011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436786"/>
    <xdr:sp macro="" textlink="">
      <xdr:nvSpPr>
        <xdr:cNvPr id="257" name="TextBox 256">
          <a:extLst>
            <a:ext uri="{FF2B5EF4-FFF2-40B4-BE49-F238E27FC236}">
              <a16:creationId xmlns="" xmlns:a16="http://schemas.microsoft.com/office/drawing/2014/main" id="{00000000-0008-0000-0000-000002000000}"/>
            </a:ext>
          </a:extLst>
        </xdr:cNvPr>
        <xdr:cNvSpPr txBox="1"/>
      </xdr:nvSpPr>
      <xdr:spPr>
        <a:xfrm>
          <a:off x="7353300" y="16392525"/>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61</xdr:row>
      <xdr:rowOff>0</xdr:rowOff>
    </xdr:from>
    <xdr:ext cx="184731" cy="264560"/>
    <xdr:sp macro="" textlink="">
      <xdr:nvSpPr>
        <xdr:cNvPr id="258" name="TextBox 257">
          <a:extLst>
            <a:ext uri="{FF2B5EF4-FFF2-40B4-BE49-F238E27FC236}">
              <a16:creationId xmlns="" xmlns:a16="http://schemas.microsoft.com/office/drawing/2014/main" id="{00000000-0008-0000-0000-000003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59" name="TextBox 258">
          <a:extLst>
            <a:ext uri="{FF2B5EF4-FFF2-40B4-BE49-F238E27FC236}">
              <a16:creationId xmlns="" xmlns:a16="http://schemas.microsoft.com/office/drawing/2014/main" id="{00000000-0008-0000-0000-000004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60" name="TextBox 259">
          <a:extLst>
            <a:ext uri="{FF2B5EF4-FFF2-40B4-BE49-F238E27FC236}">
              <a16:creationId xmlns="" xmlns:a16="http://schemas.microsoft.com/office/drawing/2014/main" id="{00000000-0008-0000-0000-000005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61" name="TextBox 260">
          <a:extLst>
            <a:ext uri="{FF2B5EF4-FFF2-40B4-BE49-F238E27FC236}">
              <a16:creationId xmlns="" xmlns:a16="http://schemas.microsoft.com/office/drawing/2014/main" id="{00000000-0008-0000-0000-000008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62" name="TextBox 261">
          <a:extLst>
            <a:ext uri="{FF2B5EF4-FFF2-40B4-BE49-F238E27FC236}">
              <a16:creationId xmlns="" xmlns:a16="http://schemas.microsoft.com/office/drawing/2014/main" id="{00000000-0008-0000-0000-000007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63" name="TextBox 262">
          <a:extLst>
            <a:ext uri="{FF2B5EF4-FFF2-40B4-BE49-F238E27FC236}">
              <a16:creationId xmlns="" xmlns:a16="http://schemas.microsoft.com/office/drawing/2014/main" id="{00000000-0008-0000-0000-00000A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64" name="TextBox 263">
          <a:extLst>
            <a:ext uri="{FF2B5EF4-FFF2-40B4-BE49-F238E27FC236}">
              <a16:creationId xmlns="" xmlns:a16="http://schemas.microsoft.com/office/drawing/2014/main" id="{00000000-0008-0000-0000-000009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65" name="TextBox 264">
          <a:extLst>
            <a:ext uri="{FF2B5EF4-FFF2-40B4-BE49-F238E27FC236}">
              <a16:creationId xmlns="" xmlns:a16="http://schemas.microsoft.com/office/drawing/2014/main" id="{00000000-0008-0000-0000-00000B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66" name="TextBox 265">
          <a:extLst>
            <a:ext uri="{FF2B5EF4-FFF2-40B4-BE49-F238E27FC236}">
              <a16:creationId xmlns="" xmlns:a16="http://schemas.microsoft.com/office/drawing/2014/main" id="{00000000-0008-0000-0000-00000C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67" name="TextBox 266">
          <a:extLst>
            <a:ext uri="{FF2B5EF4-FFF2-40B4-BE49-F238E27FC236}">
              <a16:creationId xmlns="" xmlns:a16="http://schemas.microsoft.com/office/drawing/2014/main" id="{00000000-0008-0000-0000-00000D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68" name="TextBox 267">
          <a:extLst>
            <a:ext uri="{FF2B5EF4-FFF2-40B4-BE49-F238E27FC236}">
              <a16:creationId xmlns="" xmlns:a16="http://schemas.microsoft.com/office/drawing/2014/main" id="{00000000-0008-0000-0000-00000E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69" name="TextBox 268">
          <a:extLst>
            <a:ext uri="{FF2B5EF4-FFF2-40B4-BE49-F238E27FC236}">
              <a16:creationId xmlns="" xmlns:a16="http://schemas.microsoft.com/office/drawing/2014/main" id="{00000000-0008-0000-0000-00000F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70" name="TextBox 269">
          <a:extLst>
            <a:ext uri="{FF2B5EF4-FFF2-40B4-BE49-F238E27FC236}">
              <a16:creationId xmlns="" xmlns:a16="http://schemas.microsoft.com/office/drawing/2014/main" id="{00000000-0008-0000-0000-000010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61</xdr:row>
      <xdr:rowOff>0</xdr:rowOff>
    </xdr:from>
    <xdr:ext cx="184731" cy="264560"/>
    <xdr:sp macro="" textlink="">
      <xdr:nvSpPr>
        <xdr:cNvPr id="271" name="TextBox 270">
          <a:extLst>
            <a:ext uri="{FF2B5EF4-FFF2-40B4-BE49-F238E27FC236}">
              <a16:creationId xmlns="" xmlns:a16="http://schemas.microsoft.com/office/drawing/2014/main" id="{00000000-0008-0000-0000-000011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436786"/>
    <xdr:sp macro="" textlink="">
      <xdr:nvSpPr>
        <xdr:cNvPr id="272" name="TextBox 271">
          <a:extLst>
            <a:ext uri="{FF2B5EF4-FFF2-40B4-BE49-F238E27FC236}">
              <a16:creationId xmlns="" xmlns:a16="http://schemas.microsoft.com/office/drawing/2014/main" id="{00000000-0008-0000-0000-000002000000}"/>
            </a:ext>
          </a:extLst>
        </xdr:cNvPr>
        <xdr:cNvSpPr txBox="1"/>
      </xdr:nvSpPr>
      <xdr:spPr>
        <a:xfrm>
          <a:off x="7353300" y="16392525"/>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62</xdr:row>
      <xdr:rowOff>0</xdr:rowOff>
    </xdr:from>
    <xdr:ext cx="184731" cy="264560"/>
    <xdr:sp macro="" textlink="">
      <xdr:nvSpPr>
        <xdr:cNvPr id="273" name="TextBox 272">
          <a:extLst>
            <a:ext uri="{FF2B5EF4-FFF2-40B4-BE49-F238E27FC236}">
              <a16:creationId xmlns="" xmlns:a16="http://schemas.microsoft.com/office/drawing/2014/main" id="{00000000-0008-0000-0000-000003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74" name="TextBox 273">
          <a:extLst>
            <a:ext uri="{FF2B5EF4-FFF2-40B4-BE49-F238E27FC236}">
              <a16:creationId xmlns="" xmlns:a16="http://schemas.microsoft.com/office/drawing/2014/main" id="{00000000-0008-0000-0000-000004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75" name="TextBox 274">
          <a:extLst>
            <a:ext uri="{FF2B5EF4-FFF2-40B4-BE49-F238E27FC236}">
              <a16:creationId xmlns="" xmlns:a16="http://schemas.microsoft.com/office/drawing/2014/main" id="{00000000-0008-0000-0000-000005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76" name="TextBox 275">
          <a:extLst>
            <a:ext uri="{FF2B5EF4-FFF2-40B4-BE49-F238E27FC236}">
              <a16:creationId xmlns="" xmlns:a16="http://schemas.microsoft.com/office/drawing/2014/main" id="{00000000-0008-0000-0000-000008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77" name="TextBox 276">
          <a:extLst>
            <a:ext uri="{FF2B5EF4-FFF2-40B4-BE49-F238E27FC236}">
              <a16:creationId xmlns="" xmlns:a16="http://schemas.microsoft.com/office/drawing/2014/main" id="{00000000-0008-0000-0000-000007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78" name="TextBox 277">
          <a:extLst>
            <a:ext uri="{FF2B5EF4-FFF2-40B4-BE49-F238E27FC236}">
              <a16:creationId xmlns="" xmlns:a16="http://schemas.microsoft.com/office/drawing/2014/main" id="{00000000-0008-0000-0000-00000A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79" name="TextBox 278">
          <a:extLst>
            <a:ext uri="{FF2B5EF4-FFF2-40B4-BE49-F238E27FC236}">
              <a16:creationId xmlns="" xmlns:a16="http://schemas.microsoft.com/office/drawing/2014/main" id="{00000000-0008-0000-0000-000009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80" name="TextBox 279">
          <a:extLst>
            <a:ext uri="{FF2B5EF4-FFF2-40B4-BE49-F238E27FC236}">
              <a16:creationId xmlns="" xmlns:a16="http://schemas.microsoft.com/office/drawing/2014/main" id="{00000000-0008-0000-0000-00000B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81" name="TextBox 280">
          <a:extLst>
            <a:ext uri="{FF2B5EF4-FFF2-40B4-BE49-F238E27FC236}">
              <a16:creationId xmlns="" xmlns:a16="http://schemas.microsoft.com/office/drawing/2014/main" id="{00000000-0008-0000-0000-00000C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82" name="TextBox 281">
          <a:extLst>
            <a:ext uri="{FF2B5EF4-FFF2-40B4-BE49-F238E27FC236}">
              <a16:creationId xmlns="" xmlns:a16="http://schemas.microsoft.com/office/drawing/2014/main" id="{00000000-0008-0000-0000-00000D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83" name="TextBox 282">
          <a:extLst>
            <a:ext uri="{FF2B5EF4-FFF2-40B4-BE49-F238E27FC236}">
              <a16:creationId xmlns="" xmlns:a16="http://schemas.microsoft.com/office/drawing/2014/main" id="{00000000-0008-0000-0000-00000E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84" name="TextBox 283">
          <a:extLst>
            <a:ext uri="{FF2B5EF4-FFF2-40B4-BE49-F238E27FC236}">
              <a16:creationId xmlns="" xmlns:a16="http://schemas.microsoft.com/office/drawing/2014/main" id="{00000000-0008-0000-0000-00000F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85" name="TextBox 284">
          <a:extLst>
            <a:ext uri="{FF2B5EF4-FFF2-40B4-BE49-F238E27FC236}">
              <a16:creationId xmlns="" xmlns:a16="http://schemas.microsoft.com/office/drawing/2014/main" id="{00000000-0008-0000-0000-000010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62</xdr:row>
      <xdr:rowOff>0</xdr:rowOff>
    </xdr:from>
    <xdr:ext cx="184731" cy="264560"/>
    <xdr:sp macro="" textlink="">
      <xdr:nvSpPr>
        <xdr:cNvPr id="286" name="TextBox 285">
          <a:extLst>
            <a:ext uri="{FF2B5EF4-FFF2-40B4-BE49-F238E27FC236}">
              <a16:creationId xmlns="" xmlns:a16="http://schemas.microsoft.com/office/drawing/2014/main" id="{00000000-0008-0000-0000-000011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436786"/>
    <xdr:sp macro="" textlink="">
      <xdr:nvSpPr>
        <xdr:cNvPr id="287" name="TextBox 286">
          <a:extLst>
            <a:ext uri="{FF2B5EF4-FFF2-40B4-BE49-F238E27FC236}">
              <a16:creationId xmlns="" xmlns:a16="http://schemas.microsoft.com/office/drawing/2014/main" id="{00000000-0008-0000-0000-000002000000}"/>
            </a:ext>
          </a:extLst>
        </xdr:cNvPr>
        <xdr:cNvSpPr txBox="1"/>
      </xdr:nvSpPr>
      <xdr:spPr>
        <a:xfrm>
          <a:off x="7353300" y="16392525"/>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70</xdr:row>
      <xdr:rowOff>0</xdr:rowOff>
    </xdr:from>
    <xdr:ext cx="184731" cy="264560"/>
    <xdr:sp macro="" textlink="">
      <xdr:nvSpPr>
        <xdr:cNvPr id="288" name="TextBox 287">
          <a:extLst>
            <a:ext uri="{FF2B5EF4-FFF2-40B4-BE49-F238E27FC236}">
              <a16:creationId xmlns="" xmlns:a16="http://schemas.microsoft.com/office/drawing/2014/main" id="{00000000-0008-0000-0000-000003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89" name="TextBox 288">
          <a:extLst>
            <a:ext uri="{FF2B5EF4-FFF2-40B4-BE49-F238E27FC236}">
              <a16:creationId xmlns="" xmlns:a16="http://schemas.microsoft.com/office/drawing/2014/main" id="{00000000-0008-0000-0000-000004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90" name="TextBox 289">
          <a:extLst>
            <a:ext uri="{FF2B5EF4-FFF2-40B4-BE49-F238E27FC236}">
              <a16:creationId xmlns="" xmlns:a16="http://schemas.microsoft.com/office/drawing/2014/main" id="{00000000-0008-0000-0000-000005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91" name="TextBox 290">
          <a:extLst>
            <a:ext uri="{FF2B5EF4-FFF2-40B4-BE49-F238E27FC236}">
              <a16:creationId xmlns="" xmlns:a16="http://schemas.microsoft.com/office/drawing/2014/main" id="{00000000-0008-0000-0000-000008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92" name="TextBox 291">
          <a:extLst>
            <a:ext uri="{FF2B5EF4-FFF2-40B4-BE49-F238E27FC236}">
              <a16:creationId xmlns="" xmlns:a16="http://schemas.microsoft.com/office/drawing/2014/main" id="{00000000-0008-0000-0000-000007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93" name="TextBox 292">
          <a:extLst>
            <a:ext uri="{FF2B5EF4-FFF2-40B4-BE49-F238E27FC236}">
              <a16:creationId xmlns="" xmlns:a16="http://schemas.microsoft.com/office/drawing/2014/main" id="{00000000-0008-0000-0000-00000A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94" name="TextBox 293">
          <a:extLst>
            <a:ext uri="{FF2B5EF4-FFF2-40B4-BE49-F238E27FC236}">
              <a16:creationId xmlns="" xmlns:a16="http://schemas.microsoft.com/office/drawing/2014/main" id="{00000000-0008-0000-0000-000009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95" name="TextBox 294">
          <a:extLst>
            <a:ext uri="{FF2B5EF4-FFF2-40B4-BE49-F238E27FC236}">
              <a16:creationId xmlns="" xmlns:a16="http://schemas.microsoft.com/office/drawing/2014/main" id="{00000000-0008-0000-0000-00000B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96" name="TextBox 295">
          <a:extLst>
            <a:ext uri="{FF2B5EF4-FFF2-40B4-BE49-F238E27FC236}">
              <a16:creationId xmlns="" xmlns:a16="http://schemas.microsoft.com/office/drawing/2014/main" id="{00000000-0008-0000-0000-00000C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97" name="TextBox 296">
          <a:extLst>
            <a:ext uri="{FF2B5EF4-FFF2-40B4-BE49-F238E27FC236}">
              <a16:creationId xmlns="" xmlns:a16="http://schemas.microsoft.com/office/drawing/2014/main" id="{00000000-0008-0000-0000-00000D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98" name="TextBox 297">
          <a:extLst>
            <a:ext uri="{FF2B5EF4-FFF2-40B4-BE49-F238E27FC236}">
              <a16:creationId xmlns="" xmlns:a16="http://schemas.microsoft.com/office/drawing/2014/main" id="{00000000-0008-0000-0000-00000E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299" name="TextBox 298">
          <a:extLst>
            <a:ext uri="{FF2B5EF4-FFF2-40B4-BE49-F238E27FC236}">
              <a16:creationId xmlns="" xmlns:a16="http://schemas.microsoft.com/office/drawing/2014/main" id="{00000000-0008-0000-0000-00000F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300" name="TextBox 299">
          <a:extLst>
            <a:ext uri="{FF2B5EF4-FFF2-40B4-BE49-F238E27FC236}">
              <a16:creationId xmlns="" xmlns:a16="http://schemas.microsoft.com/office/drawing/2014/main" id="{00000000-0008-0000-0000-000010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70</xdr:row>
      <xdr:rowOff>0</xdr:rowOff>
    </xdr:from>
    <xdr:ext cx="184731" cy="264560"/>
    <xdr:sp macro="" textlink="">
      <xdr:nvSpPr>
        <xdr:cNvPr id="301" name="TextBox 300">
          <a:extLst>
            <a:ext uri="{FF2B5EF4-FFF2-40B4-BE49-F238E27FC236}">
              <a16:creationId xmlns="" xmlns:a16="http://schemas.microsoft.com/office/drawing/2014/main" id="{00000000-0008-0000-0000-000011000000}"/>
            </a:ext>
          </a:extLst>
        </xdr:cNvPr>
        <xdr:cNvSpPr txBox="1"/>
      </xdr:nvSpPr>
      <xdr:spPr>
        <a:xfrm>
          <a:off x="7353300" y="1639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82"/>
  <sheetViews>
    <sheetView tabSelected="1" zoomScale="85" zoomScaleNormal="85" workbookViewId="0">
      <selection activeCell="D76" sqref="D76"/>
    </sheetView>
  </sheetViews>
  <sheetFormatPr defaultRowHeight="12.75"/>
  <cols>
    <col min="1" max="1" width="5.7109375" style="3" customWidth="1"/>
    <col min="2" max="2" width="52.28515625" customWidth="1"/>
    <col min="3" max="3" width="10" style="2" customWidth="1"/>
    <col min="4" max="4" width="13.5703125" style="4" customWidth="1"/>
    <col min="5" max="5" width="16.140625" style="7" customWidth="1"/>
    <col min="6" max="6" width="22" customWidth="1"/>
    <col min="7" max="7" width="12.85546875" customWidth="1"/>
    <col min="8" max="8" width="9.7109375" style="2" customWidth="1"/>
    <col min="9" max="9" width="9.7109375" customWidth="1"/>
    <col min="10" max="10" width="14.140625" customWidth="1"/>
    <col min="11" max="11" width="16.42578125" style="5" customWidth="1"/>
    <col min="12" max="12" width="13.5703125" style="1" hidden="1" customWidth="1"/>
    <col min="13" max="13" width="13.42578125" hidden="1" customWidth="1"/>
    <col min="14" max="14" width="14.28515625" hidden="1" customWidth="1"/>
    <col min="15" max="15" width="13.85546875" hidden="1" customWidth="1"/>
    <col min="16" max="16" width="11.7109375" hidden="1" customWidth="1"/>
    <col min="17" max="17" width="10" hidden="1" customWidth="1"/>
    <col min="18" max="18" width="0" hidden="1" customWidth="1"/>
    <col min="19" max="19" width="10.85546875" hidden="1" customWidth="1"/>
    <col min="20" max="20" width="0" hidden="1" customWidth="1"/>
    <col min="21" max="21" width="12.5703125" hidden="1" customWidth="1"/>
    <col min="22" max="49" width="0" hidden="1" customWidth="1"/>
    <col min="50" max="50" width="9.140625" style="18"/>
    <col min="51" max="104" width="9.140625" style="5"/>
  </cols>
  <sheetData>
    <row r="1" spans="1:104" s="16" customFormat="1">
      <c r="A1" s="3"/>
      <c r="C1" s="2"/>
      <c r="D1" s="4"/>
      <c r="E1" s="22"/>
      <c r="H1" s="2"/>
      <c r="K1" s="5"/>
      <c r="L1" s="1"/>
      <c r="AX1" s="18"/>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row>
    <row r="2" spans="1:104" s="16" customFormat="1">
      <c r="A2" s="3"/>
      <c r="C2" s="2"/>
      <c r="D2" s="4"/>
      <c r="E2" s="22"/>
      <c r="H2" s="2"/>
      <c r="K2" s="5"/>
      <c r="L2" s="1"/>
      <c r="AX2" s="18"/>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row>
    <row r="3" spans="1:104" ht="12.75" customHeight="1">
      <c r="A3" s="99" t="s">
        <v>40</v>
      </c>
      <c r="B3" s="99"/>
      <c r="C3" s="99"/>
      <c r="D3" s="10"/>
      <c r="E3" s="11"/>
      <c r="F3" s="16"/>
      <c r="G3" s="16"/>
      <c r="H3" s="17"/>
      <c r="I3" s="12"/>
      <c r="J3" s="12"/>
      <c r="K3" s="13" t="s">
        <v>41</v>
      </c>
    </row>
    <row r="4" spans="1:104">
      <c r="A4" s="100"/>
      <c r="B4" s="100"/>
      <c r="C4" s="12"/>
      <c r="D4" s="10"/>
      <c r="E4" s="11"/>
      <c r="F4" s="16"/>
      <c r="G4" s="16"/>
      <c r="H4" s="17"/>
      <c r="I4" s="12"/>
      <c r="J4" s="12"/>
      <c r="K4" s="14" t="s">
        <v>42</v>
      </c>
    </row>
    <row r="5" spans="1:104">
      <c r="A5" s="101"/>
      <c r="B5" s="101"/>
      <c r="C5" s="12"/>
      <c r="D5" s="10"/>
      <c r="E5" s="11"/>
      <c r="F5" s="16"/>
      <c r="G5" s="16"/>
      <c r="H5" s="17"/>
      <c r="I5" s="12"/>
      <c r="J5" s="12"/>
      <c r="K5" s="11" t="s">
        <v>43</v>
      </c>
    </row>
    <row r="6" spans="1:104">
      <c r="A6" s="101"/>
      <c r="B6" s="101"/>
      <c r="C6" s="12"/>
      <c r="D6" s="10"/>
      <c r="E6" s="11"/>
      <c r="F6" s="16"/>
      <c r="G6" s="16"/>
      <c r="H6" s="17"/>
      <c r="I6" s="12"/>
      <c r="J6" s="12"/>
      <c r="K6" s="11" t="s">
        <v>44</v>
      </c>
    </row>
    <row r="7" spans="1:104">
      <c r="B7" s="16"/>
      <c r="E7" s="22"/>
      <c r="F7" s="16"/>
      <c r="G7" s="16"/>
      <c r="I7" s="16"/>
      <c r="J7" s="16"/>
    </row>
    <row r="8" spans="1:104" ht="15.75">
      <c r="A8" s="104" t="s">
        <v>45</v>
      </c>
      <c r="B8" s="104"/>
      <c r="C8" s="104"/>
      <c r="D8" s="104"/>
      <c r="E8" s="104"/>
      <c r="F8" s="104"/>
      <c r="G8" s="104"/>
      <c r="H8" s="104"/>
      <c r="I8" s="104"/>
      <c r="J8" s="104"/>
      <c r="K8" s="104"/>
    </row>
    <row r="9" spans="1:104" ht="35.25" customHeight="1">
      <c r="B9" s="102" t="s">
        <v>46</v>
      </c>
      <c r="C9" s="102"/>
      <c r="D9" s="102"/>
      <c r="E9" s="102"/>
      <c r="F9" s="102"/>
      <c r="G9" s="102"/>
      <c r="H9" s="102"/>
      <c r="I9" s="102"/>
      <c r="J9" s="102"/>
      <c r="K9" s="6"/>
    </row>
    <row r="10" spans="1:104" ht="21.75" customHeight="1">
      <c r="B10" s="8"/>
      <c r="C10" s="8"/>
      <c r="D10" s="9"/>
      <c r="E10" s="9"/>
      <c r="F10" s="16"/>
      <c r="G10" s="16"/>
      <c r="I10" s="16"/>
      <c r="J10" s="16"/>
      <c r="K10" s="15" t="s">
        <v>47</v>
      </c>
    </row>
    <row r="11" spans="1:104" ht="30.75" customHeight="1">
      <c r="A11" s="103" t="s">
        <v>0</v>
      </c>
      <c r="B11" s="98" t="s">
        <v>48</v>
      </c>
      <c r="C11" s="98" t="s">
        <v>49</v>
      </c>
      <c r="D11" s="98" t="s">
        <v>50</v>
      </c>
      <c r="E11" s="98"/>
      <c r="F11" s="98"/>
      <c r="G11" s="98"/>
      <c r="H11" s="98" t="s">
        <v>51</v>
      </c>
      <c r="I11" s="97" t="s">
        <v>52</v>
      </c>
      <c r="J11" s="97"/>
      <c r="K11" s="97"/>
      <c r="L11" s="25"/>
      <c r="M11" s="21"/>
      <c r="N11" s="21"/>
      <c r="O11" s="21" t="s">
        <v>53</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105" t="s">
        <v>54</v>
      </c>
    </row>
    <row r="12" spans="1:104" ht="63.75">
      <c r="A12" s="103"/>
      <c r="B12" s="98"/>
      <c r="C12" s="98"/>
      <c r="D12" s="23" t="s">
        <v>55</v>
      </c>
      <c r="E12" s="23" t="s">
        <v>56</v>
      </c>
      <c r="F12" s="24" t="s">
        <v>57</v>
      </c>
      <c r="G12" s="96" t="s">
        <v>58</v>
      </c>
      <c r="H12" s="98"/>
      <c r="I12" s="95" t="s">
        <v>55</v>
      </c>
      <c r="J12" s="95" t="s">
        <v>56</v>
      </c>
      <c r="K12" s="24" t="s">
        <v>57</v>
      </c>
      <c r="L12" s="25"/>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106"/>
    </row>
    <row r="13" spans="1:104" s="16" customFormat="1" ht="23.25" customHeight="1">
      <c r="A13" s="39"/>
      <c r="B13" s="38"/>
      <c r="C13" s="38"/>
      <c r="D13" s="23"/>
      <c r="E13" s="37"/>
      <c r="F13" s="37"/>
      <c r="G13" s="38"/>
      <c r="H13" s="38"/>
      <c r="I13" s="37"/>
      <c r="J13" s="37"/>
      <c r="K13" s="24"/>
      <c r="L13" s="25"/>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36"/>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s="16" customFormat="1" ht="63">
      <c r="A14" s="39" t="s">
        <v>1</v>
      </c>
      <c r="B14" s="52" t="s">
        <v>74</v>
      </c>
      <c r="C14" s="50"/>
      <c r="D14" s="47"/>
      <c r="E14" s="46"/>
      <c r="F14" s="44">
        <f>SUM(F15:F19)</f>
        <v>1312500</v>
      </c>
      <c r="G14" s="45" t="s">
        <v>72</v>
      </c>
      <c r="H14" s="45" t="s">
        <v>29</v>
      </c>
      <c r="I14" s="20"/>
      <c r="J14" s="48"/>
      <c r="K14" s="24">
        <f>SUM(K15:K19)</f>
        <v>170625</v>
      </c>
      <c r="L14" s="25"/>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36"/>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s="16" customFormat="1" ht="15.75">
      <c r="A15" s="55"/>
      <c r="B15" s="60" t="s">
        <v>73</v>
      </c>
      <c r="C15" s="61" t="s">
        <v>69</v>
      </c>
      <c r="D15" s="62">
        <v>2</v>
      </c>
      <c r="E15" s="63">
        <v>131250</v>
      </c>
      <c r="F15" s="48">
        <f>D15*E15</f>
        <v>262500</v>
      </c>
      <c r="G15" s="54"/>
      <c r="H15" s="54"/>
      <c r="I15" s="20">
        <f>0.13*D15</f>
        <v>0.26</v>
      </c>
      <c r="J15" s="48">
        <f>E15</f>
        <v>131250</v>
      </c>
      <c r="K15" s="19">
        <f>I15*J15</f>
        <v>34125</v>
      </c>
      <c r="L15" s="25"/>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53"/>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16" customFormat="1" ht="31.5">
      <c r="A16" s="55"/>
      <c r="B16" s="60" t="s">
        <v>75</v>
      </c>
      <c r="C16" s="61" t="s">
        <v>69</v>
      </c>
      <c r="D16" s="62">
        <v>2</v>
      </c>
      <c r="E16" s="63">
        <v>131250</v>
      </c>
      <c r="F16" s="48">
        <f t="shared" ref="F16:F19" si="0">D16*E16</f>
        <v>262500</v>
      </c>
      <c r="G16" s="54"/>
      <c r="H16" s="54"/>
      <c r="I16" s="20">
        <f t="shared" ref="I16:I47" si="1">0.13*D16</f>
        <v>0.26</v>
      </c>
      <c r="J16" s="48">
        <f t="shared" ref="J16:J47" si="2">E16</f>
        <v>131250</v>
      </c>
      <c r="K16" s="19">
        <f t="shared" ref="K16:K19" si="3">I16*J16</f>
        <v>34125</v>
      </c>
      <c r="L16" s="25"/>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53"/>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s="16" customFormat="1" ht="31.5">
      <c r="A17" s="55"/>
      <c r="B17" s="60" t="s">
        <v>76</v>
      </c>
      <c r="C17" s="61" t="s">
        <v>69</v>
      </c>
      <c r="D17" s="62">
        <v>2</v>
      </c>
      <c r="E17" s="63">
        <v>131250</v>
      </c>
      <c r="F17" s="48">
        <f t="shared" si="0"/>
        <v>262500</v>
      </c>
      <c r="G17" s="54"/>
      <c r="H17" s="54"/>
      <c r="I17" s="20">
        <f t="shared" si="1"/>
        <v>0.26</v>
      </c>
      <c r="J17" s="48">
        <f t="shared" si="2"/>
        <v>131250</v>
      </c>
      <c r="K17" s="19">
        <f t="shared" si="3"/>
        <v>34125</v>
      </c>
      <c r="L17" s="25"/>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53"/>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row>
    <row r="18" spans="1:104" s="16" customFormat="1" ht="31.5">
      <c r="A18" s="55"/>
      <c r="B18" s="60" t="s">
        <v>77</v>
      </c>
      <c r="C18" s="61" t="s">
        <v>69</v>
      </c>
      <c r="D18" s="62">
        <v>2</v>
      </c>
      <c r="E18" s="63">
        <v>131250</v>
      </c>
      <c r="F18" s="48">
        <f t="shared" si="0"/>
        <v>262500</v>
      </c>
      <c r="G18" s="54"/>
      <c r="H18" s="54"/>
      <c r="I18" s="20">
        <f t="shared" si="1"/>
        <v>0.26</v>
      </c>
      <c r="J18" s="48">
        <f t="shared" si="2"/>
        <v>131250</v>
      </c>
      <c r="K18" s="19">
        <f t="shared" si="3"/>
        <v>34125</v>
      </c>
      <c r="L18" s="25"/>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53"/>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row>
    <row r="19" spans="1:104" s="16" customFormat="1" ht="31.5">
      <c r="A19" s="55"/>
      <c r="B19" s="60" t="s">
        <v>78</v>
      </c>
      <c r="C19" s="61" t="s">
        <v>69</v>
      </c>
      <c r="D19" s="62">
        <v>2</v>
      </c>
      <c r="E19" s="63">
        <v>131250</v>
      </c>
      <c r="F19" s="48">
        <f t="shared" si="0"/>
        <v>262500</v>
      </c>
      <c r="G19" s="54"/>
      <c r="H19" s="54"/>
      <c r="I19" s="20">
        <f t="shared" si="1"/>
        <v>0.26</v>
      </c>
      <c r="J19" s="48">
        <f t="shared" si="2"/>
        <v>131250</v>
      </c>
      <c r="K19" s="19">
        <f t="shared" si="3"/>
        <v>34125</v>
      </c>
      <c r="L19" s="25"/>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53"/>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row>
    <row r="20" spans="1:104" s="16" customFormat="1" ht="15.75">
      <c r="A20" s="55"/>
      <c r="B20" s="59"/>
      <c r="C20" s="54"/>
      <c r="D20" s="47"/>
      <c r="E20" s="46"/>
      <c r="F20" s="44"/>
      <c r="G20" s="54"/>
      <c r="H20" s="54"/>
      <c r="I20" s="20"/>
      <c r="J20" s="48"/>
      <c r="K20" s="24"/>
      <c r="L20" s="25"/>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53"/>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row>
    <row r="21" spans="1:104" s="16" customFormat="1" ht="63">
      <c r="A21" s="55" t="s">
        <v>28</v>
      </c>
      <c r="B21" s="59" t="s">
        <v>79</v>
      </c>
      <c r="C21" s="54"/>
      <c r="D21" s="47"/>
      <c r="E21" s="46"/>
      <c r="F21" s="44">
        <f>SUM(F22:F28)</f>
        <v>375850</v>
      </c>
      <c r="G21" s="54" t="s">
        <v>72</v>
      </c>
      <c r="H21" s="54" t="s">
        <v>29</v>
      </c>
      <c r="I21" s="20"/>
      <c r="J21" s="48"/>
      <c r="K21" s="24">
        <f>SUM(K22:K28)</f>
        <v>48860.5</v>
      </c>
      <c r="L21" s="25"/>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53"/>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row>
    <row r="22" spans="1:104" s="16" customFormat="1" ht="15">
      <c r="A22" s="55"/>
      <c r="B22" s="64" t="s">
        <v>80</v>
      </c>
      <c r="C22" s="42" t="s">
        <v>69</v>
      </c>
      <c r="D22" s="43">
        <v>3</v>
      </c>
      <c r="E22" s="43">
        <v>33000</v>
      </c>
      <c r="F22" s="48">
        <f>D22*E22</f>
        <v>99000</v>
      </c>
      <c r="G22" s="54"/>
      <c r="H22" s="54"/>
      <c r="I22" s="20">
        <f t="shared" si="1"/>
        <v>0.39</v>
      </c>
      <c r="J22" s="48">
        <f t="shared" si="2"/>
        <v>33000</v>
      </c>
      <c r="K22" s="19">
        <f>I22*J22</f>
        <v>12870</v>
      </c>
      <c r="L22" s="25"/>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53"/>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row>
    <row r="23" spans="1:104" s="16" customFormat="1" ht="15">
      <c r="A23" s="55"/>
      <c r="B23" s="64" t="s">
        <v>81</v>
      </c>
      <c r="C23" s="42" t="s">
        <v>69</v>
      </c>
      <c r="D23" s="43">
        <v>3</v>
      </c>
      <c r="E23" s="43">
        <v>38000</v>
      </c>
      <c r="F23" s="48">
        <f t="shared" ref="F23:F37" si="4">D23*E23</f>
        <v>114000</v>
      </c>
      <c r="G23" s="54"/>
      <c r="H23" s="54"/>
      <c r="I23" s="20">
        <f t="shared" si="1"/>
        <v>0.39</v>
      </c>
      <c r="J23" s="48">
        <f t="shared" si="2"/>
        <v>38000</v>
      </c>
      <c r="K23" s="19">
        <f t="shared" ref="K23:K37" si="5">I23*J23</f>
        <v>14820</v>
      </c>
      <c r="L23" s="25"/>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53"/>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row>
    <row r="24" spans="1:104" s="16" customFormat="1" ht="15">
      <c r="A24" s="55"/>
      <c r="B24" s="64" t="s">
        <v>82</v>
      </c>
      <c r="C24" s="42" t="s">
        <v>69</v>
      </c>
      <c r="D24" s="43">
        <v>10</v>
      </c>
      <c r="E24" s="43">
        <v>5700</v>
      </c>
      <c r="F24" s="48">
        <f t="shared" si="4"/>
        <v>57000</v>
      </c>
      <c r="G24" s="54"/>
      <c r="H24" s="54"/>
      <c r="I24" s="20">
        <f t="shared" si="1"/>
        <v>1.3</v>
      </c>
      <c r="J24" s="48">
        <f t="shared" si="2"/>
        <v>5700</v>
      </c>
      <c r="K24" s="19">
        <f t="shared" si="5"/>
        <v>7410</v>
      </c>
      <c r="L24" s="25"/>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53"/>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row>
    <row r="25" spans="1:104" s="16" customFormat="1" ht="15">
      <c r="A25" s="55"/>
      <c r="B25" s="64" t="s">
        <v>83</v>
      </c>
      <c r="C25" s="42" t="s">
        <v>71</v>
      </c>
      <c r="D25" s="43">
        <v>1</v>
      </c>
      <c r="E25" s="43">
        <v>75000</v>
      </c>
      <c r="F25" s="48">
        <f t="shared" si="4"/>
        <v>75000</v>
      </c>
      <c r="G25" s="54"/>
      <c r="H25" s="54"/>
      <c r="I25" s="20">
        <f t="shared" si="1"/>
        <v>0.13</v>
      </c>
      <c r="J25" s="48">
        <f t="shared" si="2"/>
        <v>75000</v>
      </c>
      <c r="K25" s="19">
        <f t="shared" si="5"/>
        <v>9750</v>
      </c>
      <c r="L25" s="25"/>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53"/>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row>
    <row r="26" spans="1:104" s="16" customFormat="1" ht="20.25" customHeight="1">
      <c r="A26" s="39"/>
      <c r="B26" s="64" t="s">
        <v>84</v>
      </c>
      <c r="C26" s="42" t="s">
        <v>69</v>
      </c>
      <c r="D26" s="43">
        <v>5</v>
      </c>
      <c r="E26" s="43">
        <v>550</v>
      </c>
      <c r="F26" s="48">
        <f t="shared" si="4"/>
        <v>2750</v>
      </c>
      <c r="G26" s="38"/>
      <c r="H26" s="38"/>
      <c r="I26" s="20">
        <f t="shared" si="1"/>
        <v>0.65</v>
      </c>
      <c r="J26" s="48">
        <f t="shared" si="2"/>
        <v>550</v>
      </c>
      <c r="K26" s="19">
        <f t="shared" si="5"/>
        <v>357.5</v>
      </c>
      <c r="L26" s="25"/>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36"/>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row>
    <row r="27" spans="1:104" s="16" customFormat="1" ht="15">
      <c r="A27" s="41"/>
      <c r="B27" s="64" t="s">
        <v>85</v>
      </c>
      <c r="C27" s="42" t="s">
        <v>69</v>
      </c>
      <c r="D27" s="43">
        <v>5</v>
      </c>
      <c r="E27" s="43">
        <v>620</v>
      </c>
      <c r="F27" s="48">
        <f t="shared" si="4"/>
        <v>3100</v>
      </c>
      <c r="G27" s="51"/>
      <c r="H27" s="45"/>
      <c r="I27" s="20">
        <f t="shared" si="1"/>
        <v>0.65</v>
      </c>
      <c r="J27" s="48">
        <f t="shared" si="2"/>
        <v>620</v>
      </c>
      <c r="K27" s="19">
        <f t="shared" si="5"/>
        <v>403</v>
      </c>
      <c r="L27" s="25"/>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40"/>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row>
    <row r="28" spans="1:104" s="16" customFormat="1" ht="15">
      <c r="A28" s="41"/>
      <c r="B28" s="64" t="s">
        <v>86</v>
      </c>
      <c r="C28" s="42" t="s">
        <v>69</v>
      </c>
      <c r="D28" s="43">
        <v>10</v>
      </c>
      <c r="E28" s="43">
        <v>2500</v>
      </c>
      <c r="F28" s="48">
        <f t="shared" si="4"/>
        <v>25000</v>
      </c>
      <c r="G28" s="49"/>
      <c r="H28" s="49"/>
      <c r="I28" s="20">
        <f t="shared" si="1"/>
        <v>1.3</v>
      </c>
      <c r="J28" s="48">
        <f t="shared" si="2"/>
        <v>2500</v>
      </c>
      <c r="K28" s="19">
        <f t="shared" si="5"/>
        <v>3250</v>
      </c>
      <c r="L28" s="25"/>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40"/>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row>
    <row r="29" spans="1:104" s="16" customFormat="1" ht="15">
      <c r="A29" s="55"/>
      <c r="B29" s="64"/>
      <c r="C29" s="42"/>
      <c r="D29" s="43"/>
      <c r="E29" s="43"/>
      <c r="F29" s="48"/>
      <c r="G29" s="54"/>
      <c r="H29" s="54"/>
      <c r="I29" s="20"/>
      <c r="J29" s="48"/>
      <c r="K29" s="19"/>
      <c r="L29" s="25"/>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53"/>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row>
    <row r="30" spans="1:104" s="16" customFormat="1" ht="15">
      <c r="A30" s="55" t="s">
        <v>30</v>
      </c>
      <c r="B30" s="65" t="s">
        <v>88</v>
      </c>
      <c r="C30" s="42"/>
      <c r="D30" s="43"/>
      <c r="E30" s="43"/>
      <c r="F30" s="44">
        <f>SUM(F31:F37)</f>
        <v>2861300</v>
      </c>
      <c r="G30" s="54" t="s">
        <v>72</v>
      </c>
      <c r="H30" s="54" t="s">
        <v>29</v>
      </c>
      <c r="I30" s="20"/>
      <c r="J30" s="48"/>
      <c r="K30" s="24">
        <f>SUM(K31:K37)</f>
        <v>371969</v>
      </c>
      <c r="L30" s="25"/>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53"/>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row>
    <row r="31" spans="1:104" s="16" customFormat="1" ht="15">
      <c r="A31" s="55"/>
      <c r="B31" s="64" t="s">
        <v>89</v>
      </c>
      <c r="C31" s="42" t="s">
        <v>69</v>
      </c>
      <c r="D31" s="43">
        <v>50</v>
      </c>
      <c r="E31" s="43">
        <f>3900*1.3</f>
        <v>5070</v>
      </c>
      <c r="F31" s="48">
        <f t="shared" si="4"/>
        <v>253500</v>
      </c>
      <c r="G31" s="54"/>
      <c r="H31" s="54"/>
      <c r="I31" s="20">
        <f t="shared" si="1"/>
        <v>6.5</v>
      </c>
      <c r="J31" s="48">
        <f t="shared" si="2"/>
        <v>5070</v>
      </c>
      <c r="K31" s="19">
        <f t="shared" si="5"/>
        <v>32955</v>
      </c>
      <c r="L31" s="25"/>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53"/>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row>
    <row r="32" spans="1:104" s="16" customFormat="1" ht="15">
      <c r="A32" s="55"/>
      <c r="B32" s="64" t="s">
        <v>90</v>
      </c>
      <c r="C32" s="42" t="s">
        <v>69</v>
      </c>
      <c r="D32" s="43">
        <v>50</v>
      </c>
      <c r="E32" s="43">
        <f>3500*1.3</f>
        <v>4550</v>
      </c>
      <c r="F32" s="48">
        <f t="shared" si="4"/>
        <v>227500</v>
      </c>
      <c r="G32" s="54"/>
      <c r="H32" s="54"/>
      <c r="I32" s="20">
        <f t="shared" si="1"/>
        <v>6.5</v>
      </c>
      <c r="J32" s="48">
        <f t="shared" si="2"/>
        <v>4550</v>
      </c>
      <c r="K32" s="19">
        <f t="shared" si="5"/>
        <v>29575</v>
      </c>
      <c r="L32" s="25"/>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53"/>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row>
    <row r="33" spans="1:104" s="16" customFormat="1" ht="15">
      <c r="A33" s="55"/>
      <c r="B33" s="64" t="s">
        <v>87</v>
      </c>
      <c r="C33" s="42" t="s">
        <v>69</v>
      </c>
      <c r="D33" s="43">
        <v>50</v>
      </c>
      <c r="E33" s="43">
        <f>2600*1.3</f>
        <v>3380</v>
      </c>
      <c r="F33" s="48">
        <f t="shared" si="4"/>
        <v>169000</v>
      </c>
      <c r="G33" s="54"/>
      <c r="H33" s="54"/>
      <c r="I33" s="20">
        <f t="shared" si="1"/>
        <v>6.5</v>
      </c>
      <c r="J33" s="48">
        <f t="shared" si="2"/>
        <v>3380</v>
      </c>
      <c r="K33" s="19">
        <f t="shared" si="5"/>
        <v>21970</v>
      </c>
      <c r="L33" s="25"/>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53"/>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row>
    <row r="34" spans="1:104" s="16" customFormat="1" ht="15">
      <c r="A34" s="55"/>
      <c r="B34" s="64" t="s">
        <v>91</v>
      </c>
      <c r="C34" s="42" t="s">
        <v>69</v>
      </c>
      <c r="D34" s="43">
        <v>50</v>
      </c>
      <c r="E34" s="43">
        <f>3500*1.3</f>
        <v>4550</v>
      </c>
      <c r="F34" s="48">
        <f t="shared" si="4"/>
        <v>227500</v>
      </c>
      <c r="G34" s="54"/>
      <c r="H34" s="54"/>
      <c r="I34" s="20">
        <f t="shared" si="1"/>
        <v>6.5</v>
      </c>
      <c r="J34" s="48">
        <f t="shared" si="2"/>
        <v>4550</v>
      </c>
      <c r="K34" s="19">
        <f t="shared" si="5"/>
        <v>29575</v>
      </c>
      <c r="L34" s="25"/>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53"/>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row>
    <row r="35" spans="1:104" s="16" customFormat="1" ht="30">
      <c r="A35" s="55"/>
      <c r="B35" s="64" t="s">
        <v>94</v>
      </c>
      <c r="C35" s="42" t="s">
        <v>69</v>
      </c>
      <c r="D35" s="43">
        <v>20</v>
      </c>
      <c r="E35" s="43">
        <f>5500*1.3</f>
        <v>7150</v>
      </c>
      <c r="F35" s="48">
        <f t="shared" si="4"/>
        <v>143000</v>
      </c>
      <c r="G35" s="54"/>
      <c r="H35" s="54"/>
      <c r="I35" s="20">
        <f t="shared" si="1"/>
        <v>2.6</v>
      </c>
      <c r="J35" s="48">
        <f t="shared" si="2"/>
        <v>7150</v>
      </c>
      <c r="K35" s="19">
        <f t="shared" si="5"/>
        <v>18590</v>
      </c>
      <c r="L35" s="25"/>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53"/>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row>
    <row r="36" spans="1:104" s="16" customFormat="1" ht="15">
      <c r="A36" s="55"/>
      <c r="B36" s="64" t="s">
        <v>92</v>
      </c>
      <c r="C36" s="42" t="s">
        <v>69</v>
      </c>
      <c r="D36" s="43">
        <v>30</v>
      </c>
      <c r="E36" s="43">
        <f>17100*1.3</f>
        <v>22230</v>
      </c>
      <c r="F36" s="48">
        <f t="shared" si="4"/>
        <v>666900</v>
      </c>
      <c r="G36" s="54"/>
      <c r="H36" s="54"/>
      <c r="I36" s="20">
        <f t="shared" si="1"/>
        <v>3.9000000000000004</v>
      </c>
      <c r="J36" s="48">
        <f t="shared" si="2"/>
        <v>22230</v>
      </c>
      <c r="K36" s="19">
        <f t="shared" si="5"/>
        <v>86697.000000000015</v>
      </c>
      <c r="L36" s="25"/>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53"/>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row>
    <row r="37" spans="1:104" s="16" customFormat="1" ht="15">
      <c r="A37" s="55"/>
      <c r="B37" s="64" t="s">
        <v>93</v>
      </c>
      <c r="C37" s="42" t="s">
        <v>69</v>
      </c>
      <c r="D37" s="43">
        <v>30</v>
      </c>
      <c r="E37" s="43">
        <f>30100*1.3</f>
        <v>39130</v>
      </c>
      <c r="F37" s="48">
        <f t="shared" si="4"/>
        <v>1173900</v>
      </c>
      <c r="G37" s="54"/>
      <c r="H37" s="54"/>
      <c r="I37" s="20">
        <f t="shared" si="1"/>
        <v>3.9000000000000004</v>
      </c>
      <c r="J37" s="48">
        <f t="shared" si="2"/>
        <v>39130</v>
      </c>
      <c r="K37" s="19">
        <f t="shared" si="5"/>
        <v>152607</v>
      </c>
      <c r="L37" s="25"/>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53"/>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row>
    <row r="38" spans="1:104" s="16" customFormat="1" ht="15">
      <c r="A38" s="56"/>
      <c r="B38" s="64"/>
      <c r="C38" s="42"/>
      <c r="D38" s="43"/>
      <c r="E38" s="43"/>
      <c r="F38" s="48"/>
      <c r="G38" s="58"/>
      <c r="H38" s="58"/>
      <c r="I38" s="20"/>
      <c r="J38" s="48"/>
      <c r="K38" s="19"/>
      <c r="L38" s="25"/>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57"/>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row>
    <row r="39" spans="1:104" s="16" customFormat="1" ht="28.5">
      <c r="A39" s="56" t="s">
        <v>31</v>
      </c>
      <c r="B39" s="65" t="s">
        <v>95</v>
      </c>
      <c r="C39" s="42"/>
      <c r="D39" s="43"/>
      <c r="E39" s="43"/>
      <c r="F39" s="44">
        <f>SUM(F40:F41)</f>
        <v>18618000</v>
      </c>
      <c r="G39" s="58"/>
      <c r="H39" s="58"/>
      <c r="I39" s="20"/>
      <c r="J39" s="48"/>
      <c r="K39" s="24">
        <f>K40+K41</f>
        <v>2420340</v>
      </c>
      <c r="L39" s="25"/>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57"/>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row>
    <row r="40" spans="1:104" s="16" customFormat="1" ht="15">
      <c r="A40" s="56"/>
      <c r="B40" s="64" t="s">
        <v>96</v>
      </c>
      <c r="C40" s="42" t="s">
        <v>69</v>
      </c>
      <c r="D40" s="43">
        <v>1</v>
      </c>
      <c r="E40" s="43">
        <v>18018000</v>
      </c>
      <c r="F40" s="48">
        <f>D40*E40</f>
        <v>18018000</v>
      </c>
      <c r="G40" s="58">
        <v>2026</v>
      </c>
      <c r="H40" s="58" t="s">
        <v>32</v>
      </c>
      <c r="I40" s="20">
        <f t="shared" si="1"/>
        <v>0.13</v>
      </c>
      <c r="J40" s="48">
        <f t="shared" si="2"/>
        <v>18018000</v>
      </c>
      <c r="K40" s="19">
        <f>I40*J40</f>
        <v>2342340</v>
      </c>
      <c r="L40" s="25"/>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57"/>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row>
    <row r="41" spans="1:104" s="16" customFormat="1" ht="15">
      <c r="A41" s="56"/>
      <c r="B41" s="64" t="s">
        <v>97</v>
      </c>
      <c r="C41" s="42" t="s">
        <v>69</v>
      </c>
      <c r="D41" s="43">
        <v>4</v>
      </c>
      <c r="E41" s="43">
        <v>150000</v>
      </c>
      <c r="F41" s="48">
        <f>D41*E41</f>
        <v>600000</v>
      </c>
      <c r="G41" s="58"/>
      <c r="H41" s="58"/>
      <c r="I41" s="20">
        <f t="shared" si="1"/>
        <v>0.52</v>
      </c>
      <c r="J41" s="48">
        <f t="shared" si="2"/>
        <v>150000</v>
      </c>
      <c r="K41" s="19">
        <f>I41*J41</f>
        <v>78000</v>
      </c>
      <c r="L41" s="25"/>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57"/>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row>
    <row r="42" spans="1:104" s="16" customFormat="1" ht="15">
      <c r="A42" s="56"/>
      <c r="B42" s="64"/>
      <c r="C42" s="42"/>
      <c r="D42" s="43"/>
      <c r="E42" s="43"/>
      <c r="F42" s="48"/>
      <c r="G42" s="58"/>
      <c r="H42" s="58"/>
      <c r="I42" s="20"/>
      <c r="J42" s="48"/>
      <c r="K42" s="19"/>
      <c r="L42" s="25"/>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57"/>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row>
    <row r="43" spans="1:104" s="16" customFormat="1" ht="63">
      <c r="A43" s="56" t="s">
        <v>33</v>
      </c>
      <c r="B43" s="69" t="s">
        <v>98</v>
      </c>
      <c r="C43" s="42"/>
      <c r="D43" s="43"/>
      <c r="E43" s="43"/>
      <c r="F43" s="44">
        <f>SUM(F44:F47)</f>
        <v>5630000</v>
      </c>
      <c r="G43" s="58">
        <v>2026</v>
      </c>
      <c r="H43" s="58" t="s">
        <v>29</v>
      </c>
      <c r="I43" s="20"/>
      <c r="J43" s="48"/>
      <c r="K43" s="24">
        <f>SUM(K44:K47)</f>
        <v>731900</v>
      </c>
      <c r="L43" s="25"/>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57"/>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row>
    <row r="44" spans="1:104" s="16" customFormat="1" ht="15">
      <c r="A44" s="56"/>
      <c r="B44" s="71" t="s">
        <v>99</v>
      </c>
      <c r="C44" s="75" t="s">
        <v>69</v>
      </c>
      <c r="D44" s="43">
        <v>1</v>
      </c>
      <c r="E44" s="76">
        <v>300000</v>
      </c>
      <c r="F44" s="72">
        <f>D44*E44</f>
        <v>300000</v>
      </c>
      <c r="G44" s="58"/>
      <c r="H44" s="58"/>
      <c r="I44" s="20">
        <f t="shared" si="1"/>
        <v>0.13</v>
      </c>
      <c r="J44" s="48">
        <f t="shared" si="2"/>
        <v>300000</v>
      </c>
      <c r="K44" s="19">
        <f>I44*J44</f>
        <v>39000</v>
      </c>
      <c r="L44" s="25"/>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57"/>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row>
    <row r="45" spans="1:104" s="16" customFormat="1" ht="15">
      <c r="A45" s="56"/>
      <c r="B45" s="71" t="s">
        <v>100</v>
      </c>
      <c r="C45" s="75" t="s">
        <v>69</v>
      </c>
      <c r="D45" s="43">
        <v>1</v>
      </c>
      <c r="E45" s="76">
        <v>2500000</v>
      </c>
      <c r="F45" s="72">
        <f>D45*E45</f>
        <v>2500000</v>
      </c>
      <c r="G45" s="58"/>
      <c r="H45" s="58"/>
      <c r="I45" s="20">
        <f t="shared" si="1"/>
        <v>0.13</v>
      </c>
      <c r="J45" s="48">
        <f t="shared" si="2"/>
        <v>2500000</v>
      </c>
      <c r="K45" s="19">
        <f t="shared" ref="K45:K47" si="6">I45*J45</f>
        <v>325000</v>
      </c>
      <c r="L45" s="25"/>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57"/>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row>
    <row r="46" spans="1:104" s="16" customFormat="1" ht="15">
      <c r="A46" s="56"/>
      <c r="B46" s="71" t="s">
        <v>101</v>
      </c>
      <c r="C46" s="75" t="s">
        <v>69</v>
      </c>
      <c r="D46" s="43">
        <v>1</v>
      </c>
      <c r="E46" s="76">
        <v>2000000</v>
      </c>
      <c r="F46" s="72">
        <f>D46*E46</f>
        <v>2000000</v>
      </c>
      <c r="G46" s="58"/>
      <c r="H46" s="58"/>
      <c r="I46" s="20">
        <f t="shared" si="1"/>
        <v>0.13</v>
      </c>
      <c r="J46" s="48">
        <f t="shared" si="2"/>
        <v>2000000</v>
      </c>
      <c r="K46" s="19">
        <f t="shared" si="6"/>
        <v>260000</v>
      </c>
      <c r="L46" s="25"/>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57"/>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row>
    <row r="47" spans="1:104" s="16" customFormat="1" ht="15">
      <c r="A47" s="56"/>
      <c r="B47" s="71" t="s">
        <v>102</v>
      </c>
      <c r="C47" s="75" t="s">
        <v>69</v>
      </c>
      <c r="D47" s="43">
        <v>1</v>
      </c>
      <c r="E47" s="76">
        <v>830000</v>
      </c>
      <c r="F47" s="72">
        <f t="shared" ref="F47" si="7">D47*E47</f>
        <v>830000</v>
      </c>
      <c r="G47" s="58"/>
      <c r="H47" s="58"/>
      <c r="I47" s="20">
        <f t="shared" si="1"/>
        <v>0.13</v>
      </c>
      <c r="J47" s="48">
        <f t="shared" si="2"/>
        <v>830000</v>
      </c>
      <c r="K47" s="19">
        <f t="shared" si="6"/>
        <v>107900</v>
      </c>
      <c r="L47" s="25"/>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57"/>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row>
    <row r="48" spans="1:104" s="16" customFormat="1" ht="15">
      <c r="A48" s="56"/>
      <c r="B48" s="70"/>
      <c r="C48" s="73"/>
      <c r="D48" s="43"/>
      <c r="E48" s="74"/>
      <c r="F48" s="48"/>
      <c r="G48" s="58"/>
      <c r="H48" s="58"/>
      <c r="I48" s="20"/>
      <c r="J48" s="48"/>
      <c r="K48" s="19"/>
      <c r="L48" s="25"/>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57"/>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row>
    <row r="49" spans="1:104" s="16" customFormat="1" ht="28.5">
      <c r="A49" s="68" t="s">
        <v>34</v>
      </c>
      <c r="B49" s="77" t="s">
        <v>103</v>
      </c>
      <c r="C49" s="73"/>
      <c r="D49" s="43"/>
      <c r="E49" s="74"/>
      <c r="F49" s="44">
        <f>SUM(F50:F63)</f>
        <v>9952000</v>
      </c>
      <c r="G49" s="67">
        <v>2026</v>
      </c>
      <c r="H49" s="67" t="s">
        <v>29</v>
      </c>
      <c r="I49" s="20"/>
      <c r="J49" s="48"/>
      <c r="K49" s="24">
        <f>SUM(K50:K63)</f>
        <v>1293760</v>
      </c>
      <c r="L49" s="25"/>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66"/>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row>
    <row r="50" spans="1:104" s="16" customFormat="1" ht="30">
      <c r="A50" s="68"/>
      <c r="B50" s="78" t="s">
        <v>104</v>
      </c>
      <c r="C50" s="79" t="s">
        <v>69</v>
      </c>
      <c r="D50" s="43">
        <v>50</v>
      </c>
      <c r="E50" s="81">
        <v>31000</v>
      </c>
      <c r="F50" s="82">
        <f>D50*E50</f>
        <v>1550000</v>
      </c>
      <c r="G50" s="67"/>
      <c r="H50" s="67"/>
      <c r="I50" s="20">
        <f>0.13*D50</f>
        <v>6.5</v>
      </c>
      <c r="J50" s="48">
        <f>E50</f>
        <v>31000</v>
      </c>
      <c r="K50" s="19">
        <f>I50*J50</f>
        <v>201500</v>
      </c>
      <c r="L50" s="25"/>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66"/>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row>
    <row r="51" spans="1:104" s="16" customFormat="1" ht="45">
      <c r="A51" s="68"/>
      <c r="B51" s="78" t="s">
        <v>105</v>
      </c>
      <c r="C51" s="79" t="s">
        <v>69</v>
      </c>
      <c r="D51" s="43">
        <v>9</v>
      </c>
      <c r="E51" s="81">
        <v>295000</v>
      </c>
      <c r="F51" s="82">
        <f t="shared" ref="F51:F71" si="8">D51*E51</f>
        <v>2655000</v>
      </c>
      <c r="G51" s="67"/>
      <c r="H51" s="67"/>
      <c r="I51" s="20">
        <f t="shared" ref="I51:I70" si="9">0.13*D51</f>
        <v>1.17</v>
      </c>
      <c r="J51" s="48">
        <f t="shared" ref="J51:J70" si="10">E51</f>
        <v>295000</v>
      </c>
      <c r="K51" s="19">
        <f t="shared" ref="K51:K63" si="11">I51*J51</f>
        <v>345150</v>
      </c>
      <c r="L51" s="25"/>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66"/>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row>
    <row r="52" spans="1:104" s="16" customFormat="1" ht="30">
      <c r="A52" s="68"/>
      <c r="B52" s="78" t="s">
        <v>106</v>
      </c>
      <c r="C52" s="79" t="s">
        <v>69</v>
      </c>
      <c r="D52" s="43">
        <v>1</v>
      </c>
      <c r="E52" s="81">
        <v>559000</v>
      </c>
      <c r="F52" s="82">
        <f t="shared" si="8"/>
        <v>559000</v>
      </c>
      <c r="G52" s="67"/>
      <c r="H52" s="67"/>
      <c r="I52" s="20">
        <f t="shared" si="9"/>
        <v>0.13</v>
      </c>
      <c r="J52" s="48">
        <f t="shared" si="10"/>
        <v>559000</v>
      </c>
      <c r="K52" s="19">
        <f t="shared" si="11"/>
        <v>72670</v>
      </c>
      <c r="L52" s="25"/>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66"/>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row>
    <row r="53" spans="1:104" s="16" customFormat="1" ht="30">
      <c r="A53" s="68"/>
      <c r="B53" s="78" t="s">
        <v>107</v>
      </c>
      <c r="C53" s="79" t="s">
        <v>69</v>
      </c>
      <c r="D53" s="43">
        <v>10</v>
      </c>
      <c r="E53" s="81">
        <v>295000</v>
      </c>
      <c r="F53" s="82">
        <f t="shared" si="8"/>
        <v>2950000</v>
      </c>
      <c r="G53" s="67"/>
      <c r="H53" s="67"/>
      <c r="I53" s="20">
        <f t="shared" si="9"/>
        <v>1.3</v>
      </c>
      <c r="J53" s="48">
        <f t="shared" si="10"/>
        <v>295000</v>
      </c>
      <c r="K53" s="19">
        <f t="shared" si="11"/>
        <v>383500</v>
      </c>
      <c r="L53" s="25"/>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66"/>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row>
    <row r="54" spans="1:104" s="16" customFormat="1" ht="60">
      <c r="A54" s="68"/>
      <c r="B54" s="78" t="s">
        <v>108</v>
      </c>
      <c r="C54" s="79" t="s">
        <v>69</v>
      </c>
      <c r="D54" s="43">
        <v>10</v>
      </c>
      <c r="E54" s="81">
        <v>33800</v>
      </c>
      <c r="F54" s="82">
        <f t="shared" si="8"/>
        <v>338000</v>
      </c>
      <c r="G54" s="67"/>
      <c r="H54" s="67"/>
      <c r="I54" s="20">
        <f t="shared" si="9"/>
        <v>1.3</v>
      </c>
      <c r="J54" s="48">
        <f t="shared" si="10"/>
        <v>33800</v>
      </c>
      <c r="K54" s="19">
        <f t="shared" si="11"/>
        <v>43940</v>
      </c>
      <c r="L54" s="25"/>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66"/>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row>
    <row r="55" spans="1:104" s="16" customFormat="1" ht="60">
      <c r="A55" s="68"/>
      <c r="B55" s="78" t="s">
        <v>109</v>
      </c>
      <c r="C55" s="79" t="s">
        <v>69</v>
      </c>
      <c r="D55" s="43">
        <v>10</v>
      </c>
      <c r="E55" s="81">
        <v>26000</v>
      </c>
      <c r="F55" s="82">
        <f t="shared" si="8"/>
        <v>260000</v>
      </c>
      <c r="G55" s="67"/>
      <c r="H55" s="67"/>
      <c r="I55" s="20">
        <f t="shared" si="9"/>
        <v>1.3</v>
      </c>
      <c r="J55" s="48">
        <f t="shared" si="10"/>
        <v>26000</v>
      </c>
      <c r="K55" s="19">
        <f t="shared" si="11"/>
        <v>33800</v>
      </c>
      <c r="L55" s="25"/>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66"/>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row>
    <row r="56" spans="1:104" s="16" customFormat="1" ht="30">
      <c r="A56" s="35"/>
      <c r="B56" s="78" t="s">
        <v>110</v>
      </c>
      <c r="C56" s="79" t="s">
        <v>69</v>
      </c>
      <c r="D56" s="43">
        <v>50</v>
      </c>
      <c r="E56" s="81">
        <v>4000</v>
      </c>
      <c r="F56" s="82">
        <f t="shared" si="8"/>
        <v>200000</v>
      </c>
      <c r="G56" s="34"/>
      <c r="H56" s="34"/>
      <c r="I56" s="20">
        <f t="shared" si="9"/>
        <v>6.5</v>
      </c>
      <c r="J56" s="48">
        <f t="shared" si="10"/>
        <v>4000</v>
      </c>
      <c r="K56" s="19">
        <f t="shared" si="11"/>
        <v>26000</v>
      </c>
      <c r="L56" s="25"/>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33"/>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row>
    <row r="57" spans="1:104" ht="75">
      <c r="A57" s="83"/>
      <c r="B57" s="78" t="s">
        <v>111</v>
      </c>
      <c r="C57" s="79" t="s">
        <v>69</v>
      </c>
      <c r="D57" s="43">
        <v>10</v>
      </c>
      <c r="E57" s="81">
        <v>35000</v>
      </c>
      <c r="F57" s="82">
        <f t="shared" si="8"/>
        <v>350000</v>
      </c>
      <c r="G57" s="21"/>
      <c r="H57" s="84"/>
      <c r="I57" s="20">
        <f t="shared" si="9"/>
        <v>1.3</v>
      </c>
      <c r="J57" s="48">
        <f t="shared" si="10"/>
        <v>35000</v>
      </c>
      <c r="K57" s="19">
        <f t="shared" si="11"/>
        <v>45500</v>
      </c>
      <c r="L57" s="25"/>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86"/>
    </row>
    <row r="58" spans="1:104" ht="13.5" customHeight="1">
      <c r="A58" s="83"/>
      <c r="B58" s="78" t="s">
        <v>112</v>
      </c>
      <c r="C58" s="79" t="s">
        <v>69</v>
      </c>
      <c r="D58" s="43">
        <v>10</v>
      </c>
      <c r="E58" s="81">
        <v>65000</v>
      </c>
      <c r="F58" s="82">
        <f t="shared" si="8"/>
        <v>650000</v>
      </c>
      <c r="G58" s="86"/>
      <c r="H58" s="84"/>
      <c r="I58" s="20">
        <f t="shared" si="9"/>
        <v>1.3</v>
      </c>
      <c r="J58" s="48">
        <f t="shared" si="10"/>
        <v>65000</v>
      </c>
      <c r="K58" s="19">
        <f t="shared" si="11"/>
        <v>84500</v>
      </c>
      <c r="L58" s="25"/>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86"/>
    </row>
    <row r="59" spans="1:104" s="16" customFormat="1" ht="13.5" customHeight="1">
      <c r="A59" s="83"/>
      <c r="B59" s="78" t="s">
        <v>113</v>
      </c>
      <c r="C59" s="79" t="s">
        <v>69</v>
      </c>
      <c r="D59" s="43">
        <v>1000</v>
      </c>
      <c r="E59" s="81">
        <v>50</v>
      </c>
      <c r="F59" s="82">
        <f t="shared" si="8"/>
        <v>50000</v>
      </c>
      <c r="G59" s="86"/>
      <c r="H59" s="84"/>
      <c r="I59" s="20">
        <f t="shared" si="9"/>
        <v>130</v>
      </c>
      <c r="J59" s="48">
        <f t="shared" si="10"/>
        <v>50</v>
      </c>
      <c r="K59" s="19">
        <f t="shared" si="11"/>
        <v>6500</v>
      </c>
      <c r="L59" s="25"/>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86"/>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row>
    <row r="60" spans="1:104" s="16" customFormat="1" ht="13.5" customHeight="1">
      <c r="A60" s="83"/>
      <c r="B60" s="78" t="s">
        <v>114</v>
      </c>
      <c r="C60" s="79" t="s">
        <v>69</v>
      </c>
      <c r="D60" s="43">
        <v>2</v>
      </c>
      <c r="E60" s="81">
        <v>3000</v>
      </c>
      <c r="F60" s="82">
        <f t="shared" si="8"/>
        <v>6000</v>
      </c>
      <c r="G60" s="86"/>
      <c r="H60" s="84"/>
      <c r="I60" s="20">
        <f t="shared" si="9"/>
        <v>0.26</v>
      </c>
      <c r="J60" s="48">
        <f t="shared" si="10"/>
        <v>3000</v>
      </c>
      <c r="K60" s="19">
        <f t="shared" si="11"/>
        <v>780</v>
      </c>
      <c r="L60" s="25"/>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86"/>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row>
    <row r="61" spans="1:104" s="16" customFormat="1" ht="13.5" customHeight="1">
      <c r="A61" s="83"/>
      <c r="B61" s="78" t="s">
        <v>115</v>
      </c>
      <c r="C61" s="79" t="s">
        <v>69</v>
      </c>
      <c r="D61" s="43">
        <v>1</v>
      </c>
      <c r="E61" s="81">
        <v>44000</v>
      </c>
      <c r="F61" s="82">
        <f t="shared" si="8"/>
        <v>44000</v>
      </c>
      <c r="G61" s="86"/>
      <c r="H61" s="84"/>
      <c r="I61" s="20">
        <f t="shared" si="9"/>
        <v>0.13</v>
      </c>
      <c r="J61" s="48">
        <f t="shared" si="10"/>
        <v>44000</v>
      </c>
      <c r="K61" s="19">
        <f t="shared" si="11"/>
        <v>5720</v>
      </c>
      <c r="L61" s="25"/>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86"/>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row>
    <row r="62" spans="1:104" s="16" customFormat="1" ht="13.5" customHeight="1">
      <c r="A62" s="83"/>
      <c r="B62" s="78" t="s">
        <v>116</v>
      </c>
      <c r="C62" s="79" t="s">
        <v>69</v>
      </c>
      <c r="D62" s="43">
        <v>10</v>
      </c>
      <c r="E62" s="81">
        <v>25000</v>
      </c>
      <c r="F62" s="82">
        <f t="shared" si="8"/>
        <v>250000</v>
      </c>
      <c r="G62" s="86"/>
      <c r="H62" s="84"/>
      <c r="I62" s="20">
        <f t="shared" si="9"/>
        <v>1.3</v>
      </c>
      <c r="J62" s="48">
        <f t="shared" si="10"/>
        <v>25000</v>
      </c>
      <c r="K62" s="19">
        <f t="shared" si="11"/>
        <v>32500</v>
      </c>
      <c r="L62" s="25"/>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86"/>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row>
    <row r="63" spans="1:104" s="16" customFormat="1" ht="13.5" customHeight="1">
      <c r="A63" s="83"/>
      <c r="B63" s="78" t="s">
        <v>117</v>
      </c>
      <c r="C63" s="79" t="s">
        <v>69</v>
      </c>
      <c r="D63" s="43">
        <v>30</v>
      </c>
      <c r="E63" s="81">
        <v>3000</v>
      </c>
      <c r="F63" s="82">
        <f t="shared" si="8"/>
        <v>90000</v>
      </c>
      <c r="G63" s="86"/>
      <c r="H63" s="84"/>
      <c r="I63" s="20">
        <f t="shared" si="9"/>
        <v>3.9000000000000004</v>
      </c>
      <c r="J63" s="48">
        <f t="shared" si="10"/>
        <v>3000</v>
      </c>
      <c r="K63" s="19">
        <f t="shared" si="11"/>
        <v>11700.000000000002</v>
      </c>
      <c r="L63" s="25"/>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86"/>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row>
    <row r="64" spans="1:104" s="16" customFormat="1" ht="13.5" customHeight="1">
      <c r="A64" s="83"/>
      <c r="B64" s="78"/>
      <c r="C64" s="79"/>
      <c r="D64" s="43"/>
      <c r="E64" s="81"/>
      <c r="F64" s="82"/>
      <c r="G64" s="86"/>
      <c r="H64" s="84"/>
      <c r="I64" s="20"/>
      <c r="J64" s="48"/>
      <c r="K64" s="19"/>
      <c r="L64" s="25"/>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86"/>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row>
    <row r="65" spans="1:104" s="16" customFormat="1" ht="32.25" customHeight="1">
      <c r="A65" s="87" t="s">
        <v>35</v>
      </c>
      <c r="B65" s="88" t="s">
        <v>118</v>
      </c>
      <c r="C65" s="79"/>
      <c r="D65" s="43"/>
      <c r="E65" s="81"/>
      <c r="F65" s="91">
        <f>SUM(F66:F68)</f>
        <v>23635344.829999998</v>
      </c>
      <c r="G65" s="90">
        <v>2026</v>
      </c>
      <c r="H65" s="89" t="s">
        <v>32</v>
      </c>
      <c r="I65" s="20"/>
      <c r="J65" s="48"/>
      <c r="K65" s="24">
        <f>SUM(K66:K68)</f>
        <v>3072594.2</v>
      </c>
      <c r="L65" s="25"/>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86"/>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row>
    <row r="66" spans="1:104" s="16" customFormat="1" ht="13.5" customHeight="1">
      <c r="A66" s="83"/>
      <c r="B66" s="78" t="s">
        <v>36</v>
      </c>
      <c r="C66" s="79" t="s">
        <v>38</v>
      </c>
      <c r="D66" s="43">
        <v>35000</v>
      </c>
      <c r="E66" s="81">
        <v>450</v>
      </c>
      <c r="F66" s="82">
        <f>D66*E66</f>
        <v>15750000</v>
      </c>
      <c r="G66" s="86"/>
      <c r="H66" s="84"/>
      <c r="I66" s="20">
        <f t="shared" si="9"/>
        <v>4550</v>
      </c>
      <c r="J66" s="48">
        <f t="shared" si="10"/>
        <v>450</v>
      </c>
      <c r="K66" s="19">
        <f>I66*J66</f>
        <v>2047500</v>
      </c>
      <c r="L66" s="25"/>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86"/>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row>
    <row r="67" spans="1:104" s="16" customFormat="1" ht="13.5" customHeight="1">
      <c r="A67" s="83"/>
      <c r="B67" s="78" t="s">
        <v>37</v>
      </c>
      <c r="C67" s="79" t="s">
        <v>38</v>
      </c>
      <c r="D67" s="43">
        <v>16500</v>
      </c>
      <c r="E67" s="81">
        <v>450</v>
      </c>
      <c r="F67" s="82">
        <f t="shared" ref="F67" si="12">D67*E67</f>
        <v>7425000</v>
      </c>
      <c r="G67" s="86"/>
      <c r="H67" s="84"/>
      <c r="I67" s="20">
        <f t="shared" si="9"/>
        <v>2145</v>
      </c>
      <c r="J67" s="48">
        <f t="shared" si="10"/>
        <v>450</v>
      </c>
      <c r="K67" s="19">
        <f t="shared" ref="K67:K70" si="13">I67*J67</f>
        <v>965250</v>
      </c>
      <c r="L67" s="25"/>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86"/>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row>
    <row r="68" spans="1:104" s="16" customFormat="1" ht="13.5" customHeight="1">
      <c r="A68" s="83"/>
      <c r="B68" s="78" t="s">
        <v>37</v>
      </c>
      <c r="C68" s="79" t="s">
        <v>38</v>
      </c>
      <c r="D68" s="43">
        <v>1000</v>
      </c>
      <c r="E68" s="81">
        <v>460.34</v>
      </c>
      <c r="F68" s="82">
        <v>460344.83</v>
      </c>
      <c r="G68" s="86"/>
      <c r="H68" s="84"/>
      <c r="I68" s="20">
        <f t="shared" si="9"/>
        <v>130</v>
      </c>
      <c r="J68" s="48">
        <f t="shared" si="10"/>
        <v>460.34</v>
      </c>
      <c r="K68" s="19">
        <f t="shared" si="13"/>
        <v>59844.2</v>
      </c>
      <c r="L68" s="25"/>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86"/>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row>
    <row r="69" spans="1:104" s="16" customFormat="1" ht="13.5" customHeight="1">
      <c r="A69" s="83"/>
      <c r="B69" s="78"/>
      <c r="C69" s="79"/>
      <c r="D69" s="80"/>
      <c r="E69" s="81"/>
      <c r="F69" s="82"/>
      <c r="G69" s="86"/>
      <c r="H69" s="84"/>
      <c r="I69" s="20"/>
      <c r="J69" s="48"/>
      <c r="K69" s="19"/>
      <c r="L69" s="25"/>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86"/>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row>
    <row r="70" spans="1:104" s="16" customFormat="1" ht="18.75" customHeight="1">
      <c r="A70" s="92" t="s">
        <v>39</v>
      </c>
      <c r="B70" s="88" t="s">
        <v>119</v>
      </c>
      <c r="C70" s="79" t="s">
        <v>70</v>
      </c>
      <c r="D70" s="43">
        <v>1</v>
      </c>
      <c r="E70" s="81">
        <v>160000000</v>
      </c>
      <c r="F70" s="82">
        <f>D70*E70</f>
        <v>160000000</v>
      </c>
      <c r="G70" s="93">
        <v>2026</v>
      </c>
      <c r="H70" s="89" t="s">
        <v>32</v>
      </c>
      <c r="I70" s="20">
        <f t="shared" si="9"/>
        <v>0.13</v>
      </c>
      <c r="J70" s="48">
        <f t="shared" si="10"/>
        <v>160000000</v>
      </c>
      <c r="K70" s="19">
        <f t="shared" si="13"/>
        <v>20800000</v>
      </c>
      <c r="L70" s="25"/>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86"/>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row>
    <row r="71" spans="1:104" s="16" customFormat="1" ht="13.5" customHeight="1">
      <c r="A71" s="83"/>
      <c r="B71" s="78"/>
      <c r="C71" s="79"/>
      <c r="D71" s="80"/>
      <c r="E71" s="81"/>
      <c r="F71" s="82">
        <f t="shared" si="8"/>
        <v>0</v>
      </c>
      <c r="G71" s="21"/>
      <c r="H71" s="84"/>
      <c r="I71" s="21"/>
      <c r="J71" s="21"/>
      <c r="K71" s="85"/>
      <c r="L71" s="25"/>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row>
    <row r="72" spans="1:104" ht="13.5">
      <c r="B72" s="94"/>
      <c r="C72" s="94"/>
      <c r="D72" s="94"/>
      <c r="E72" s="94"/>
      <c r="F72" s="94"/>
    </row>
    <row r="73" spans="1:104" ht="13.5">
      <c r="B73" s="94"/>
      <c r="C73" s="94"/>
      <c r="D73" s="94"/>
      <c r="E73" s="94"/>
      <c r="F73" s="94"/>
    </row>
    <row r="74" spans="1:104" ht="13.5">
      <c r="B74" s="94" t="s">
        <v>59</v>
      </c>
      <c r="C74" s="94"/>
      <c r="D74" s="94"/>
      <c r="E74" s="94"/>
      <c r="F74" s="94" t="s">
        <v>60</v>
      </c>
    </row>
    <row r="75" spans="1:104" ht="13.5">
      <c r="B75" s="94"/>
      <c r="C75" s="94"/>
      <c r="D75" s="94"/>
      <c r="E75" s="94"/>
      <c r="F75" s="94"/>
    </row>
    <row r="76" spans="1:104" ht="13.5">
      <c r="B76" s="94" t="s">
        <v>61</v>
      </c>
      <c r="C76" s="94"/>
      <c r="D76" s="94"/>
      <c r="E76" s="94"/>
      <c r="F76" s="94" t="s">
        <v>62</v>
      </c>
    </row>
    <row r="77" spans="1:104" ht="13.5">
      <c r="B77" s="94"/>
      <c r="C77" s="94"/>
      <c r="D77" s="94"/>
      <c r="E77" s="94"/>
      <c r="F77" s="94"/>
    </row>
    <row r="78" spans="1:104" ht="13.5">
      <c r="B78" s="94" t="s">
        <v>63</v>
      </c>
      <c r="C78" s="94"/>
      <c r="D78" s="94"/>
      <c r="E78" s="94"/>
      <c r="F78" s="94" t="s">
        <v>64</v>
      </c>
    </row>
    <row r="79" spans="1:104" ht="13.5">
      <c r="B79" s="94"/>
      <c r="C79" s="94"/>
      <c r="D79" s="94"/>
      <c r="E79" s="94"/>
      <c r="F79" s="94"/>
    </row>
    <row r="80" spans="1:104" ht="13.5">
      <c r="B80" s="94" t="s">
        <v>65</v>
      </c>
      <c r="E80" s="22"/>
      <c r="F80" s="94" t="s">
        <v>66</v>
      </c>
    </row>
    <row r="81" spans="2:6" ht="13.5">
      <c r="B81" s="94"/>
      <c r="E81" s="22"/>
      <c r="F81" s="94"/>
    </row>
    <row r="82" spans="2:6" ht="13.5">
      <c r="B82" s="94" t="s">
        <v>67</v>
      </c>
      <c r="E82" s="22"/>
      <c r="F82" s="94" t="s">
        <v>68</v>
      </c>
    </row>
  </sheetData>
  <mergeCells count="13">
    <mergeCell ref="B9:J9"/>
    <mergeCell ref="A11:A12"/>
    <mergeCell ref="A3:C3"/>
    <mergeCell ref="A4:B4"/>
    <mergeCell ref="A5:B5"/>
    <mergeCell ref="A6:B6"/>
    <mergeCell ref="A8:K8"/>
    <mergeCell ref="AX11:AX12"/>
    <mergeCell ref="I11:K11"/>
    <mergeCell ref="H11:H12"/>
    <mergeCell ref="B11:B12"/>
    <mergeCell ref="C11:C12"/>
    <mergeCell ref="D11:G11"/>
  </mergeCells>
  <phoneticPr fontId="11" type="noConversion"/>
  <printOptions horizontalCentered="1"/>
  <pageMargins left="0" right="0" top="0.55118110236220474" bottom="0" header="0.31496062992125984" footer="0.31496062992125984"/>
  <pageSetup paperSize="9" scale="21" fitToHeight="0" orientation="landscape"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topLeftCell="A13" workbookViewId="0">
      <selection activeCell="C26" sqref="A1:C26"/>
    </sheetView>
  </sheetViews>
  <sheetFormatPr defaultRowHeight="12.75"/>
  <cols>
    <col min="1" max="1" width="46" customWidth="1"/>
    <col min="2" max="2" width="18.42578125" customWidth="1"/>
    <col min="3" max="3" width="20.5703125" customWidth="1"/>
  </cols>
  <sheetData>
    <row r="1" spans="1:3" s="16" customFormat="1">
      <c r="A1" s="21" t="s">
        <v>23</v>
      </c>
      <c r="B1" s="21" t="s">
        <v>24</v>
      </c>
      <c r="C1" s="21" t="s">
        <v>25</v>
      </c>
    </row>
    <row r="2" spans="1:3" ht="14.25">
      <c r="A2" s="27" t="s">
        <v>3</v>
      </c>
      <c r="B2" s="28">
        <v>104825600</v>
      </c>
      <c r="C2" s="29">
        <f>B2*1%</f>
        <v>1048256</v>
      </c>
    </row>
    <row r="3" spans="1:3" ht="42.75">
      <c r="A3" s="27" t="s">
        <v>2</v>
      </c>
      <c r="B3" s="28">
        <v>4494000000</v>
      </c>
      <c r="C3" s="29">
        <f t="shared" ref="C3:C23" si="0">B3*1%</f>
        <v>44940000</v>
      </c>
    </row>
    <row r="4" spans="1:3" ht="14.25">
      <c r="A4" s="27" t="s">
        <v>4</v>
      </c>
      <c r="B4" s="28">
        <v>239243500</v>
      </c>
      <c r="C4" s="29">
        <f t="shared" si="0"/>
        <v>2392435</v>
      </c>
    </row>
    <row r="5" spans="1:3" ht="28.5">
      <c r="A5" s="27" t="s">
        <v>5</v>
      </c>
      <c r="B5" s="28">
        <v>74281661</v>
      </c>
      <c r="C5" s="29">
        <f t="shared" si="0"/>
        <v>742816.61</v>
      </c>
    </row>
    <row r="6" spans="1:3" ht="28.5">
      <c r="A6" s="27" t="s">
        <v>5</v>
      </c>
      <c r="B6" s="28">
        <v>74281661</v>
      </c>
      <c r="C6" s="29">
        <f t="shared" si="0"/>
        <v>742816.61</v>
      </c>
    </row>
    <row r="7" spans="1:3" ht="28.5">
      <c r="A7" s="27" t="s">
        <v>6</v>
      </c>
      <c r="B7" s="28">
        <v>106112000</v>
      </c>
      <c r="C7" s="29">
        <f t="shared" si="0"/>
        <v>1061120</v>
      </c>
    </row>
    <row r="8" spans="1:3" ht="28.5">
      <c r="A8" s="27" t="s">
        <v>7</v>
      </c>
      <c r="B8" s="28">
        <v>43429286.799999997</v>
      </c>
      <c r="C8" s="29">
        <f t="shared" si="0"/>
        <v>434292.86799999996</v>
      </c>
    </row>
    <row r="9" spans="1:3" ht="28.5">
      <c r="A9" s="27" t="s">
        <v>8</v>
      </c>
      <c r="B9" s="28">
        <v>80800000</v>
      </c>
      <c r="C9" s="29">
        <f t="shared" si="0"/>
        <v>808000</v>
      </c>
    </row>
    <row r="10" spans="1:3" ht="14.25">
      <c r="A10" s="27" t="s">
        <v>9</v>
      </c>
      <c r="B10" s="28">
        <v>50358000</v>
      </c>
      <c r="C10" s="29">
        <f t="shared" si="0"/>
        <v>503580</v>
      </c>
    </row>
    <row r="11" spans="1:3" ht="28.5">
      <c r="A11" s="27" t="s">
        <v>10</v>
      </c>
      <c r="B11" s="28">
        <v>89760000</v>
      </c>
      <c r="C11" s="29">
        <f t="shared" si="0"/>
        <v>897600</v>
      </c>
    </row>
    <row r="12" spans="1:3" s="16" customFormat="1" ht="42.75">
      <c r="A12" s="27" t="s">
        <v>11</v>
      </c>
      <c r="B12" s="28">
        <v>124557000</v>
      </c>
      <c r="C12" s="29">
        <f t="shared" si="0"/>
        <v>1245570</v>
      </c>
    </row>
    <row r="13" spans="1:3" ht="14.25">
      <c r="A13" s="27" t="s">
        <v>12</v>
      </c>
      <c r="B13" s="28">
        <v>136638950</v>
      </c>
      <c r="C13" s="29">
        <f t="shared" si="0"/>
        <v>1366389.5</v>
      </c>
    </row>
    <row r="14" spans="1:3" ht="14.25">
      <c r="A14" s="27" t="s">
        <v>13</v>
      </c>
      <c r="B14" s="28">
        <v>110476840</v>
      </c>
      <c r="C14" s="29">
        <f t="shared" si="0"/>
        <v>1104768.3999999999</v>
      </c>
    </row>
    <row r="15" spans="1:3" ht="14.25">
      <c r="A15" s="27" t="s">
        <v>14</v>
      </c>
      <c r="B15" s="28">
        <v>32760000</v>
      </c>
      <c r="C15" s="29">
        <f t="shared" si="0"/>
        <v>327600</v>
      </c>
    </row>
    <row r="16" spans="1:3" ht="14.25">
      <c r="A16" s="27" t="s">
        <v>15</v>
      </c>
      <c r="B16" s="28">
        <v>60000000</v>
      </c>
      <c r="C16" s="29">
        <f t="shared" si="0"/>
        <v>600000</v>
      </c>
    </row>
    <row r="17" spans="1:3" ht="42.75">
      <c r="A17" s="27" t="s">
        <v>16</v>
      </c>
      <c r="B17" s="28">
        <v>143303000</v>
      </c>
      <c r="C17" s="29">
        <f t="shared" si="0"/>
        <v>1433030</v>
      </c>
    </row>
    <row r="18" spans="1:3" ht="14.25">
      <c r="A18" s="27" t="s">
        <v>17</v>
      </c>
      <c r="B18" s="28">
        <v>55928880</v>
      </c>
      <c r="C18" s="29">
        <f t="shared" si="0"/>
        <v>559288.80000000005</v>
      </c>
    </row>
    <row r="19" spans="1:3" ht="57">
      <c r="A19" s="27" t="s">
        <v>18</v>
      </c>
      <c r="B19" s="28">
        <v>155094654</v>
      </c>
      <c r="C19" s="29">
        <f t="shared" si="0"/>
        <v>1550946.54</v>
      </c>
    </row>
    <row r="20" spans="1:3" ht="28.5">
      <c r="A20" s="27" t="s">
        <v>19</v>
      </c>
      <c r="B20" s="28">
        <v>468189164.80000001</v>
      </c>
      <c r="C20" s="29">
        <f t="shared" si="0"/>
        <v>4681891.648</v>
      </c>
    </row>
    <row r="21" spans="1:3" ht="14.25">
      <c r="A21" s="27" t="s">
        <v>20</v>
      </c>
      <c r="B21" s="28">
        <v>65470000</v>
      </c>
      <c r="C21" s="29">
        <f t="shared" si="0"/>
        <v>654700</v>
      </c>
    </row>
    <row r="22" spans="1:3" ht="14.25">
      <c r="A22" s="27" t="s">
        <v>21</v>
      </c>
      <c r="B22" s="28">
        <v>51995640</v>
      </c>
      <c r="C22" s="29">
        <f t="shared" si="0"/>
        <v>519956.4</v>
      </c>
    </row>
    <row r="23" spans="1:3" ht="14.25">
      <c r="A23" s="27" t="s">
        <v>22</v>
      </c>
      <c r="B23" s="28">
        <v>334001900</v>
      </c>
      <c r="C23" s="29">
        <f t="shared" si="0"/>
        <v>3340019</v>
      </c>
    </row>
    <row r="24" spans="1:3" ht="15">
      <c r="A24" s="30" t="s">
        <v>26</v>
      </c>
      <c r="B24" s="21"/>
      <c r="C24" s="31">
        <f>SUM(C2:C23)</f>
        <v>70955077.376000002</v>
      </c>
    </row>
    <row r="25" spans="1:3" ht="14.25">
      <c r="A25" s="26"/>
    </row>
    <row r="26" spans="1:3" ht="14.25">
      <c r="A26" s="26"/>
      <c r="B26" t="s">
        <v>27</v>
      </c>
      <c r="C26" s="32">
        <f>C24*2</f>
        <v>141910154.752</v>
      </c>
    </row>
    <row r="27" spans="1:3" ht="14.25">
      <c r="A27" s="26"/>
    </row>
    <row r="28" spans="1:3" ht="14.25">
      <c r="A28" s="26"/>
    </row>
    <row r="29" spans="1:3" s="16" customFormat="1" ht="14.25">
      <c r="A29" s="26"/>
    </row>
    <row r="30" spans="1:3" ht="14.25">
      <c r="A30" s="26"/>
    </row>
    <row r="31" spans="1:3" ht="14.25">
      <c r="A31" s="26"/>
    </row>
    <row r="32" spans="1:3" ht="14.25">
      <c r="A32" s="26"/>
    </row>
    <row r="33" spans="1:1" ht="14.25">
      <c r="A33" s="26"/>
    </row>
    <row r="34" spans="1:1" ht="14.25">
      <c r="A34" s="26"/>
    </row>
    <row r="35" spans="1:1" ht="14.25">
      <c r="A35" s="26"/>
    </row>
    <row r="36" spans="1:1" ht="14.25">
      <c r="A36" s="26"/>
    </row>
    <row r="37" spans="1:1" ht="14.25">
      <c r="A37" s="26"/>
    </row>
    <row r="38" spans="1:1" ht="14.25">
      <c r="A38" s="26"/>
    </row>
    <row r="39" spans="1:1" ht="14.25">
      <c r="A39" s="26"/>
    </row>
    <row r="40" spans="1:1" ht="14.25">
      <c r="A40" s="26"/>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перечень</vt:lpstr>
      <vt:lpstr>Лист1</vt:lpstr>
      <vt:lpstr>перечень!Заголовки_для_печати</vt:lpstr>
    </vt:vector>
  </TitlesOfParts>
  <Company>АТЭЦ</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omts1</dc:creator>
  <cp:lastModifiedBy>Мирамгуль Имангужиева</cp:lastModifiedBy>
  <cp:lastPrinted>2026-09-11T04:47:57Z</cp:lastPrinted>
  <dcterms:created xsi:type="dcterms:W3CDTF">2007-12-25T05:49:58Z</dcterms:created>
  <dcterms:modified xsi:type="dcterms:W3CDTF">2026-09-15T05:33:28Z</dcterms:modified>
</cp:coreProperties>
</file>