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УЛЬМИРА\на сайт\2026\"/>
    </mc:Choice>
  </mc:AlternateContent>
  <xr:revisionPtr revIDLastSave="0" documentId="13_ncr:1_{44698007-C979-4C20-A539-E777B1F9E19A}" xr6:coauthVersionLast="47" xr6:coauthVersionMax="47" xr10:uidLastSave="{00000000-0000-0000-0000-000000000000}"/>
  <bookViews>
    <workbookView xWindow="15600" yWindow="450" windowWidth="13305" windowHeight="14160" tabRatio="598" xr2:uid="{00000000-000D-0000-FFFF-FFFF00000000}"/>
  </bookViews>
  <sheets>
    <sheet name="04,05 (1)" sheetId="45" r:id="rId1"/>
  </sheets>
  <definedNames>
    <definedName name="_xlnm.Print_Titles" localSheetId="0">'04,05 (1)'!$6:$7</definedName>
  </definedNames>
  <calcPr calcId="191029"/>
</workbook>
</file>

<file path=xl/calcChain.xml><?xml version="1.0" encoding="utf-8"?>
<calcChain xmlns="http://schemas.openxmlformats.org/spreadsheetml/2006/main">
  <c r="H42" i="45" l="1"/>
  <c r="G41" i="45"/>
  <c r="G40" i="45"/>
  <c r="G39" i="45"/>
  <c r="G37" i="45" s="1"/>
  <c r="G38" i="45"/>
  <c r="H37" i="45"/>
  <c r="E37" i="45"/>
  <c r="E42" i="45" s="1"/>
  <c r="D37" i="45"/>
  <c r="C37" i="45"/>
  <c r="G36" i="45"/>
  <c r="G35" i="45"/>
  <c r="G34" i="45"/>
  <c r="G33" i="45"/>
  <c r="G32" i="45"/>
  <c r="G31" i="45"/>
  <c r="G30" i="45"/>
  <c r="F30" i="45"/>
  <c r="G29" i="45"/>
  <c r="G27" i="45" s="1"/>
  <c r="F29" i="45"/>
  <c r="G28" i="45"/>
  <c r="F28" i="45"/>
  <c r="H27" i="45"/>
  <c r="F27" i="45"/>
  <c r="E27" i="45"/>
  <c r="D27" i="45"/>
  <c r="C27" i="45"/>
  <c r="G26" i="45"/>
  <c r="F26" i="45"/>
  <c r="G25" i="45"/>
  <c r="G24" i="45"/>
  <c r="F24" i="45"/>
  <c r="G23" i="45"/>
  <c r="F23" i="45"/>
  <c r="G22" i="45"/>
  <c r="F22" i="45"/>
  <c r="G21" i="45"/>
  <c r="F21" i="45"/>
  <c r="G20" i="45"/>
  <c r="G19" i="45"/>
  <c r="G18" i="45"/>
  <c r="F18" i="45"/>
  <c r="G17" i="45"/>
  <c r="F17" i="45"/>
  <c r="G16" i="45"/>
  <c r="F16" i="45"/>
  <c r="G15" i="45"/>
  <c r="F15" i="45"/>
  <c r="G14" i="45"/>
  <c r="F14" i="45"/>
  <c r="G13" i="45"/>
  <c r="F13" i="45"/>
  <c r="G12" i="45"/>
  <c r="F12" i="45"/>
  <c r="G11" i="45"/>
  <c r="F11" i="45"/>
  <c r="G10" i="45"/>
  <c r="G8" i="45" s="1"/>
  <c r="F10" i="45"/>
  <c r="G9" i="45"/>
  <c r="F9" i="45"/>
  <c r="H8" i="45"/>
  <c r="E8" i="45"/>
  <c r="F8" i="45" s="1"/>
  <c r="D8" i="45"/>
  <c r="D42" i="45" s="1"/>
  <c r="C8" i="45"/>
  <c r="C42" i="45" s="1"/>
  <c r="J13" i="45"/>
  <c r="I13" i="45"/>
  <c r="G42" i="45" l="1"/>
  <c r="F42" i="45"/>
  <c r="F37" i="45"/>
  <c r="I41" i="45" l="1"/>
  <c r="I40" i="45"/>
  <c r="I39" i="45"/>
  <c r="I38" i="45"/>
  <c r="I37" i="45" s="1"/>
  <c r="I36" i="45"/>
  <c r="I35" i="45"/>
  <c r="I34" i="45"/>
  <c r="I33" i="45"/>
  <c r="I32" i="45"/>
  <c r="I31" i="45"/>
  <c r="I30" i="45"/>
  <c r="I29" i="45"/>
  <c r="I28" i="45"/>
  <c r="I26" i="45"/>
  <c r="I25" i="45"/>
  <c r="I24" i="45"/>
  <c r="I23" i="45"/>
  <c r="I22" i="45"/>
  <c r="I21" i="45"/>
  <c r="I20" i="45"/>
  <c r="I19" i="45"/>
  <c r="I18" i="45"/>
  <c r="I17" i="45"/>
  <c r="I16" i="45"/>
  <c r="I15" i="45"/>
  <c r="I14" i="45"/>
  <c r="I12" i="45"/>
  <c r="I11" i="45"/>
  <c r="I10" i="45"/>
  <c r="I9" i="45"/>
  <c r="I27" i="45" l="1"/>
  <c r="J40" i="45"/>
  <c r="J39" i="45"/>
  <c r="J37" i="45"/>
  <c r="J36" i="45"/>
  <c r="J35" i="45"/>
  <c r="J33" i="45"/>
  <c r="J32" i="45"/>
  <c r="J31" i="45"/>
  <c r="J30" i="45"/>
  <c r="J29" i="45"/>
  <c r="J28" i="45"/>
  <c r="J27" i="45"/>
  <c r="J26" i="45"/>
  <c r="J25" i="45"/>
  <c r="J24" i="45"/>
  <c r="J23" i="45"/>
  <c r="J22" i="45"/>
  <c r="J21" i="45"/>
  <c r="J20" i="45"/>
  <c r="J19" i="45"/>
  <c r="J18" i="45"/>
  <c r="J17" i="45"/>
  <c r="J16" i="45"/>
  <c r="J15" i="45"/>
  <c r="J14" i="45"/>
  <c r="J12" i="45"/>
  <c r="J11" i="45"/>
  <c r="J10" i="45"/>
  <c r="J9" i="45"/>
  <c r="I8" i="45"/>
  <c r="I42" i="45" s="1"/>
  <c r="J8" i="45" l="1"/>
  <c r="J42" i="45"/>
</calcChain>
</file>

<file path=xl/sharedStrings.xml><?xml version="1.0" encoding="utf-8"?>
<sst xmlns="http://schemas.openxmlformats.org/spreadsheetml/2006/main" count="50" uniqueCount="50">
  <si>
    <t>Бюджеттің кіріс бөлігінің орындалуын талдау</t>
  </si>
  <si>
    <t>Павлодар ауданы</t>
  </si>
  <si>
    <t>тыс.тенге</t>
  </si>
  <si>
    <t>БСК</t>
  </si>
  <si>
    <t>Төлем атауы</t>
  </si>
  <si>
    <t>2026 жылға арналған жоспар</t>
  </si>
  <si>
    <t>Кезеңге арналған жоспар</t>
  </si>
  <si>
    <t>Кезеңге арналған Факт</t>
  </si>
  <si>
    <t>% кезеңіне төленді 5-бағ / 4-бағ*100%</t>
  </si>
  <si>
    <t>Жоспардан нақты түсімнің ауытқуы                                    5-бағ-4-бағ</t>
  </si>
  <si>
    <t>Өткен жылдың ұқсас кезеңіндегі нақты түсім</t>
  </si>
  <si>
    <t>2026 жылғы фактіні 2025 жылғы фактіден ауытқу 5-бағ-8-бағ</t>
  </si>
  <si>
    <t>% өсу қарқыны, төмендеу  5-бағ/8-бағ*100%-100)</t>
  </si>
  <si>
    <t>Салық түсімдері</t>
  </si>
  <si>
    <t>Ірі кәсіпкерлік субъектілерінен және мұнай секторы ұйымдарынан түсетін түсімдерді қоспағанда, заңды тұлғалардан корпоративтік табыс салығы</t>
  </si>
  <si>
    <t>Төлем көзінен салық салынатын табыстардан алынатын жеке табыс салығы</t>
  </si>
  <si>
    <t>Төлем көзінен салық салынбайтын табыстардан алынатын жеке табыс салығы</t>
  </si>
  <si>
    <t>Төлем көзінен салық салынбайтын шетел азаматтарының табыстарынан алынатын жеке табыс салығы</t>
  </si>
  <si>
    <t>Заңды тұлғалар мен жеке кәсіпкерлердің мүлкіне салынатын салық</t>
  </si>
  <si>
    <t>Жеке тұлғалардың мүлкіне салынатын салық</t>
  </si>
  <si>
    <t>Елді мекендердің жерлеріне салынатын жер салығы</t>
  </si>
  <si>
    <t>Заңды тұлғалардан көлік құралдарына салынатын салық</t>
  </si>
  <si>
    <t>Жеке тұлғалардан көлік құралдарына салынатын салық</t>
  </si>
  <si>
    <t>Бірыңғай жер салығы</t>
  </si>
  <si>
    <t>Қазақстан Республикасының аумағында өндірілген бензин, (авиациялықты қоспағанда) және дизель отыны</t>
  </si>
  <si>
    <t>Мұнай секторындағы ұйымдардан түсетін түсімдерді қоспағанда, кең таралған пайдалы қазбаларды, жер асты суларын және емдік балшықтарды өндіруге салынатын пайдалы қазбаларды өндіру салығы</t>
  </si>
  <si>
    <t>Жер учаскелерін пайдаланғаны үшін төлемақы</t>
  </si>
  <si>
    <t>Жекелеген қызмет түрлерімен айналысу құқығы үшін лицензиялық алым</t>
  </si>
  <si>
    <t>Жергілікті бюджетке есептелетін тіркеу алымы</t>
  </si>
  <si>
    <t>Жекелеген қызмет түрлерімен айналысуға арналған лицензияларды пайдаланғаны үшін төлемақы</t>
  </si>
  <si>
    <t>Жергілікті бюджетке есептелетін мемлекеттік баж</t>
  </si>
  <si>
    <t>Салықтық емес түсімдер</t>
  </si>
  <si>
    <t>Аудандық маңызы бар қала, ауыл, кент, ауылдық округ әкімдерінің басқаруындағы мемлекеттік мүлікті жалға беруден түсетін кірістерді қоспағанда, ауданның коммуналдық меншігіндегі тұрғын үй қорының тұрғын үйлерін жалға беруден түсетін кірістер</t>
  </si>
  <si>
    <t>Аудандық маңызы бар қаланың, ауылдың, кенттің, ауылдық округтің коммуналдық меншік мүлкін жалға беруден түсетін кірістер</t>
  </si>
  <si>
    <t>Жеке тұлғаларға жергілікті бюджеттен берілген бюджеттік кредиттер бойынша сыйақылар</t>
  </si>
  <si>
    <t>Коммуналдық меншіктегі жер учаскелері бойынша сервитут үшін төлемақы</t>
  </si>
  <si>
    <t>Жергілікті бюджеттен қаржыландырылатын мемлекеттік мекемелер ұйымдастыратын мемлекеттік сатып алуды өткізуден түсетін ақша түсімдері</t>
  </si>
  <si>
    <t>Жергілікті бюджеттен қаржыландырылатын мемлекеттік органдар салатын өзге де айыппұлдар, өсімпұлдар, санкциялар, өсімпұлдар, өсімпұлдар</t>
  </si>
  <si>
    <t>Жергілікті бюджеттен берілген бюджеттік кредиттер бойынша айыппұлдар, өсімпұлдар, санкциялар, өндіріп алулар</t>
  </si>
  <si>
    <t>Жергілікті бюджетке түсетін басқа да салықтық емес түсімдер</t>
  </si>
  <si>
    <t>Жергілікті бюджетке түсетін басқа салықтық емес түсімдер</t>
  </si>
  <si>
    <t>Негізгі капиталды сатудан түсетін түсімдер</t>
  </si>
  <si>
    <t>Жергілікті бюджеттен қаржыландырылатын мемлекеттік мекемелерге бекітілген мүлікті сатудан түсетін түсімдер</t>
  </si>
  <si>
    <t>Мемлекеттік тұрғын үй қорынан тұрғын үйлерді жекешелендіруден түсетін түсімдер</t>
  </si>
  <si>
    <t>Жер учаскелерін сатудан түсетін түсімдер</t>
  </si>
  <si>
    <t>Жерді жалдау құқығын сату үшін төлем</t>
  </si>
  <si>
    <t>БАРЛЫҒЫ 1-3 санаттағы кірістер</t>
  </si>
  <si>
    <t xml:space="preserve">Қаржы бөлімінің басшысы                               А. Сызаева               </t>
  </si>
  <si>
    <t>Әлеуметтік салық</t>
  </si>
  <si>
    <t>2026 жылғы 1 қыркүйек 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</si>
</sst>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.0"/>
    <numFmt numFmtId="165" formatCode="0.0"/>
    <numFmt numFmtId="166" formatCode="#\ ##0"/>
    <numFmt numFmtId="167" formatCode="#,##0.0"/>
  </numFmts>
  <fonts count="45">
    <font>
      <sz val="11"/>
      <color theme="1"/>
      <name val="Calibri"/>
      <charset val="134"/>
      <scheme val="minor"/>
    </font>
    <font>
      <sz val="12"/>
      <name val="Arial Cyr"/>
      <charset val="204"/>
    </font>
    <font>
      <sz val="9"/>
      <name val="Arial Cyr"/>
      <charset val="204"/>
    </font>
    <font>
      <b/>
      <i/>
      <sz val="12"/>
      <name val="Arial Cyr"/>
      <charset val="204"/>
    </font>
    <font>
      <sz val="11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i/>
      <sz val="10"/>
      <name val="Arial Cyr"/>
      <charset val="204"/>
    </font>
    <font>
      <sz val="9"/>
      <name val="Times New Roman"/>
      <charset val="134"/>
    </font>
    <font>
      <sz val="8"/>
      <name val="Times New Roman"/>
      <charset val="134"/>
    </font>
    <font>
      <i/>
      <sz val="8"/>
      <name val="Times New Roman"/>
      <charset val="134"/>
    </font>
    <font>
      <i/>
      <sz val="10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134"/>
    </font>
    <font>
      <i/>
      <sz val="12"/>
      <name val="Times New Roman"/>
      <charset val="134"/>
    </font>
    <font>
      <b/>
      <i/>
      <sz val="12"/>
      <name val="Times New Roman"/>
      <charset val="204"/>
    </font>
    <font>
      <sz val="11"/>
      <name val="Times New Roman"/>
      <charset val="204"/>
    </font>
    <font>
      <i/>
      <sz val="11"/>
      <name val="Times New Roman"/>
      <charset val="204"/>
    </font>
    <font>
      <b/>
      <i/>
      <sz val="11"/>
      <name val="Times New Roman"/>
      <charset val="204"/>
    </font>
    <font>
      <b/>
      <i/>
      <sz val="12"/>
      <name val="Times New Roman"/>
      <charset val="134"/>
    </font>
    <font>
      <i/>
      <sz val="12"/>
      <name val="Arial Cyr"/>
      <charset val="204"/>
    </font>
    <font>
      <b/>
      <sz val="11"/>
      <name val="Times New Roman"/>
      <charset val="134"/>
    </font>
    <font>
      <b/>
      <i/>
      <sz val="11"/>
      <name val="Times New Roman"/>
      <charset val="134"/>
    </font>
    <font>
      <b/>
      <i/>
      <sz val="12"/>
      <name val="Times New Roman"/>
      <charset val="134"/>
    </font>
    <font>
      <b/>
      <i/>
      <sz val="12"/>
      <name val="Times New Roman"/>
      <charset val="204"/>
    </font>
    <font>
      <sz val="11"/>
      <name val="Times New Roman"/>
      <charset val="134"/>
    </font>
    <font>
      <sz val="10"/>
      <name val="Times New Roman"/>
      <charset val="134"/>
    </font>
    <font>
      <i/>
      <sz val="10"/>
      <name val="Times New Roman"/>
      <charset val="204"/>
    </font>
    <font>
      <sz val="10"/>
      <name val="Times New Roman"/>
      <charset val="204"/>
    </font>
    <font>
      <b/>
      <sz val="11"/>
      <name val="Times New Roman"/>
      <charset val="204"/>
    </font>
    <font>
      <b/>
      <sz val="12"/>
      <name val="Times New Roman"/>
      <charset val="134"/>
    </font>
    <font>
      <b/>
      <sz val="12"/>
      <name val="Arial"/>
      <charset val="204"/>
    </font>
    <font>
      <sz val="12"/>
      <name val="Arial"/>
      <charset val="204"/>
    </font>
    <font>
      <sz val="12"/>
      <color indexed="8"/>
      <name val="Times New Roman Cyr"/>
      <charset val="204"/>
    </font>
    <font>
      <i/>
      <sz val="12"/>
      <color indexed="8"/>
      <name val="Times New Roman Cyr"/>
      <charset val="204"/>
    </font>
    <font>
      <i/>
      <sz val="12"/>
      <color indexed="10"/>
      <name val="Times New Roman Cyr"/>
      <charset val="204"/>
    </font>
    <font>
      <i/>
      <sz val="12"/>
      <name val="Times New Roman Cyr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2"/>
      <name val="Times New Roman"/>
      <family val="1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07">
    <xf numFmtId="0" fontId="0" fillId="0" borderId="0" xfId="0"/>
    <xf numFmtId="0" fontId="1" fillId="0" borderId="0" xfId="0" applyFont="1"/>
    <xf numFmtId="0" fontId="1" fillId="0" borderId="0" xfId="1" applyFont="1"/>
    <xf numFmtId="0" fontId="2" fillId="0" borderId="0" xfId="0" applyFont="1"/>
    <xf numFmtId="0" fontId="3" fillId="0" borderId="0" xfId="1" applyFont="1"/>
    <xf numFmtId="0" fontId="4" fillId="0" borderId="0" xfId="1" applyFont="1" applyAlignment="1">
      <alignment vertical="center"/>
    </xf>
    <xf numFmtId="0" fontId="5" fillId="0" borderId="0" xfId="1"/>
    <xf numFmtId="0" fontId="6" fillId="0" borderId="0" xfId="1" applyFont="1" applyAlignment="1">
      <alignment vertical="center"/>
    </xf>
    <xf numFmtId="0" fontId="5" fillId="0" borderId="0" xfId="1" applyAlignment="1">
      <alignment vertical="center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0" fontId="2" fillId="0" borderId="0" xfId="1" applyFont="1"/>
    <xf numFmtId="0" fontId="7" fillId="0" borderId="0" xfId="1" applyFont="1"/>
    <xf numFmtId="0" fontId="8" fillId="0" borderId="0" xfId="1" applyFont="1" applyAlignment="1">
      <alignment horizontal="center" wrapText="1"/>
    </xf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3" fillId="0" borderId="0" xfId="1" applyFont="1" applyAlignment="1">
      <alignment horizontal="center" wrapText="1"/>
    </xf>
    <xf numFmtId="0" fontId="13" fillId="0" borderId="0" xfId="1" applyFont="1"/>
    <xf numFmtId="0" fontId="14" fillId="0" borderId="0" xfId="1" applyFont="1"/>
    <xf numFmtId="0" fontId="14" fillId="0" borderId="0" xfId="1" applyFont="1" applyAlignment="1">
      <alignment horizontal="left"/>
    </xf>
    <xf numFmtId="0" fontId="12" fillId="0" borderId="0" xfId="1" applyFont="1" applyAlignment="1">
      <alignment horizontal="center" wrapText="1"/>
    </xf>
    <xf numFmtId="0" fontId="12" fillId="0" borderId="0" xfId="1" applyFont="1"/>
    <xf numFmtId="0" fontId="15" fillId="0" borderId="0" xfId="1" applyFont="1" applyAlignment="1">
      <alignment horizontal="left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9" fillId="0" borderId="1" xfId="1" applyFont="1" applyBorder="1" applyAlignment="1">
      <alignment horizontal="center" vertical="center" wrapText="1"/>
    </xf>
    <xf numFmtId="0" fontId="20" fillId="0" borderId="0" xfId="1" applyFont="1"/>
    <xf numFmtId="0" fontId="21" fillId="0" borderId="1" xfId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64" fontId="23" fillId="0" borderId="1" xfId="1" applyNumberFormat="1" applyFont="1" applyBorder="1" applyAlignment="1">
      <alignment horizontal="center" vertical="center" wrapText="1"/>
    </xf>
    <xf numFmtId="164" fontId="24" fillId="0" borderId="1" xfId="1" applyNumberFormat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164" fontId="27" fillId="0" borderId="1" xfId="1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 shrinkToFit="1"/>
    </xf>
    <xf numFmtId="0" fontId="28" fillId="0" borderId="1" xfId="0" applyFont="1" applyBorder="1" applyAlignment="1">
      <alignment horizontal="left" vertical="center" wrapText="1" shrinkToFit="1"/>
    </xf>
    <xf numFmtId="0" fontId="25" fillId="2" borderId="1" xfId="0" applyFont="1" applyFill="1" applyBorder="1" applyAlignment="1">
      <alignment horizontal="left" vertical="center" wrapText="1" shrinkToFit="1"/>
    </xf>
    <xf numFmtId="0" fontId="29" fillId="0" borderId="1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30" fillId="0" borderId="1" xfId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30" fillId="0" borderId="0" xfId="1" applyFont="1" applyAlignment="1">
      <alignment horizontal="center" vertical="center" wrapText="1"/>
    </xf>
    <xf numFmtId="0" fontId="30" fillId="0" borderId="0" xfId="1" applyFont="1" applyAlignment="1">
      <alignment horizontal="center" vertical="center"/>
    </xf>
    <xf numFmtId="166" fontId="30" fillId="0" borderId="0" xfId="1" applyNumberFormat="1" applyFont="1" applyAlignment="1">
      <alignment horizontal="center" vertical="center" wrapText="1"/>
    </xf>
    <xf numFmtId="164" fontId="30" fillId="0" borderId="0" xfId="1" applyNumberFormat="1" applyFont="1" applyAlignment="1">
      <alignment horizontal="center" vertical="center" wrapText="1"/>
    </xf>
    <xf numFmtId="165" fontId="19" fillId="0" borderId="0" xfId="1" applyNumberFormat="1" applyFont="1" applyAlignment="1">
      <alignment horizontal="center" vertical="center" wrapText="1"/>
    </xf>
    <xf numFmtId="164" fontId="19" fillId="0" borderId="0" xfId="1" applyNumberFormat="1" applyFont="1" applyAlignment="1">
      <alignment horizontal="center" vertical="center" wrapText="1"/>
    </xf>
    <xf numFmtId="164" fontId="12" fillId="0" borderId="0" xfId="1" applyNumberFormat="1" applyFont="1" applyAlignment="1">
      <alignment horizontal="center" vertical="center" wrapText="1"/>
    </xf>
    <xf numFmtId="164" fontId="15" fillId="0" borderId="0" xfId="1" applyNumberFormat="1" applyFont="1" applyAlignment="1">
      <alignment horizontal="center" vertical="center" wrapText="1"/>
    </xf>
    <xf numFmtId="0" fontId="30" fillId="0" borderId="0" xfId="1" applyFont="1" applyAlignment="1">
      <alignment horizontal="center" wrapText="1"/>
    </xf>
    <xf numFmtId="165" fontId="30" fillId="0" borderId="0" xfId="1" applyNumberFormat="1" applyFont="1" applyAlignment="1">
      <alignment horizontal="center" wrapText="1"/>
    </xf>
    <xf numFmtId="165" fontId="19" fillId="0" borderId="0" xfId="1" applyNumberFormat="1" applyFont="1" applyAlignment="1">
      <alignment horizontal="center" wrapText="1"/>
    </xf>
    <xf numFmtId="0" fontId="30" fillId="0" borderId="0" xfId="1" applyFont="1"/>
    <xf numFmtId="165" fontId="30" fillId="0" borderId="0" xfId="1" applyNumberFormat="1" applyFont="1" applyAlignment="1">
      <alignment horizontal="right"/>
    </xf>
    <xf numFmtId="0" fontId="31" fillId="0" borderId="0" xfId="1" applyFont="1" applyAlignment="1">
      <alignment vertical="center"/>
    </xf>
    <xf numFmtId="165" fontId="19" fillId="0" borderId="0" xfId="1" applyNumberFormat="1" applyFont="1" applyAlignment="1">
      <alignment horizontal="right"/>
    </xf>
    <xf numFmtId="1" fontId="19" fillId="0" borderId="0" xfId="1" applyNumberFormat="1" applyFont="1" applyAlignment="1">
      <alignment horizontal="right"/>
    </xf>
    <xf numFmtId="0" fontId="19" fillId="0" borderId="0" xfId="1" applyFont="1"/>
    <xf numFmtId="165" fontId="13" fillId="0" borderId="0" xfId="1" applyNumberFormat="1" applyFont="1" applyAlignment="1">
      <alignment horizontal="right"/>
    </xf>
    <xf numFmtId="0" fontId="14" fillId="0" borderId="0" xfId="1" applyFont="1" applyAlignment="1">
      <alignment horizontal="right"/>
    </xf>
    <xf numFmtId="165" fontId="32" fillId="3" borderId="0" xfId="1" applyNumberFormat="1" applyFont="1" applyFill="1" applyAlignment="1">
      <alignment vertical="center"/>
    </xf>
    <xf numFmtId="165" fontId="33" fillId="0" borderId="0" xfId="1" applyNumberFormat="1" applyFont="1"/>
    <xf numFmtId="0" fontId="34" fillId="0" borderId="0" xfId="1" applyFont="1"/>
    <xf numFmtId="0" fontId="35" fillId="0" borderId="0" xfId="1" applyFont="1"/>
    <xf numFmtId="0" fontId="32" fillId="0" borderId="0" xfId="1" applyFont="1" applyAlignment="1">
      <alignment vertical="center"/>
    </xf>
    <xf numFmtId="0" fontId="36" fillId="0" borderId="0" xfId="1" applyFont="1"/>
    <xf numFmtId="165" fontId="32" fillId="3" borderId="0" xfId="1" applyNumberFormat="1" applyFont="1" applyFill="1" applyAlignment="1">
      <alignment horizontal="center" vertical="center"/>
    </xf>
    <xf numFmtId="0" fontId="1" fillId="0" borderId="0" xfId="1" applyFont="1" applyAlignment="1">
      <alignment horizontal="center"/>
    </xf>
    <xf numFmtId="165" fontId="1" fillId="0" borderId="0" xfId="1" applyNumberFormat="1" applyFont="1"/>
    <xf numFmtId="165" fontId="5" fillId="0" borderId="0" xfId="1" applyNumberFormat="1"/>
    <xf numFmtId="167" fontId="37" fillId="0" borderId="1" xfId="1" applyNumberFormat="1" applyFont="1" applyBorder="1" applyAlignment="1">
      <alignment horizontal="center" vertical="center" wrapText="1"/>
    </xf>
    <xf numFmtId="167" fontId="39" fillId="0" borderId="1" xfId="1" applyNumberFormat="1" applyFont="1" applyBorder="1" applyAlignment="1">
      <alignment horizontal="center" vertical="center" wrapText="1"/>
    </xf>
    <xf numFmtId="167" fontId="40" fillId="0" borderId="1" xfId="1" applyNumberFormat="1" applyFont="1" applyBorder="1" applyAlignment="1">
      <alignment horizontal="center" vertical="center" wrapText="1"/>
    </xf>
    <xf numFmtId="167" fontId="43" fillId="0" borderId="1" xfId="1" applyNumberFormat="1" applyFont="1" applyBorder="1" applyAlignment="1">
      <alignment horizontal="center" vertical="center" wrapText="1"/>
    </xf>
    <xf numFmtId="167" fontId="44" fillId="0" borderId="1" xfId="1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1" fillId="0" borderId="0" xfId="1" applyFont="1" applyAlignment="1">
      <alignment horizontal="center" vertical="center"/>
    </xf>
    <xf numFmtId="3" fontId="37" fillId="0" borderId="2" xfId="1" applyNumberFormat="1" applyFont="1" applyBorder="1" applyAlignment="1">
      <alignment horizontal="center" vertical="center" wrapText="1"/>
    </xf>
    <xf numFmtId="167" fontId="37" fillId="0" borderId="2" xfId="1" applyNumberFormat="1" applyFont="1" applyBorder="1" applyAlignment="1">
      <alignment horizontal="center" vertical="center"/>
    </xf>
    <xf numFmtId="165" fontId="38" fillId="0" borderId="2" xfId="1" applyNumberFormat="1" applyFont="1" applyBorder="1" applyAlignment="1">
      <alignment horizontal="center" vertical="center" wrapText="1"/>
    </xf>
    <xf numFmtId="167" fontId="38" fillId="0" borderId="2" xfId="1" applyNumberFormat="1" applyFont="1" applyBorder="1" applyAlignment="1">
      <alignment horizontal="center" vertical="center" wrapText="1"/>
    </xf>
    <xf numFmtId="167" fontId="37" fillId="0" borderId="2" xfId="1" applyNumberFormat="1" applyFont="1" applyBorder="1" applyAlignment="1">
      <alignment horizontal="center" vertical="center" wrapText="1"/>
    </xf>
    <xf numFmtId="0" fontId="37" fillId="0" borderId="2" xfId="1" applyFont="1" applyBorder="1" applyAlignment="1">
      <alignment horizontal="center" vertical="center" wrapText="1"/>
    </xf>
    <xf numFmtId="0" fontId="37" fillId="0" borderId="2" xfId="1" applyFont="1" applyBorder="1" applyAlignment="1">
      <alignment horizontal="left" vertical="center" wrapText="1"/>
    </xf>
    <xf numFmtId="167" fontId="37" fillId="0" borderId="2" xfId="0" applyNumberFormat="1" applyFont="1" applyBorder="1" applyAlignment="1">
      <alignment horizontal="center" vertical="center"/>
    </xf>
    <xf numFmtId="167" fontId="39" fillId="0" borderId="2" xfId="1" applyNumberFormat="1" applyFont="1" applyBorder="1" applyAlignment="1">
      <alignment horizontal="center" vertical="center" wrapText="1"/>
    </xf>
    <xf numFmtId="167" fontId="40" fillId="0" borderId="2" xfId="1" applyNumberFormat="1" applyFont="1" applyBorder="1" applyAlignment="1">
      <alignment horizontal="center" vertical="center" wrapText="1"/>
    </xf>
    <xf numFmtId="165" fontId="41" fillId="0" borderId="2" xfId="1" applyNumberFormat="1" applyFont="1" applyBorder="1" applyAlignment="1">
      <alignment horizontal="center" vertical="center" wrapText="1"/>
    </xf>
    <xf numFmtId="167" fontId="41" fillId="0" borderId="2" xfId="1" applyNumberFormat="1" applyFont="1" applyBorder="1" applyAlignment="1">
      <alignment horizontal="center" vertical="center" wrapText="1"/>
    </xf>
    <xf numFmtId="165" fontId="40" fillId="0" borderId="2" xfId="1" applyNumberFormat="1" applyFont="1" applyBorder="1" applyAlignment="1">
      <alignment horizontal="center" vertical="center" wrapText="1"/>
    </xf>
    <xf numFmtId="167" fontId="37" fillId="0" borderId="2" xfId="0" applyNumberFormat="1" applyFont="1" applyBorder="1" applyAlignment="1">
      <alignment horizontal="center" vertical="center" wrapText="1"/>
    </xf>
    <xf numFmtId="165" fontId="42" fillId="0" borderId="2" xfId="1" applyNumberFormat="1" applyFont="1" applyBorder="1" applyAlignment="1">
      <alignment horizontal="center" vertical="center" wrapText="1"/>
    </xf>
    <xf numFmtId="167" fontId="40" fillId="0" borderId="2" xfId="0" applyNumberFormat="1" applyFont="1" applyBorder="1" applyAlignment="1">
      <alignment horizontal="center" vertical="center" wrapText="1"/>
    </xf>
    <xf numFmtId="3" fontId="43" fillId="0" borderId="2" xfId="1" applyNumberFormat="1" applyFont="1" applyBorder="1" applyAlignment="1">
      <alignment horizontal="center" vertical="center" wrapText="1"/>
    </xf>
    <xf numFmtId="167" fontId="44" fillId="0" borderId="2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zoomScale="70" zoomScaleNormal="70" workbookViewId="0">
      <pane ySplit="8" topLeftCell="A9" activePane="bottomLeft" state="frozen"/>
      <selection pane="bottomLeft" activeCell="B9" sqref="B9"/>
    </sheetView>
  </sheetViews>
  <sheetFormatPr defaultColWidth="9" defaultRowHeight="12.75"/>
  <cols>
    <col min="1" max="1" width="10.5703125" style="10" customWidth="1"/>
    <col min="2" max="2" width="53.28515625" style="11" customWidth="1"/>
    <col min="3" max="3" width="13" style="6" customWidth="1"/>
    <col min="4" max="5" width="13.140625" style="6" customWidth="1"/>
    <col min="6" max="6" width="16.140625" style="12" customWidth="1"/>
    <col min="7" max="7" width="19.140625" style="12" customWidth="1"/>
    <col min="8" max="8" width="13.5703125" style="12" customWidth="1"/>
    <col min="9" max="9" width="15.5703125" style="6" customWidth="1"/>
    <col min="10" max="10" width="11.28515625" style="12" customWidth="1"/>
    <col min="11" max="11" width="8.85546875" style="11" customWidth="1"/>
    <col min="12" max="256" width="8.7109375" style="6"/>
    <col min="257" max="257" width="8" style="6" customWidth="1"/>
    <col min="258" max="258" width="53.28515625" style="6" customWidth="1"/>
    <col min="259" max="259" width="11.28515625" style="6" customWidth="1"/>
    <col min="260" max="260" width="10.42578125" style="6" customWidth="1"/>
    <col min="261" max="262" width="12.140625" style="6" customWidth="1"/>
    <col min="263" max="263" width="12.42578125" style="6" customWidth="1"/>
    <col min="264" max="264" width="12.140625" style="6" customWidth="1"/>
    <col min="265" max="265" width="13.5703125" style="6" customWidth="1"/>
    <col min="266" max="266" width="9.42578125" style="6" customWidth="1"/>
    <col min="267" max="267" width="8.85546875" style="6" customWidth="1"/>
    <col min="268" max="512" width="8.7109375" style="6"/>
    <col min="513" max="513" width="8" style="6" customWidth="1"/>
    <col min="514" max="514" width="53.28515625" style="6" customWidth="1"/>
    <col min="515" max="515" width="11.28515625" style="6" customWidth="1"/>
    <col min="516" max="516" width="10.42578125" style="6" customWidth="1"/>
    <col min="517" max="518" width="12.140625" style="6" customWidth="1"/>
    <col min="519" max="519" width="12.42578125" style="6" customWidth="1"/>
    <col min="520" max="520" width="12.140625" style="6" customWidth="1"/>
    <col min="521" max="521" width="13.5703125" style="6" customWidth="1"/>
    <col min="522" max="522" width="9.42578125" style="6" customWidth="1"/>
    <col min="523" max="523" width="8.85546875" style="6" customWidth="1"/>
    <col min="524" max="768" width="8.7109375" style="6"/>
    <col min="769" max="769" width="8" style="6" customWidth="1"/>
    <col min="770" max="770" width="53.28515625" style="6" customWidth="1"/>
    <col min="771" max="771" width="11.28515625" style="6" customWidth="1"/>
    <col min="772" max="772" width="10.42578125" style="6" customWidth="1"/>
    <col min="773" max="774" width="12.140625" style="6" customWidth="1"/>
    <col min="775" max="775" width="12.42578125" style="6" customWidth="1"/>
    <col min="776" max="776" width="12.140625" style="6" customWidth="1"/>
    <col min="777" max="777" width="13.5703125" style="6" customWidth="1"/>
    <col min="778" max="778" width="9.42578125" style="6" customWidth="1"/>
    <col min="779" max="779" width="8.85546875" style="6" customWidth="1"/>
    <col min="780" max="1024" width="8.7109375" style="6"/>
    <col min="1025" max="1025" width="8" style="6" customWidth="1"/>
    <col min="1026" max="1026" width="53.28515625" style="6" customWidth="1"/>
    <col min="1027" max="1027" width="11.28515625" style="6" customWidth="1"/>
    <col min="1028" max="1028" width="10.42578125" style="6" customWidth="1"/>
    <col min="1029" max="1030" width="12.140625" style="6" customWidth="1"/>
    <col min="1031" max="1031" width="12.42578125" style="6" customWidth="1"/>
    <col min="1032" max="1032" width="12.140625" style="6" customWidth="1"/>
    <col min="1033" max="1033" width="13.5703125" style="6" customWidth="1"/>
    <col min="1034" max="1034" width="9.42578125" style="6" customWidth="1"/>
    <col min="1035" max="1035" width="8.85546875" style="6" customWidth="1"/>
    <col min="1036" max="1280" width="8.7109375" style="6"/>
    <col min="1281" max="1281" width="8" style="6" customWidth="1"/>
    <col min="1282" max="1282" width="53.28515625" style="6" customWidth="1"/>
    <col min="1283" max="1283" width="11.28515625" style="6" customWidth="1"/>
    <col min="1284" max="1284" width="10.42578125" style="6" customWidth="1"/>
    <col min="1285" max="1286" width="12.140625" style="6" customWidth="1"/>
    <col min="1287" max="1287" width="12.42578125" style="6" customWidth="1"/>
    <col min="1288" max="1288" width="12.140625" style="6" customWidth="1"/>
    <col min="1289" max="1289" width="13.5703125" style="6" customWidth="1"/>
    <col min="1290" max="1290" width="9.42578125" style="6" customWidth="1"/>
    <col min="1291" max="1291" width="8.85546875" style="6" customWidth="1"/>
    <col min="1292" max="1536" width="8.7109375" style="6"/>
    <col min="1537" max="1537" width="8" style="6" customWidth="1"/>
    <col min="1538" max="1538" width="53.28515625" style="6" customWidth="1"/>
    <col min="1539" max="1539" width="11.28515625" style="6" customWidth="1"/>
    <col min="1540" max="1540" width="10.42578125" style="6" customWidth="1"/>
    <col min="1541" max="1542" width="12.140625" style="6" customWidth="1"/>
    <col min="1543" max="1543" width="12.42578125" style="6" customWidth="1"/>
    <col min="1544" max="1544" width="12.140625" style="6" customWidth="1"/>
    <col min="1545" max="1545" width="13.5703125" style="6" customWidth="1"/>
    <col min="1546" max="1546" width="9.42578125" style="6" customWidth="1"/>
    <col min="1547" max="1547" width="8.85546875" style="6" customWidth="1"/>
    <col min="1548" max="1792" width="8.7109375" style="6"/>
    <col min="1793" max="1793" width="8" style="6" customWidth="1"/>
    <col min="1794" max="1794" width="53.28515625" style="6" customWidth="1"/>
    <col min="1795" max="1795" width="11.28515625" style="6" customWidth="1"/>
    <col min="1796" max="1796" width="10.42578125" style="6" customWidth="1"/>
    <col min="1797" max="1798" width="12.140625" style="6" customWidth="1"/>
    <col min="1799" max="1799" width="12.42578125" style="6" customWidth="1"/>
    <col min="1800" max="1800" width="12.140625" style="6" customWidth="1"/>
    <col min="1801" max="1801" width="13.5703125" style="6" customWidth="1"/>
    <col min="1802" max="1802" width="9.42578125" style="6" customWidth="1"/>
    <col min="1803" max="1803" width="8.85546875" style="6" customWidth="1"/>
    <col min="1804" max="2048" width="8.7109375" style="6"/>
    <col min="2049" max="2049" width="8" style="6" customWidth="1"/>
    <col min="2050" max="2050" width="53.28515625" style="6" customWidth="1"/>
    <col min="2051" max="2051" width="11.28515625" style="6" customWidth="1"/>
    <col min="2052" max="2052" width="10.42578125" style="6" customWidth="1"/>
    <col min="2053" max="2054" width="12.140625" style="6" customWidth="1"/>
    <col min="2055" max="2055" width="12.42578125" style="6" customWidth="1"/>
    <col min="2056" max="2056" width="12.140625" style="6" customWidth="1"/>
    <col min="2057" max="2057" width="13.5703125" style="6" customWidth="1"/>
    <col min="2058" max="2058" width="9.42578125" style="6" customWidth="1"/>
    <col min="2059" max="2059" width="8.85546875" style="6" customWidth="1"/>
    <col min="2060" max="2304" width="8.7109375" style="6"/>
    <col min="2305" max="2305" width="8" style="6" customWidth="1"/>
    <col min="2306" max="2306" width="53.28515625" style="6" customWidth="1"/>
    <col min="2307" max="2307" width="11.28515625" style="6" customWidth="1"/>
    <col min="2308" max="2308" width="10.42578125" style="6" customWidth="1"/>
    <col min="2309" max="2310" width="12.140625" style="6" customWidth="1"/>
    <col min="2311" max="2311" width="12.42578125" style="6" customWidth="1"/>
    <col min="2312" max="2312" width="12.140625" style="6" customWidth="1"/>
    <col min="2313" max="2313" width="13.5703125" style="6" customWidth="1"/>
    <col min="2314" max="2314" width="9.42578125" style="6" customWidth="1"/>
    <col min="2315" max="2315" width="8.85546875" style="6" customWidth="1"/>
    <col min="2316" max="2560" width="8.7109375" style="6"/>
    <col min="2561" max="2561" width="8" style="6" customWidth="1"/>
    <col min="2562" max="2562" width="53.28515625" style="6" customWidth="1"/>
    <col min="2563" max="2563" width="11.28515625" style="6" customWidth="1"/>
    <col min="2564" max="2564" width="10.42578125" style="6" customWidth="1"/>
    <col min="2565" max="2566" width="12.140625" style="6" customWidth="1"/>
    <col min="2567" max="2567" width="12.42578125" style="6" customWidth="1"/>
    <col min="2568" max="2568" width="12.140625" style="6" customWidth="1"/>
    <col min="2569" max="2569" width="13.5703125" style="6" customWidth="1"/>
    <col min="2570" max="2570" width="9.42578125" style="6" customWidth="1"/>
    <col min="2571" max="2571" width="8.85546875" style="6" customWidth="1"/>
    <col min="2572" max="2816" width="8.7109375" style="6"/>
    <col min="2817" max="2817" width="8" style="6" customWidth="1"/>
    <col min="2818" max="2818" width="53.28515625" style="6" customWidth="1"/>
    <col min="2819" max="2819" width="11.28515625" style="6" customWidth="1"/>
    <col min="2820" max="2820" width="10.42578125" style="6" customWidth="1"/>
    <col min="2821" max="2822" width="12.140625" style="6" customWidth="1"/>
    <col min="2823" max="2823" width="12.42578125" style="6" customWidth="1"/>
    <col min="2824" max="2824" width="12.140625" style="6" customWidth="1"/>
    <col min="2825" max="2825" width="13.5703125" style="6" customWidth="1"/>
    <col min="2826" max="2826" width="9.42578125" style="6" customWidth="1"/>
    <col min="2827" max="2827" width="8.85546875" style="6" customWidth="1"/>
    <col min="2828" max="3072" width="8.7109375" style="6"/>
    <col min="3073" max="3073" width="8" style="6" customWidth="1"/>
    <col min="3074" max="3074" width="53.28515625" style="6" customWidth="1"/>
    <col min="3075" max="3075" width="11.28515625" style="6" customWidth="1"/>
    <col min="3076" max="3076" width="10.42578125" style="6" customWidth="1"/>
    <col min="3077" max="3078" width="12.140625" style="6" customWidth="1"/>
    <col min="3079" max="3079" width="12.42578125" style="6" customWidth="1"/>
    <col min="3080" max="3080" width="12.140625" style="6" customWidth="1"/>
    <col min="3081" max="3081" width="13.5703125" style="6" customWidth="1"/>
    <col min="3082" max="3082" width="9.42578125" style="6" customWidth="1"/>
    <col min="3083" max="3083" width="8.85546875" style="6" customWidth="1"/>
    <col min="3084" max="3328" width="8.7109375" style="6"/>
    <col min="3329" max="3329" width="8" style="6" customWidth="1"/>
    <col min="3330" max="3330" width="53.28515625" style="6" customWidth="1"/>
    <col min="3331" max="3331" width="11.28515625" style="6" customWidth="1"/>
    <col min="3332" max="3332" width="10.42578125" style="6" customWidth="1"/>
    <col min="3333" max="3334" width="12.140625" style="6" customWidth="1"/>
    <col min="3335" max="3335" width="12.42578125" style="6" customWidth="1"/>
    <col min="3336" max="3336" width="12.140625" style="6" customWidth="1"/>
    <col min="3337" max="3337" width="13.5703125" style="6" customWidth="1"/>
    <col min="3338" max="3338" width="9.42578125" style="6" customWidth="1"/>
    <col min="3339" max="3339" width="8.85546875" style="6" customWidth="1"/>
    <col min="3340" max="3584" width="8.7109375" style="6"/>
    <col min="3585" max="3585" width="8" style="6" customWidth="1"/>
    <col min="3586" max="3586" width="53.28515625" style="6" customWidth="1"/>
    <col min="3587" max="3587" width="11.28515625" style="6" customWidth="1"/>
    <col min="3588" max="3588" width="10.42578125" style="6" customWidth="1"/>
    <col min="3589" max="3590" width="12.140625" style="6" customWidth="1"/>
    <col min="3591" max="3591" width="12.42578125" style="6" customWidth="1"/>
    <col min="3592" max="3592" width="12.140625" style="6" customWidth="1"/>
    <col min="3593" max="3593" width="13.5703125" style="6" customWidth="1"/>
    <col min="3594" max="3594" width="9.42578125" style="6" customWidth="1"/>
    <col min="3595" max="3595" width="8.85546875" style="6" customWidth="1"/>
    <col min="3596" max="3840" width="8.7109375" style="6"/>
    <col min="3841" max="3841" width="8" style="6" customWidth="1"/>
    <col min="3842" max="3842" width="53.28515625" style="6" customWidth="1"/>
    <col min="3843" max="3843" width="11.28515625" style="6" customWidth="1"/>
    <col min="3844" max="3844" width="10.42578125" style="6" customWidth="1"/>
    <col min="3845" max="3846" width="12.140625" style="6" customWidth="1"/>
    <col min="3847" max="3847" width="12.42578125" style="6" customWidth="1"/>
    <col min="3848" max="3848" width="12.140625" style="6" customWidth="1"/>
    <col min="3849" max="3849" width="13.5703125" style="6" customWidth="1"/>
    <col min="3850" max="3850" width="9.42578125" style="6" customWidth="1"/>
    <col min="3851" max="3851" width="8.85546875" style="6" customWidth="1"/>
    <col min="3852" max="4096" width="8.7109375" style="6"/>
    <col min="4097" max="4097" width="8" style="6" customWidth="1"/>
    <col min="4098" max="4098" width="53.28515625" style="6" customWidth="1"/>
    <col min="4099" max="4099" width="11.28515625" style="6" customWidth="1"/>
    <col min="4100" max="4100" width="10.42578125" style="6" customWidth="1"/>
    <col min="4101" max="4102" width="12.140625" style="6" customWidth="1"/>
    <col min="4103" max="4103" width="12.42578125" style="6" customWidth="1"/>
    <col min="4104" max="4104" width="12.140625" style="6" customWidth="1"/>
    <col min="4105" max="4105" width="13.5703125" style="6" customWidth="1"/>
    <col min="4106" max="4106" width="9.42578125" style="6" customWidth="1"/>
    <col min="4107" max="4107" width="8.85546875" style="6" customWidth="1"/>
    <col min="4108" max="4352" width="8.7109375" style="6"/>
    <col min="4353" max="4353" width="8" style="6" customWidth="1"/>
    <col min="4354" max="4354" width="53.28515625" style="6" customWidth="1"/>
    <col min="4355" max="4355" width="11.28515625" style="6" customWidth="1"/>
    <col min="4356" max="4356" width="10.42578125" style="6" customWidth="1"/>
    <col min="4357" max="4358" width="12.140625" style="6" customWidth="1"/>
    <col min="4359" max="4359" width="12.42578125" style="6" customWidth="1"/>
    <col min="4360" max="4360" width="12.140625" style="6" customWidth="1"/>
    <col min="4361" max="4361" width="13.5703125" style="6" customWidth="1"/>
    <col min="4362" max="4362" width="9.42578125" style="6" customWidth="1"/>
    <col min="4363" max="4363" width="8.85546875" style="6" customWidth="1"/>
    <col min="4364" max="4608" width="8.7109375" style="6"/>
    <col min="4609" max="4609" width="8" style="6" customWidth="1"/>
    <col min="4610" max="4610" width="53.28515625" style="6" customWidth="1"/>
    <col min="4611" max="4611" width="11.28515625" style="6" customWidth="1"/>
    <col min="4612" max="4612" width="10.42578125" style="6" customWidth="1"/>
    <col min="4613" max="4614" width="12.140625" style="6" customWidth="1"/>
    <col min="4615" max="4615" width="12.42578125" style="6" customWidth="1"/>
    <col min="4616" max="4616" width="12.140625" style="6" customWidth="1"/>
    <col min="4617" max="4617" width="13.5703125" style="6" customWidth="1"/>
    <col min="4618" max="4618" width="9.42578125" style="6" customWidth="1"/>
    <col min="4619" max="4619" width="8.85546875" style="6" customWidth="1"/>
    <col min="4620" max="4864" width="8.7109375" style="6"/>
    <col min="4865" max="4865" width="8" style="6" customWidth="1"/>
    <col min="4866" max="4866" width="53.28515625" style="6" customWidth="1"/>
    <col min="4867" max="4867" width="11.28515625" style="6" customWidth="1"/>
    <col min="4868" max="4868" width="10.42578125" style="6" customWidth="1"/>
    <col min="4869" max="4870" width="12.140625" style="6" customWidth="1"/>
    <col min="4871" max="4871" width="12.42578125" style="6" customWidth="1"/>
    <col min="4872" max="4872" width="12.140625" style="6" customWidth="1"/>
    <col min="4873" max="4873" width="13.5703125" style="6" customWidth="1"/>
    <col min="4874" max="4874" width="9.42578125" style="6" customWidth="1"/>
    <col min="4875" max="4875" width="8.85546875" style="6" customWidth="1"/>
    <col min="4876" max="5120" width="8.7109375" style="6"/>
    <col min="5121" max="5121" width="8" style="6" customWidth="1"/>
    <col min="5122" max="5122" width="53.28515625" style="6" customWidth="1"/>
    <col min="5123" max="5123" width="11.28515625" style="6" customWidth="1"/>
    <col min="5124" max="5124" width="10.42578125" style="6" customWidth="1"/>
    <col min="5125" max="5126" width="12.140625" style="6" customWidth="1"/>
    <col min="5127" max="5127" width="12.42578125" style="6" customWidth="1"/>
    <col min="5128" max="5128" width="12.140625" style="6" customWidth="1"/>
    <col min="5129" max="5129" width="13.5703125" style="6" customWidth="1"/>
    <col min="5130" max="5130" width="9.42578125" style="6" customWidth="1"/>
    <col min="5131" max="5131" width="8.85546875" style="6" customWidth="1"/>
    <col min="5132" max="5376" width="8.7109375" style="6"/>
    <col min="5377" max="5377" width="8" style="6" customWidth="1"/>
    <col min="5378" max="5378" width="53.28515625" style="6" customWidth="1"/>
    <col min="5379" max="5379" width="11.28515625" style="6" customWidth="1"/>
    <col min="5380" max="5380" width="10.42578125" style="6" customWidth="1"/>
    <col min="5381" max="5382" width="12.140625" style="6" customWidth="1"/>
    <col min="5383" max="5383" width="12.42578125" style="6" customWidth="1"/>
    <col min="5384" max="5384" width="12.140625" style="6" customWidth="1"/>
    <col min="5385" max="5385" width="13.5703125" style="6" customWidth="1"/>
    <col min="5386" max="5386" width="9.42578125" style="6" customWidth="1"/>
    <col min="5387" max="5387" width="8.85546875" style="6" customWidth="1"/>
    <col min="5388" max="5632" width="8.7109375" style="6"/>
    <col min="5633" max="5633" width="8" style="6" customWidth="1"/>
    <col min="5634" max="5634" width="53.28515625" style="6" customWidth="1"/>
    <col min="5635" max="5635" width="11.28515625" style="6" customWidth="1"/>
    <col min="5636" max="5636" width="10.42578125" style="6" customWidth="1"/>
    <col min="5637" max="5638" width="12.140625" style="6" customWidth="1"/>
    <col min="5639" max="5639" width="12.42578125" style="6" customWidth="1"/>
    <col min="5640" max="5640" width="12.140625" style="6" customWidth="1"/>
    <col min="5641" max="5641" width="13.5703125" style="6" customWidth="1"/>
    <col min="5642" max="5642" width="9.42578125" style="6" customWidth="1"/>
    <col min="5643" max="5643" width="8.85546875" style="6" customWidth="1"/>
    <col min="5644" max="5888" width="8.7109375" style="6"/>
    <col min="5889" max="5889" width="8" style="6" customWidth="1"/>
    <col min="5890" max="5890" width="53.28515625" style="6" customWidth="1"/>
    <col min="5891" max="5891" width="11.28515625" style="6" customWidth="1"/>
    <col min="5892" max="5892" width="10.42578125" style="6" customWidth="1"/>
    <col min="5893" max="5894" width="12.140625" style="6" customWidth="1"/>
    <col min="5895" max="5895" width="12.42578125" style="6" customWidth="1"/>
    <col min="5896" max="5896" width="12.140625" style="6" customWidth="1"/>
    <col min="5897" max="5897" width="13.5703125" style="6" customWidth="1"/>
    <col min="5898" max="5898" width="9.42578125" style="6" customWidth="1"/>
    <col min="5899" max="5899" width="8.85546875" style="6" customWidth="1"/>
    <col min="5900" max="6144" width="8.7109375" style="6"/>
    <col min="6145" max="6145" width="8" style="6" customWidth="1"/>
    <col min="6146" max="6146" width="53.28515625" style="6" customWidth="1"/>
    <col min="6147" max="6147" width="11.28515625" style="6" customWidth="1"/>
    <col min="6148" max="6148" width="10.42578125" style="6" customWidth="1"/>
    <col min="6149" max="6150" width="12.140625" style="6" customWidth="1"/>
    <col min="6151" max="6151" width="12.42578125" style="6" customWidth="1"/>
    <col min="6152" max="6152" width="12.140625" style="6" customWidth="1"/>
    <col min="6153" max="6153" width="13.5703125" style="6" customWidth="1"/>
    <col min="6154" max="6154" width="9.42578125" style="6" customWidth="1"/>
    <col min="6155" max="6155" width="8.85546875" style="6" customWidth="1"/>
    <col min="6156" max="6400" width="8.7109375" style="6"/>
    <col min="6401" max="6401" width="8" style="6" customWidth="1"/>
    <col min="6402" max="6402" width="53.28515625" style="6" customWidth="1"/>
    <col min="6403" max="6403" width="11.28515625" style="6" customWidth="1"/>
    <col min="6404" max="6404" width="10.42578125" style="6" customWidth="1"/>
    <col min="6405" max="6406" width="12.140625" style="6" customWidth="1"/>
    <col min="6407" max="6407" width="12.42578125" style="6" customWidth="1"/>
    <col min="6408" max="6408" width="12.140625" style="6" customWidth="1"/>
    <col min="6409" max="6409" width="13.5703125" style="6" customWidth="1"/>
    <col min="6410" max="6410" width="9.42578125" style="6" customWidth="1"/>
    <col min="6411" max="6411" width="8.85546875" style="6" customWidth="1"/>
    <col min="6412" max="6656" width="8.7109375" style="6"/>
    <col min="6657" max="6657" width="8" style="6" customWidth="1"/>
    <col min="6658" max="6658" width="53.28515625" style="6" customWidth="1"/>
    <col min="6659" max="6659" width="11.28515625" style="6" customWidth="1"/>
    <col min="6660" max="6660" width="10.42578125" style="6" customWidth="1"/>
    <col min="6661" max="6662" width="12.140625" style="6" customWidth="1"/>
    <col min="6663" max="6663" width="12.42578125" style="6" customWidth="1"/>
    <col min="6664" max="6664" width="12.140625" style="6" customWidth="1"/>
    <col min="6665" max="6665" width="13.5703125" style="6" customWidth="1"/>
    <col min="6666" max="6666" width="9.42578125" style="6" customWidth="1"/>
    <col min="6667" max="6667" width="8.85546875" style="6" customWidth="1"/>
    <col min="6668" max="6912" width="8.7109375" style="6"/>
    <col min="6913" max="6913" width="8" style="6" customWidth="1"/>
    <col min="6914" max="6914" width="53.28515625" style="6" customWidth="1"/>
    <col min="6915" max="6915" width="11.28515625" style="6" customWidth="1"/>
    <col min="6916" max="6916" width="10.42578125" style="6" customWidth="1"/>
    <col min="6917" max="6918" width="12.140625" style="6" customWidth="1"/>
    <col min="6919" max="6919" width="12.42578125" style="6" customWidth="1"/>
    <col min="6920" max="6920" width="12.140625" style="6" customWidth="1"/>
    <col min="6921" max="6921" width="13.5703125" style="6" customWidth="1"/>
    <col min="6922" max="6922" width="9.42578125" style="6" customWidth="1"/>
    <col min="6923" max="6923" width="8.85546875" style="6" customWidth="1"/>
    <col min="6924" max="7168" width="8.7109375" style="6"/>
    <col min="7169" max="7169" width="8" style="6" customWidth="1"/>
    <col min="7170" max="7170" width="53.28515625" style="6" customWidth="1"/>
    <col min="7171" max="7171" width="11.28515625" style="6" customWidth="1"/>
    <col min="7172" max="7172" width="10.42578125" style="6" customWidth="1"/>
    <col min="7173" max="7174" width="12.140625" style="6" customWidth="1"/>
    <col min="7175" max="7175" width="12.42578125" style="6" customWidth="1"/>
    <col min="7176" max="7176" width="12.140625" style="6" customWidth="1"/>
    <col min="7177" max="7177" width="13.5703125" style="6" customWidth="1"/>
    <col min="7178" max="7178" width="9.42578125" style="6" customWidth="1"/>
    <col min="7179" max="7179" width="8.85546875" style="6" customWidth="1"/>
    <col min="7180" max="7424" width="8.7109375" style="6"/>
    <col min="7425" max="7425" width="8" style="6" customWidth="1"/>
    <col min="7426" max="7426" width="53.28515625" style="6" customWidth="1"/>
    <col min="7427" max="7427" width="11.28515625" style="6" customWidth="1"/>
    <col min="7428" max="7428" width="10.42578125" style="6" customWidth="1"/>
    <col min="7429" max="7430" width="12.140625" style="6" customWidth="1"/>
    <col min="7431" max="7431" width="12.42578125" style="6" customWidth="1"/>
    <col min="7432" max="7432" width="12.140625" style="6" customWidth="1"/>
    <col min="7433" max="7433" width="13.5703125" style="6" customWidth="1"/>
    <col min="7434" max="7434" width="9.42578125" style="6" customWidth="1"/>
    <col min="7435" max="7435" width="8.85546875" style="6" customWidth="1"/>
    <col min="7436" max="7680" width="8.7109375" style="6"/>
    <col min="7681" max="7681" width="8" style="6" customWidth="1"/>
    <col min="7682" max="7682" width="53.28515625" style="6" customWidth="1"/>
    <col min="7683" max="7683" width="11.28515625" style="6" customWidth="1"/>
    <col min="7684" max="7684" width="10.42578125" style="6" customWidth="1"/>
    <col min="7685" max="7686" width="12.140625" style="6" customWidth="1"/>
    <col min="7687" max="7687" width="12.42578125" style="6" customWidth="1"/>
    <col min="7688" max="7688" width="12.140625" style="6" customWidth="1"/>
    <col min="7689" max="7689" width="13.5703125" style="6" customWidth="1"/>
    <col min="7690" max="7690" width="9.42578125" style="6" customWidth="1"/>
    <col min="7691" max="7691" width="8.85546875" style="6" customWidth="1"/>
    <col min="7692" max="7936" width="8.7109375" style="6"/>
    <col min="7937" max="7937" width="8" style="6" customWidth="1"/>
    <col min="7938" max="7938" width="53.28515625" style="6" customWidth="1"/>
    <col min="7939" max="7939" width="11.28515625" style="6" customWidth="1"/>
    <col min="7940" max="7940" width="10.42578125" style="6" customWidth="1"/>
    <col min="7941" max="7942" width="12.140625" style="6" customWidth="1"/>
    <col min="7943" max="7943" width="12.42578125" style="6" customWidth="1"/>
    <col min="7944" max="7944" width="12.140625" style="6" customWidth="1"/>
    <col min="7945" max="7945" width="13.5703125" style="6" customWidth="1"/>
    <col min="7946" max="7946" width="9.42578125" style="6" customWidth="1"/>
    <col min="7947" max="7947" width="8.85546875" style="6" customWidth="1"/>
    <col min="7948" max="8192" width="8.7109375" style="6"/>
    <col min="8193" max="8193" width="8" style="6" customWidth="1"/>
    <col min="8194" max="8194" width="53.28515625" style="6" customWidth="1"/>
    <col min="8195" max="8195" width="11.28515625" style="6" customWidth="1"/>
    <col min="8196" max="8196" width="10.42578125" style="6" customWidth="1"/>
    <col min="8197" max="8198" width="12.140625" style="6" customWidth="1"/>
    <col min="8199" max="8199" width="12.42578125" style="6" customWidth="1"/>
    <col min="8200" max="8200" width="12.140625" style="6" customWidth="1"/>
    <col min="8201" max="8201" width="13.5703125" style="6" customWidth="1"/>
    <col min="8202" max="8202" width="9.42578125" style="6" customWidth="1"/>
    <col min="8203" max="8203" width="8.85546875" style="6" customWidth="1"/>
    <col min="8204" max="8448" width="8.7109375" style="6"/>
    <col min="8449" max="8449" width="8" style="6" customWidth="1"/>
    <col min="8450" max="8450" width="53.28515625" style="6" customWidth="1"/>
    <col min="8451" max="8451" width="11.28515625" style="6" customWidth="1"/>
    <col min="8452" max="8452" width="10.42578125" style="6" customWidth="1"/>
    <col min="8453" max="8454" width="12.140625" style="6" customWidth="1"/>
    <col min="8455" max="8455" width="12.42578125" style="6" customWidth="1"/>
    <col min="8456" max="8456" width="12.140625" style="6" customWidth="1"/>
    <col min="8457" max="8457" width="13.5703125" style="6" customWidth="1"/>
    <col min="8458" max="8458" width="9.42578125" style="6" customWidth="1"/>
    <col min="8459" max="8459" width="8.85546875" style="6" customWidth="1"/>
    <col min="8460" max="8704" width="8.7109375" style="6"/>
    <col min="8705" max="8705" width="8" style="6" customWidth="1"/>
    <col min="8706" max="8706" width="53.28515625" style="6" customWidth="1"/>
    <col min="8707" max="8707" width="11.28515625" style="6" customWidth="1"/>
    <col min="8708" max="8708" width="10.42578125" style="6" customWidth="1"/>
    <col min="8709" max="8710" width="12.140625" style="6" customWidth="1"/>
    <col min="8711" max="8711" width="12.42578125" style="6" customWidth="1"/>
    <col min="8712" max="8712" width="12.140625" style="6" customWidth="1"/>
    <col min="8713" max="8713" width="13.5703125" style="6" customWidth="1"/>
    <col min="8714" max="8714" width="9.42578125" style="6" customWidth="1"/>
    <col min="8715" max="8715" width="8.85546875" style="6" customWidth="1"/>
    <col min="8716" max="8960" width="8.7109375" style="6"/>
    <col min="8961" max="8961" width="8" style="6" customWidth="1"/>
    <col min="8962" max="8962" width="53.28515625" style="6" customWidth="1"/>
    <col min="8963" max="8963" width="11.28515625" style="6" customWidth="1"/>
    <col min="8964" max="8964" width="10.42578125" style="6" customWidth="1"/>
    <col min="8965" max="8966" width="12.140625" style="6" customWidth="1"/>
    <col min="8967" max="8967" width="12.42578125" style="6" customWidth="1"/>
    <col min="8968" max="8968" width="12.140625" style="6" customWidth="1"/>
    <col min="8969" max="8969" width="13.5703125" style="6" customWidth="1"/>
    <col min="8970" max="8970" width="9.42578125" style="6" customWidth="1"/>
    <col min="8971" max="8971" width="8.85546875" style="6" customWidth="1"/>
    <col min="8972" max="9216" width="8.7109375" style="6"/>
    <col min="9217" max="9217" width="8" style="6" customWidth="1"/>
    <col min="9218" max="9218" width="53.28515625" style="6" customWidth="1"/>
    <col min="9219" max="9219" width="11.28515625" style="6" customWidth="1"/>
    <col min="9220" max="9220" width="10.42578125" style="6" customWidth="1"/>
    <col min="9221" max="9222" width="12.140625" style="6" customWidth="1"/>
    <col min="9223" max="9223" width="12.42578125" style="6" customWidth="1"/>
    <col min="9224" max="9224" width="12.140625" style="6" customWidth="1"/>
    <col min="9225" max="9225" width="13.5703125" style="6" customWidth="1"/>
    <col min="9226" max="9226" width="9.42578125" style="6" customWidth="1"/>
    <col min="9227" max="9227" width="8.85546875" style="6" customWidth="1"/>
    <col min="9228" max="9472" width="8.7109375" style="6"/>
    <col min="9473" max="9473" width="8" style="6" customWidth="1"/>
    <col min="9474" max="9474" width="53.28515625" style="6" customWidth="1"/>
    <col min="9475" max="9475" width="11.28515625" style="6" customWidth="1"/>
    <col min="9476" max="9476" width="10.42578125" style="6" customWidth="1"/>
    <col min="9477" max="9478" width="12.140625" style="6" customWidth="1"/>
    <col min="9479" max="9479" width="12.42578125" style="6" customWidth="1"/>
    <col min="9480" max="9480" width="12.140625" style="6" customWidth="1"/>
    <col min="9481" max="9481" width="13.5703125" style="6" customWidth="1"/>
    <col min="9482" max="9482" width="9.42578125" style="6" customWidth="1"/>
    <col min="9483" max="9483" width="8.85546875" style="6" customWidth="1"/>
    <col min="9484" max="9728" width="8.7109375" style="6"/>
    <col min="9729" max="9729" width="8" style="6" customWidth="1"/>
    <col min="9730" max="9730" width="53.28515625" style="6" customWidth="1"/>
    <col min="9731" max="9731" width="11.28515625" style="6" customWidth="1"/>
    <col min="9732" max="9732" width="10.42578125" style="6" customWidth="1"/>
    <col min="9733" max="9734" width="12.140625" style="6" customWidth="1"/>
    <col min="9735" max="9735" width="12.42578125" style="6" customWidth="1"/>
    <col min="9736" max="9736" width="12.140625" style="6" customWidth="1"/>
    <col min="9737" max="9737" width="13.5703125" style="6" customWidth="1"/>
    <col min="9738" max="9738" width="9.42578125" style="6" customWidth="1"/>
    <col min="9739" max="9739" width="8.85546875" style="6" customWidth="1"/>
    <col min="9740" max="9984" width="8.7109375" style="6"/>
    <col min="9985" max="9985" width="8" style="6" customWidth="1"/>
    <col min="9986" max="9986" width="53.28515625" style="6" customWidth="1"/>
    <col min="9987" max="9987" width="11.28515625" style="6" customWidth="1"/>
    <col min="9988" max="9988" width="10.42578125" style="6" customWidth="1"/>
    <col min="9989" max="9990" width="12.140625" style="6" customWidth="1"/>
    <col min="9991" max="9991" width="12.42578125" style="6" customWidth="1"/>
    <col min="9992" max="9992" width="12.140625" style="6" customWidth="1"/>
    <col min="9993" max="9993" width="13.5703125" style="6" customWidth="1"/>
    <col min="9994" max="9994" width="9.42578125" style="6" customWidth="1"/>
    <col min="9995" max="9995" width="8.85546875" style="6" customWidth="1"/>
    <col min="9996" max="10240" width="8.7109375" style="6"/>
    <col min="10241" max="10241" width="8" style="6" customWidth="1"/>
    <col min="10242" max="10242" width="53.28515625" style="6" customWidth="1"/>
    <col min="10243" max="10243" width="11.28515625" style="6" customWidth="1"/>
    <col min="10244" max="10244" width="10.42578125" style="6" customWidth="1"/>
    <col min="10245" max="10246" width="12.140625" style="6" customWidth="1"/>
    <col min="10247" max="10247" width="12.42578125" style="6" customWidth="1"/>
    <col min="10248" max="10248" width="12.140625" style="6" customWidth="1"/>
    <col min="10249" max="10249" width="13.5703125" style="6" customWidth="1"/>
    <col min="10250" max="10250" width="9.42578125" style="6" customWidth="1"/>
    <col min="10251" max="10251" width="8.85546875" style="6" customWidth="1"/>
    <col min="10252" max="10496" width="8.7109375" style="6"/>
    <col min="10497" max="10497" width="8" style="6" customWidth="1"/>
    <col min="10498" max="10498" width="53.28515625" style="6" customWidth="1"/>
    <col min="10499" max="10499" width="11.28515625" style="6" customWidth="1"/>
    <col min="10500" max="10500" width="10.42578125" style="6" customWidth="1"/>
    <col min="10501" max="10502" width="12.140625" style="6" customWidth="1"/>
    <col min="10503" max="10503" width="12.42578125" style="6" customWidth="1"/>
    <col min="10504" max="10504" width="12.140625" style="6" customWidth="1"/>
    <col min="10505" max="10505" width="13.5703125" style="6" customWidth="1"/>
    <col min="10506" max="10506" width="9.42578125" style="6" customWidth="1"/>
    <col min="10507" max="10507" width="8.85546875" style="6" customWidth="1"/>
    <col min="10508" max="10752" width="8.7109375" style="6"/>
    <col min="10753" max="10753" width="8" style="6" customWidth="1"/>
    <col min="10754" max="10754" width="53.28515625" style="6" customWidth="1"/>
    <col min="10755" max="10755" width="11.28515625" style="6" customWidth="1"/>
    <col min="10756" max="10756" width="10.42578125" style="6" customWidth="1"/>
    <col min="10757" max="10758" width="12.140625" style="6" customWidth="1"/>
    <col min="10759" max="10759" width="12.42578125" style="6" customWidth="1"/>
    <col min="10760" max="10760" width="12.140625" style="6" customWidth="1"/>
    <col min="10761" max="10761" width="13.5703125" style="6" customWidth="1"/>
    <col min="10762" max="10762" width="9.42578125" style="6" customWidth="1"/>
    <col min="10763" max="10763" width="8.85546875" style="6" customWidth="1"/>
    <col min="10764" max="11008" width="8.7109375" style="6"/>
    <col min="11009" max="11009" width="8" style="6" customWidth="1"/>
    <col min="11010" max="11010" width="53.28515625" style="6" customWidth="1"/>
    <col min="11011" max="11011" width="11.28515625" style="6" customWidth="1"/>
    <col min="11012" max="11012" width="10.42578125" style="6" customWidth="1"/>
    <col min="11013" max="11014" width="12.140625" style="6" customWidth="1"/>
    <col min="11015" max="11015" width="12.42578125" style="6" customWidth="1"/>
    <col min="11016" max="11016" width="12.140625" style="6" customWidth="1"/>
    <col min="11017" max="11017" width="13.5703125" style="6" customWidth="1"/>
    <col min="11018" max="11018" width="9.42578125" style="6" customWidth="1"/>
    <col min="11019" max="11019" width="8.85546875" style="6" customWidth="1"/>
    <col min="11020" max="11264" width="8.7109375" style="6"/>
    <col min="11265" max="11265" width="8" style="6" customWidth="1"/>
    <col min="11266" max="11266" width="53.28515625" style="6" customWidth="1"/>
    <col min="11267" max="11267" width="11.28515625" style="6" customWidth="1"/>
    <col min="11268" max="11268" width="10.42578125" style="6" customWidth="1"/>
    <col min="11269" max="11270" width="12.140625" style="6" customWidth="1"/>
    <col min="11271" max="11271" width="12.42578125" style="6" customWidth="1"/>
    <col min="11272" max="11272" width="12.140625" style="6" customWidth="1"/>
    <col min="11273" max="11273" width="13.5703125" style="6" customWidth="1"/>
    <col min="11274" max="11274" width="9.42578125" style="6" customWidth="1"/>
    <col min="11275" max="11275" width="8.85546875" style="6" customWidth="1"/>
    <col min="11276" max="11520" width="8.7109375" style="6"/>
    <col min="11521" max="11521" width="8" style="6" customWidth="1"/>
    <col min="11522" max="11522" width="53.28515625" style="6" customWidth="1"/>
    <col min="11523" max="11523" width="11.28515625" style="6" customWidth="1"/>
    <col min="11524" max="11524" width="10.42578125" style="6" customWidth="1"/>
    <col min="11525" max="11526" width="12.140625" style="6" customWidth="1"/>
    <col min="11527" max="11527" width="12.42578125" style="6" customWidth="1"/>
    <col min="11528" max="11528" width="12.140625" style="6" customWidth="1"/>
    <col min="11529" max="11529" width="13.5703125" style="6" customWidth="1"/>
    <col min="11530" max="11530" width="9.42578125" style="6" customWidth="1"/>
    <col min="11531" max="11531" width="8.85546875" style="6" customWidth="1"/>
    <col min="11532" max="11776" width="8.7109375" style="6"/>
    <col min="11777" max="11777" width="8" style="6" customWidth="1"/>
    <col min="11778" max="11778" width="53.28515625" style="6" customWidth="1"/>
    <col min="11779" max="11779" width="11.28515625" style="6" customWidth="1"/>
    <col min="11780" max="11780" width="10.42578125" style="6" customWidth="1"/>
    <col min="11781" max="11782" width="12.140625" style="6" customWidth="1"/>
    <col min="11783" max="11783" width="12.42578125" style="6" customWidth="1"/>
    <col min="11784" max="11784" width="12.140625" style="6" customWidth="1"/>
    <col min="11785" max="11785" width="13.5703125" style="6" customWidth="1"/>
    <col min="11786" max="11786" width="9.42578125" style="6" customWidth="1"/>
    <col min="11787" max="11787" width="8.85546875" style="6" customWidth="1"/>
    <col min="11788" max="12032" width="8.7109375" style="6"/>
    <col min="12033" max="12033" width="8" style="6" customWidth="1"/>
    <col min="12034" max="12034" width="53.28515625" style="6" customWidth="1"/>
    <col min="12035" max="12035" width="11.28515625" style="6" customWidth="1"/>
    <col min="12036" max="12036" width="10.42578125" style="6" customWidth="1"/>
    <col min="12037" max="12038" width="12.140625" style="6" customWidth="1"/>
    <col min="12039" max="12039" width="12.42578125" style="6" customWidth="1"/>
    <col min="12040" max="12040" width="12.140625" style="6" customWidth="1"/>
    <col min="12041" max="12041" width="13.5703125" style="6" customWidth="1"/>
    <col min="12042" max="12042" width="9.42578125" style="6" customWidth="1"/>
    <col min="12043" max="12043" width="8.85546875" style="6" customWidth="1"/>
    <col min="12044" max="12288" width="8.7109375" style="6"/>
    <col min="12289" max="12289" width="8" style="6" customWidth="1"/>
    <col min="12290" max="12290" width="53.28515625" style="6" customWidth="1"/>
    <col min="12291" max="12291" width="11.28515625" style="6" customWidth="1"/>
    <col min="12292" max="12292" width="10.42578125" style="6" customWidth="1"/>
    <col min="12293" max="12294" width="12.140625" style="6" customWidth="1"/>
    <col min="12295" max="12295" width="12.42578125" style="6" customWidth="1"/>
    <col min="12296" max="12296" width="12.140625" style="6" customWidth="1"/>
    <col min="12297" max="12297" width="13.5703125" style="6" customWidth="1"/>
    <col min="12298" max="12298" width="9.42578125" style="6" customWidth="1"/>
    <col min="12299" max="12299" width="8.85546875" style="6" customWidth="1"/>
    <col min="12300" max="12544" width="8.7109375" style="6"/>
    <col min="12545" max="12545" width="8" style="6" customWidth="1"/>
    <col min="12546" max="12546" width="53.28515625" style="6" customWidth="1"/>
    <col min="12547" max="12547" width="11.28515625" style="6" customWidth="1"/>
    <col min="12548" max="12548" width="10.42578125" style="6" customWidth="1"/>
    <col min="12549" max="12550" width="12.140625" style="6" customWidth="1"/>
    <col min="12551" max="12551" width="12.42578125" style="6" customWidth="1"/>
    <col min="12552" max="12552" width="12.140625" style="6" customWidth="1"/>
    <col min="12553" max="12553" width="13.5703125" style="6" customWidth="1"/>
    <col min="12554" max="12554" width="9.42578125" style="6" customWidth="1"/>
    <col min="12555" max="12555" width="8.85546875" style="6" customWidth="1"/>
    <col min="12556" max="12800" width="8.7109375" style="6"/>
    <col min="12801" max="12801" width="8" style="6" customWidth="1"/>
    <col min="12802" max="12802" width="53.28515625" style="6" customWidth="1"/>
    <col min="12803" max="12803" width="11.28515625" style="6" customWidth="1"/>
    <col min="12804" max="12804" width="10.42578125" style="6" customWidth="1"/>
    <col min="12805" max="12806" width="12.140625" style="6" customWidth="1"/>
    <col min="12807" max="12807" width="12.42578125" style="6" customWidth="1"/>
    <col min="12808" max="12808" width="12.140625" style="6" customWidth="1"/>
    <col min="12809" max="12809" width="13.5703125" style="6" customWidth="1"/>
    <col min="12810" max="12810" width="9.42578125" style="6" customWidth="1"/>
    <col min="12811" max="12811" width="8.85546875" style="6" customWidth="1"/>
    <col min="12812" max="13056" width="8.7109375" style="6"/>
    <col min="13057" max="13057" width="8" style="6" customWidth="1"/>
    <col min="13058" max="13058" width="53.28515625" style="6" customWidth="1"/>
    <col min="13059" max="13059" width="11.28515625" style="6" customWidth="1"/>
    <col min="13060" max="13060" width="10.42578125" style="6" customWidth="1"/>
    <col min="13061" max="13062" width="12.140625" style="6" customWidth="1"/>
    <col min="13063" max="13063" width="12.42578125" style="6" customWidth="1"/>
    <col min="13064" max="13064" width="12.140625" style="6" customWidth="1"/>
    <col min="13065" max="13065" width="13.5703125" style="6" customWidth="1"/>
    <col min="13066" max="13066" width="9.42578125" style="6" customWidth="1"/>
    <col min="13067" max="13067" width="8.85546875" style="6" customWidth="1"/>
    <col min="13068" max="13312" width="8.7109375" style="6"/>
    <col min="13313" max="13313" width="8" style="6" customWidth="1"/>
    <col min="13314" max="13314" width="53.28515625" style="6" customWidth="1"/>
    <col min="13315" max="13315" width="11.28515625" style="6" customWidth="1"/>
    <col min="13316" max="13316" width="10.42578125" style="6" customWidth="1"/>
    <col min="13317" max="13318" width="12.140625" style="6" customWidth="1"/>
    <col min="13319" max="13319" width="12.42578125" style="6" customWidth="1"/>
    <col min="13320" max="13320" width="12.140625" style="6" customWidth="1"/>
    <col min="13321" max="13321" width="13.5703125" style="6" customWidth="1"/>
    <col min="13322" max="13322" width="9.42578125" style="6" customWidth="1"/>
    <col min="13323" max="13323" width="8.85546875" style="6" customWidth="1"/>
    <col min="13324" max="13568" width="8.7109375" style="6"/>
    <col min="13569" max="13569" width="8" style="6" customWidth="1"/>
    <col min="13570" max="13570" width="53.28515625" style="6" customWidth="1"/>
    <col min="13571" max="13571" width="11.28515625" style="6" customWidth="1"/>
    <col min="13572" max="13572" width="10.42578125" style="6" customWidth="1"/>
    <col min="13573" max="13574" width="12.140625" style="6" customWidth="1"/>
    <col min="13575" max="13575" width="12.42578125" style="6" customWidth="1"/>
    <col min="13576" max="13576" width="12.140625" style="6" customWidth="1"/>
    <col min="13577" max="13577" width="13.5703125" style="6" customWidth="1"/>
    <col min="13578" max="13578" width="9.42578125" style="6" customWidth="1"/>
    <col min="13579" max="13579" width="8.85546875" style="6" customWidth="1"/>
    <col min="13580" max="13824" width="8.7109375" style="6"/>
    <col min="13825" max="13825" width="8" style="6" customWidth="1"/>
    <col min="13826" max="13826" width="53.28515625" style="6" customWidth="1"/>
    <col min="13827" max="13827" width="11.28515625" style="6" customWidth="1"/>
    <col min="13828" max="13828" width="10.42578125" style="6" customWidth="1"/>
    <col min="13829" max="13830" width="12.140625" style="6" customWidth="1"/>
    <col min="13831" max="13831" width="12.42578125" style="6" customWidth="1"/>
    <col min="13832" max="13832" width="12.140625" style="6" customWidth="1"/>
    <col min="13833" max="13833" width="13.5703125" style="6" customWidth="1"/>
    <col min="13834" max="13834" width="9.42578125" style="6" customWidth="1"/>
    <col min="13835" max="13835" width="8.85546875" style="6" customWidth="1"/>
    <col min="13836" max="14080" width="8.7109375" style="6"/>
    <col min="14081" max="14081" width="8" style="6" customWidth="1"/>
    <col min="14082" max="14082" width="53.28515625" style="6" customWidth="1"/>
    <col min="14083" max="14083" width="11.28515625" style="6" customWidth="1"/>
    <col min="14084" max="14084" width="10.42578125" style="6" customWidth="1"/>
    <col min="14085" max="14086" width="12.140625" style="6" customWidth="1"/>
    <col min="14087" max="14087" width="12.42578125" style="6" customWidth="1"/>
    <col min="14088" max="14088" width="12.140625" style="6" customWidth="1"/>
    <col min="14089" max="14089" width="13.5703125" style="6" customWidth="1"/>
    <col min="14090" max="14090" width="9.42578125" style="6" customWidth="1"/>
    <col min="14091" max="14091" width="8.85546875" style="6" customWidth="1"/>
    <col min="14092" max="14336" width="8.7109375" style="6"/>
    <col min="14337" max="14337" width="8" style="6" customWidth="1"/>
    <col min="14338" max="14338" width="53.28515625" style="6" customWidth="1"/>
    <col min="14339" max="14339" width="11.28515625" style="6" customWidth="1"/>
    <col min="14340" max="14340" width="10.42578125" style="6" customWidth="1"/>
    <col min="14341" max="14342" width="12.140625" style="6" customWidth="1"/>
    <col min="14343" max="14343" width="12.42578125" style="6" customWidth="1"/>
    <col min="14344" max="14344" width="12.140625" style="6" customWidth="1"/>
    <col min="14345" max="14345" width="13.5703125" style="6" customWidth="1"/>
    <col min="14346" max="14346" width="9.42578125" style="6" customWidth="1"/>
    <col min="14347" max="14347" width="8.85546875" style="6" customWidth="1"/>
    <col min="14348" max="14592" width="8.7109375" style="6"/>
    <col min="14593" max="14593" width="8" style="6" customWidth="1"/>
    <col min="14594" max="14594" width="53.28515625" style="6" customWidth="1"/>
    <col min="14595" max="14595" width="11.28515625" style="6" customWidth="1"/>
    <col min="14596" max="14596" width="10.42578125" style="6" customWidth="1"/>
    <col min="14597" max="14598" width="12.140625" style="6" customWidth="1"/>
    <col min="14599" max="14599" width="12.42578125" style="6" customWidth="1"/>
    <col min="14600" max="14600" width="12.140625" style="6" customWidth="1"/>
    <col min="14601" max="14601" width="13.5703125" style="6" customWidth="1"/>
    <col min="14602" max="14602" width="9.42578125" style="6" customWidth="1"/>
    <col min="14603" max="14603" width="8.85546875" style="6" customWidth="1"/>
    <col min="14604" max="14848" width="8.7109375" style="6"/>
    <col min="14849" max="14849" width="8" style="6" customWidth="1"/>
    <col min="14850" max="14850" width="53.28515625" style="6" customWidth="1"/>
    <col min="14851" max="14851" width="11.28515625" style="6" customWidth="1"/>
    <col min="14852" max="14852" width="10.42578125" style="6" customWidth="1"/>
    <col min="14853" max="14854" width="12.140625" style="6" customWidth="1"/>
    <col min="14855" max="14855" width="12.42578125" style="6" customWidth="1"/>
    <col min="14856" max="14856" width="12.140625" style="6" customWidth="1"/>
    <col min="14857" max="14857" width="13.5703125" style="6" customWidth="1"/>
    <col min="14858" max="14858" width="9.42578125" style="6" customWidth="1"/>
    <col min="14859" max="14859" width="8.85546875" style="6" customWidth="1"/>
    <col min="14860" max="15104" width="8.7109375" style="6"/>
    <col min="15105" max="15105" width="8" style="6" customWidth="1"/>
    <col min="15106" max="15106" width="53.28515625" style="6" customWidth="1"/>
    <col min="15107" max="15107" width="11.28515625" style="6" customWidth="1"/>
    <col min="15108" max="15108" width="10.42578125" style="6" customWidth="1"/>
    <col min="15109" max="15110" width="12.140625" style="6" customWidth="1"/>
    <col min="15111" max="15111" width="12.42578125" style="6" customWidth="1"/>
    <col min="15112" max="15112" width="12.140625" style="6" customWidth="1"/>
    <col min="15113" max="15113" width="13.5703125" style="6" customWidth="1"/>
    <col min="15114" max="15114" width="9.42578125" style="6" customWidth="1"/>
    <col min="15115" max="15115" width="8.85546875" style="6" customWidth="1"/>
    <col min="15116" max="15360" width="8.7109375" style="6"/>
    <col min="15361" max="15361" width="8" style="6" customWidth="1"/>
    <col min="15362" max="15362" width="53.28515625" style="6" customWidth="1"/>
    <col min="15363" max="15363" width="11.28515625" style="6" customWidth="1"/>
    <col min="15364" max="15364" width="10.42578125" style="6" customWidth="1"/>
    <col min="15365" max="15366" width="12.140625" style="6" customWidth="1"/>
    <col min="15367" max="15367" width="12.42578125" style="6" customWidth="1"/>
    <col min="15368" max="15368" width="12.140625" style="6" customWidth="1"/>
    <col min="15369" max="15369" width="13.5703125" style="6" customWidth="1"/>
    <col min="15370" max="15370" width="9.42578125" style="6" customWidth="1"/>
    <col min="15371" max="15371" width="8.85546875" style="6" customWidth="1"/>
    <col min="15372" max="15616" width="8.7109375" style="6"/>
    <col min="15617" max="15617" width="8" style="6" customWidth="1"/>
    <col min="15618" max="15618" width="53.28515625" style="6" customWidth="1"/>
    <col min="15619" max="15619" width="11.28515625" style="6" customWidth="1"/>
    <col min="15620" max="15620" width="10.42578125" style="6" customWidth="1"/>
    <col min="15621" max="15622" width="12.140625" style="6" customWidth="1"/>
    <col min="15623" max="15623" width="12.42578125" style="6" customWidth="1"/>
    <col min="15624" max="15624" width="12.140625" style="6" customWidth="1"/>
    <col min="15625" max="15625" width="13.5703125" style="6" customWidth="1"/>
    <col min="15626" max="15626" width="9.42578125" style="6" customWidth="1"/>
    <col min="15627" max="15627" width="8.85546875" style="6" customWidth="1"/>
    <col min="15628" max="15872" width="8.7109375" style="6"/>
    <col min="15873" max="15873" width="8" style="6" customWidth="1"/>
    <col min="15874" max="15874" width="53.28515625" style="6" customWidth="1"/>
    <col min="15875" max="15875" width="11.28515625" style="6" customWidth="1"/>
    <col min="15876" max="15876" width="10.42578125" style="6" customWidth="1"/>
    <col min="15877" max="15878" width="12.140625" style="6" customWidth="1"/>
    <col min="15879" max="15879" width="12.42578125" style="6" customWidth="1"/>
    <col min="15880" max="15880" width="12.140625" style="6" customWidth="1"/>
    <col min="15881" max="15881" width="13.5703125" style="6" customWidth="1"/>
    <col min="15882" max="15882" width="9.42578125" style="6" customWidth="1"/>
    <col min="15883" max="15883" width="8.85546875" style="6" customWidth="1"/>
    <col min="15884" max="16128" width="8.7109375" style="6"/>
    <col min="16129" max="16129" width="8" style="6" customWidth="1"/>
    <col min="16130" max="16130" width="53.28515625" style="6" customWidth="1"/>
    <col min="16131" max="16131" width="11.28515625" style="6" customWidth="1"/>
    <col min="16132" max="16132" width="10.42578125" style="6" customWidth="1"/>
    <col min="16133" max="16134" width="12.140625" style="6" customWidth="1"/>
    <col min="16135" max="16135" width="12.42578125" style="6" customWidth="1"/>
    <col min="16136" max="16136" width="12.140625" style="6" customWidth="1"/>
    <col min="16137" max="16137" width="13.5703125" style="6" customWidth="1"/>
    <col min="16138" max="16138" width="9.42578125" style="6" customWidth="1"/>
    <col min="16139" max="16139" width="8.85546875" style="6" customWidth="1"/>
    <col min="16140" max="16384" width="8.7109375" style="6"/>
  </cols>
  <sheetData>
    <row r="1" spans="1:11" ht="5.45" customHeight="1">
      <c r="A1" s="13"/>
      <c r="B1" s="14"/>
      <c r="C1" s="15"/>
      <c r="D1" s="15"/>
      <c r="E1" s="15"/>
      <c r="F1" s="16"/>
      <c r="G1" s="16"/>
      <c r="H1" s="17"/>
      <c r="I1" s="15"/>
      <c r="J1" s="16"/>
    </row>
    <row r="2" spans="1:11" s="1" customFormat="1" ht="19.350000000000001" customHeight="1">
      <c r="A2" s="86" t="s">
        <v>0</v>
      </c>
      <c r="B2" s="86"/>
      <c r="C2" s="86"/>
      <c r="D2" s="86"/>
      <c r="E2" s="86"/>
      <c r="F2" s="86"/>
      <c r="G2" s="86"/>
      <c r="H2" s="86"/>
      <c r="I2" s="19"/>
      <c r="J2" s="20"/>
    </row>
    <row r="3" spans="1:11" s="1" customFormat="1" ht="19.7" customHeight="1">
      <c r="A3" s="18"/>
      <c r="B3" s="18" t="s">
        <v>1</v>
      </c>
      <c r="C3" s="86" t="s">
        <v>49</v>
      </c>
      <c r="D3" s="86"/>
      <c r="E3" s="86"/>
      <c r="F3" s="86"/>
      <c r="G3" s="86"/>
      <c r="H3" s="21"/>
      <c r="I3" s="19"/>
      <c r="J3" s="20"/>
    </row>
    <row r="4" spans="1:11" s="2" customFormat="1" ht="12.95" customHeight="1">
      <c r="A4" s="22"/>
      <c r="B4" s="23"/>
      <c r="C4" s="23"/>
      <c r="D4" s="23"/>
      <c r="E4" s="23"/>
      <c r="F4" s="24"/>
      <c r="G4" s="24"/>
      <c r="H4" s="25"/>
      <c r="I4" s="23"/>
      <c r="J4" s="24"/>
    </row>
    <row r="5" spans="1:11" s="2" customFormat="1" ht="13.7" customHeight="1">
      <c r="A5" s="26"/>
      <c r="B5" s="27"/>
      <c r="C5" s="23"/>
      <c r="D5" s="23"/>
      <c r="E5" s="23"/>
      <c r="F5" s="24"/>
      <c r="G5" s="24"/>
      <c r="H5" s="28" t="s">
        <v>2</v>
      </c>
      <c r="I5" s="23"/>
      <c r="J5" s="24"/>
    </row>
    <row r="6" spans="1:11" s="3" customFormat="1" ht="90.95" customHeight="1">
      <c r="A6" s="29" t="s">
        <v>3</v>
      </c>
      <c r="B6" s="29" t="s">
        <v>4</v>
      </c>
      <c r="C6" s="30" t="s">
        <v>5</v>
      </c>
      <c r="D6" s="30" t="s">
        <v>6</v>
      </c>
      <c r="E6" s="30" t="s">
        <v>7</v>
      </c>
      <c r="F6" s="30" t="s">
        <v>8</v>
      </c>
      <c r="G6" s="31" t="s">
        <v>9</v>
      </c>
      <c r="H6" s="32" t="s">
        <v>10</v>
      </c>
      <c r="I6" s="30" t="s">
        <v>11</v>
      </c>
      <c r="J6" s="31" t="s">
        <v>12</v>
      </c>
    </row>
    <row r="7" spans="1:11" s="4" customFormat="1" ht="15.6" customHeight="1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34"/>
    </row>
    <row r="8" spans="1:11" s="5" customFormat="1" ht="30.6" customHeight="1">
      <c r="A8" s="35"/>
      <c r="B8" s="36" t="s">
        <v>13</v>
      </c>
      <c r="C8" s="98">
        <f>SUM(C9:C26)</f>
        <v>1945534</v>
      </c>
      <c r="D8" s="98">
        <f>SUM(D9:D26)</f>
        <v>1309182</v>
      </c>
      <c r="E8" s="98">
        <f>SUM(E9:E26)</f>
        <v>1462569.8000000007</v>
      </c>
      <c r="F8" s="99">
        <f t="shared" ref="F8:F17" si="0">SUM(E8/D8*100)</f>
        <v>111.71630835132171</v>
      </c>
      <c r="G8" s="98">
        <f>SUM(G9:G26)</f>
        <v>153387.80000000002</v>
      </c>
      <c r="H8" s="100">
        <f>H9+H10+H11+H12+H14+H15+H16+H17+H18+H19+H20+H21+H22+H23+H24+H25+H26</f>
        <v>1069921.2999999998</v>
      </c>
      <c r="I8" s="38">
        <f>SUM(I9:I26)</f>
        <v>390174.5</v>
      </c>
      <c r="J8" s="38">
        <f t="shared" ref="J8:J33" si="1">SUM(E8/H8*100-100)</f>
        <v>36.698820745039939</v>
      </c>
    </row>
    <row r="9" spans="1:11" ht="60.6" customHeight="1">
      <c r="A9" s="39">
        <v>101111</v>
      </c>
      <c r="B9" s="40" t="s">
        <v>14</v>
      </c>
      <c r="C9" s="89">
        <v>194870</v>
      </c>
      <c r="D9" s="89">
        <v>162913</v>
      </c>
      <c r="E9" s="90">
        <v>208946.5</v>
      </c>
      <c r="F9" s="91">
        <f t="shared" si="0"/>
        <v>128.25649272924812</v>
      </c>
      <c r="G9" s="92">
        <f>SUM(E9-D9)</f>
        <v>46033.5</v>
      </c>
      <c r="H9" s="96">
        <v>131594.6</v>
      </c>
      <c r="I9" s="81">
        <f>SUM(E9-H9)</f>
        <v>77351.899999999994</v>
      </c>
      <c r="J9" s="41">
        <f t="shared" si="1"/>
        <v>58.780451477492221</v>
      </c>
      <c r="K9" s="6"/>
    </row>
    <row r="10" spans="1:11" ht="36.950000000000003" customHeight="1">
      <c r="A10" s="39">
        <v>101201</v>
      </c>
      <c r="B10" s="40" t="s">
        <v>15</v>
      </c>
      <c r="C10" s="89">
        <v>951094</v>
      </c>
      <c r="D10" s="89">
        <v>639007</v>
      </c>
      <c r="E10" s="90">
        <v>478340.8</v>
      </c>
      <c r="F10" s="91">
        <f t="shared" si="0"/>
        <v>74.856895151383313</v>
      </c>
      <c r="G10" s="92">
        <f t="shared" ref="G10:G26" si="2">SUM(E10-D10)</f>
        <v>-160666.20000000001</v>
      </c>
      <c r="H10" s="96">
        <v>517177.4</v>
      </c>
      <c r="I10" s="81">
        <f>SUM(E10-H10)</f>
        <v>-38836.600000000035</v>
      </c>
      <c r="J10" s="41">
        <f t="shared" si="1"/>
        <v>-7.5093381884049961</v>
      </c>
      <c r="K10" s="6"/>
    </row>
    <row r="11" spans="1:11" ht="36" customHeight="1">
      <c r="A11" s="39">
        <v>101202</v>
      </c>
      <c r="B11" s="40" t="s">
        <v>16</v>
      </c>
      <c r="C11" s="89">
        <v>174119</v>
      </c>
      <c r="D11" s="89">
        <v>103354</v>
      </c>
      <c r="E11" s="90">
        <v>199761.7</v>
      </c>
      <c r="F11" s="91">
        <f t="shared" si="0"/>
        <v>193.27911836987442</v>
      </c>
      <c r="G11" s="92">
        <f t="shared" si="2"/>
        <v>96407.700000000012</v>
      </c>
      <c r="H11" s="96">
        <v>93082.7</v>
      </c>
      <c r="I11" s="81">
        <f t="shared" ref="I11:I24" si="3">SUM(E11-H11)</f>
        <v>106679.00000000001</v>
      </c>
      <c r="J11" s="41">
        <f t="shared" si="1"/>
        <v>114.60668846090627</v>
      </c>
      <c r="K11" s="6"/>
    </row>
    <row r="12" spans="1:11" ht="39.6" customHeight="1">
      <c r="A12" s="39">
        <v>101205</v>
      </c>
      <c r="B12" s="40" t="s">
        <v>17</v>
      </c>
      <c r="C12" s="89">
        <v>5168</v>
      </c>
      <c r="D12" s="89">
        <v>3365</v>
      </c>
      <c r="E12" s="90">
        <v>4264.3</v>
      </c>
      <c r="F12" s="91">
        <f t="shared" si="0"/>
        <v>126.72511144130758</v>
      </c>
      <c r="G12" s="92">
        <f t="shared" si="2"/>
        <v>899.30000000000018</v>
      </c>
      <c r="H12" s="96">
        <v>2474</v>
      </c>
      <c r="I12" s="81">
        <f t="shared" si="3"/>
        <v>1790.3000000000002</v>
      </c>
      <c r="J12" s="41">
        <f t="shared" si="1"/>
        <v>72.364591754244145</v>
      </c>
      <c r="K12" s="6"/>
    </row>
    <row r="13" spans="1:11" ht="34.5" customHeight="1">
      <c r="A13" s="94">
        <v>103101</v>
      </c>
      <c r="B13" s="95" t="s">
        <v>48</v>
      </c>
      <c r="C13" s="89">
        <v>0</v>
      </c>
      <c r="D13" s="89">
        <v>0</v>
      </c>
      <c r="E13" s="90">
        <v>105272.9</v>
      </c>
      <c r="F13" s="91" t="e">
        <f t="shared" si="0"/>
        <v>#DIV/0!</v>
      </c>
      <c r="G13" s="92">
        <f t="shared" si="2"/>
        <v>105272.9</v>
      </c>
      <c r="H13" s="96">
        <v>2474</v>
      </c>
      <c r="I13" s="93">
        <f t="shared" ref="I13" si="4">SUM(E13-H13)</f>
        <v>102798.9</v>
      </c>
      <c r="J13" s="97">
        <f t="shared" si="1"/>
        <v>4155.1697655618427</v>
      </c>
      <c r="K13" s="6"/>
    </row>
    <row r="14" spans="1:11" ht="33.950000000000003" customHeight="1">
      <c r="A14" s="39">
        <v>104101</v>
      </c>
      <c r="B14" s="40" t="s">
        <v>18</v>
      </c>
      <c r="C14" s="89">
        <v>387919</v>
      </c>
      <c r="D14" s="89">
        <v>232710</v>
      </c>
      <c r="E14" s="90">
        <v>256305.5</v>
      </c>
      <c r="F14" s="91">
        <f t="shared" si="0"/>
        <v>110.13944394310515</v>
      </c>
      <c r="G14" s="92">
        <f t="shared" si="2"/>
        <v>23595.5</v>
      </c>
      <c r="H14" s="96">
        <v>160219.9</v>
      </c>
      <c r="I14" s="81">
        <f t="shared" si="3"/>
        <v>96085.6</v>
      </c>
      <c r="J14" s="41">
        <f t="shared" si="1"/>
        <v>59.971077250703559</v>
      </c>
      <c r="K14" s="6"/>
    </row>
    <row r="15" spans="1:11" ht="21.6" customHeight="1">
      <c r="A15" s="39">
        <v>104102</v>
      </c>
      <c r="B15" s="42" t="s">
        <v>19</v>
      </c>
      <c r="C15" s="89">
        <v>7643</v>
      </c>
      <c r="D15" s="89">
        <v>4218</v>
      </c>
      <c r="E15" s="90">
        <v>2865.9</v>
      </c>
      <c r="F15" s="91">
        <f t="shared" si="0"/>
        <v>67.944523470839258</v>
      </c>
      <c r="G15" s="92">
        <f t="shared" si="2"/>
        <v>-1352.1</v>
      </c>
      <c r="H15" s="96">
        <v>5387.1</v>
      </c>
      <c r="I15" s="81">
        <f t="shared" si="3"/>
        <v>-2521.2000000000003</v>
      </c>
      <c r="J15" s="41">
        <f t="shared" si="1"/>
        <v>-46.800690538508661</v>
      </c>
      <c r="K15" s="6"/>
    </row>
    <row r="16" spans="1:11" ht="23.45" customHeight="1">
      <c r="A16" s="39">
        <v>104302</v>
      </c>
      <c r="B16" s="42" t="s">
        <v>20</v>
      </c>
      <c r="C16" s="89">
        <v>4257</v>
      </c>
      <c r="D16" s="89">
        <v>1858</v>
      </c>
      <c r="E16" s="90">
        <v>2070.3000000000002</v>
      </c>
      <c r="F16" s="91">
        <f t="shared" si="0"/>
        <v>111.42626480086115</v>
      </c>
      <c r="G16" s="92">
        <f t="shared" si="2"/>
        <v>212.30000000000018</v>
      </c>
      <c r="H16" s="96">
        <v>4606.8</v>
      </c>
      <c r="I16" s="81">
        <f t="shared" si="3"/>
        <v>-2536.5</v>
      </c>
      <c r="J16" s="41">
        <f t="shared" si="1"/>
        <v>-55.059911435269598</v>
      </c>
      <c r="K16" s="6"/>
    </row>
    <row r="17" spans="1:11" ht="28.5" customHeight="1">
      <c r="A17" s="39">
        <v>104401</v>
      </c>
      <c r="B17" s="43" t="s">
        <v>21</v>
      </c>
      <c r="C17" s="89">
        <v>3667</v>
      </c>
      <c r="D17" s="89">
        <v>2764</v>
      </c>
      <c r="E17" s="90">
        <v>934.1</v>
      </c>
      <c r="F17" s="91">
        <f t="shared" si="0"/>
        <v>33.795224312590449</v>
      </c>
      <c r="G17" s="92">
        <f t="shared" si="2"/>
        <v>-1829.9</v>
      </c>
      <c r="H17" s="96">
        <v>5221.3999999999996</v>
      </c>
      <c r="I17" s="81">
        <f t="shared" si="3"/>
        <v>-4287.2999999999993</v>
      </c>
      <c r="J17" s="41">
        <f t="shared" si="1"/>
        <v>-82.110162025510391</v>
      </c>
      <c r="K17" s="6"/>
    </row>
    <row r="18" spans="1:11" ht="29.45" customHeight="1">
      <c r="A18" s="39">
        <v>104402</v>
      </c>
      <c r="B18" s="44" t="s">
        <v>22</v>
      </c>
      <c r="C18" s="89">
        <v>118655</v>
      </c>
      <c r="D18" s="89">
        <v>101509</v>
      </c>
      <c r="E18" s="90">
        <v>122708.1</v>
      </c>
      <c r="F18" s="91">
        <f>SUM(E18/D18*100)</f>
        <v>120.88396102808619</v>
      </c>
      <c r="G18" s="92">
        <f t="shared" si="2"/>
        <v>21199.100000000006</v>
      </c>
      <c r="H18" s="96">
        <v>100735.2</v>
      </c>
      <c r="I18" s="81">
        <f t="shared" si="3"/>
        <v>21972.900000000009</v>
      </c>
      <c r="J18" s="41">
        <f t="shared" si="1"/>
        <v>21.8125342482072</v>
      </c>
      <c r="K18" s="6"/>
    </row>
    <row r="19" spans="1:11" ht="21.6" customHeight="1">
      <c r="A19" s="39">
        <v>104501</v>
      </c>
      <c r="B19" s="43" t="s">
        <v>23</v>
      </c>
      <c r="C19" s="89">
        <v>26610</v>
      </c>
      <c r="D19" s="89">
        <v>12860</v>
      </c>
      <c r="E19" s="90">
        <v>29602.5</v>
      </c>
      <c r="F19" s="91">
        <v>0</v>
      </c>
      <c r="G19" s="92">
        <f t="shared" si="2"/>
        <v>16742.5</v>
      </c>
      <c r="H19" s="96">
        <v>18318.5</v>
      </c>
      <c r="I19" s="81">
        <f t="shared" si="3"/>
        <v>11284</v>
      </c>
      <c r="J19" s="41">
        <f t="shared" si="1"/>
        <v>61.598930043398752</v>
      </c>
      <c r="K19" s="6"/>
    </row>
    <row r="20" spans="1:11" ht="64.5" customHeight="1">
      <c r="A20" s="39">
        <v>105284</v>
      </c>
      <c r="B20" s="44" t="s">
        <v>24</v>
      </c>
      <c r="C20" s="89">
        <v>172</v>
      </c>
      <c r="D20" s="89">
        <v>120</v>
      </c>
      <c r="E20" s="90">
        <v>7.6</v>
      </c>
      <c r="F20" s="91">
        <v>10.34</v>
      </c>
      <c r="G20" s="92">
        <f>SUM(E20-D20)</f>
        <v>-112.4</v>
      </c>
      <c r="H20" s="96">
        <v>67.099999999999994</v>
      </c>
      <c r="I20" s="81">
        <f t="shared" si="3"/>
        <v>-59.499999999999993</v>
      </c>
      <c r="J20" s="41">
        <f t="shared" si="1"/>
        <v>-88.673621460506709</v>
      </c>
      <c r="K20" s="6"/>
    </row>
    <row r="21" spans="1:11" ht="66" customHeight="1">
      <c r="A21" s="39">
        <v>105310</v>
      </c>
      <c r="B21" s="45" t="s">
        <v>25</v>
      </c>
      <c r="C21" s="89">
        <v>12876</v>
      </c>
      <c r="D21" s="89">
        <v>4453</v>
      </c>
      <c r="E21" s="90">
        <v>18346.8</v>
      </c>
      <c r="F21" s="91">
        <f t="shared" ref="F21:F26" si="5">SUM(E21/D21*100)</f>
        <v>412.00988097911522</v>
      </c>
      <c r="G21" s="92">
        <f t="shared" si="2"/>
        <v>13893.8</v>
      </c>
      <c r="H21" s="93">
        <v>0</v>
      </c>
      <c r="I21" s="82">
        <f t="shared" si="3"/>
        <v>18346.8</v>
      </c>
      <c r="J21" s="41" t="e">
        <f t="shared" si="1"/>
        <v>#DIV/0!</v>
      </c>
      <c r="K21" s="6"/>
    </row>
    <row r="22" spans="1:11" ht="26.1" customHeight="1">
      <c r="A22" s="39">
        <v>105315</v>
      </c>
      <c r="B22" s="43" t="s">
        <v>26</v>
      </c>
      <c r="C22" s="89">
        <v>21374</v>
      </c>
      <c r="D22" s="89">
        <v>15568</v>
      </c>
      <c r="E22" s="90">
        <v>15589.1</v>
      </c>
      <c r="F22" s="91">
        <f t="shared" si="5"/>
        <v>100.13553442959918</v>
      </c>
      <c r="G22" s="92">
        <f t="shared" si="2"/>
        <v>21.100000000000364</v>
      </c>
      <c r="H22" s="96">
        <v>10958.9</v>
      </c>
      <c r="I22" s="81">
        <f t="shared" si="3"/>
        <v>4630.2000000000007</v>
      </c>
      <c r="J22" s="41">
        <f t="shared" si="1"/>
        <v>42.250590843971594</v>
      </c>
      <c r="K22" s="6"/>
    </row>
    <row r="23" spans="1:11" ht="42" customHeight="1">
      <c r="A23" s="39">
        <v>105402</v>
      </c>
      <c r="B23" s="43" t="s">
        <v>27</v>
      </c>
      <c r="C23" s="89">
        <v>837</v>
      </c>
      <c r="D23" s="89">
        <v>837</v>
      </c>
      <c r="E23" s="90">
        <v>692</v>
      </c>
      <c r="F23" s="91">
        <f t="shared" si="5"/>
        <v>82.676224611708477</v>
      </c>
      <c r="G23" s="92">
        <f t="shared" si="2"/>
        <v>-145</v>
      </c>
      <c r="H23" s="96">
        <v>1071.4000000000001</v>
      </c>
      <c r="I23" s="81">
        <f t="shared" si="3"/>
        <v>-379.40000000000009</v>
      </c>
      <c r="J23" s="41">
        <f t="shared" si="1"/>
        <v>-35.411610976292707</v>
      </c>
      <c r="K23" s="6"/>
    </row>
    <row r="24" spans="1:11" ht="36" customHeight="1">
      <c r="A24" s="39">
        <v>105429</v>
      </c>
      <c r="B24" s="43" t="s">
        <v>28</v>
      </c>
      <c r="C24" s="89">
        <v>846</v>
      </c>
      <c r="D24" s="89">
        <v>846</v>
      </c>
      <c r="E24" s="90">
        <v>982.1</v>
      </c>
      <c r="F24" s="91">
        <f t="shared" si="5"/>
        <v>116.08747044917259</v>
      </c>
      <c r="G24" s="92">
        <f t="shared" si="2"/>
        <v>136.10000000000002</v>
      </c>
      <c r="H24" s="96">
        <v>785.2</v>
      </c>
      <c r="I24" s="81">
        <f t="shared" si="3"/>
        <v>196.89999999999998</v>
      </c>
      <c r="J24" s="41">
        <f t="shared" si="1"/>
        <v>25.076413652572583</v>
      </c>
      <c r="K24" s="6"/>
    </row>
    <row r="25" spans="1:11" ht="38.1" customHeight="1">
      <c r="A25" s="39">
        <v>105434</v>
      </c>
      <c r="B25" s="43" t="s">
        <v>29</v>
      </c>
      <c r="C25" s="89">
        <v>819</v>
      </c>
      <c r="D25" s="89">
        <v>584</v>
      </c>
      <c r="E25" s="90">
        <v>819.6</v>
      </c>
      <c r="F25" s="91">
        <v>0</v>
      </c>
      <c r="G25" s="92">
        <f t="shared" si="2"/>
        <v>235.60000000000002</v>
      </c>
      <c r="H25" s="96">
        <v>4161</v>
      </c>
      <c r="I25" s="81">
        <f>SUM(E25-H25)</f>
        <v>-3341.4</v>
      </c>
      <c r="J25" s="41">
        <f t="shared" si="1"/>
        <v>-80.302811824080749</v>
      </c>
      <c r="K25" s="6"/>
    </row>
    <row r="26" spans="1:11" ht="29.45" customHeight="1">
      <c r="A26" s="39">
        <v>108126</v>
      </c>
      <c r="B26" s="40" t="s">
        <v>30</v>
      </c>
      <c r="C26" s="89">
        <v>34608</v>
      </c>
      <c r="D26" s="89">
        <v>22216</v>
      </c>
      <c r="E26" s="90">
        <v>15060</v>
      </c>
      <c r="F26" s="91">
        <f t="shared" si="5"/>
        <v>67.788980914656108</v>
      </c>
      <c r="G26" s="92">
        <f t="shared" si="2"/>
        <v>-7156</v>
      </c>
      <c r="H26" s="96">
        <v>14060.1</v>
      </c>
      <c r="I26" s="81">
        <f>SUM(E26-H26)</f>
        <v>999.89999999999964</v>
      </c>
      <c r="J26" s="41">
        <f t="shared" si="1"/>
        <v>7.1116137154074295</v>
      </c>
      <c r="K26" s="6"/>
    </row>
    <row r="27" spans="1:11" s="7" customFormat="1" ht="28.35" customHeight="1">
      <c r="A27" s="46"/>
      <c r="B27" s="47" t="s">
        <v>31</v>
      </c>
      <c r="C27" s="98">
        <f t="shared" ref="C27" si="6">SUM(C28:C36)</f>
        <v>81879</v>
      </c>
      <c r="D27" s="98">
        <f>SUM(D28:D36)</f>
        <v>22201</v>
      </c>
      <c r="E27" s="98">
        <f>SUM(E28:E36)</f>
        <v>80663.032999999996</v>
      </c>
      <c r="F27" s="101">
        <f>SUM(E27/D27*100)</f>
        <v>363.33062925093463</v>
      </c>
      <c r="G27" s="98">
        <f>SUM(G28:G36)</f>
        <v>58462.033000000003</v>
      </c>
      <c r="H27" s="100">
        <f>SUM(H28:H36)</f>
        <v>11702.3</v>
      </c>
      <c r="I27" s="83">
        <f>SUM(I28:I36)</f>
        <v>68960.733000000007</v>
      </c>
      <c r="J27" s="37">
        <f t="shared" si="1"/>
        <v>589.29213060680377</v>
      </c>
    </row>
    <row r="28" spans="1:11" s="5" customFormat="1" ht="84.95" customHeight="1">
      <c r="A28" s="39">
        <v>201508</v>
      </c>
      <c r="B28" s="40" t="s">
        <v>32</v>
      </c>
      <c r="C28" s="89">
        <v>179</v>
      </c>
      <c r="D28" s="89">
        <v>119</v>
      </c>
      <c r="E28" s="93">
        <v>154.30000000000001</v>
      </c>
      <c r="F28" s="91">
        <f>SUM(E28/D28*100)</f>
        <v>129.66386554621849</v>
      </c>
      <c r="G28" s="92">
        <f>SUM(E28-D28)</f>
        <v>35.300000000000011</v>
      </c>
      <c r="H28" s="102">
        <v>150.6</v>
      </c>
      <c r="I28" s="81">
        <f>SUM(E28-H28)</f>
        <v>3.7000000000000171</v>
      </c>
      <c r="J28" s="41">
        <f t="shared" si="1"/>
        <v>2.4568393094289718</v>
      </c>
    </row>
    <row r="29" spans="1:11" ht="75.95" customHeight="1">
      <c r="A29" s="39">
        <v>201509</v>
      </c>
      <c r="B29" s="40" t="s">
        <v>33</v>
      </c>
      <c r="C29" s="89">
        <v>10106</v>
      </c>
      <c r="D29" s="89">
        <v>6629</v>
      </c>
      <c r="E29" s="93">
        <v>8559.1</v>
      </c>
      <c r="F29" s="91">
        <f>SUM(E29/D29*100)</f>
        <v>129.11600543068334</v>
      </c>
      <c r="G29" s="92">
        <f t="shared" ref="G29:G36" si="7">SUM(E29-D29)</f>
        <v>1930.1000000000004</v>
      </c>
      <c r="H29" s="102">
        <v>6446.6</v>
      </c>
      <c r="I29" s="81">
        <f t="shared" ref="I29:I36" si="8">SUM(E29-H29)</f>
        <v>2112.5</v>
      </c>
      <c r="J29" s="41">
        <f t="shared" si="1"/>
        <v>32.769211677473407</v>
      </c>
      <c r="K29" s="6"/>
    </row>
    <row r="30" spans="1:11" ht="48.6" customHeight="1">
      <c r="A30" s="39">
        <v>201510</v>
      </c>
      <c r="B30" s="40" t="s">
        <v>34</v>
      </c>
      <c r="C30" s="89">
        <v>2242</v>
      </c>
      <c r="D30" s="89">
        <v>1230</v>
      </c>
      <c r="E30" s="93">
        <v>1460.6</v>
      </c>
      <c r="F30" s="91">
        <f>SUM(E30/D30*100)</f>
        <v>118.7479674796748</v>
      </c>
      <c r="G30" s="92">
        <f t="shared" si="7"/>
        <v>230.59999999999991</v>
      </c>
      <c r="H30" s="102">
        <v>1239.8</v>
      </c>
      <c r="I30" s="81">
        <f t="shared" si="8"/>
        <v>220.79999999999995</v>
      </c>
      <c r="J30" s="41">
        <f t="shared" si="1"/>
        <v>17.809324084529749</v>
      </c>
      <c r="K30" s="6"/>
    </row>
    <row r="31" spans="1:11" ht="37.5" customHeight="1">
      <c r="A31" s="39">
        <v>201713</v>
      </c>
      <c r="B31" s="40" t="s">
        <v>35</v>
      </c>
      <c r="C31" s="89">
        <v>668</v>
      </c>
      <c r="D31" s="89">
        <v>54</v>
      </c>
      <c r="E31" s="93">
        <v>472.4</v>
      </c>
      <c r="F31" s="91">
        <v>491.93</v>
      </c>
      <c r="G31" s="92">
        <f t="shared" si="7"/>
        <v>418.4</v>
      </c>
      <c r="H31" s="102">
        <v>20.100000000000001</v>
      </c>
      <c r="I31" s="81">
        <f t="shared" si="8"/>
        <v>452.29999999999995</v>
      </c>
      <c r="J31" s="41">
        <f t="shared" si="1"/>
        <v>2250.2487562189053</v>
      </c>
      <c r="K31" s="6"/>
    </row>
    <row r="32" spans="1:11" ht="38.450000000000003" customHeight="1">
      <c r="A32" s="39">
        <v>201910</v>
      </c>
      <c r="B32" s="40" t="s">
        <v>36</v>
      </c>
      <c r="C32" s="89">
        <v>13</v>
      </c>
      <c r="D32" s="89">
        <v>13</v>
      </c>
      <c r="E32" s="93">
        <v>13.683</v>
      </c>
      <c r="F32" s="91">
        <v>105.25</v>
      </c>
      <c r="G32" s="92">
        <f t="shared" si="7"/>
        <v>0.68299999999999983</v>
      </c>
      <c r="H32" s="102">
        <v>13.7</v>
      </c>
      <c r="I32" s="81">
        <f>SUM(E32-H32)</f>
        <v>-1.699999999999946E-2</v>
      </c>
      <c r="J32" s="41">
        <f t="shared" si="1"/>
        <v>-0.12408759124087965</v>
      </c>
      <c r="K32" s="6"/>
    </row>
    <row r="33" spans="1:11" ht="54" customHeight="1">
      <c r="A33" s="39">
        <v>203102</v>
      </c>
      <c r="B33" s="40" t="s">
        <v>37</v>
      </c>
      <c r="C33" s="89">
        <v>0</v>
      </c>
      <c r="D33" s="89">
        <v>0</v>
      </c>
      <c r="E33" s="93">
        <v>452.9</v>
      </c>
      <c r="F33" s="91">
        <v>0</v>
      </c>
      <c r="G33" s="92">
        <f t="shared" si="7"/>
        <v>452.9</v>
      </c>
      <c r="H33" s="102">
        <v>577.1</v>
      </c>
      <c r="I33" s="81">
        <f>SUM(E33-H33)</f>
        <v>-124.20000000000005</v>
      </c>
      <c r="J33" s="41">
        <f t="shared" si="1"/>
        <v>-21.521400103968119</v>
      </c>
      <c r="K33" s="6"/>
    </row>
    <row r="34" spans="1:11" ht="49.5" customHeight="1">
      <c r="A34" s="39">
        <v>204114</v>
      </c>
      <c r="B34" s="40" t="s">
        <v>38</v>
      </c>
      <c r="C34" s="89">
        <v>60</v>
      </c>
      <c r="D34" s="89">
        <v>0</v>
      </c>
      <c r="E34" s="93">
        <v>60.55</v>
      </c>
      <c r="F34" s="91">
        <v>0</v>
      </c>
      <c r="G34" s="92">
        <f t="shared" si="7"/>
        <v>60.55</v>
      </c>
      <c r="H34" s="102">
        <v>15.8</v>
      </c>
      <c r="I34" s="81">
        <f>SUM(E34-H34)</f>
        <v>44.75</v>
      </c>
      <c r="J34" s="41">
        <v>0</v>
      </c>
      <c r="K34" s="6"/>
    </row>
    <row r="35" spans="1:11" ht="35.1" customHeight="1">
      <c r="A35" s="39">
        <v>204118</v>
      </c>
      <c r="B35" s="40" t="s">
        <v>39</v>
      </c>
      <c r="C35" s="89">
        <v>1200</v>
      </c>
      <c r="D35" s="89">
        <v>0</v>
      </c>
      <c r="E35" s="102">
        <v>1216</v>
      </c>
      <c r="F35" s="91">
        <v>0</v>
      </c>
      <c r="G35" s="92">
        <f t="shared" si="7"/>
        <v>1216</v>
      </c>
      <c r="H35" s="102">
        <v>1025.4000000000001</v>
      </c>
      <c r="I35" s="81">
        <f t="shared" si="8"/>
        <v>190.59999999999991</v>
      </c>
      <c r="J35" s="41">
        <f t="shared" ref="J35:J37" si="9">SUM(E35/H35*100-100)</f>
        <v>18.587868149015009</v>
      </c>
      <c r="K35" s="6"/>
    </row>
    <row r="36" spans="1:11" s="8" customFormat="1" ht="30.6" customHeight="1">
      <c r="A36" s="39">
        <v>206109</v>
      </c>
      <c r="B36" s="48" t="s">
        <v>40</v>
      </c>
      <c r="C36" s="89">
        <v>67411</v>
      </c>
      <c r="D36" s="89">
        <v>14156</v>
      </c>
      <c r="E36" s="90">
        <v>68273.5</v>
      </c>
      <c r="F36" s="91">
        <v>190.8</v>
      </c>
      <c r="G36" s="92">
        <f t="shared" si="7"/>
        <v>54117.5</v>
      </c>
      <c r="H36" s="96">
        <v>2213.1999999999998</v>
      </c>
      <c r="I36" s="81">
        <f t="shared" si="8"/>
        <v>66060.3</v>
      </c>
      <c r="J36" s="41">
        <f t="shared" si="9"/>
        <v>2984.8319175853972</v>
      </c>
    </row>
    <row r="37" spans="1:11" s="7" customFormat="1" ht="27.6" customHeight="1">
      <c r="A37" s="46"/>
      <c r="B37" s="36" t="s">
        <v>41</v>
      </c>
      <c r="C37" s="98">
        <f t="shared" ref="C37:E37" si="10">SUM(C38:C41)</f>
        <v>11242</v>
      </c>
      <c r="D37" s="98">
        <f t="shared" si="10"/>
        <v>4479</v>
      </c>
      <c r="E37" s="98">
        <f t="shared" si="10"/>
        <v>22042.1</v>
      </c>
      <c r="F37" s="103">
        <f>SUM(E37/D37*100)</f>
        <v>492.12100915382894</v>
      </c>
      <c r="G37" s="98">
        <f>SUM(G38:G41)</f>
        <v>17563.099999999999</v>
      </c>
      <c r="H37" s="104">
        <f>SUM(H38:H41)</f>
        <v>4147.2</v>
      </c>
      <c r="I37" s="84">
        <f>SUM(I38:I41)</f>
        <v>17894.900000000001</v>
      </c>
      <c r="J37" s="37">
        <f t="shared" si="9"/>
        <v>431.49353780864192</v>
      </c>
    </row>
    <row r="38" spans="1:11" s="8" customFormat="1" ht="48.95" customHeight="1">
      <c r="A38" s="39">
        <v>301102</v>
      </c>
      <c r="B38" s="49" t="s">
        <v>42</v>
      </c>
      <c r="C38" s="89">
        <v>0</v>
      </c>
      <c r="D38" s="89">
        <v>0</v>
      </c>
      <c r="E38" s="90">
        <v>0</v>
      </c>
      <c r="F38" s="91">
        <v>0</v>
      </c>
      <c r="G38" s="92">
        <f>SUM(E38-D38)</f>
        <v>0</v>
      </c>
      <c r="H38" s="96">
        <v>315.10000000000002</v>
      </c>
      <c r="I38" s="81">
        <f>SUM(E38-H38)</f>
        <v>-315.10000000000002</v>
      </c>
      <c r="J38" s="41">
        <v>0</v>
      </c>
    </row>
    <row r="39" spans="1:11" s="8" customFormat="1" ht="36.6" customHeight="1">
      <c r="A39" s="39">
        <v>301107</v>
      </c>
      <c r="B39" s="40" t="s">
        <v>43</v>
      </c>
      <c r="C39" s="89">
        <v>1676</v>
      </c>
      <c r="D39" s="89">
        <v>984</v>
      </c>
      <c r="E39" s="90">
        <v>1794.7</v>
      </c>
      <c r="F39" s="91">
        <v>121.7</v>
      </c>
      <c r="G39" s="92">
        <f t="shared" ref="G39:G41" si="11">SUM(E39-D39)</f>
        <v>810.7</v>
      </c>
      <c r="H39" s="96">
        <v>1196.0999999999999</v>
      </c>
      <c r="I39" s="81">
        <f>SUM(E39-H39)</f>
        <v>598.60000000000014</v>
      </c>
      <c r="J39" s="41">
        <f t="shared" ref="J39:J42" si="12">SUM(E39/H39*100-100)</f>
        <v>50.045982777359768</v>
      </c>
    </row>
    <row r="40" spans="1:11" s="8" customFormat="1" ht="24.6" customHeight="1">
      <c r="A40" s="39">
        <v>303101</v>
      </c>
      <c r="B40" s="40" t="s">
        <v>44</v>
      </c>
      <c r="C40" s="89">
        <v>7994</v>
      </c>
      <c r="D40" s="89">
        <v>3129</v>
      </c>
      <c r="E40" s="90">
        <v>10588.3</v>
      </c>
      <c r="F40" s="91">
        <v>3442</v>
      </c>
      <c r="G40" s="92">
        <f t="shared" si="11"/>
        <v>7459.2999999999993</v>
      </c>
      <c r="H40" s="96">
        <v>1627.7</v>
      </c>
      <c r="I40" s="81">
        <f>SUM(E40-H40)</f>
        <v>8960.5999999999985</v>
      </c>
      <c r="J40" s="41">
        <f t="shared" si="12"/>
        <v>550.50685015666272</v>
      </c>
    </row>
    <row r="41" spans="1:11" s="8" customFormat="1" ht="24.6" customHeight="1">
      <c r="A41" s="39">
        <v>303202</v>
      </c>
      <c r="B41" s="40" t="s">
        <v>45</v>
      </c>
      <c r="C41" s="89">
        <v>1572</v>
      </c>
      <c r="D41" s="89">
        <v>366</v>
      </c>
      <c r="E41" s="90">
        <v>9659.1</v>
      </c>
      <c r="F41" s="91">
        <v>0</v>
      </c>
      <c r="G41" s="92">
        <f t="shared" si="11"/>
        <v>9293.1</v>
      </c>
      <c r="H41" s="96">
        <v>1008.3</v>
      </c>
      <c r="I41" s="81">
        <f>SUM(E41-H41)</f>
        <v>8650.8000000000011</v>
      </c>
      <c r="J41" s="41">
        <v>0</v>
      </c>
    </row>
    <row r="42" spans="1:11" s="9" customFormat="1" ht="36.6" customHeight="1">
      <c r="A42" s="50"/>
      <c r="B42" s="51" t="s">
        <v>46</v>
      </c>
      <c r="C42" s="105">
        <f>SUM(C8+C27+C37)</f>
        <v>2038655</v>
      </c>
      <c r="D42" s="105">
        <f>SUM(D8+D27+D37)</f>
        <v>1335862</v>
      </c>
      <c r="E42" s="105">
        <f>SUM(E8+E27+E37)</f>
        <v>1565274.9330000009</v>
      </c>
      <c r="F42" s="101">
        <f>SUM(E42/D42*100)</f>
        <v>117.17340062072286</v>
      </c>
      <c r="G42" s="98">
        <f>SUM(G8+G27+G37)</f>
        <v>229412.93300000002</v>
      </c>
      <c r="H42" s="106">
        <f>H8+H27+H37</f>
        <v>1085770.7999999998</v>
      </c>
      <c r="I42" s="85">
        <f>SUM(I8+I27+I37)</f>
        <v>477030.13300000003</v>
      </c>
      <c r="J42" s="38">
        <f t="shared" si="12"/>
        <v>44.162555578028162</v>
      </c>
    </row>
    <row r="43" spans="1:11" s="9" customFormat="1" ht="32.450000000000003" customHeight="1">
      <c r="A43" s="52"/>
      <c r="B43" s="53"/>
      <c r="C43" s="54"/>
      <c r="D43" s="54"/>
      <c r="E43" s="55"/>
      <c r="F43" s="56"/>
      <c r="G43" s="57"/>
      <c r="H43" s="57"/>
      <c r="I43" s="58"/>
      <c r="J43" s="59"/>
    </row>
    <row r="44" spans="1:11" s="2" customFormat="1" ht="17.45" customHeight="1">
      <c r="A44" s="60"/>
      <c r="B44" s="87" t="s">
        <v>47</v>
      </c>
      <c r="C44" s="87"/>
      <c r="D44" s="87"/>
      <c r="E44" s="87"/>
      <c r="F44" s="87"/>
      <c r="G44" s="87"/>
      <c r="H44" s="87"/>
      <c r="I44" s="61"/>
      <c r="J44" s="62"/>
    </row>
    <row r="45" spans="1:11" s="2" customFormat="1" ht="15.75">
      <c r="A45" s="60"/>
      <c r="B45" s="88"/>
      <c r="C45" s="88"/>
      <c r="D45" s="88"/>
      <c r="E45" s="88"/>
      <c r="F45" s="88"/>
      <c r="G45" s="88"/>
      <c r="H45" s="88"/>
      <c r="I45" s="61"/>
      <c r="J45" s="62"/>
    </row>
    <row r="46" spans="1:11" s="2" customFormat="1" ht="15.75">
      <c r="A46" s="60"/>
      <c r="B46" s="63"/>
      <c r="C46" s="64"/>
      <c r="D46" s="65"/>
      <c r="E46" s="64"/>
      <c r="F46" s="66"/>
      <c r="G46" s="67"/>
      <c r="H46" s="66"/>
      <c r="I46" s="63"/>
      <c r="J46" s="68"/>
    </row>
    <row r="47" spans="1:11" s="2" customFormat="1" ht="15.75">
      <c r="A47" s="60"/>
      <c r="B47" s="63"/>
      <c r="C47" s="64"/>
      <c r="D47" s="65"/>
      <c r="E47" s="64"/>
      <c r="F47" s="66"/>
      <c r="G47" s="67"/>
      <c r="H47" s="66"/>
      <c r="I47" s="63"/>
      <c r="J47" s="68"/>
    </row>
    <row r="48" spans="1:11" s="2" customFormat="1" ht="15.75">
      <c r="A48" s="22"/>
      <c r="C48" s="69"/>
      <c r="D48" s="69"/>
      <c r="E48" s="69"/>
      <c r="F48" s="70"/>
      <c r="G48" s="70"/>
      <c r="H48" s="70"/>
      <c r="I48" s="23"/>
      <c r="J48" s="24"/>
    </row>
    <row r="49" spans="1:10" s="2" customFormat="1" ht="15.75">
      <c r="A49" s="60"/>
      <c r="C49" s="71"/>
      <c r="D49" s="71"/>
      <c r="E49" s="72"/>
      <c r="F49" s="73"/>
      <c r="G49" s="74"/>
      <c r="H49" s="24"/>
      <c r="I49" s="23"/>
      <c r="J49" s="24"/>
    </row>
    <row r="50" spans="1:10" s="2" customFormat="1" ht="15.75">
      <c r="A50" s="22"/>
      <c r="B50" s="75"/>
      <c r="C50" s="71"/>
      <c r="D50" s="71"/>
      <c r="E50" s="72"/>
      <c r="F50" s="73"/>
      <c r="G50" s="76"/>
      <c r="H50" s="24"/>
      <c r="I50" s="23"/>
      <c r="J50" s="24"/>
    </row>
    <row r="51" spans="1:10" s="2" customFormat="1" ht="15.75">
      <c r="A51" s="22"/>
      <c r="B51" s="75"/>
      <c r="C51" s="77"/>
      <c r="D51" s="71"/>
      <c r="E51" s="72"/>
      <c r="F51" s="73"/>
      <c r="G51" s="74"/>
      <c r="H51" s="24"/>
      <c r="I51" s="23"/>
      <c r="J51" s="24"/>
    </row>
    <row r="52" spans="1:10" s="2" customFormat="1" ht="15.75">
      <c r="A52" s="22"/>
      <c r="B52" s="75"/>
      <c r="C52" s="71"/>
      <c r="D52" s="71"/>
      <c r="E52" s="72"/>
      <c r="F52" s="73"/>
      <c r="G52" s="74"/>
      <c r="H52" s="24"/>
      <c r="I52" s="23"/>
      <c r="J52" s="24"/>
    </row>
    <row r="53" spans="1:10" s="2" customFormat="1" ht="15.75">
      <c r="A53" s="22"/>
      <c r="C53" s="71"/>
      <c r="D53" s="71"/>
      <c r="E53" s="72"/>
      <c r="F53" s="73"/>
      <c r="G53" s="74"/>
      <c r="H53" s="24"/>
      <c r="I53" s="23"/>
      <c r="J53" s="24"/>
    </row>
    <row r="54" spans="1:10" s="2" customFormat="1" ht="15">
      <c r="A54" s="78"/>
      <c r="C54" s="79"/>
      <c r="D54" s="79"/>
      <c r="E54" s="79"/>
      <c r="F54" s="34"/>
      <c r="G54" s="34"/>
      <c r="H54" s="34"/>
      <c r="J54" s="34"/>
    </row>
    <row r="55" spans="1:10" s="2" customFormat="1" ht="15">
      <c r="A55" s="78"/>
      <c r="C55" s="79"/>
      <c r="D55" s="79"/>
      <c r="E55" s="79"/>
      <c r="F55" s="34"/>
      <c r="G55" s="34"/>
      <c r="H55" s="34"/>
      <c r="J55" s="34"/>
    </row>
    <row r="56" spans="1:10" s="2" customFormat="1" ht="15">
      <c r="A56" s="78"/>
      <c r="C56" s="79"/>
      <c r="D56" s="79"/>
      <c r="E56" s="79"/>
      <c r="F56" s="34"/>
      <c r="G56" s="34"/>
      <c r="H56" s="34"/>
      <c r="J56" s="34"/>
    </row>
    <row r="57" spans="1:10" s="2" customFormat="1" ht="15">
      <c r="A57" s="78"/>
      <c r="C57" s="79"/>
      <c r="D57" s="79"/>
      <c r="E57" s="79"/>
      <c r="F57" s="34"/>
      <c r="G57" s="34"/>
      <c r="H57" s="34"/>
      <c r="J57" s="34"/>
    </row>
    <row r="58" spans="1:10" s="2" customFormat="1" ht="15">
      <c r="A58" s="78"/>
      <c r="C58" s="79"/>
      <c r="D58" s="79"/>
      <c r="E58" s="79"/>
      <c r="F58" s="34"/>
      <c r="G58" s="34"/>
      <c r="H58" s="34"/>
      <c r="J58" s="34"/>
    </row>
    <row r="59" spans="1:10" s="2" customFormat="1" ht="15">
      <c r="A59" s="78"/>
      <c r="C59" s="79"/>
      <c r="D59" s="79"/>
      <c r="E59" s="79"/>
      <c r="F59" s="34"/>
      <c r="G59" s="34"/>
      <c r="H59" s="34"/>
      <c r="J59" s="34"/>
    </row>
    <row r="60" spans="1:10" s="2" customFormat="1" ht="15">
      <c r="A60" s="78"/>
      <c r="C60" s="79"/>
      <c r="D60" s="79"/>
      <c r="E60" s="79"/>
      <c r="F60" s="34"/>
      <c r="G60" s="34"/>
      <c r="H60" s="34"/>
      <c r="J60" s="34"/>
    </row>
    <row r="61" spans="1:10" s="2" customFormat="1" ht="15">
      <c r="A61" s="78"/>
      <c r="C61" s="79"/>
      <c r="D61" s="79"/>
      <c r="E61" s="79"/>
      <c r="F61" s="34"/>
      <c r="G61" s="34"/>
      <c r="H61" s="34"/>
      <c r="J61" s="34"/>
    </row>
    <row r="62" spans="1:10" s="2" customFormat="1" ht="15">
      <c r="A62" s="78"/>
      <c r="C62" s="79"/>
      <c r="D62" s="79"/>
      <c r="E62" s="79"/>
      <c r="F62" s="34"/>
      <c r="G62" s="34"/>
      <c r="H62" s="34"/>
      <c r="J62" s="34"/>
    </row>
    <row r="63" spans="1:10" s="2" customFormat="1" ht="15">
      <c r="A63" s="78"/>
      <c r="C63" s="79"/>
      <c r="D63" s="79"/>
      <c r="E63" s="79"/>
      <c r="F63" s="34"/>
      <c r="G63" s="34"/>
      <c r="H63" s="34"/>
      <c r="J63" s="34"/>
    </row>
    <row r="64" spans="1:10" s="2" customFormat="1" ht="15">
      <c r="A64" s="78"/>
      <c r="C64" s="79"/>
      <c r="D64" s="79"/>
      <c r="E64" s="79"/>
      <c r="F64" s="34"/>
      <c r="G64" s="34"/>
      <c r="H64" s="34"/>
      <c r="J64" s="34"/>
    </row>
    <row r="65" spans="1:10" s="2" customFormat="1" ht="15">
      <c r="A65" s="78"/>
      <c r="C65" s="79"/>
      <c r="D65" s="79"/>
      <c r="E65" s="79"/>
      <c r="F65" s="34"/>
      <c r="G65" s="34"/>
      <c r="H65" s="34"/>
      <c r="J65" s="34"/>
    </row>
    <row r="66" spans="1:10">
      <c r="C66" s="80"/>
      <c r="D66" s="80"/>
      <c r="E66" s="80"/>
    </row>
    <row r="67" spans="1:10">
      <c r="C67" s="80"/>
      <c r="D67" s="80"/>
      <c r="E67" s="80"/>
    </row>
    <row r="68" spans="1:10">
      <c r="C68" s="80"/>
      <c r="D68" s="80"/>
      <c r="E68" s="80"/>
    </row>
    <row r="69" spans="1:10">
      <c r="C69" s="80"/>
      <c r="D69" s="80"/>
      <c r="E69" s="80"/>
    </row>
  </sheetData>
  <mergeCells count="4">
    <mergeCell ref="A2:H2"/>
    <mergeCell ref="C3:G3"/>
    <mergeCell ref="B44:H44"/>
    <mergeCell ref="B45:H45"/>
  </mergeCells>
  <pageMargins left="0" right="0" top="0.59055118110236204" bottom="0.59055118110236204" header="0.511811023622047" footer="0.511811023622047"/>
  <pageSetup paperSize="9" scale="8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04,05 (1)</vt:lpstr>
      <vt:lpstr>'04,05 (1)'!Заголовки_для_печати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2026-09-03T07:37:21Z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A69334D7DBCB4C53A80FC70D153ED2E0_12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