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Zh.Zhumabayeva\Desktop\Отчет за 2 квартал 2026 года\РБ каз\"/>
    </mc:Choice>
  </mc:AlternateContent>
  <xr:revisionPtr revIDLastSave="0" documentId="13_ncr:1_{0241DD9D-89AB-4018-BAD7-E1E127D6CC11}" xr6:coauthVersionLast="47" xr6:coauthVersionMax="47" xr10:uidLastSave="{00000000-0000-0000-0000-000000000000}"/>
  <bookViews>
    <workbookView xWindow="-120" yWindow="-120" windowWidth="29040" windowHeight="15840" xr2:uid="{00000000-000D-0000-FFFF-FFFF00000000}"/>
  </bookViews>
  <sheets>
    <sheet name="37 косымша "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24" i="8" l="1"/>
  <c r="Y17" i="8" l="1"/>
  <c r="Y18" i="8"/>
  <c r="AC18" i="8" s="1"/>
  <c r="Y22" i="8"/>
  <c r="AC22" i="8" s="1"/>
  <c r="Y16" i="8"/>
  <c r="X22" i="8"/>
  <c r="W26" i="8"/>
  <c r="Q24" i="8"/>
  <c r="R24" i="8"/>
  <c r="S24" i="8"/>
  <c r="U24" i="8"/>
  <c r="V24" i="8"/>
  <c r="Z24" i="8"/>
  <c r="AA24" i="8"/>
  <c r="H24" i="8"/>
  <c r="AC23" i="8"/>
  <c r="W23" i="8"/>
  <c r="T23" i="8"/>
  <c r="J23" i="8"/>
  <c r="W22" i="8"/>
  <c r="T22" i="8"/>
  <c r="J22" i="8"/>
  <c r="X23" i="8" l="1"/>
  <c r="AB23" i="8" s="1"/>
  <c r="AB22" i="8"/>
  <c r="I24" i="8" l="1"/>
  <c r="J24" i="8"/>
  <c r="AC21" i="8" l="1"/>
  <c r="X21" i="8"/>
  <c r="AB21" i="8" s="1"/>
  <c r="W21" i="8"/>
  <c r="T21" i="8"/>
  <c r="AC20" i="8"/>
  <c r="X20" i="8"/>
  <c r="AB20" i="8" s="1"/>
  <c r="W20" i="8"/>
  <c r="T20" i="8"/>
  <c r="AC19" i="8"/>
  <c r="X19" i="8"/>
  <c r="AB19" i="8" s="1"/>
  <c r="W19" i="8"/>
  <c r="T19" i="8"/>
  <c r="X18" i="8"/>
  <c r="AB18" i="8" s="1"/>
  <c r="T18" i="8"/>
  <c r="W17" i="8"/>
  <c r="T17" i="8"/>
  <c r="AC16" i="8"/>
  <c r="X16" i="8"/>
  <c r="W16" i="8"/>
  <c r="T16" i="8"/>
  <c r="AC26" i="8"/>
  <c r="X26" i="8"/>
  <c r="AB26" i="8" s="1"/>
  <c r="T26" i="8"/>
  <c r="T24" i="8" l="1"/>
  <c r="AB16" i="8"/>
  <c r="X17" i="8"/>
  <c r="AB17" i="8" s="1"/>
  <c r="AC17" i="8"/>
  <c r="W18" i="8"/>
  <c r="W24" i="8" s="1"/>
  <c r="X24" i="8" l="1"/>
  <c r="AB24" i="8"/>
  <c r="AE28" i="8"/>
  <c r="AI27" i="8"/>
  <c r="AH27" i="8"/>
  <c r="AG27" i="8"/>
  <c r="AF27" i="8"/>
  <c r="AA27" i="8"/>
  <c r="Z27" i="8"/>
  <c r="Y27" i="8"/>
  <c r="W27" i="8"/>
  <c r="W28" i="8" s="1"/>
  <c r="V27" i="8"/>
  <c r="U27" i="8"/>
  <c r="U28" i="8" s="1"/>
  <c r="S27" i="8"/>
  <c r="R27" i="8"/>
  <c r="Q27" i="8"/>
  <c r="P27" i="8"/>
  <c r="K27" i="8"/>
  <c r="I27" i="8"/>
  <c r="H27" i="8"/>
  <c r="H28" i="8" s="1"/>
  <c r="AC27" i="8"/>
  <c r="X27" i="8"/>
  <c r="T27" i="8"/>
  <c r="J26" i="8"/>
  <c r="J27" i="8" s="1"/>
  <c r="J28" i="8" s="1"/>
  <c r="AI24" i="8"/>
  <c r="AH24" i="8"/>
  <c r="AH28" i="8" s="1"/>
  <c r="AG24" i="8"/>
  <c r="O24" i="8"/>
  <c r="N24" i="8"/>
  <c r="N28" i="8" s="1"/>
  <c r="M24" i="8"/>
  <c r="M28" i="8" s="1"/>
  <c r="P21" i="8"/>
  <c r="P20" i="8"/>
  <c r="P19" i="8"/>
  <c r="P18" i="8"/>
  <c r="P17" i="8"/>
  <c r="P16" i="8"/>
  <c r="P24" i="8" l="1"/>
  <c r="P28" i="8" s="1"/>
  <c r="AI28" i="8"/>
  <c r="X28" i="8"/>
  <c r="AG28" i="8"/>
  <c r="AA28" i="8"/>
  <c r="Q28" i="8"/>
  <c r="V28" i="8"/>
  <c r="R28" i="8"/>
  <c r="Z28" i="8"/>
  <c r="S28" i="8"/>
  <c r="Y28" i="8"/>
  <c r="I28" i="8"/>
  <c r="AF28" i="8"/>
  <c r="T28" i="8"/>
  <c r="AC28" i="8"/>
  <c r="AB27" i="8"/>
  <c r="AB28" i="8" l="1"/>
</calcChain>
</file>

<file path=xl/sharedStrings.xml><?xml version="1.0" encoding="utf-8"?>
<sst xmlns="http://schemas.openxmlformats.org/spreadsheetml/2006/main" count="152" uniqueCount="112">
  <si>
    <t>РБ</t>
  </si>
  <si>
    <t>%</t>
  </si>
  <si>
    <t xml:space="preserve">Министерство внутренних дел Республики Казахстан </t>
  </si>
  <si>
    <t>076 "Охрана общественного порядка и обеспечение общественной безопасности"</t>
  </si>
  <si>
    <t>2022-2027</t>
  </si>
  <si>
    <t>2022-2026</t>
  </si>
  <si>
    <t>-</t>
  </si>
  <si>
    <t>04</t>
  </si>
  <si>
    <t>2019-2024</t>
  </si>
  <si>
    <t>№ қ/с</t>
  </si>
  <si>
    <t>ШФТ</t>
  </si>
  <si>
    <t xml:space="preserve">ББӘ/
ЖАО
</t>
  </si>
  <si>
    <t>КБ</t>
  </si>
  <si>
    <t>ББ</t>
  </si>
  <si>
    <t>БИЖ атауы</t>
  </si>
  <si>
    <t xml:space="preserve">Жобаны iске асыру кезеңi (жылдар) </t>
  </si>
  <si>
    <t>Құжаттамаға сәйкес БИЖ-дiң жалпы құны</t>
  </si>
  <si>
    <t>ТЭН/ЖСҚ сәйкес БИЖ түзетілген құны</t>
  </si>
  <si>
    <t xml:space="preserve">БИЖ барлық жоспарланған қаржыландыру көлемі </t>
  </si>
  <si>
    <t>ТЭН/ЖСҚ сәйкес атқарылған жұмыстардың көлемi</t>
  </si>
  <si>
    <t>Iске асырыла бастаған уақыттан бастап БИЖ қаржыландырылуы, барлығы (2025 жылға дейін)</t>
  </si>
  <si>
    <t>Атқарылған жұмыстар көлемі мың тенге</t>
  </si>
  <si>
    <t>Ауытку себептері</t>
  </si>
  <si>
    <t>Қолданылған (қолданылатын шаралар)</t>
  </si>
  <si>
    <t>Жобалар саны</t>
  </si>
  <si>
    <t>Ескертпе (құжаттардың бар-жоғы), қымбаттау себептері</t>
  </si>
  <si>
    <t xml:space="preserve">оның ішінде </t>
  </si>
  <si>
    <t>есепті кезеңде орындалмаған іс-шаралар</t>
  </si>
  <si>
    <t>ЖБ</t>
  </si>
  <si>
    <t>Жалпы іске асырылғаны</t>
  </si>
  <si>
    <t>Аяқтауға жоспарлауда</t>
  </si>
  <si>
    <t>Нақты аяқталғаны</t>
  </si>
  <si>
    <t>Аяқталмау себептері</t>
  </si>
  <si>
    <t>рб</t>
  </si>
  <si>
    <t>жб</t>
  </si>
  <si>
    <t>жоспары</t>
  </si>
  <si>
    <t>жалны жоспар РБ+ЖБ</t>
  </si>
  <si>
    <t>фактісі</t>
  </si>
  <si>
    <t>жалны факті РБ+ЖБ</t>
  </si>
  <si>
    <t>ауытку</t>
  </si>
  <si>
    <t>жалпы ауытку РБ+ЖБ</t>
  </si>
  <si>
    <t>РБ мың теңге</t>
  </si>
  <si>
    <t>ЖБ мың тенге</t>
  </si>
  <si>
    <t>мың тенге</t>
  </si>
  <si>
    <t>Қоғамдық тәртіп, қауіпсіздік, құқықтық, сот, қылмыстық-атқару қызметі</t>
  </si>
  <si>
    <t>Қазақстан Республикасы Ішкі істер министрлігі</t>
  </si>
  <si>
    <t>110 "Қоғамдық тәртіп, қауіпсіздік объектілерін салу, реконструкциялау
"</t>
  </si>
  <si>
    <t>076 "Қоғамдық тәртіпті сақтау және қоғамдық қауіпсіздікті қамтамасыз ету"</t>
  </si>
  <si>
    <t>Алматы қаласында Қазақстан Республикасының Ұлттық ұланы үшін әскери қалашық салу</t>
  </si>
  <si>
    <t>Түркістан қаласында Қазақстан Республикасының Ұлттық ұланы үшін әскери қалашық салу</t>
  </si>
  <si>
    <t>Жезқазған қаласында Қазақстан Республикасының Ұлттық ұланы үшін әскери қалашық салу</t>
  </si>
  <si>
    <t>Орал қаласында Қазақстан Республикасының Ұлттық ұланы үшін                       300 орындық казарма салу</t>
  </si>
  <si>
    <t>Атырау қаласында Қазақстан Республикасының Ұлттық ұланы үшін                       300 орындық казарма салу</t>
  </si>
  <si>
    <t>Қызылорда қаласында Қазақстан Республикасының Ұлттық ұланы үшін                       300 орындық казарма салу</t>
  </si>
  <si>
    <t xml:space="preserve">Жобалау-сметалық құжаттама әзірленді, мемлекеттік сараптаманың оң қорытындысы алынды
Жер жұмыстары - 100%
Құрылыс материалдарын сатып алу - 100%
Демонтаж жұмыстары - 100%
КЖ құрылғысы (ЖБ құрылымдары) - 30%
Сыртқы электрмен жабдықтау желілері - 30%
Сыртқы су құбыры және кәріз желілері - 50% </t>
  </si>
  <si>
    <t>105 "Білім беру объектілерін салу"</t>
  </si>
  <si>
    <t>079 "Қазақстан Республикасы Ішкі істер министрлігінің кадрларын оқыту, біліктілігін арттыру және қайта даярлау у"</t>
  </si>
  <si>
    <t>Қазақстан Республикасы Ұлттық ұланы Әскери институтының ғимараттары мен құрылыстарын салу</t>
  </si>
  <si>
    <t>1. Үлгі жоба (ТЭН талап етілмейді). Жоба ҚР Үкіметі бекіткен 2009 жылғы 29 желтоқсандағы № 2225 тізбеге кіреді. 
2. Экономикалық сараптама: 2018 жылғы 24 желтоқсандағы 23-2/14437-1;      
3. 2019 жылғы 18 желтоқсандағы №12-0007/19 ҚБП 9 166 178 мың теңге сомасына ЖСҚ-ға мемлекеттік сараптама;
4. ІІМ-нің 2020 жылғы 1 қазандағы №11 бұйрығы;
5. Құрылыс құнының жиынтық сметалық есебі;
6. 2021 жылғы 25 қарашадағы №12-0001/21ҚБП ЖСҚ-ны түзетуге мемлекеттік сараптама;
7. ІІМ-нің 2022 жылғы 1 ақпандағы ЖСҚ-ны түзетуді бекіту туралы №33 бұйрығы.
Қымбаттау себептері: құрылыс материалдары мен жабдықтары құнының едәуір қымбаттауына байланысты Республикалық бюджет комисиясының 2021 жылғы 26 қарашадағы №24  шешімінің негізінде жобалау-сметалақ құжаттамаға түзету жүргізілді (2021 жылғы 25 қарашадағы №12-0001/21қбп мемлекеттік сараптама қорытындысы).</t>
  </si>
  <si>
    <t>Білім беру</t>
  </si>
  <si>
    <t>Сала бойынша жиыны</t>
  </si>
  <si>
    <t>ББӘ бойынша БАРЛЫҒЫ</t>
  </si>
  <si>
    <t>Республикалық бюджеттік инвестициялық жобаларды іске асыру мониторингі жөніндегі есеп</t>
  </si>
  <si>
    <t>Жобалау-сметалық құжаттама әзірленді, мемлекеттік сараптаманың оң қорытындысы алынды
Жер жұмыстары - 100%, 
Демонтаж жұмыстары - 100%
Жалпы құрылыс жұмыстары. КЖ құрылғысы (жер жұмыстары, іргетасты қаптау құрылғысы, арматуралау, іргетас жұмыстары)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- 30%
Жалпы құрылыс жұмыстары. АР құрылғысы (қабырға қалау, жүк көтергіш элементтердің құрылысы, арматуралау)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- 5%
Инженерлік желілер (сыртқы электрмен жабдықтау желілері) - 35%
Абаттандыру - 5%</t>
  </si>
  <si>
    <t>Жалпы құрылыс жұмыстары. КЖ құрылғысы (жер жұмыстары, іргетасты қаптау құрылғысы, арматуралау, іргетас жұмыстары)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- 80%
Жалпы құрылыс жұмыстары. АР құрылғысы (қабырға қалау, жүк көтергіш элементтердің құрылысы, арматуралау)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- 30%
Инженерлік желілер (сыртқы электрмен жабдықтау желілері) - 60%
Абаттандыру - 10%</t>
  </si>
  <si>
    <t>Жалпы құрылыс жұмыстары. КЖ құрылғысы (жер жұмыстары, іргетасты қаптау құрылғысы, арматуралау, іргетас жұмыстары)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- 50%
Жалпы құрылыс жұмыстары. АР құрылғысы (қабырға қалау, жүк көтергіш элементтердің құрылысы, арматуралау)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- 15%
Инженерлік желілер (сыртқы электрмен жабдықтау желілері) - 35%
Абаттандыру - 7%</t>
  </si>
  <si>
    <t>Жалпы құрылыс жұмыстары. КЖ құрылғысы (жер жұмыстары, іргетасты қаптау құрылғысы, арматуралау, іргетас жұмыстары)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- 30%
Жалпы құрылыс жұмыстары. АР құрылғысы (қабырға қалау, жүк көтергіш элементтердің құрылысы, арматуралау) (штаб бригады,  АМЖ ғимараты, казарма, 1000 орындық асхана, 900 орындық клуб, тирі бар спорт корпусы, лазарет, КЭС қоймалары, РХБ, ВТИ, ПТОР, БӨП,  жанармай құю бекеті, бокстар, 34 машинаға арналған гараж, КТП, сарбаздарға арналған монша: ПЕТО) - 15%
Инженерлік желілер (сыртқы электрмен жабдықтау желілері) - 25%
Абаттандыру - 2%</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</si>
  <si>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- 85%
Жалпы құрылыс жұмыстары. АР құрылғысы (қабырға қалау, жүк көтергіш элементтердің құрылысы, есік және терезе саңылауларын орнату, шатыр құрылысы)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- 50%
Инженерлік желілер (сыртқы электрмен жабдықтау желілері, газбен жабдықтау желілері, су құбыры желілері, байланыс желілері) -60%
Абаттандыру - 10%</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</si>
  <si>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- 75%
Жалпы құрылыс жұмыстары. АР құрылғысы (қабырға қалау, жүк көтергіш элементтердің құрылысы, есік және терезе саңылауларын орнату)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- 40%
Инженерлік желілер (сыртқы электрмен жабдықтау желілері, газбен жабдықтау желілері, су құбыры желілері, байланыс желілері) -50%</t>
  </si>
  <si>
    <t>Жобалау-сметалық құжаттама әзірленді, мемлекеттік сараптаманың оң қорытындысы алынды
Жер жұмыстары - 100%, 
Демонтаж жұмыстары - 100%
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- 60%
Жалпы құрылыс жұмыстары. АР құрылғысы (қабырға қалау, жүк көтергіш элементтердің құрылысы, есік және терезе саңылауларын орнату, шатыр құрылысы)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- 10%
Инженерлік желілер (сыртқы электрмен жабдықтау желілері, газбен жабдықтау желілері, су құбыры желілері, байланыс желілері) -55%</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</si>
  <si>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- 80%
Жалпы құрылыс жұмыстары. АР құрылғысы (қабырға қалау, жүк көтергіш элементтердің құрылысы, есік және терезе саңылауларын орнату, шатыр құрылысы)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- 40%
Инженерлік желілер (сыртқы электрмен жабдықтау желілері, газбен жабдықтау желілері, су құбыры желілері, байланыс желілері) -70%
Абаттандыру - 10%</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</si>
  <si>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- 65%
Жалпы құрылыс жұмыстары. АР құрылғысы (қабырға қалау, жүк көтергіш элементтердің құрылысы, есік және терезе саңылауларын орнату, шатыр құрылысы)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- 15%
Инженерлік желілер (сыртқы электрмен жабдықтау желілері, газбен жабдықтау желілері, су құбыры желілері, байланыс желілері) -55%</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</si>
  <si>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- 15%
Жалпы құрылыс жұмыстары. АР құрылғысы (қабырға қалау, жүк көтергіш элементтердің құрылысы, есік және терезе саңылауларын орнату)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- 25%
Инженерлік желілер (сыртқы электрмен жабдықтау желілері, газбен жабдықтау желілері, су құбыры желілері, байланыс желілері) -15%
Абаттандыру - 10%</t>
  </si>
  <si>
    <t xml:space="preserve">КЖ құрылғысы (жер жұмыстары, іргетасты қаптау құрылғысы, арматуралау, іргетас жұмыстары) - 100%
АР құрылғысы (терезе блоктарын орнату, есік рйықтарын орнату, шатыр орнату, қалқаларды орнату) - 80%
Ішкі инженерлік желілер - 40%
Ішкі әрлеу жұмыстары - 30%
Сыртқы байланыс желілері - 70%
Сыртқы су құбыры және кәріз желілері - 70%
Абаттандыру жұмыстары - 20%  </t>
  </si>
  <si>
    <t xml:space="preserve">КЖ құрылғысы (жер жұмыстары, іргетасты қаптау құрылғысы, арматуралау, іргетас жұмыстары) - 60%
АР құрылғысы (терезе блоктарын орнату, есік рйықтарын орнату, шатыр орнату, қалқаларды орнату) - 40%
Ішкі инженерлік желілер - 20%
Ішкі әрлеу жұмыстары - 5%
Сыртқы байланыс желілері - 60%
Сыртқы су құбыры және кәріз желілері - 60%
Абаттандыру жұмыстары - 5%  </t>
  </si>
  <si>
    <t xml:space="preserve">КЖ құрылғысы (жер жұмыстары, іргетасты қаптау құрылғысы, арматуралау, іргетас жұмыстары) - 40%
АР құрылғысы (терезе блоктарын орнату, есік рйықтарын орнату, шатыр орнату, қалқаларды орнату) - 40%
Ішкі инженерлік желілер - 20%
Ішкі әрлеу жұмыстары - 25%
Сыртқы байланыс желілері - 10%
Сыртқы су құбыры және кәріз желілері - 10%
Абаттандыру жұмыстары - 15%  </t>
  </si>
  <si>
    <t>төлемді жүргізу үшін растайтын құжаттардың кеш ұсынылуына байланысты</t>
  </si>
  <si>
    <t>110 "Строительство, реконструкция объектов общественного порядка, безопасности"</t>
  </si>
  <si>
    <t>есепті кезеңге дейінгі (2026 жылғы 1 қаңтарға дейін) дерек</t>
  </si>
  <si>
    <t>есептік кезенде (2026 жыл 2 тоқсаны)</t>
  </si>
  <si>
    <t>Есепті кезең: 2026 жылдың 2-тоқсаны</t>
  </si>
  <si>
    <t xml:space="preserve"> есептi кезеңге жоспар (2026 жылдың 2-тоқсаны)</t>
  </si>
  <si>
    <t>Жобалау-сметалық құжаттама әзірленді, мемлекеттік сараптаманың оң қорытындысы алынды
Жер жұмыстары - 60%;
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- 65%
Жалпы құрылыс жұмыстары. АР құрылғысы (қабырға қалау, жүк көтергіш элементтердің құрылысы, есік және терезе саңылауларын орнату)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- 20%
Инженерлік желілер (сыртқы электрмен жабдықтау желілері, газбен жабдықтау желілері, су құбыры желілері, байланыс желілері) -30%</t>
  </si>
  <si>
    <t xml:space="preserve">Жобалау-сметалық құжаттама әзірленді, мемлекеттік сараптаманың оң қорытындысы алынды
Жер жұмыстары - 100%
Құрылыс материалдарын сатып алу - 100%
Демонтаж жұмыстары - 100%
КЖ құрылғысы (жер жұмыстары, іргетасты қаптау құрылғысы, арматуралау, іргетас жұмыстары) - 50%
Сыртқы байланыс желілері - 60%
Сыртқы су құбыры және кәріз желілері - 60%  </t>
  </si>
  <si>
    <t xml:space="preserve">Жобалау-сметалық құжаттама әзірленді, мемлекеттік сараптаманың оң қорытындысы алынды
Жер жұмыстары - 100%
Құрылыс материалдарын сатып алу - 30%
Демонтаж жұмыстары - 100%
КЖ құрылғысы (жер жұмыстары, іргетасты қаптау құрылғысы, арматуралау, іргетас жұмыстары) - 30%
Сыртқы байланыс желілері - 60%
Сыртқы су құбыры және кәріз желілері - 60% </t>
  </si>
  <si>
    <t>Жобалау-сметалық құжаттама әзірленді, мемлекеттік сараптаманың оң қорытындысы алынды</t>
  </si>
  <si>
    <t xml:space="preserve">Тірек құрылымдарын бетондау - 99,9%
Көлденең тірек құрылымдарын, баспалдақтарды бетондау- 0% 
Қабырғаларды бөлме ішіндегі қабырлғаларды орнату- 98,8%                                                                                                                                                                          Инженерлік желілер- 48,6%                                                                                                                                                         Әлсіз ток жүйелері - 23%                                                                                                                                                                                             Қасбетті әрлеу - 31,2%       </t>
  </si>
  <si>
    <t>Жобалау-сметалық құжаттама әзірленді, мемлекеттік сараптаманың оң қорытындысы алынды
Құрылыс алаңындағы жер асты суын төмендету -  100%
Іргетасты, шұңқырды бетондау - 100%
Тірек құрылымдарын бетондау - 93%
Көлденең тірек құрылымдарын, баспалдақтарды бетондау- 95% 
Қабырғаларды бөлме ішіндегі қабырлғаларды орнату- 71%
Шатыр жабыны - 35%
Электр жабдықтары жүйелері кабельдерін төсеу   - 12%                   Ішкі электр жарықтандыру жүйелерінің кабельдерін төсеу -  9%
Желдету және ауаны баптау жүйелерін монтаждау -  65%
Жылумен жабдықтау жүйесін монтаждау - 30%</t>
  </si>
  <si>
    <t xml:space="preserve">Қабанбай батыр даңғылы мен Хусейн бен Талал көшесінің қиылысында Қазақстан Республикасы Ішкі істер министрлігі ғимараттарының әкімшілік кешенін салу,  құрылыстың 1-кезегі </t>
  </si>
  <si>
    <t xml:space="preserve">Қабанбай батыр даңғылы мен Хусейн бен Талал көшесінің қиылысында Қазақстан Республикасы Ішкі істер министрлігі ғимараттарының әкімшілік кешенін салу,  құрылыстың 2-кезегі </t>
  </si>
  <si>
    <t>жүргізілген төлемдердің қалдығы</t>
  </si>
  <si>
    <t>Келісімшарттар жасалды. Өндіріс кестесіне сәйкес жұмыстар жүргізілуде.</t>
  </si>
  <si>
    <t>Казарма - 99%                                                                                                                                                                                                                                                                                                                                                                                                     Оқу корпусы - 67%
Спорт корпусы - 30%
Инжерлік желілер  - 80%</t>
  </si>
  <si>
    <t>Казарма - 100%                                                                                                                                                                                                                                                                                                                                                                                                     Оқу корпусы - 70%
Спорт корпусы - 50%
Инжерлік желілер  - 80%</t>
  </si>
  <si>
    <t>Казарма - 100%                                                                                                                                                                                                                                                                                                                                                                                                     Оқу корпусы - 65%
Спорт корпусы - 40%
Инжерлік желілер  - 80%</t>
  </si>
  <si>
    <t xml:space="preserve">                                                                                                                                                                                                                                                                                                                                                                                     Оқу корпусы - 5%
Спорт корпусы - 10%
</t>
  </si>
  <si>
    <t xml:space="preserve"> есептi кезеңнiң дерегі (2026 жылдың 2-тоқсаны)</t>
  </si>
  <si>
    <t>Жалпы құрылыс жұмыстары. КЖ құрылғысы (жер жұмыстары, іргетасты қаптау құрылғысы, арматуралау, іргетас жұмыстары)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- 10%
Жалпы құрылыс жұмыстары. АР құрылғысы (қабырға қалау, жүк көтергіш элементтердің құрылысы, есік және терезе саңылауларын орнату) ((мед. пункттері мен оқуға арналған үй-жайлары бар штаб батальондар, 300 адамға арналған казарма, 300 орынға арналған клуб, 150 орынға арналған асхана,  тирі бар спорт корпусы,  сарбаздарға арналған монша, ПТОР, азық-түлік қоймасы, пәтер үлгісіндегі жатақхана, қызметтік ғимарат,  өртке арналған су сақтайтын ыдыстар) - 10%
Инженерлік желілер (сыртқы электрмен жабдықтау желілері, газбен жабдықтау желілері, су құбыры желілері, байланыс желілері) - 10%
Абаттандыру - 10%</t>
  </si>
  <si>
    <t>Тірек құрылымдарын бетондау - 0,01%
Көлденең тірек құрылымдарын, баспалдақтарды бетондау- 5% 
Қабырғаларды бөлме ішіндегі қабырлғаларды орнату- 0,2%                                                                                                                                                                          Шатыр жабыны - 65%                                                                                                  Инженерлік желілер- 6,4%                                                                                                                                                         Әлсіз ток жүйелері - 23%                                                                                                                                                                                             Қасбетті әрлеу - 31,2%       
Ішкі әрлеу жұмыстары - 20%</t>
  </si>
  <si>
    <t>Тірек құрылымдарын бетондау - 100%
Көлденең тірек құрылымдарын, баспалдақтарды бетондау- 5% 
Қабырғаларды бөлме ішіндегі қабырлғаларды орнату- 100%
Шатыр жабыны - 65%                                                                                                                                                                                                     Инженерлік желілер- 100%                                                                                                                                                         Әлсіз ток жүйелері - 30%                                                                                                                                                                                             Қасбетті әрлеу - 50%       
Ішкі әрлеу жұмыстары - 20%</t>
  </si>
  <si>
    <t xml:space="preserve">1. Ақпараттық парақ; 
2. Салалық сараптама; 
3. Тапсырма; 
4. Есеп; 
5. Құрылыс құнының алдын ала есебі
6.  2022 жылғы 14 ақпандағы №05-23/1081 экономикалық қорытынды;
7.  Құрылысытың жалпы сметалық құны 97 млрд 482 млн 181 мың 800 тенге болатын 2023 жылғы 27 қыркүйектегі №01-40/23қбп мемлекеттік сараптама қорытындысы.    
8. Жобаны бекіту туралы 2023 жылғы 2 қыркүйектегі № 722 бұйрық.                                         </t>
  </si>
  <si>
    <t xml:space="preserve">1. Ақпараттық парақ; 
2. Салалық сараптама; 
3. Тапсырма; 
4. Есеп; 
5. Құрылыс құнының алдын ала есебі;
6. 2021 жылғы 29 қыркүйектегі №05-23/9910 инвестициялық ұсынысқа экономикалық қорытынды;
7. Құрылыстың жалпы сметалық құны 11 млрд 908 млн 222 мың 201 теңге  болатын 2023 жылғы 18 қаңтардағы №19-0004/23қбп мемлекеттік сараптама қорытындысы. 
8. 2023 жылғы 10 ақпандағы № 157 бұйрық .            </t>
  </si>
  <si>
    <t xml:space="preserve">1. Ақпараттық парақ; 
2. Салалық сараптама; 
3. Тапсырма; 
4. Есеп; 
5. Құрылыс құнының алдын ала есебі;
6. 2021 жылғы 29 қыркүйектегі №05-23/9910 инвестициялық ұсынысқа экономикалық қорытынды;
7. Құрылыстың жалпы сметалық құны 17 млрд 406 млн 803 мың 852 теңге болатын 2023 жылғы 28 сәуірдегі №19-0032/23қбп мемлекеттік сараптама қорытындысы;
8. Жобаны бекіту туралы 2023 жылғы 8 маусымдағы № 468 бұйрық. </t>
  </si>
  <si>
    <t xml:space="preserve">1. Ақпараттық парақ; 
2. Салалық сараптама; 
3. Тапсырма; 
4. Құрылыс құнының алдын ала есебі;
5. 2022 жылғы 19 ақпандағы №05-23/1092 инвестициялық ұсынысқа экономикалық қорытынды; 
6. Құрылыстың жалпы сметалық құны 2 млрд 023 млн 448 мың теңге болатын 2023 жылғы 12 мамырдағы №19-0033/23қбп мемлекеттік сараптама қорытындысы. 
7. Жобаны бекіту туралы 2023 жылғы 21 маусымдағы № 507 бұйрық.           </t>
  </si>
  <si>
    <t xml:space="preserve">1. Ақпараттық парақ; 
2. Салалық сараптама; 
3. Тапсырма; 
4. Құрылыс құнының алдын ала есебі;
5.  2022 жылғы 19 ақпандағы №05-23/1092 инвестициялық ұсынысқа экономикалық қорытынды; 
6. Құрылыстың жалпы сметалық құны 2 млрд 205 млн 691 мың теңге болатын 2023 жылғы 17 мамырдағы №19-0036/23қбп мемлекеттік сараптама қорытындысы. 
7. Жобаны бекіту туралы 2023 жылғы 21 маусымдағы № 506 бұйрық.           </t>
  </si>
  <si>
    <t xml:space="preserve">1. Ақпараттық парақ; 
2. Салалық сараптама; 
3. Тапсырма; 
4. Құрылыс құнының алдын ала есебі
5. 2022 жылғы 19 ақпандағы №05-23/1092 инвестициялық ұсынысқа экономикалық қорытынды.
6. Құрылыстың жалпы сметалық құны 2 млрд 023 млн 406 мың 097 теңге болатын  2023 жылғы 19 сәуірдегі №19-0031/23қбп мемлекеттік сараптама қорытындысы. 
7. Жобаны бекіту туралы  2023 жылғы 21 маусымдағы № 366 бұйрық .        </t>
  </si>
  <si>
    <t xml:space="preserve">1. Инвестициялық ұсыныстың ақпараттық парағы;
2. 2022 жылғы 22 мамырдағы №1-1-11-6-74ДСП/1-311-ҚБПҮ салалық сараптама қорытындысы;
3. 2022 жылғы 1 шілдедегі №05-23/К04-23/ҚБПҮ/ВХ-81,1 экономикалық қорытынды;
4. Астана қаласы әкімінің 2024 жылғы 22 қарашадағы. №510-3622 шешімі;
5. Жиынтық сметалық есеп;
6. 2024 жылғы 25 қаңтардағы №01-04/24 сараптама қорытындысы:
</t>
  </si>
  <si>
    <r>
      <t>Ғимараттың іргетастарының сындарлы шешімдерін қайта қарау қажеттілігі айтылған мемлекеттік сәулет-құрылыс бақылау органдарының (ГАСК) қорытындысын алуға байланысты түзетудің орындылығы мәселесін РБК қарауына шығару үшін құжаттар топтамасын дайындау жүргізілуде.</t>
    </r>
    <r>
      <rPr>
        <sz val="12"/>
        <color rgb="FFFF0000"/>
        <rFont val="Times New Roman"/>
        <family val="1"/>
        <charset val="204"/>
      </rPr>
      <t xml:space="preserve">
</t>
    </r>
  </si>
  <si>
    <t xml:space="preserve">Ғимараттың іргетастарының сындарлы шешімдерін қайта қарау қажеттілігі айтылған мемлекеттік сәулет-құрылыс бақылау органдарының (ГАСК) қорытындысын алуға байланысты түзетудің орындылығы мәселесін РБК қарауына шығару үшін құжаттар топтамасын дайындау жүргізілуде. 
</t>
  </si>
  <si>
    <t xml:space="preserve">Жұмыстарды жүргізу кестесін өзектендіру жүргізілуде, бас мердігерге жұмыстарды жүргізу қарқынын арттыру туралы хабарлама жіберілді  </t>
  </si>
  <si>
    <t xml:space="preserve">РББӘ немесе ЖАО: Ішкі істер министрлігі </t>
  </si>
  <si>
    <t>БСН: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</si>
</sst>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р_._-;\-* #,##0.00_р_._-;_-* &quot;-&quot;??_р_._-;_-@_-"/>
    <numFmt numFmtId="165" formatCode="#,##0.0"/>
    <numFmt numFmtId="166" formatCode="_(* #,##0.00_);_(* \(#,##0.00\);_(* &quot;-&quot;??_);_(@_)"/>
    <numFmt numFmtId="167" formatCode="_(* #,##0.0_);_(* \(#,##0.0\);_(* &quot;-&quot;??_);_(@_)"/>
    <numFmt numFmtId="168" formatCode="_(* #,##0_);_(* \(#,##0\);_(* &quot;-&quot;??_);_(@_)"/>
    <numFmt numFmtId="169" formatCode="#,##0.00_р_."/>
    <numFmt numFmtId="170" formatCode="0.0"/>
    <numFmt numFmtId="171" formatCode="_-* #,##0.0\ _₽_-;\-* #,##0.0\ _₽_-;_-* &quot;-&quot;?\ _₽_-;_-@_-"/>
    <numFmt numFmtId="172" formatCode="_-* #,##0.0\ _₸_-;\-* #,##0.0\ _₸_-;_-* &quot;-&quot;?\ _₸_-;_-@_-"/>
  </numFmts>
  <fonts count="17">
    <font>
      <sz val="10"/>
      <name val="Arial Cyr"/>
      <charset val="204"/>
    </font>
    <font>
      <sz val="12"/>
      <name val="Times New Roman"/>
      <family val="1"/>
      <charset val="204"/>
    </font>
    <font>
      <b/>
      <sz val="12"/>
      <name val="Times New Roman"/>
      <family val="1"/>
      <charset val="204"/>
    </font>
    <font>
      <b/>
      <sz val="12"/>
      <color rgb="FFFF0000"/>
      <name val="Times New Roman"/>
      <family val="1"/>
      <charset val="204"/>
    </font>
    <font>
      <sz val="12"/>
      <color rgb="FFFF0000"/>
      <name val="Times New Roman"/>
      <family val="1"/>
      <charset val="204"/>
    </font>
    <font>
      <sz val="12"/>
      <color theme="1"/>
      <name val="Times New Roman"/>
      <family val="1"/>
      <charset val="204"/>
    </font>
    <font>
      <sz val="11"/>
      <color theme="1"/>
      <name val="Calibri"/>
      <family val="2"/>
      <charset val="204"/>
      <scheme val="minor"/>
    </font>
    <font>
      <sz val="10"/>
      <name val="Arial"/>
      <family val="2"/>
      <charset val="204"/>
    </font>
    <font>
      <sz val="10"/>
      <name val="KZ Times New Roman"/>
      <family val="1"/>
      <charset val="204"/>
    </font>
    <font>
      <sz val="8"/>
      <color indexed="8"/>
      <name val="Arial"/>
      <family val="2"/>
      <charset val="204"/>
    </font>
    <font>
      <sz val="10"/>
      <name val="Helv"/>
      <charset val="204"/>
    </font>
    <font>
      <sz val="10"/>
      <name val="Arial Cyr"/>
      <charset val="204"/>
    </font>
    <font>
      <b/>
      <sz val="12"/>
      <color theme="1"/>
      <name val="Times New Roman"/>
      <family val="1"/>
      <charset val="204"/>
    </font>
    <font>
      <b/>
      <sz val="12"/>
      <name val="Times New Roman"/>
      <family val="1"/>
    </font>
    <font>
      <sz val="12"/>
      <name val="Times New Roman"/>
      <family val="1"/>
    </font>
    <font>
      <sz val="11"/>
      <name val="Times New Roman"/>
      <family val="1"/>
      <charset val="204"/>
    </font>
    <font>
      <sz val="14"/>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indexed="64"/>
      </left>
      <right style="thin">
        <color indexed="64"/>
      </right>
      <top/>
      <bottom/>
      <diagonal/>
    </border>
  </borders>
  <cellStyleXfs count="13">
    <xf numFmtId="0" fontId="0" fillId="0" borderId="0"/>
    <xf numFmtId="0" fontId="7" fillId="0" borderId="0"/>
    <xf numFmtId="0" fontId="8" fillId="0" borderId="7">
      <alignment horizontal="left" vertical="top" wrapText="1"/>
    </xf>
    <xf numFmtId="0" fontId="9" fillId="0" borderId="0">
      <alignment horizontal="left" vertical="top"/>
    </xf>
    <xf numFmtId="0" fontId="7" fillId="0" borderId="0"/>
    <xf numFmtId="0" fontId="6" fillId="0" borderId="0"/>
    <xf numFmtId="0" fontId="7" fillId="0" borderId="0"/>
    <xf numFmtId="0" fontId="11" fillId="0" borderId="0"/>
    <xf numFmtId="0" fontId="11" fillId="0" borderId="0"/>
    <xf numFmtId="0" fontId="10" fillId="0" borderId="0"/>
    <xf numFmtId="0" fontId="10" fillId="0" borderId="0"/>
    <xf numFmtId="0" fontId="10" fillId="0" borderId="0"/>
    <xf numFmtId="164" fontId="11" fillId="0" borderId="0" applyFont="0" applyFill="0" applyBorder="0" applyAlignment="0" applyProtection="0"/>
  </cellStyleXfs>
  <cellXfs count="116">
    <xf numFmtId="0" fontId="0" fillId="0" borderId="0" xfId="0"/>
    <xf numFmtId="0" fontId="1" fillId="2" borderId="0" xfId="4" applyFont="1" applyFill="1" applyAlignment="1">
      <alignment horizontal="center" vertical="top"/>
    </xf>
    <xf numFmtId="0" fontId="1" fillId="2" borderId="0" xfId="4" applyFont="1" applyFill="1" applyAlignment="1">
      <alignment horizontal="left" vertical="top"/>
    </xf>
    <xf numFmtId="0" fontId="1" fillId="2" borderId="0" xfId="4" applyFont="1" applyFill="1" applyBorder="1" applyAlignment="1">
      <alignment horizontal="center" vertical="top"/>
    </xf>
    <xf numFmtId="0" fontId="2" fillId="2" borderId="0" xfId="4" applyFont="1" applyFill="1" applyBorder="1" applyAlignment="1">
      <alignment vertical="top" wrapText="1"/>
    </xf>
    <xf numFmtId="165" fontId="2" fillId="2" borderId="0" xfId="10" applyNumberFormat="1" applyFont="1" applyFill="1" applyBorder="1" applyAlignment="1">
      <alignment horizontal="center" vertical="top"/>
    </xf>
    <xf numFmtId="0" fontId="1" fillId="2" borderId="1" xfId="4" applyFont="1" applyFill="1" applyBorder="1" applyAlignment="1">
      <alignment horizontal="center" vertical="top" wrapText="1"/>
    </xf>
    <xf numFmtId="0" fontId="2" fillId="2" borderId="1" xfId="0" applyFont="1" applyFill="1" applyBorder="1" applyAlignment="1">
      <alignment horizontal="center" vertical="top"/>
    </xf>
    <xf numFmtId="165" fontId="2" fillId="2" borderId="1" xfId="10" applyNumberFormat="1" applyFont="1" applyFill="1" applyBorder="1" applyAlignment="1">
      <alignment vertical="top" wrapText="1"/>
    </xf>
    <xf numFmtId="165" fontId="2" fillId="2" borderId="1" xfId="10" applyNumberFormat="1" applyFont="1" applyFill="1" applyBorder="1" applyAlignment="1">
      <alignment horizontal="left" vertical="top" wrapText="1"/>
    </xf>
    <xf numFmtId="165" fontId="2" fillId="2" borderId="2" xfId="10" applyNumberFormat="1" applyFont="1" applyFill="1" applyBorder="1" applyAlignment="1">
      <alignment vertical="top" wrapText="1"/>
    </xf>
    <xf numFmtId="0" fontId="1" fillId="2" borderId="1" xfId="0" applyFont="1" applyFill="1" applyBorder="1" applyAlignment="1">
      <alignment horizontal="left" vertical="top" wrapText="1"/>
    </xf>
    <xf numFmtId="166" fontId="1" fillId="2" borderId="1" xfId="12" applyNumberFormat="1" applyFont="1" applyFill="1" applyBorder="1" applyAlignment="1">
      <alignment horizontal="center" vertical="top" wrapText="1"/>
    </xf>
    <xf numFmtId="166" fontId="1" fillId="2" borderId="1" xfId="0" applyNumberFormat="1" applyFont="1" applyFill="1" applyBorder="1" applyAlignment="1">
      <alignment horizontal="left" vertical="top" wrapText="1"/>
    </xf>
    <xf numFmtId="166" fontId="1" fillId="2" borderId="1" xfId="0" applyNumberFormat="1" applyFont="1" applyFill="1" applyBorder="1" applyAlignment="1">
      <alignment horizontal="center" vertical="top" wrapText="1"/>
    </xf>
    <xf numFmtId="165" fontId="2" fillId="2" borderId="1" xfId="10" applyNumberFormat="1" applyFont="1" applyFill="1" applyBorder="1" applyAlignment="1">
      <alignment horizontal="center" vertical="top"/>
    </xf>
    <xf numFmtId="0" fontId="1" fillId="2" borderId="1" xfId="0" applyFont="1" applyFill="1" applyBorder="1" applyAlignment="1">
      <alignment horizontal="center" vertical="top" wrapText="1"/>
    </xf>
    <xf numFmtId="165" fontId="2" fillId="2" borderId="1" xfId="0" applyNumberFormat="1" applyFont="1" applyFill="1" applyBorder="1" applyAlignment="1">
      <alignment horizontal="center" vertical="top" wrapText="1"/>
    </xf>
    <xf numFmtId="166" fontId="2" fillId="2" borderId="1" xfId="10" applyNumberFormat="1" applyFont="1" applyFill="1" applyBorder="1" applyAlignment="1">
      <alignment vertical="top" wrapText="1"/>
    </xf>
    <xf numFmtId="49" fontId="1" fillId="2" borderId="1" xfId="4" applyNumberFormat="1" applyFont="1" applyFill="1" applyBorder="1" applyAlignment="1">
      <alignment horizontal="center" vertical="top" wrapText="1"/>
    </xf>
    <xf numFmtId="0" fontId="1" fillId="2" borderId="1" xfId="0" applyFont="1" applyFill="1" applyBorder="1" applyAlignment="1">
      <alignment horizontal="center" vertical="top"/>
    </xf>
    <xf numFmtId="167" fontId="2" fillId="2" borderId="1" xfId="0" applyNumberFormat="1" applyFont="1" applyFill="1" applyBorder="1" applyAlignment="1">
      <alignment horizontal="center" vertical="top" wrapText="1"/>
    </xf>
    <xf numFmtId="0" fontId="2" fillId="2" borderId="0" xfId="0" applyFont="1" applyFill="1" applyBorder="1" applyAlignment="1">
      <alignment horizontal="center" vertical="top"/>
    </xf>
    <xf numFmtId="0" fontId="1" fillId="2" borderId="0" xfId="0" applyFont="1" applyFill="1" applyBorder="1" applyAlignment="1">
      <alignment horizontal="center" vertical="top"/>
    </xf>
    <xf numFmtId="168" fontId="2" fillId="2" borderId="0" xfId="0" applyNumberFormat="1" applyFont="1" applyFill="1" applyBorder="1" applyAlignment="1">
      <alignment horizontal="center" vertical="top" wrapText="1"/>
    </xf>
    <xf numFmtId="49" fontId="1" fillId="2" borderId="0" xfId="0" applyNumberFormat="1" applyFont="1" applyFill="1" applyAlignment="1">
      <alignment horizontal="center" vertical="top" wrapText="1"/>
    </xf>
    <xf numFmtId="0" fontId="1" fillId="2" borderId="0" xfId="0" applyFont="1" applyFill="1" applyAlignment="1">
      <alignment horizontal="center" vertical="top" wrapText="1"/>
    </xf>
    <xf numFmtId="0" fontId="1" fillId="2" borderId="0" xfId="4" applyFont="1" applyFill="1" applyBorder="1" applyAlignment="1">
      <alignment horizontal="left" vertical="top"/>
    </xf>
    <xf numFmtId="0" fontId="2" fillId="2" borderId="0" xfId="4" applyFont="1" applyFill="1" applyBorder="1" applyAlignment="1">
      <alignment horizontal="left" vertical="top" wrapText="1"/>
    </xf>
    <xf numFmtId="0" fontId="1" fillId="2" borderId="1" xfId="0" applyFont="1" applyFill="1" applyBorder="1" applyAlignment="1">
      <alignment horizontal="left" vertical="top"/>
    </xf>
    <xf numFmtId="167" fontId="2" fillId="2" borderId="1" xfId="0" applyNumberFormat="1" applyFont="1" applyFill="1" applyBorder="1" applyAlignment="1">
      <alignment horizontal="center" vertical="top"/>
    </xf>
    <xf numFmtId="168" fontId="1" fillId="2" borderId="1" xfId="12" applyNumberFormat="1" applyFont="1" applyFill="1" applyBorder="1" applyAlignment="1">
      <alignment horizontal="center" vertical="top" wrapText="1"/>
    </xf>
    <xf numFmtId="4" fontId="1" fillId="2" borderId="1" xfId="0" applyNumberFormat="1" applyFont="1" applyFill="1" applyBorder="1" applyAlignment="1">
      <alignment horizontal="center" vertical="top" wrapText="1"/>
    </xf>
    <xf numFmtId="0" fontId="1" fillId="2" borderId="6" xfId="0" applyFont="1" applyFill="1" applyBorder="1" applyAlignment="1">
      <alignment vertical="center" wrapText="1"/>
    </xf>
    <xf numFmtId="165" fontId="3" fillId="2" borderId="1" xfId="10" applyNumberFormat="1" applyFont="1" applyFill="1" applyBorder="1" applyAlignment="1">
      <alignment vertical="top" wrapText="1"/>
    </xf>
    <xf numFmtId="3" fontId="4" fillId="2" borderId="1" xfId="0" applyNumberFormat="1" applyFont="1" applyFill="1" applyBorder="1" applyAlignment="1">
      <alignment horizontal="left" vertical="top" wrapText="1"/>
    </xf>
    <xf numFmtId="3" fontId="4" fillId="2" borderId="1" xfId="0" applyNumberFormat="1" applyFont="1" applyFill="1" applyBorder="1" applyAlignment="1">
      <alignment horizontal="center" vertical="top" wrapText="1"/>
    </xf>
    <xf numFmtId="167" fontId="1" fillId="2" borderId="1" xfId="0" applyNumberFormat="1" applyFont="1" applyFill="1" applyBorder="1" applyAlignment="1">
      <alignment horizontal="center" vertical="top" wrapText="1"/>
    </xf>
    <xf numFmtId="0" fontId="1" fillId="2" borderId="1" xfId="4" applyFont="1" applyFill="1" applyBorder="1" applyAlignment="1">
      <alignment horizontal="left" vertical="top" wrapText="1"/>
    </xf>
    <xf numFmtId="165" fontId="2" fillId="2" borderId="0" xfId="0" applyNumberFormat="1" applyFont="1" applyFill="1" applyBorder="1" applyAlignment="1">
      <alignment horizontal="center" vertical="top"/>
    </xf>
    <xf numFmtId="0" fontId="1" fillId="2" borderId="0" xfId="0" applyFont="1" applyFill="1" applyBorder="1" applyAlignment="1">
      <alignment horizontal="left" vertical="top"/>
    </xf>
    <xf numFmtId="167" fontId="2" fillId="2" borderId="0" xfId="0" applyNumberFormat="1" applyFont="1" applyFill="1" applyBorder="1" applyAlignment="1">
      <alignment horizontal="center" vertical="top"/>
    </xf>
    <xf numFmtId="168" fontId="1" fillId="2" borderId="0" xfId="0" applyNumberFormat="1" applyFont="1" applyFill="1" applyAlignment="1">
      <alignment horizontal="center" vertical="top" wrapText="1"/>
    </xf>
    <xf numFmtId="168" fontId="2" fillId="2" borderId="1" xfId="0" applyNumberFormat="1" applyFont="1" applyFill="1" applyBorder="1" applyAlignment="1">
      <alignment horizontal="center" vertical="top"/>
    </xf>
    <xf numFmtId="168" fontId="2" fillId="2" borderId="1" xfId="0" applyNumberFormat="1" applyFont="1" applyFill="1" applyBorder="1" applyAlignment="1">
      <alignment horizontal="center" vertical="top" wrapText="1"/>
    </xf>
    <xf numFmtId="3" fontId="2" fillId="2" borderId="1" xfId="0" applyNumberFormat="1" applyFont="1" applyFill="1" applyBorder="1" applyAlignment="1">
      <alignment horizontal="center" vertical="top" wrapText="1"/>
    </xf>
    <xf numFmtId="167" fontId="1" fillId="2" borderId="1" xfId="4" applyNumberFormat="1" applyFont="1" applyFill="1" applyBorder="1" applyAlignment="1">
      <alignment horizontal="center" vertical="top" wrapText="1"/>
    </xf>
    <xf numFmtId="3" fontId="1" fillId="2" borderId="1" xfId="4" applyNumberFormat="1" applyFont="1" applyFill="1" applyBorder="1" applyAlignment="1">
      <alignment horizontal="center" vertical="top" wrapText="1"/>
    </xf>
    <xf numFmtId="165" fontId="1" fillId="2" borderId="1" xfId="0" applyNumberFormat="1" applyFont="1" applyFill="1" applyBorder="1" applyAlignment="1">
      <alignment horizontal="right" vertical="top"/>
    </xf>
    <xf numFmtId="165" fontId="1" fillId="2" borderId="1" xfId="9" applyNumberFormat="1" applyFont="1" applyFill="1" applyBorder="1" applyAlignment="1">
      <alignment horizontal="right" vertical="top"/>
    </xf>
    <xf numFmtId="165" fontId="1" fillId="2" borderId="1" xfId="4" applyNumberFormat="1" applyFont="1" applyFill="1" applyBorder="1" applyAlignment="1">
      <alignment horizontal="right" vertical="top" wrapText="1"/>
    </xf>
    <xf numFmtId="167" fontId="1" fillId="2" borderId="1" xfId="0" applyNumberFormat="1" applyFont="1" applyFill="1" applyBorder="1" applyAlignment="1">
      <alignment horizontal="center" vertical="top"/>
    </xf>
    <xf numFmtId="167" fontId="1" fillId="2" borderId="1" xfId="9" applyNumberFormat="1" applyFont="1" applyFill="1" applyBorder="1" applyAlignment="1">
      <alignment horizontal="center" vertical="top"/>
    </xf>
    <xf numFmtId="165" fontId="2" fillId="2" borderId="0" xfId="0" applyNumberFormat="1" applyFont="1" applyFill="1" applyBorder="1" applyAlignment="1">
      <alignment horizontal="center" vertical="top" wrapText="1"/>
    </xf>
    <xf numFmtId="168" fontId="1" fillId="2" borderId="0" xfId="0" applyNumberFormat="1" applyFont="1" applyFill="1" applyBorder="1" applyAlignment="1">
      <alignment horizontal="center" vertical="top" wrapText="1"/>
    </xf>
    <xf numFmtId="3" fontId="2" fillId="2" borderId="1" xfId="4" applyNumberFormat="1" applyFont="1" applyFill="1" applyBorder="1" applyAlignment="1">
      <alignment horizontal="center" vertical="top" wrapText="1"/>
    </xf>
    <xf numFmtId="0" fontId="1" fillId="2" borderId="1" xfId="4" applyFont="1" applyFill="1" applyBorder="1" applyAlignment="1">
      <alignment horizontal="center" vertical="top"/>
    </xf>
    <xf numFmtId="0" fontId="5" fillId="2" borderId="2" xfId="0" applyFont="1" applyFill="1" applyBorder="1" applyAlignment="1">
      <alignment vertical="top" wrapText="1"/>
    </xf>
    <xf numFmtId="0" fontId="1" fillId="2" borderId="1" xfId="4" applyFont="1" applyFill="1" applyBorder="1" applyAlignment="1">
      <alignment vertical="top" wrapText="1"/>
    </xf>
    <xf numFmtId="0" fontId="1" fillId="2" borderId="1" xfId="0" applyFont="1" applyFill="1" applyBorder="1" applyAlignment="1">
      <alignment vertical="top" wrapText="1"/>
    </xf>
    <xf numFmtId="0" fontId="5" fillId="2" borderId="6" xfId="0" applyFont="1" applyFill="1" applyBorder="1" applyAlignment="1">
      <alignment vertical="top" wrapText="1"/>
    </xf>
    <xf numFmtId="165" fontId="2" fillId="2" borderId="1" xfId="0" applyNumberFormat="1" applyFont="1" applyFill="1" applyBorder="1" applyAlignment="1">
      <alignment vertical="top" wrapText="1"/>
    </xf>
    <xf numFmtId="167" fontId="1" fillId="2" borderId="1" xfId="0" applyNumberFormat="1" applyFont="1" applyFill="1" applyBorder="1" applyAlignment="1">
      <alignment vertical="top"/>
    </xf>
    <xf numFmtId="165" fontId="1" fillId="2" borderId="0" xfId="4" applyNumberFormat="1" applyFont="1" applyFill="1" applyBorder="1" applyAlignment="1">
      <alignment horizontal="center" vertical="top"/>
    </xf>
    <xf numFmtId="0" fontId="1" fillId="2" borderId="1" xfId="4" applyFont="1" applyFill="1" applyBorder="1" applyAlignment="1">
      <alignment horizontal="left" vertical="top"/>
    </xf>
    <xf numFmtId="169" fontId="1" fillId="2" borderId="1" xfId="0" applyNumberFormat="1" applyFont="1" applyFill="1" applyBorder="1" applyAlignment="1">
      <alignment horizontal="left" vertical="top" wrapText="1"/>
    </xf>
    <xf numFmtId="167" fontId="2" fillId="2" borderId="1" xfId="0" applyNumberFormat="1" applyFont="1" applyFill="1" applyBorder="1" applyAlignment="1">
      <alignment horizontal="left" vertical="top" wrapText="1"/>
    </xf>
    <xf numFmtId="0" fontId="2" fillId="2" borderId="1" xfId="0" quotePrefix="1" applyFont="1" applyFill="1" applyBorder="1" applyAlignment="1">
      <alignment horizontal="left" vertical="top" wrapText="1"/>
    </xf>
    <xf numFmtId="0" fontId="1" fillId="2" borderId="0" xfId="4" applyFont="1" applyFill="1" applyBorder="1" applyAlignment="1">
      <alignment horizontal="center" vertical="top" wrapText="1"/>
    </xf>
    <xf numFmtId="0" fontId="2" fillId="2" borderId="0" xfId="4" applyFont="1" applyFill="1" applyBorder="1" applyAlignment="1">
      <alignment horizontal="center" vertical="top"/>
    </xf>
    <xf numFmtId="165" fontId="2" fillId="2" borderId="1" xfId="10" applyNumberFormat="1" applyFont="1" applyFill="1" applyBorder="1" applyAlignment="1">
      <alignment horizontal="center" vertical="top" wrapText="1"/>
    </xf>
    <xf numFmtId="170" fontId="12" fillId="0" borderId="2" xfId="11" applyNumberFormat="1" applyFont="1" applyBorder="1" applyAlignment="1">
      <alignment horizontal="center" vertical="center" wrapText="1"/>
    </xf>
    <xf numFmtId="0" fontId="5" fillId="3" borderId="1" xfId="4" applyFont="1" applyFill="1" applyBorder="1"/>
    <xf numFmtId="0" fontId="12" fillId="0" borderId="1" xfId="4" applyFont="1" applyFill="1" applyBorder="1" applyAlignment="1">
      <alignment horizontal="center" vertical="top" wrapText="1"/>
    </xf>
    <xf numFmtId="169" fontId="5" fillId="2" borderId="1" xfId="0" applyNumberFormat="1" applyFont="1" applyFill="1" applyBorder="1" applyAlignment="1">
      <alignment horizontal="left" vertical="top" wrapText="1"/>
    </xf>
    <xf numFmtId="165" fontId="2" fillId="2" borderId="2" xfId="10" applyNumberFormat="1" applyFont="1" applyFill="1" applyBorder="1" applyAlignment="1">
      <alignment horizontal="center" vertical="top" wrapText="1"/>
    </xf>
    <xf numFmtId="0" fontId="2" fillId="2" borderId="2" xfId="5" applyFont="1" applyFill="1" applyBorder="1" applyAlignment="1">
      <alignment horizontal="left" vertical="top" wrapText="1"/>
    </xf>
    <xf numFmtId="0" fontId="1" fillId="2" borderId="2" xfId="0" applyFont="1" applyFill="1" applyBorder="1" applyAlignment="1">
      <alignment horizontal="center" vertical="top" wrapText="1"/>
    </xf>
    <xf numFmtId="168" fontId="1" fillId="2" borderId="2" xfId="12" applyNumberFormat="1" applyFont="1" applyFill="1" applyBorder="1" applyAlignment="1">
      <alignment horizontal="center" vertical="top" wrapText="1"/>
    </xf>
    <xf numFmtId="3" fontId="1" fillId="2" borderId="2" xfId="0" applyNumberFormat="1" applyFont="1" applyFill="1" applyBorder="1" applyAlignment="1">
      <alignment horizontal="left" vertical="top" wrapText="1"/>
    </xf>
    <xf numFmtId="3" fontId="1" fillId="0" borderId="2" xfId="0" applyNumberFormat="1" applyFont="1" applyBorder="1" applyAlignment="1">
      <alignment horizontal="left" vertical="top" wrapText="1"/>
    </xf>
    <xf numFmtId="171" fontId="1" fillId="2" borderId="2" xfId="0" applyNumberFormat="1" applyFont="1" applyFill="1" applyBorder="1" applyAlignment="1">
      <alignment horizontal="center" vertical="top" wrapText="1"/>
    </xf>
    <xf numFmtId="168" fontId="1" fillId="2" borderId="2" xfId="4" applyNumberFormat="1" applyFont="1" applyFill="1" applyBorder="1" applyAlignment="1">
      <alignment horizontal="center" vertical="top" wrapText="1"/>
    </xf>
    <xf numFmtId="165" fontId="1" fillId="2" borderId="1" xfId="0" applyNumberFormat="1" applyFont="1" applyFill="1" applyBorder="1" applyAlignment="1">
      <alignment horizontal="right" vertical="top" wrapText="1"/>
    </xf>
    <xf numFmtId="167" fontId="1" fillId="2" borderId="1" xfId="0" applyNumberFormat="1" applyFont="1" applyFill="1" applyBorder="1" applyAlignment="1">
      <alignment horizontal="right" vertical="top"/>
    </xf>
    <xf numFmtId="0" fontId="1" fillId="2" borderId="2" xfId="4" applyFont="1" applyFill="1" applyBorder="1" applyAlignment="1">
      <alignment vertical="top" wrapText="1"/>
    </xf>
    <xf numFmtId="0" fontId="1" fillId="2" borderId="2" xfId="4" applyFont="1" applyFill="1" applyBorder="1" applyAlignment="1">
      <alignment horizontal="center" vertical="top" wrapText="1"/>
    </xf>
    <xf numFmtId="169" fontId="1" fillId="2" borderId="2" xfId="0" applyNumberFormat="1" applyFont="1" applyFill="1" applyBorder="1" applyAlignment="1">
      <alignment horizontal="left" vertical="top" wrapText="1"/>
    </xf>
    <xf numFmtId="1" fontId="15" fillId="0" borderId="1" xfId="0" applyNumberFormat="1" applyFont="1" applyBorder="1" applyAlignment="1">
      <alignment vertical="top" wrapText="1"/>
    </xf>
    <xf numFmtId="167" fontId="5" fillId="2" borderId="2" xfId="12" applyNumberFormat="1" applyFont="1" applyFill="1" applyBorder="1" applyAlignment="1">
      <alignment horizontal="center" vertical="top" wrapText="1"/>
    </xf>
    <xf numFmtId="172" fontId="1" fillId="2" borderId="0" xfId="4" applyNumberFormat="1" applyFont="1" applyFill="1" applyBorder="1" applyAlignment="1">
      <alignment horizontal="center" vertical="top"/>
    </xf>
    <xf numFmtId="3" fontId="16" fillId="0" borderId="2" xfId="0" applyNumberFormat="1" applyFont="1" applyBorder="1" applyAlignment="1">
      <alignment horizontal="left" vertical="top" wrapText="1"/>
    </xf>
    <xf numFmtId="3" fontId="16" fillId="2" borderId="2" xfId="0" applyNumberFormat="1" applyFont="1" applyFill="1" applyBorder="1" applyAlignment="1">
      <alignment horizontal="left" vertical="top" wrapText="1"/>
    </xf>
    <xf numFmtId="0" fontId="1" fillId="0" borderId="1" xfId="4" applyFont="1" applyFill="1" applyBorder="1" applyAlignment="1">
      <alignment vertical="top" wrapText="1"/>
    </xf>
    <xf numFmtId="0" fontId="1" fillId="0" borderId="2" xfId="4" applyFont="1" applyFill="1" applyBorder="1" applyAlignment="1">
      <alignment vertical="top" wrapText="1"/>
    </xf>
    <xf numFmtId="0" fontId="2" fillId="2" borderId="0" xfId="4" applyFont="1" applyFill="1" applyBorder="1" applyAlignment="1">
      <alignment horizontal="left" vertical="top"/>
    </xf>
    <xf numFmtId="0" fontId="1" fillId="2" borderId="0" xfId="4" applyFont="1" applyFill="1" applyBorder="1" applyAlignment="1">
      <alignment horizontal="center" vertical="top" wrapText="1"/>
    </xf>
    <xf numFmtId="0" fontId="13" fillId="4" borderId="0" xfId="4" applyFont="1" applyFill="1" applyAlignment="1">
      <alignment horizontal="center" vertical="top"/>
    </xf>
    <xf numFmtId="0" fontId="14" fillId="4" borderId="0" xfId="4" applyFont="1" applyFill="1" applyAlignment="1">
      <alignment horizontal="center" vertical="top"/>
    </xf>
    <xf numFmtId="165" fontId="2" fillId="2" borderId="0" xfId="10" applyNumberFormat="1" applyFont="1" applyFill="1" applyBorder="1" applyAlignment="1">
      <alignment horizontal="left" vertical="top"/>
    </xf>
    <xf numFmtId="0" fontId="2" fillId="2" borderId="1" xfId="4" applyFont="1" applyFill="1" applyBorder="1" applyAlignment="1">
      <alignment horizontal="center" vertical="top" wrapText="1"/>
    </xf>
    <xf numFmtId="0" fontId="12" fillId="0" borderId="2" xfId="4" applyFont="1" applyBorder="1" applyAlignment="1">
      <alignment horizontal="center" vertical="top" wrapText="1"/>
    </xf>
    <xf numFmtId="0" fontId="12" fillId="0" borderId="8" xfId="4" applyFont="1" applyBorder="1" applyAlignment="1">
      <alignment horizontal="center" vertical="top" wrapText="1"/>
    </xf>
    <xf numFmtId="0" fontId="12" fillId="0" borderId="6" xfId="4" applyFont="1" applyBorder="1" applyAlignment="1">
      <alignment horizontal="center" vertical="top" wrapText="1"/>
    </xf>
    <xf numFmtId="0" fontId="12" fillId="0" borderId="3" xfId="4" applyFont="1" applyBorder="1" applyAlignment="1">
      <alignment horizontal="center" vertical="top" wrapText="1"/>
    </xf>
    <xf numFmtId="0" fontId="12" fillId="0" borderId="5" xfId="4" applyFont="1" applyBorder="1" applyAlignment="1">
      <alignment horizontal="center" vertical="top" wrapText="1"/>
    </xf>
    <xf numFmtId="0" fontId="2" fillId="2" borderId="1" xfId="4" applyFont="1" applyFill="1" applyBorder="1" applyAlignment="1">
      <alignment horizontal="left" vertical="top" wrapText="1"/>
    </xf>
    <xf numFmtId="0" fontId="12" fillId="2" borderId="2" xfId="0" applyFont="1" applyFill="1" applyBorder="1" applyAlignment="1">
      <alignment horizontal="center" vertical="top" wrapText="1"/>
    </xf>
    <xf numFmtId="0" fontId="12" fillId="2" borderId="8" xfId="0" applyFont="1" applyFill="1" applyBorder="1" applyAlignment="1">
      <alignment horizontal="center" vertical="top" wrapText="1"/>
    </xf>
    <xf numFmtId="0" fontId="12" fillId="2" borderId="6" xfId="0" applyFont="1" applyFill="1" applyBorder="1" applyAlignment="1">
      <alignment horizontal="center" vertical="top" wrapText="1"/>
    </xf>
    <xf numFmtId="0" fontId="12" fillId="0" borderId="1" xfId="4" applyFont="1" applyFill="1" applyBorder="1" applyAlignment="1">
      <alignment horizontal="center" vertical="top" wrapText="1"/>
    </xf>
    <xf numFmtId="165" fontId="2" fillId="2" borderId="1" xfId="10" applyNumberFormat="1" applyFont="1" applyFill="1" applyBorder="1" applyAlignment="1">
      <alignment horizontal="center" vertical="top" wrapText="1"/>
    </xf>
    <xf numFmtId="2" fontId="2" fillId="2" borderId="0" xfId="4" applyNumberFormat="1" applyFont="1" applyFill="1" applyBorder="1" applyAlignment="1">
      <alignment horizontal="left" vertical="top"/>
    </xf>
    <xf numFmtId="0" fontId="2" fillId="2" borderId="3" xfId="4" applyFont="1" applyFill="1" applyBorder="1" applyAlignment="1">
      <alignment horizontal="center" vertical="top" wrapText="1"/>
    </xf>
    <xf numFmtId="0" fontId="2" fillId="2" borderId="4" xfId="4" applyFont="1" applyFill="1" applyBorder="1" applyAlignment="1">
      <alignment horizontal="center" vertical="top" wrapText="1"/>
    </xf>
    <xf numFmtId="0" fontId="2" fillId="2" borderId="5" xfId="4" applyFont="1" applyFill="1" applyBorder="1" applyAlignment="1">
      <alignment horizontal="center" vertical="top" wrapText="1"/>
    </xf>
  </cellXfs>
  <cellStyles count="13">
    <cellStyle name="0,0_x000d__x000a_NA_x000d__x000a_" xfId="1" xr:uid="{00000000-0005-0000-0000-000000000000}"/>
    <cellStyle name="Name5" xfId="2" xr:uid="{00000000-0005-0000-0000-000001000000}"/>
    <cellStyle name="S4" xfId="3" xr:uid="{00000000-0005-0000-0000-000002000000}"/>
    <cellStyle name="Обычный" xfId="0" builtinId="0"/>
    <cellStyle name="Обычный 2" xfId="4" xr:uid="{00000000-0005-0000-0000-000004000000}"/>
    <cellStyle name="Обычный 2 12 3" xfId="5" xr:uid="{00000000-0005-0000-0000-000005000000}"/>
    <cellStyle name="Обычный 2 3" xfId="6" xr:uid="{00000000-0005-0000-0000-000006000000}"/>
    <cellStyle name="Обычный 3" xfId="7" xr:uid="{00000000-0005-0000-0000-000007000000}"/>
    <cellStyle name="Обычный 3 3" xfId="8" xr:uid="{00000000-0005-0000-0000-000008000000}"/>
    <cellStyle name="Обычный_PASPORT_PO_BIP_12.10.2009_Aliya" xfId="9" xr:uid="{00000000-0005-0000-0000-000009000000}"/>
    <cellStyle name="Обычный_Лист1" xfId="10" xr:uid="{00000000-0005-0000-0000-00000A000000}"/>
    <cellStyle name="Стиль 1" xfId="11" xr:uid="{00000000-0005-0000-0000-00000B000000}"/>
    <cellStyle name="Финансовый 2" xfId="12" xr:uid="{00000000-0005-0000-0000-00000C000000}"/>
  </cellStyles>
  <dxfs count="0"/>
  <tableStyles count="0" defaultTableStyle="TableStyleMedium9" defaultPivotStyle="PivotStyleLight16"/>
  <colors>
    <mruColors>
      <color rgb="FFFFFFFF"/>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FF"/>
  </sheetPr>
  <dimension ref="A1:AL38"/>
  <sheetViews>
    <sheetView tabSelected="1" topLeftCell="K1" zoomScale="55" zoomScaleNormal="55" workbookViewId="0">
      <selection activeCell="M31" sqref="L27:M31"/>
    </sheetView>
  </sheetViews>
  <sheetFormatPr defaultColWidth="9.140625" defaultRowHeight="15.75"/>
  <cols>
    <col min="1" max="1" width="7.5703125" style="1" customWidth="1"/>
    <col min="2" max="2" width="9.85546875" style="1" customWidth="1"/>
    <col min="3" max="3" width="13.28515625" style="1" customWidth="1"/>
    <col min="4" max="4" width="23.85546875" style="1" customWidth="1"/>
    <col min="5" max="5" width="14.28515625" style="1" customWidth="1"/>
    <col min="6" max="6" width="45.42578125" style="1" customWidth="1"/>
    <col min="7" max="7" width="13.85546875" style="1" customWidth="1"/>
    <col min="8" max="9" width="17.42578125" style="1" customWidth="1"/>
    <col min="10" max="10" width="17.7109375" style="1" customWidth="1"/>
    <col min="11" max="11" width="16.7109375" style="1" customWidth="1"/>
    <col min="12" max="12" width="83.42578125" style="2" customWidth="1"/>
    <col min="13" max="13" width="98.85546875" style="2" customWidth="1"/>
    <col min="14" max="14" width="86.7109375" style="2" customWidth="1"/>
    <col min="15" max="15" width="82.140625" style="1" customWidth="1"/>
    <col min="16" max="16" width="18" style="1" customWidth="1"/>
    <col min="17" max="17" width="17.140625" style="1" customWidth="1"/>
    <col min="18" max="18" width="16.5703125" style="1" customWidth="1"/>
    <col min="19" max="19" width="7.85546875" style="1" customWidth="1"/>
    <col min="20" max="20" width="21.28515625" style="1" customWidth="1"/>
    <col min="21" max="21" width="16.28515625" style="1" customWidth="1"/>
    <col min="22" max="22" width="6.85546875" style="1" customWidth="1"/>
    <col min="23" max="23" width="17.7109375" style="1" customWidth="1"/>
    <col min="24" max="24" width="16.42578125" style="1" customWidth="1"/>
    <col min="25" max="25" width="16" style="1" customWidth="1"/>
    <col min="26" max="26" width="7.85546875" style="1" customWidth="1"/>
    <col min="27" max="27" width="7" style="1" customWidth="1"/>
    <col min="28" max="28" width="14.28515625" style="1" customWidth="1"/>
    <col min="29" max="29" width="10.28515625" style="1" customWidth="1"/>
    <col min="30" max="30" width="86.140625" style="1" customWidth="1"/>
    <col min="31" max="31" width="63.42578125" style="1" customWidth="1"/>
    <col min="32" max="32" width="10" style="1" customWidth="1"/>
    <col min="33" max="33" width="10.5703125" style="1" customWidth="1"/>
    <col min="34" max="34" width="11.28515625" style="1" customWidth="1"/>
    <col min="35" max="35" width="12.140625" style="1" customWidth="1"/>
    <col min="36" max="36" width="72" style="1" customWidth="1"/>
    <col min="37" max="16384" width="9.140625" style="1"/>
  </cols>
  <sheetData>
    <row r="1" spans="1:38">
      <c r="A1" s="3"/>
      <c r="B1" s="3"/>
      <c r="C1" s="3"/>
      <c r="D1" s="3"/>
      <c r="E1" s="3"/>
      <c r="F1" s="3"/>
      <c r="G1" s="3"/>
      <c r="H1" s="3"/>
      <c r="I1" s="3"/>
      <c r="J1" s="3"/>
      <c r="K1" s="3"/>
      <c r="L1" s="27"/>
      <c r="N1" s="27"/>
      <c r="O1" s="3"/>
      <c r="P1" s="3"/>
      <c r="Q1" s="3"/>
      <c r="R1" s="3"/>
      <c r="S1" s="3"/>
      <c r="T1" s="3"/>
      <c r="U1" s="3"/>
      <c r="V1" s="3"/>
      <c r="W1" s="3"/>
      <c r="X1" s="3"/>
      <c r="Y1" s="3"/>
      <c r="Z1" s="3"/>
      <c r="AA1" s="3"/>
      <c r="AB1" s="3"/>
      <c r="AC1" s="3"/>
      <c r="AD1" s="3"/>
      <c r="AG1" s="96"/>
      <c r="AH1" s="96"/>
      <c r="AI1" s="96"/>
      <c r="AJ1" s="96"/>
      <c r="AK1" s="68"/>
      <c r="AL1" s="68"/>
    </row>
    <row r="2" spans="1:38">
      <c r="A2" s="3"/>
      <c r="B2" s="3"/>
      <c r="C2" s="3"/>
      <c r="D2" s="3"/>
      <c r="E2" s="3"/>
      <c r="F2" s="3"/>
      <c r="G2" s="3"/>
      <c r="H2" s="3"/>
      <c r="I2" s="3"/>
      <c r="J2" s="3"/>
      <c r="K2" s="3"/>
      <c r="L2" s="27"/>
      <c r="N2" s="27"/>
      <c r="O2" s="3"/>
      <c r="P2" s="3"/>
      <c r="Q2" s="3"/>
      <c r="R2" s="3"/>
      <c r="S2" s="3"/>
      <c r="T2" s="3"/>
      <c r="U2" s="3"/>
      <c r="V2" s="3"/>
      <c r="W2" s="3"/>
      <c r="X2" s="3"/>
      <c r="Y2" s="3"/>
      <c r="Z2" s="3"/>
      <c r="AA2" s="3"/>
      <c r="AB2" s="3"/>
      <c r="AC2" s="3"/>
      <c r="AD2" s="3"/>
      <c r="AE2" s="3"/>
      <c r="AF2" s="3"/>
      <c r="AG2" s="3"/>
      <c r="AH2" s="3"/>
      <c r="AI2" s="3"/>
      <c r="AJ2" s="3"/>
    </row>
    <row r="3" spans="1:38" ht="15.75" customHeight="1">
      <c r="A3" s="4"/>
      <c r="B3" s="4"/>
      <c r="C3" s="4"/>
      <c r="D3" s="4"/>
      <c r="E3" s="97" t="s">
        <v>62</v>
      </c>
      <c r="F3" s="98"/>
      <c r="G3" s="98"/>
      <c r="H3" s="98"/>
      <c r="I3" s="98"/>
      <c r="J3" s="4"/>
      <c r="K3" s="4"/>
      <c r="L3" s="28"/>
      <c r="N3" s="27"/>
      <c r="O3" s="3"/>
      <c r="P3" s="3"/>
      <c r="Q3" s="3"/>
      <c r="R3" s="3"/>
      <c r="S3" s="3"/>
      <c r="T3" s="3"/>
      <c r="U3" s="3"/>
      <c r="V3" s="3"/>
      <c r="W3" s="3"/>
      <c r="X3" s="3"/>
      <c r="Y3" s="3"/>
      <c r="Z3" s="3"/>
      <c r="AA3" s="3"/>
      <c r="AB3" s="3"/>
      <c r="AC3" s="3"/>
      <c r="AD3" s="3"/>
      <c r="AE3" s="3"/>
      <c r="AF3" s="3"/>
      <c r="AG3" s="3"/>
      <c r="AH3" s="3"/>
      <c r="AI3" s="3"/>
      <c r="AJ3" s="3"/>
    </row>
    <row r="4" spans="1:38" ht="15.75" customHeight="1">
      <c r="A4" s="4"/>
      <c r="B4" s="4"/>
      <c r="C4" s="4"/>
      <c r="D4" s="4"/>
      <c r="E4" s="69"/>
      <c r="F4" s="69"/>
      <c r="G4" s="69"/>
      <c r="H4" s="69"/>
      <c r="I4" s="69"/>
      <c r="J4" s="4"/>
      <c r="K4" s="4"/>
      <c r="L4" s="28"/>
      <c r="N4" s="27"/>
      <c r="O4" s="3"/>
      <c r="P4" s="3"/>
      <c r="Q4" s="3"/>
      <c r="R4" s="3"/>
      <c r="S4" s="3"/>
      <c r="T4" s="3"/>
      <c r="U4" s="3"/>
      <c r="V4" s="3"/>
      <c r="W4" s="3"/>
      <c r="X4" s="3"/>
      <c r="Y4" s="3"/>
      <c r="Z4" s="3"/>
      <c r="AA4" s="3"/>
      <c r="AB4" s="3"/>
      <c r="AC4" s="3"/>
      <c r="AD4" s="3"/>
      <c r="AE4" s="3"/>
      <c r="AF4" s="3"/>
      <c r="AG4" s="3"/>
      <c r="AH4" s="3"/>
      <c r="AI4" s="3"/>
      <c r="AJ4" s="3"/>
    </row>
    <row r="5" spans="1:38">
      <c r="A5" s="99" t="s">
        <v>110</v>
      </c>
      <c r="B5" s="99"/>
      <c r="C5" s="99"/>
      <c r="D5" s="99"/>
      <c r="E5" s="99"/>
      <c r="F5" s="3"/>
      <c r="G5" s="3"/>
      <c r="H5" s="3"/>
      <c r="I5" s="3"/>
      <c r="J5" s="3"/>
      <c r="K5" s="3"/>
      <c r="L5" s="27"/>
      <c r="N5" s="27"/>
      <c r="O5" s="3"/>
      <c r="P5" s="3"/>
      <c r="Q5" s="3"/>
      <c r="R5" s="3"/>
      <c r="S5" s="3"/>
      <c r="T5" s="3"/>
      <c r="U5" s="3"/>
      <c r="V5" s="3"/>
      <c r="W5" s="3"/>
      <c r="X5" s="3"/>
      <c r="Y5" s="3"/>
      <c r="Z5" s="3"/>
      <c r="AA5" s="3"/>
      <c r="AB5" s="3"/>
      <c r="AC5" s="3"/>
      <c r="AD5" s="3"/>
      <c r="AE5" s="3"/>
      <c r="AF5" s="3"/>
      <c r="AG5" s="3"/>
      <c r="AH5" s="3"/>
      <c r="AI5" s="3"/>
      <c r="AJ5" s="3"/>
    </row>
    <row r="6" spans="1:38">
      <c r="A6" s="95" t="s">
        <v>111</v>
      </c>
      <c r="B6" s="112">
        <v>960340000514</v>
      </c>
      <c r="C6" s="112"/>
      <c r="D6" s="112"/>
      <c r="E6" s="3"/>
      <c r="F6" s="3"/>
      <c r="G6" s="3"/>
      <c r="H6" s="3"/>
      <c r="I6" s="3"/>
      <c r="J6" s="3"/>
      <c r="K6" s="3"/>
      <c r="L6" s="27"/>
      <c r="N6" s="27"/>
      <c r="O6" s="3"/>
      <c r="P6" s="3"/>
      <c r="Q6" s="3"/>
      <c r="R6" s="3"/>
      <c r="S6" s="3"/>
      <c r="T6" s="3"/>
      <c r="U6" s="3"/>
      <c r="V6" s="3"/>
      <c r="W6" s="3"/>
      <c r="X6" s="3"/>
      <c r="Y6" s="3"/>
      <c r="Z6" s="3"/>
      <c r="AA6" s="3"/>
      <c r="AB6" s="3"/>
      <c r="AC6" s="3"/>
      <c r="AD6" s="3"/>
      <c r="AE6" s="3"/>
      <c r="AF6" s="3"/>
      <c r="AG6" s="3"/>
      <c r="AH6" s="3"/>
      <c r="AI6" s="3"/>
      <c r="AJ6" s="3"/>
    </row>
    <row r="7" spans="1:38">
      <c r="A7" s="99" t="s">
        <v>80</v>
      </c>
      <c r="B7" s="99"/>
      <c r="C7" s="99"/>
      <c r="D7" s="99"/>
      <c r="E7" s="3"/>
      <c r="F7" s="3"/>
      <c r="G7" s="3"/>
      <c r="H7" s="3"/>
      <c r="I7" s="3"/>
      <c r="J7" s="3"/>
      <c r="K7" s="3"/>
      <c r="L7" s="27"/>
      <c r="M7" s="27"/>
      <c r="N7" s="27"/>
      <c r="O7" s="3"/>
      <c r="P7" s="3"/>
      <c r="Q7" s="3"/>
      <c r="R7" s="3"/>
      <c r="S7" s="3"/>
      <c r="T7" s="3"/>
      <c r="U7" s="3"/>
      <c r="V7" s="3"/>
      <c r="W7" s="3"/>
      <c r="X7" s="3"/>
      <c r="Y7" s="3"/>
      <c r="Z7" s="3"/>
      <c r="AA7" s="3"/>
      <c r="AB7" s="3"/>
      <c r="AC7" s="3"/>
      <c r="AD7" s="3"/>
      <c r="AE7" s="3"/>
      <c r="AF7" s="3"/>
      <c r="AG7" s="3"/>
      <c r="AH7" s="3"/>
      <c r="AI7" s="3"/>
      <c r="AJ7" s="3"/>
    </row>
    <row r="8" spans="1:38">
      <c r="A8" s="99"/>
      <c r="B8" s="99"/>
      <c r="C8" s="99"/>
      <c r="D8" s="99"/>
      <c r="E8" s="99"/>
      <c r="F8" s="99"/>
      <c r="G8" s="3"/>
      <c r="H8" s="3"/>
      <c r="I8" s="3"/>
      <c r="J8" s="3"/>
      <c r="K8" s="3"/>
      <c r="L8" s="27"/>
      <c r="M8" s="27"/>
      <c r="N8" s="27"/>
      <c r="O8" s="3"/>
      <c r="P8" s="3"/>
      <c r="Q8" s="3"/>
      <c r="R8" s="3"/>
      <c r="S8" s="3"/>
      <c r="T8" s="3"/>
      <c r="U8" s="3"/>
      <c r="V8" s="3"/>
      <c r="W8" s="3"/>
      <c r="X8" s="3"/>
      <c r="Y8" s="3"/>
      <c r="Z8" s="3"/>
      <c r="AA8" s="3"/>
      <c r="AB8" s="3"/>
      <c r="AC8" s="3"/>
      <c r="AD8" s="3"/>
      <c r="AE8" s="3"/>
      <c r="AF8" s="3"/>
      <c r="AG8" s="3"/>
      <c r="AH8" s="3"/>
      <c r="AI8" s="3"/>
      <c r="AJ8" s="3"/>
    </row>
    <row r="9" spans="1:38">
      <c r="A9" s="3"/>
      <c r="B9" s="3"/>
      <c r="C9" s="5"/>
      <c r="D9" s="3"/>
      <c r="E9" s="3"/>
      <c r="F9" s="3"/>
      <c r="G9" s="3"/>
      <c r="H9" s="3"/>
      <c r="I9" s="3"/>
      <c r="J9" s="3"/>
      <c r="K9" s="3"/>
      <c r="L9" s="27"/>
      <c r="M9" s="27"/>
      <c r="N9" s="27"/>
      <c r="O9" s="3"/>
      <c r="P9" s="3"/>
      <c r="Q9" s="3"/>
      <c r="R9" s="3"/>
      <c r="S9" s="3"/>
      <c r="T9" s="3"/>
      <c r="U9" s="3"/>
      <c r="V9" s="3"/>
      <c r="W9" s="3"/>
      <c r="X9" s="3"/>
      <c r="Y9" s="3"/>
      <c r="Z9" s="3"/>
      <c r="AA9" s="3"/>
      <c r="AB9" s="3"/>
      <c r="AC9" s="3"/>
      <c r="AD9" s="3"/>
      <c r="AE9" s="3"/>
      <c r="AF9" s="3"/>
      <c r="AG9" s="3"/>
      <c r="AH9" s="3"/>
      <c r="AI9" s="3"/>
      <c r="AJ9" s="3"/>
    </row>
    <row r="10" spans="1:38" ht="54.75" customHeight="1">
      <c r="A10" s="100" t="s">
        <v>9</v>
      </c>
      <c r="B10" s="101" t="s">
        <v>10</v>
      </c>
      <c r="C10" s="101" t="s">
        <v>11</v>
      </c>
      <c r="D10" s="101" t="s">
        <v>12</v>
      </c>
      <c r="E10" s="101" t="s">
        <v>13</v>
      </c>
      <c r="F10" s="101" t="s">
        <v>14</v>
      </c>
      <c r="G10" s="101" t="s">
        <v>15</v>
      </c>
      <c r="H10" s="101" t="s">
        <v>16</v>
      </c>
      <c r="I10" s="101" t="s">
        <v>17</v>
      </c>
      <c r="J10" s="104" t="s">
        <v>18</v>
      </c>
      <c r="K10" s="105"/>
      <c r="L10" s="113" t="s">
        <v>19</v>
      </c>
      <c r="M10" s="114"/>
      <c r="N10" s="114"/>
      <c r="O10" s="115"/>
      <c r="P10" s="100" t="s">
        <v>20</v>
      </c>
      <c r="Q10" s="100"/>
      <c r="R10" s="100" t="s">
        <v>21</v>
      </c>
      <c r="S10" s="100"/>
      <c r="T10" s="100"/>
      <c r="U10" s="100"/>
      <c r="V10" s="100"/>
      <c r="W10" s="100"/>
      <c r="X10" s="100"/>
      <c r="Y10" s="100"/>
      <c r="Z10" s="100"/>
      <c r="AA10" s="100"/>
      <c r="AB10" s="100"/>
      <c r="AC10" s="100"/>
      <c r="AD10" s="110" t="s">
        <v>22</v>
      </c>
      <c r="AE10" s="110" t="s">
        <v>23</v>
      </c>
      <c r="AF10" s="110" t="s">
        <v>24</v>
      </c>
      <c r="AG10" s="110"/>
      <c r="AH10" s="110"/>
      <c r="AI10" s="110"/>
      <c r="AJ10" s="110" t="s">
        <v>25</v>
      </c>
    </row>
    <row r="11" spans="1:38" ht="15.75" customHeight="1">
      <c r="A11" s="100"/>
      <c r="B11" s="102"/>
      <c r="C11" s="102"/>
      <c r="D11" s="102"/>
      <c r="E11" s="102"/>
      <c r="F11" s="102"/>
      <c r="G11" s="102"/>
      <c r="H11" s="102"/>
      <c r="I11" s="102"/>
      <c r="J11" s="104" t="s">
        <v>26</v>
      </c>
      <c r="K11" s="105"/>
      <c r="L11" s="106" t="s">
        <v>78</v>
      </c>
      <c r="M11" s="107" t="s">
        <v>81</v>
      </c>
      <c r="N11" s="100" t="s">
        <v>96</v>
      </c>
      <c r="O11" s="100" t="s">
        <v>27</v>
      </c>
      <c r="P11" s="100" t="s">
        <v>0</v>
      </c>
      <c r="Q11" s="100" t="s">
        <v>28</v>
      </c>
      <c r="R11" s="100" t="s">
        <v>79</v>
      </c>
      <c r="S11" s="100"/>
      <c r="T11" s="100"/>
      <c r="U11" s="100"/>
      <c r="V11" s="100"/>
      <c r="W11" s="100"/>
      <c r="X11" s="100"/>
      <c r="Y11" s="100"/>
      <c r="Z11" s="100"/>
      <c r="AA11" s="100"/>
      <c r="AB11" s="100"/>
      <c r="AC11" s="100"/>
      <c r="AD11" s="110"/>
      <c r="AE11" s="110"/>
      <c r="AF11" s="110" t="s">
        <v>29</v>
      </c>
      <c r="AG11" s="110" t="s">
        <v>30</v>
      </c>
      <c r="AH11" s="110" t="s">
        <v>31</v>
      </c>
      <c r="AI11" s="110" t="s">
        <v>32</v>
      </c>
      <c r="AJ11" s="110"/>
    </row>
    <row r="12" spans="1:38" ht="15.75" customHeight="1">
      <c r="A12" s="100"/>
      <c r="B12" s="102"/>
      <c r="C12" s="102"/>
      <c r="D12" s="102"/>
      <c r="E12" s="102"/>
      <c r="F12" s="102"/>
      <c r="G12" s="102"/>
      <c r="H12" s="102"/>
      <c r="I12" s="102"/>
      <c r="J12" s="71" t="s">
        <v>33</v>
      </c>
      <c r="K12" s="71" t="s">
        <v>34</v>
      </c>
      <c r="L12" s="106"/>
      <c r="M12" s="108"/>
      <c r="N12" s="100"/>
      <c r="O12" s="100"/>
      <c r="P12" s="100"/>
      <c r="Q12" s="100"/>
      <c r="R12" s="110" t="s">
        <v>35</v>
      </c>
      <c r="S12" s="110"/>
      <c r="T12" s="110" t="s">
        <v>36</v>
      </c>
      <c r="U12" s="110" t="s">
        <v>37</v>
      </c>
      <c r="V12" s="110"/>
      <c r="W12" s="110" t="s">
        <v>38</v>
      </c>
      <c r="X12" s="110" t="s">
        <v>39</v>
      </c>
      <c r="Y12" s="110"/>
      <c r="Z12" s="110"/>
      <c r="AA12" s="110"/>
      <c r="AB12" s="110" t="s">
        <v>40</v>
      </c>
      <c r="AC12" s="110"/>
      <c r="AD12" s="110"/>
      <c r="AE12" s="110"/>
      <c r="AF12" s="110"/>
      <c r="AG12" s="110"/>
      <c r="AH12" s="110"/>
      <c r="AI12" s="110"/>
      <c r="AJ12" s="110"/>
    </row>
    <row r="13" spans="1:38" ht="47.25">
      <c r="A13" s="100"/>
      <c r="B13" s="103"/>
      <c r="C13" s="103"/>
      <c r="D13" s="103"/>
      <c r="E13" s="103"/>
      <c r="F13" s="103"/>
      <c r="G13" s="103"/>
      <c r="H13" s="103"/>
      <c r="I13" s="103"/>
      <c r="J13" s="72"/>
      <c r="K13" s="72"/>
      <c r="L13" s="106"/>
      <c r="M13" s="109"/>
      <c r="N13" s="100"/>
      <c r="O13" s="100"/>
      <c r="P13" s="100"/>
      <c r="Q13" s="100"/>
      <c r="R13" s="73" t="s">
        <v>0</v>
      </c>
      <c r="S13" s="73" t="s">
        <v>28</v>
      </c>
      <c r="T13" s="110"/>
      <c r="U13" s="73" t="s">
        <v>0</v>
      </c>
      <c r="V13" s="73" t="s">
        <v>28</v>
      </c>
      <c r="W13" s="110"/>
      <c r="X13" s="73" t="s">
        <v>41</v>
      </c>
      <c r="Y13" s="73" t="s">
        <v>1</v>
      </c>
      <c r="Z13" s="73" t="s">
        <v>42</v>
      </c>
      <c r="AA13" s="73" t="s">
        <v>1</v>
      </c>
      <c r="AB13" s="73" t="s">
        <v>43</v>
      </c>
      <c r="AC13" s="73" t="s">
        <v>1</v>
      </c>
      <c r="AD13" s="110"/>
      <c r="AE13" s="110"/>
      <c r="AF13" s="110"/>
      <c r="AG13" s="110"/>
      <c r="AH13" s="110"/>
      <c r="AI13" s="110"/>
      <c r="AJ13" s="110"/>
    </row>
    <row r="14" spans="1:38">
      <c r="A14" s="6">
        <v>1</v>
      </c>
      <c r="B14" s="6">
        <v>2</v>
      </c>
      <c r="C14" s="6">
        <v>3</v>
      </c>
      <c r="D14" s="6">
        <v>4</v>
      </c>
      <c r="E14" s="6">
        <v>5</v>
      </c>
      <c r="F14" s="6">
        <v>6</v>
      </c>
      <c r="G14" s="6">
        <v>7</v>
      </c>
      <c r="H14" s="6">
        <v>8</v>
      </c>
      <c r="I14" s="6">
        <v>9</v>
      </c>
      <c r="J14" s="6">
        <v>10</v>
      </c>
      <c r="K14" s="6">
        <v>11</v>
      </c>
      <c r="L14" s="6">
        <v>12</v>
      </c>
      <c r="M14" s="6">
        <v>13</v>
      </c>
      <c r="N14" s="6">
        <v>14</v>
      </c>
      <c r="O14" s="6">
        <v>15</v>
      </c>
      <c r="P14" s="6">
        <v>16</v>
      </c>
      <c r="Q14" s="6">
        <v>17</v>
      </c>
      <c r="R14" s="6">
        <v>18</v>
      </c>
      <c r="S14" s="6">
        <v>19</v>
      </c>
      <c r="T14" s="6">
        <v>20</v>
      </c>
      <c r="U14" s="6">
        <v>21</v>
      </c>
      <c r="V14" s="6">
        <v>22</v>
      </c>
      <c r="W14" s="6">
        <v>23</v>
      </c>
      <c r="X14" s="6">
        <v>24</v>
      </c>
      <c r="Y14" s="6">
        <v>25</v>
      </c>
      <c r="Z14" s="6">
        <v>26</v>
      </c>
      <c r="AA14" s="6">
        <v>27</v>
      </c>
      <c r="AB14" s="6">
        <v>28</v>
      </c>
      <c r="AC14" s="6">
        <v>29</v>
      </c>
      <c r="AD14" s="6">
        <v>30</v>
      </c>
      <c r="AE14" s="6">
        <v>31</v>
      </c>
      <c r="AF14" s="6">
        <v>32</v>
      </c>
      <c r="AG14" s="6">
        <v>33</v>
      </c>
      <c r="AH14" s="6">
        <v>34</v>
      </c>
      <c r="AI14" s="6">
        <v>35</v>
      </c>
      <c r="AJ14" s="6">
        <v>36</v>
      </c>
    </row>
    <row r="15" spans="1:38" ht="15.75" customHeight="1">
      <c r="A15" s="7"/>
      <c r="B15" s="8"/>
      <c r="C15" s="8"/>
      <c r="D15" s="8"/>
      <c r="E15" s="111" t="s">
        <v>44</v>
      </c>
      <c r="F15" s="111"/>
      <c r="G15" s="111"/>
      <c r="H15" s="111"/>
      <c r="I15" s="111"/>
      <c r="J15" s="111"/>
      <c r="K15" s="8"/>
      <c r="L15" s="29"/>
      <c r="M15" s="29"/>
      <c r="N15" s="29"/>
      <c r="O15" s="20"/>
      <c r="P15" s="30"/>
      <c r="Q15" s="43"/>
      <c r="R15" s="44"/>
      <c r="S15" s="44"/>
      <c r="T15" s="44"/>
      <c r="U15" s="17"/>
      <c r="V15" s="17"/>
      <c r="W15" s="17"/>
      <c r="X15" s="45"/>
      <c r="Y15" s="55"/>
      <c r="Z15" s="45"/>
      <c r="AA15" s="45"/>
      <c r="AB15" s="45"/>
      <c r="AC15" s="45"/>
      <c r="AD15" s="56"/>
      <c r="AE15" s="56"/>
      <c r="AF15" s="56"/>
      <c r="AG15" s="56"/>
      <c r="AH15" s="56"/>
      <c r="AI15" s="56"/>
      <c r="AJ15" s="64"/>
    </row>
    <row r="16" spans="1:38" ht="323.25" customHeight="1">
      <c r="A16" s="6">
        <v>1</v>
      </c>
      <c r="B16" s="8"/>
      <c r="C16" s="8" t="s">
        <v>45</v>
      </c>
      <c r="D16" s="9" t="s">
        <v>46</v>
      </c>
      <c r="E16" s="10" t="s">
        <v>47</v>
      </c>
      <c r="F16" s="67" t="s">
        <v>48</v>
      </c>
      <c r="G16" s="11" t="s">
        <v>4</v>
      </c>
      <c r="H16" s="12">
        <v>97482181.799999997</v>
      </c>
      <c r="I16" s="12">
        <v>97482181.799999997</v>
      </c>
      <c r="J16" s="12">
        <v>97482181.799999997</v>
      </c>
      <c r="K16" s="31"/>
      <c r="L16" s="11" t="s">
        <v>63</v>
      </c>
      <c r="M16" s="11" t="s">
        <v>64</v>
      </c>
      <c r="N16" s="11" t="s">
        <v>65</v>
      </c>
      <c r="O16" s="11" t="s">
        <v>66</v>
      </c>
      <c r="P16" s="32">
        <f>822652.1+2383652.9</f>
        <v>3206305</v>
      </c>
      <c r="Q16" s="46"/>
      <c r="R16" s="37">
        <v>8369991.2999999998</v>
      </c>
      <c r="S16" s="47">
        <v>0</v>
      </c>
      <c r="T16" s="48">
        <f t="shared" ref="T16:T23" si="0">R16+S16</f>
        <v>8369991.2999999998</v>
      </c>
      <c r="U16" s="37">
        <v>8369991.2999999998</v>
      </c>
      <c r="V16" s="46"/>
      <c r="W16" s="49">
        <f t="shared" ref="W16:W23" si="1">U16+V16</f>
        <v>8369991.2999999998</v>
      </c>
      <c r="X16" s="48">
        <f t="shared" ref="X16:X21" si="2">R16-U16</f>
        <v>0</v>
      </c>
      <c r="Y16" s="48">
        <f>(U16/R16)*100</f>
        <v>100</v>
      </c>
      <c r="Z16" s="51"/>
      <c r="AA16" s="51"/>
      <c r="AB16" s="50">
        <f>X16+Z16</f>
        <v>0</v>
      </c>
      <c r="AC16" s="50">
        <f>Y16+AA16</f>
        <v>100</v>
      </c>
      <c r="AD16" s="57"/>
      <c r="AE16" s="58" t="s">
        <v>91</v>
      </c>
      <c r="AF16" s="6">
        <v>1</v>
      </c>
      <c r="AG16" s="6"/>
      <c r="AH16" s="6"/>
      <c r="AI16" s="6"/>
      <c r="AJ16" s="65" t="s">
        <v>100</v>
      </c>
    </row>
    <row r="17" spans="1:36" ht="340.5" customHeight="1">
      <c r="A17" s="6">
        <v>2</v>
      </c>
      <c r="B17" s="111"/>
      <c r="C17" s="8" t="s">
        <v>45</v>
      </c>
      <c r="D17" s="9" t="s">
        <v>46</v>
      </c>
      <c r="E17" s="10" t="s">
        <v>47</v>
      </c>
      <c r="F17" s="67" t="s">
        <v>49</v>
      </c>
      <c r="G17" s="11" t="s">
        <v>4</v>
      </c>
      <c r="H17" s="12">
        <v>11908222.200999999</v>
      </c>
      <c r="I17" s="12">
        <v>11908222.200999999</v>
      </c>
      <c r="J17" s="12">
        <v>11908222.200999999</v>
      </c>
      <c r="K17" s="31"/>
      <c r="L17" s="11" t="s">
        <v>82</v>
      </c>
      <c r="M17" s="11" t="s">
        <v>67</v>
      </c>
      <c r="N17" s="11" t="s">
        <v>68</v>
      </c>
      <c r="O17" s="11" t="s">
        <v>97</v>
      </c>
      <c r="P17" s="32">
        <f>462418.3+1575904</f>
        <v>2038322.3</v>
      </c>
      <c r="Q17" s="46"/>
      <c r="R17" s="37">
        <v>1588448.8</v>
      </c>
      <c r="S17" s="47">
        <v>0</v>
      </c>
      <c r="T17" s="48">
        <f t="shared" si="0"/>
        <v>1588448.8</v>
      </c>
      <c r="U17" s="37">
        <v>1588448.8</v>
      </c>
      <c r="V17" s="46"/>
      <c r="W17" s="49">
        <f t="shared" si="1"/>
        <v>1588448.8</v>
      </c>
      <c r="X17" s="48">
        <f t="shared" si="2"/>
        <v>0</v>
      </c>
      <c r="Y17" s="48">
        <f t="shared" ref="Y17:Y22" si="3">(U17/R17)*100</f>
        <v>100</v>
      </c>
      <c r="Z17" s="51"/>
      <c r="AA17" s="51"/>
      <c r="AB17" s="50">
        <f t="shared" ref="AB17:AC23" si="4">X17+Z17</f>
        <v>0</v>
      </c>
      <c r="AC17" s="50">
        <f>Y17+AA17</f>
        <v>100</v>
      </c>
      <c r="AD17" s="57"/>
      <c r="AE17" s="58" t="s">
        <v>91</v>
      </c>
      <c r="AF17" s="6">
        <v>1</v>
      </c>
      <c r="AG17" s="6"/>
      <c r="AH17" s="6"/>
      <c r="AI17" s="6"/>
      <c r="AJ17" s="65" t="s">
        <v>101</v>
      </c>
    </row>
    <row r="18" spans="1:36" ht="330" customHeight="1">
      <c r="A18" s="6">
        <v>3</v>
      </c>
      <c r="B18" s="111"/>
      <c r="C18" s="8" t="s">
        <v>45</v>
      </c>
      <c r="D18" s="9" t="s">
        <v>46</v>
      </c>
      <c r="E18" s="10" t="s">
        <v>47</v>
      </c>
      <c r="F18" s="67" t="s">
        <v>50</v>
      </c>
      <c r="G18" s="11" t="s">
        <v>4</v>
      </c>
      <c r="H18" s="13">
        <v>17406803.852000002</v>
      </c>
      <c r="I18" s="14">
        <v>17406803.852000002</v>
      </c>
      <c r="J18" s="14">
        <v>17406803.852000002</v>
      </c>
      <c r="K18" s="31"/>
      <c r="L18" s="11" t="s">
        <v>69</v>
      </c>
      <c r="M18" s="11" t="s">
        <v>70</v>
      </c>
      <c r="N18" s="11" t="s">
        <v>71</v>
      </c>
      <c r="O18" s="11" t="s">
        <v>72</v>
      </c>
      <c r="P18" s="32">
        <f>461369.6+2130513</f>
        <v>2591882.6</v>
      </c>
      <c r="Q18" s="46"/>
      <c r="R18" s="37">
        <v>2022781.98</v>
      </c>
      <c r="S18" s="47">
        <v>0</v>
      </c>
      <c r="T18" s="48">
        <f t="shared" si="0"/>
        <v>2022781.98</v>
      </c>
      <c r="U18" s="37">
        <v>2022753.5</v>
      </c>
      <c r="V18" s="46"/>
      <c r="W18" s="49">
        <f t="shared" si="1"/>
        <v>2022753.5</v>
      </c>
      <c r="X18" s="48">
        <f t="shared" si="2"/>
        <v>28.479999999981374</v>
      </c>
      <c r="Y18" s="48">
        <f t="shared" si="3"/>
        <v>99.998592038080147</v>
      </c>
      <c r="Z18" s="51"/>
      <c r="AA18" s="51"/>
      <c r="AB18" s="50">
        <f t="shared" si="4"/>
        <v>28.479999999981374</v>
      </c>
      <c r="AC18" s="50">
        <f>Y18+AA18</f>
        <v>99.998592038080147</v>
      </c>
      <c r="AD18" s="57" t="s">
        <v>90</v>
      </c>
      <c r="AE18" s="58" t="s">
        <v>91</v>
      </c>
      <c r="AF18" s="6">
        <v>1</v>
      </c>
      <c r="AG18" s="6"/>
      <c r="AH18" s="6"/>
      <c r="AI18" s="6"/>
      <c r="AJ18" s="65" t="s">
        <v>102</v>
      </c>
    </row>
    <row r="19" spans="1:36" ht="258.75" customHeight="1">
      <c r="A19" s="6">
        <v>4</v>
      </c>
      <c r="B19" s="111"/>
      <c r="C19" s="8" t="s">
        <v>45</v>
      </c>
      <c r="D19" s="9" t="s">
        <v>46</v>
      </c>
      <c r="E19" s="10" t="s">
        <v>47</v>
      </c>
      <c r="F19" s="67" t="s">
        <v>51</v>
      </c>
      <c r="G19" s="11" t="s">
        <v>5</v>
      </c>
      <c r="H19" s="14">
        <v>2023448</v>
      </c>
      <c r="I19" s="14">
        <v>2023448</v>
      </c>
      <c r="J19" s="14">
        <v>2023448</v>
      </c>
      <c r="K19" s="31"/>
      <c r="L19" s="11" t="s">
        <v>83</v>
      </c>
      <c r="M19" s="11" t="s">
        <v>73</v>
      </c>
      <c r="N19" s="11" t="s">
        <v>74</v>
      </c>
      <c r="O19" s="11" t="s">
        <v>75</v>
      </c>
      <c r="P19" s="32">
        <f>34138.3+381549.4</f>
        <v>415687.7</v>
      </c>
      <c r="Q19" s="46"/>
      <c r="R19" s="37"/>
      <c r="S19" s="47">
        <v>0</v>
      </c>
      <c r="T19" s="48">
        <f t="shared" si="0"/>
        <v>0</v>
      </c>
      <c r="U19" s="37">
        <v>0</v>
      </c>
      <c r="V19" s="46"/>
      <c r="W19" s="49">
        <f t="shared" si="1"/>
        <v>0</v>
      </c>
      <c r="X19" s="48">
        <f t="shared" si="2"/>
        <v>0</v>
      </c>
      <c r="Y19" s="48"/>
      <c r="Z19" s="51"/>
      <c r="AA19" s="51"/>
      <c r="AB19" s="50">
        <f t="shared" si="4"/>
        <v>0</v>
      </c>
      <c r="AC19" s="50">
        <f t="shared" si="4"/>
        <v>0</v>
      </c>
      <c r="AD19" s="57"/>
      <c r="AE19" s="58" t="s">
        <v>91</v>
      </c>
      <c r="AF19" s="6">
        <v>1</v>
      </c>
      <c r="AG19" s="6"/>
      <c r="AH19" s="6"/>
      <c r="AI19" s="6"/>
      <c r="AJ19" s="74" t="s">
        <v>103</v>
      </c>
    </row>
    <row r="20" spans="1:36" ht="184.5" customHeight="1">
      <c r="A20" s="6">
        <v>5</v>
      </c>
      <c r="B20" s="111"/>
      <c r="C20" s="8" t="s">
        <v>45</v>
      </c>
      <c r="D20" s="9" t="s">
        <v>46</v>
      </c>
      <c r="E20" s="10" t="s">
        <v>47</v>
      </c>
      <c r="F20" s="67" t="s">
        <v>52</v>
      </c>
      <c r="G20" s="11" t="s">
        <v>5</v>
      </c>
      <c r="H20" s="14">
        <v>2205691</v>
      </c>
      <c r="I20" s="14">
        <v>2205691</v>
      </c>
      <c r="J20" s="14">
        <v>2205691</v>
      </c>
      <c r="K20" s="31"/>
      <c r="L20" s="11" t="s">
        <v>84</v>
      </c>
      <c r="M20" s="33"/>
      <c r="N20" s="33"/>
      <c r="O20" s="33"/>
      <c r="P20" s="32">
        <f>34204.6+415967.9</f>
        <v>450172.5</v>
      </c>
      <c r="Q20" s="46"/>
      <c r="R20" s="37">
        <v>0</v>
      </c>
      <c r="S20" s="47">
        <v>0</v>
      </c>
      <c r="T20" s="48">
        <f t="shared" si="0"/>
        <v>0</v>
      </c>
      <c r="U20" s="37">
        <v>0</v>
      </c>
      <c r="V20" s="46"/>
      <c r="W20" s="49">
        <f t="shared" si="1"/>
        <v>0</v>
      </c>
      <c r="X20" s="48">
        <f t="shared" si="2"/>
        <v>0</v>
      </c>
      <c r="Y20" s="48"/>
      <c r="Z20" s="51"/>
      <c r="AA20" s="51"/>
      <c r="AB20" s="50">
        <f t="shared" si="4"/>
        <v>0</v>
      </c>
      <c r="AC20" s="50">
        <f t="shared" si="4"/>
        <v>0</v>
      </c>
      <c r="AD20" s="58"/>
      <c r="AE20" s="93" t="s">
        <v>107</v>
      </c>
      <c r="AF20" s="6">
        <v>1</v>
      </c>
      <c r="AG20" s="6"/>
      <c r="AH20" s="6"/>
      <c r="AI20" s="6"/>
      <c r="AJ20" s="74" t="s">
        <v>104</v>
      </c>
    </row>
    <row r="21" spans="1:36" ht="183" customHeight="1">
      <c r="A21" s="6">
        <v>6</v>
      </c>
      <c r="B21" s="111"/>
      <c r="C21" s="8" t="s">
        <v>45</v>
      </c>
      <c r="D21" s="9" t="s">
        <v>46</v>
      </c>
      <c r="E21" s="10" t="s">
        <v>47</v>
      </c>
      <c r="F21" s="67" t="s">
        <v>53</v>
      </c>
      <c r="G21" s="11" t="s">
        <v>5</v>
      </c>
      <c r="H21" s="14">
        <v>2023406.0970000001</v>
      </c>
      <c r="I21" s="14">
        <v>2023406.0970000001</v>
      </c>
      <c r="J21" s="14">
        <v>2023406.0970000001</v>
      </c>
      <c r="K21" s="31"/>
      <c r="L21" s="11" t="s">
        <v>54</v>
      </c>
      <c r="M21" s="33"/>
      <c r="N21" s="33"/>
      <c r="O21" s="33"/>
      <c r="P21" s="32">
        <f>34078.5+382046</f>
        <v>416124.5</v>
      </c>
      <c r="Q21" s="46"/>
      <c r="R21" s="37">
        <v>0</v>
      </c>
      <c r="S21" s="47">
        <v>0</v>
      </c>
      <c r="T21" s="48">
        <f t="shared" si="0"/>
        <v>0</v>
      </c>
      <c r="U21" s="37">
        <v>0</v>
      </c>
      <c r="V21" s="46"/>
      <c r="W21" s="49">
        <f t="shared" si="1"/>
        <v>0</v>
      </c>
      <c r="X21" s="48">
        <f t="shared" si="2"/>
        <v>0</v>
      </c>
      <c r="Y21" s="48"/>
      <c r="Z21" s="51"/>
      <c r="AA21" s="51"/>
      <c r="AB21" s="50">
        <f t="shared" si="4"/>
        <v>0</v>
      </c>
      <c r="AC21" s="50">
        <f t="shared" si="4"/>
        <v>0</v>
      </c>
      <c r="AD21" s="58"/>
      <c r="AE21" s="93" t="s">
        <v>108</v>
      </c>
      <c r="AF21" s="6">
        <v>1</v>
      </c>
      <c r="AG21" s="6"/>
      <c r="AH21" s="6"/>
      <c r="AI21" s="6"/>
      <c r="AJ21" s="74" t="s">
        <v>105</v>
      </c>
    </row>
    <row r="22" spans="1:36" ht="273" customHeight="1">
      <c r="A22" s="6">
        <v>7</v>
      </c>
      <c r="B22" s="75"/>
      <c r="C22" s="75" t="s">
        <v>2</v>
      </c>
      <c r="D22" s="75" t="s">
        <v>77</v>
      </c>
      <c r="E22" s="75" t="s">
        <v>3</v>
      </c>
      <c r="F22" s="76" t="s">
        <v>88</v>
      </c>
      <c r="G22" s="77" t="s">
        <v>4</v>
      </c>
      <c r="H22" s="89">
        <v>96890634</v>
      </c>
      <c r="I22" s="89">
        <v>99849594.299999997</v>
      </c>
      <c r="J22" s="89">
        <f>I22</f>
        <v>99849594.299999997</v>
      </c>
      <c r="K22" s="78"/>
      <c r="L22" s="92" t="s">
        <v>87</v>
      </c>
      <c r="M22" s="91" t="s">
        <v>99</v>
      </c>
      <c r="N22" s="91" t="s">
        <v>86</v>
      </c>
      <c r="O22" s="91" t="s">
        <v>98</v>
      </c>
      <c r="P22" s="81">
        <v>13298517.700000001</v>
      </c>
      <c r="Q22" s="82"/>
      <c r="R22" s="83">
        <v>7957396.9000000004</v>
      </c>
      <c r="S22" s="47">
        <v>0</v>
      </c>
      <c r="T22" s="48">
        <f t="shared" si="0"/>
        <v>7957396.9000000004</v>
      </c>
      <c r="U22" s="83">
        <v>7957396.2999999998</v>
      </c>
      <c r="V22" s="50"/>
      <c r="W22" s="48">
        <f t="shared" si="1"/>
        <v>7957396.2999999998</v>
      </c>
      <c r="X22" s="51">
        <f>U22-R22</f>
        <v>-0.60000000055879354</v>
      </c>
      <c r="Y22" s="48">
        <f t="shared" si="3"/>
        <v>99.999992459845757</v>
      </c>
      <c r="Z22" s="84">
        <v>0</v>
      </c>
      <c r="AA22" s="84">
        <v>0</v>
      </c>
      <c r="AB22" s="50">
        <f t="shared" si="4"/>
        <v>-0.60000000055879354</v>
      </c>
      <c r="AC22" s="50">
        <f>Y22+AA22</f>
        <v>99.999992459845757</v>
      </c>
      <c r="AD22" s="57" t="s">
        <v>90</v>
      </c>
      <c r="AE22" s="94" t="s">
        <v>109</v>
      </c>
      <c r="AF22" s="86">
        <v>1</v>
      </c>
      <c r="AG22" s="86"/>
      <c r="AH22" s="86"/>
      <c r="AI22" s="86"/>
      <c r="AJ22" s="87" t="s">
        <v>106</v>
      </c>
    </row>
    <row r="23" spans="1:36" ht="175.5" customHeight="1">
      <c r="A23" s="6">
        <v>8</v>
      </c>
      <c r="B23" s="75"/>
      <c r="C23" s="75" t="s">
        <v>2</v>
      </c>
      <c r="D23" s="75" t="s">
        <v>77</v>
      </c>
      <c r="E23" s="75" t="s">
        <v>3</v>
      </c>
      <c r="F23" s="76" t="s">
        <v>89</v>
      </c>
      <c r="G23" s="77" t="s">
        <v>4</v>
      </c>
      <c r="H23" s="89">
        <v>54791013.960000001</v>
      </c>
      <c r="I23" s="89">
        <v>56759223.5</v>
      </c>
      <c r="J23" s="89">
        <f>I23</f>
        <v>56759223.5</v>
      </c>
      <c r="K23" s="78" t="s">
        <v>6</v>
      </c>
      <c r="L23" s="79" t="s">
        <v>85</v>
      </c>
      <c r="M23" s="80"/>
      <c r="N23" s="88"/>
      <c r="O23" s="88"/>
      <c r="P23" s="81">
        <v>273356</v>
      </c>
      <c r="Q23" s="82"/>
      <c r="R23" s="83"/>
      <c r="S23" s="47">
        <v>0</v>
      </c>
      <c r="T23" s="48">
        <f t="shared" si="0"/>
        <v>0</v>
      </c>
      <c r="U23" s="83"/>
      <c r="V23" s="50"/>
      <c r="W23" s="48">
        <f t="shared" si="1"/>
        <v>0</v>
      </c>
      <c r="X23" s="51">
        <f>W23-T23</f>
        <v>0</v>
      </c>
      <c r="Y23" s="48"/>
      <c r="Z23" s="84">
        <v>0</v>
      </c>
      <c r="AA23" s="84">
        <v>0</v>
      </c>
      <c r="AB23" s="50">
        <f t="shared" si="4"/>
        <v>0</v>
      </c>
      <c r="AC23" s="50">
        <f>Y23+AA23</f>
        <v>0</v>
      </c>
      <c r="AD23" s="59"/>
      <c r="AE23" s="85"/>
      <c r="AF23" s="86">
        <v>1</v>
      </c>
      <c r="AG23" s="86"/>
      <c r="AH23" s="86"/>
      <c r="AI23" s="86"/>
      <c r="AJ23" s="87" t="s">
        <v>106</v>
      </c>
    </row>
    <row r="24" spans="1:36">
      <c r="A24" s="6"/>
      <c r="B24" s="70"/>
      <c r="C24" s="15" t="s">
        <v>60</v>
      </c>
      <c r="D24" s="70"/>
      <c r="E24" s="70"/>
      <c r="F24" s="70"/>
      <c r="G24" s="16"/>
      <c r="H24" s="45">
        <f>SUM(H16:H23)</f>
        <v>284731400.90999997</v>
      </c>
      <c r="I24" s="45">
        <f>SUM(I16:I23)</f>
        <v>289658570.75</v>
      </c>
      <c r="J24" s="45">
        <f>SUM(J16:J23)</f>
        <v>289658570.75</v>
      </c>
      <c r="K24" s="17" t="s">
        <v>6</v>
      </c>
      <c r="L24" s="17"/>
      <c r="M24" s="17">
        <f>SUM(M17:M21)</f>
        <v>0</v>
      </c>
      <c r="N24" s="17">
        <f>SUM(N17:N21)</f>
        <v>0</v>
      </c>
      <c r="O24" s="17">
        <f>SUM(O17:O21)</f>
        <v>0</v>
      </c>
      <c r="P24" s="17">
        <f>SUM(P16:P23)</f>
        <v>22690368.300000004</v>
      </c>
      <c r="Q24" s="17">
        <f t="shared" ref="Q24:AB24" si="5">SUM(Q16:Q23)</f>
        <v>0</v>
      </c>
      <c r="R24" s="17">
        <f t="shared" si="5"/>
        <v>19938618.98</v>
      </c>
      <c r="S24" s="17">
        <f t="shared" si="5"/>
        <v>0</v>
      </c>
      <c r="T24" s="17">
        <f t="shared" si="5"/>
        <v>19938618.98</v>
      </c>
      <c r="U24" s="17">
        <f t="shared" si="5"/>
        <v>19938589.899999999</v>
      </c>
      <c r="V24" s="17">
        <f t="shared" si="5"/>
        <v>0</v>
      </c>
      <c r="W24" s="17">
        <f t="shared" si="5"/>
        <v>19938589.899999999</v>
      </c>
      <c r="X24" s="17">
        <f t="shared" si="5"/>
        <v>27.87999999942258</v>
      </c>
      <c r="Y24" s="17">
        <v>100</v>
      </c>
      <c r="Z24" s="17">
        <f t="shared" si="5"/>
        <v>0</v>
      </c>
      <c r="AA24" s="17">
        <f t="shared" si="5"/>
        <v>0</v>
      </c>
      <c r="AB24" s="17">
        <f t="shared" si="5"/>
        <v>27.87999999942258</v>
      </c>
      <c r="AC24" s="17">
        <v>100</v>
      </c>
      <c r="AD24" s="60"/>
      <c r="AE24" s="61"/>
      <c r="AF24" s="17">
        <f>SUM(AF16:AF23)</f>
        <v>8</v>
      </c>
      <c r="AG24" s="17">
        <f>SUM(AG16:AG21)</f>
        <v>0</v>
      </c>
      <c r="AH24" s="17">
        <f>SUM(AH16:AH21)</f>
        <v>0</v>
      </c>
      <c r="AI24" s="17">
        <f>SUM(AI16:AI21)</f>
        <v>0</v>
      </c>
      <c r="AJ24" s="45"/>
    </row>
    <row r="25" spans="1:36">
      <c r="A25" s="6"/>
      <c r="B25" s="8"/>
      <c r="C25" s="8"/>
      <c r="D25" s="8"/>
      <c r="E25" s="8"/>
      <c r="F25" s="8" t="s">
        <v>59</v>
      </c>
      <c r="G25" s="8"/>
      <c r="H25" s="18"/>
      <c r="I25" s="18"/>
      <c r="J25" s="18"/>
      <c r="K25" s="8"/>
      <c r="L25" s="8"/>
      <c r="M25" s="34"/>
      <c r="N25" s="35"/>
      <c r="O25" s="36"/>
      <c r="P25" s="37"/>
      <c r="Q25" s="46"/>
      <c r="R25" s="37"/>
      <c r="S25" s="46"/>
      <c r="T25" s="52"/>
      <c r="U25" s="52"/>
      <c r="V25" s="46"/>
      <c r="W25" s="52"/>
      <c r="X25" s="51"/>
      <c r="Y25" s="51"/>
      <c r="Z25" s="51"/>
      <c r="AA25" s="51"/>
      <c r="AB25" s="46"/>
      <c r="AC25" s="46"/>
      <c r="AD25" s="59"/>
      <c r="AE25" s="58"/>
      <c r="AF25" s="6"/>
      <c r="AG25" s="6"/>
      <c r="AH25" s="6"/>
      <c r="AI25" s="6"/>
      <c r="AJ25" s="65"/>
    </row>
    <row r="26" spans="1:36" ht="311.25" customHeight="1">
      <c r="A26" s="6">
        <v>9</v>
      </c>
      <c r="B26" s="70" t="s">
        <v>7</v>
      </c>
      <c r="C26" s="9" t="s">
        <v>45</v>
      </c>
      <c r="D26" s="9" t="s">
        <v>55</v>
      </c>
      <c r="E26" s="9" t="s">
        <v>56</v>
      </c>
      <c r="F26" s="9" t="s">
        <v>57</v>
      </c>
      <c r="G26" s="11" t="s">
        <v>8</v>
      </c>
      <c r="H26" s="12">
        <v>9166178</v>
      </c>
      <c r="I26" s="12">
        <v>10890745</v>
      </c>
      <c r="J26" s="14">
        <f>I26</f>
        <v>10890745</v>
      </c>
      <c r="K26" s="31" t="s">
        <v>6</v>
      </c>
      <c r="L26" s="11" t="s">
        <v>92</v>
      </c>
      <c r="M26" s="11" t="s">
        <v>93</v>
      </c>
      <c r="N26" s="11" t="s">
        <v>94</v>
      </c>
      <c r="O26" s="11" t="s">
        <v>95</v>
      </c>
      <c r="P26" s="37">
        <v>5834159.0999999996</v>
      </c>
      <c r="Q26" s="37"/>
      <c r="R26" s="37">
        <v>711697</v>
      </c>
      <c r="S26" s="37"/>
      <c r="T26" s="48">
        <f>R26+S26</f>
        <v>711697</v>
      </c>
      <c r="U26" s="37">
        <v>697668</v>
      </c>
      <c r="V26" s="46"/>
      <c r="W26" s="48">
        <f t="shared" ref="W26" si="6">U26+V26</f>
        <v>697668</v>
      </c>
      <c r="X26" s="51">
        <f>R26-U26</f>
        <v>14029</v>
      </c>
      <c r="Y26" s="62">
        <v>0</v>
      </c>
      <c r="Z26" s="46"/>
      <c r="AA26" s="46"/>
      <c r="AB26" s="46">
        <f>X26+Z26</f>
        <v>14029</v>
      </c>
      <c r="AC26" s="46">
        <f>Y26+AA26</f>
        <v>0</v>
      </c>
      <c r="AD26" s="11" t="s">
        <v>76</v>
      </c>
      <c r="AE26" s="38" t="s">
        <v>91</v>
      </c>
      <c r="AF26" s="6">
        <v>1</v>
      </c>
      <c r="AG26" s="6"/>
      <c r="AH26" s="6"/>
      <c r="AI26" s="56"/>
      <c r="AJ26" s="38" t="s">
        <v>58</v>
      </c>
    </row>
    <row r="27" spans="1:36" ht="38.25" customHeight="1">
      <c r="A27" s="6"/>
      <c r="B27" s="19"/>
      <c r="C27" s="7"/>
      <c r="D27" s="16"/>
      <c r="E27" s="6"/>
      <c r="F27" s="70"/>
      <c r="G27" s="6"/>
      <c r="H27" s="44">
        <f>H26</f>
        <v>9166178</v>
      </c>
      <c r="I27" s="44">
        <f t="shared" ref="I27:AI27" si="7">I26</f>
        <v>10890745</v>
      </c>
      <c r="J27" s="44">
        <f t="shared" si="7"/>
        <v>10890745</v>
      </c>
      <c r="K27" s="21" t="str">
        <f t="shared" si="7"/>
        <v>-</v>
      </c>
      <c r="L27" s="21"/>
      <c r="M27" s="21"/>
      <c r="N27" s="21"/>
      <c r="O27" s="21"/>
      <c r="P27" s="21">
        <f>P26</f>
        <v>5834159.0999999996</v>
      </c>
      <c r="Q27" s="21">
        <f t="shared" si="7"/>
        <v>0</v>
      </c>
      <c r="R27" s="21">
        <f t="shared" si="7"/>
        <v>711697</v>
      </c>
      <c r="S27" s="21">
        <f t="shared" si="7"/>
        <v>0</v>
      </c>
      <c r="T27" s="21">
        <f t="shared" si="7"/>
        <v>711697</v>
      </c>
      <c r="U27" s="21">
        <f t="shared" si="7"/>
        <v>697668</v>
      </c>
      <c r="V27" s="21">
        <f t="shared" si="7"/>
        <v>0</v>
      </c>
      <c r="W27" s="21">
        <f t="shared" si="7"/>
        <v>697668</v>
      </c>
      <c r="X27" s="21">
        <f t="shared" si="7"/>
        <v>14029</v>
      </c>
      <c r="Y27" s="21">
        <f t="shared" si="7"/>
        <v>0</v>
      </c>
      <c r="Z27" s="21">
        <f t="shared" si="7"/>
        <v>0</v>
      </c>
      <c r="AA27" s="21">
        <f t="shared" si="7"/>
        <v>0</v>
      </c>
      <c r="AB27" s="21">
        <f t="shared" si="7"/>
        <v>14029</v>
      </c>
      <c r="AC27" s="21">
        <f t="shared" si="7"/>
        <v>0</v>
      </c>
      <c r="AD27" s="21"/>
      <c r="AE27" s="21"/>
      <c r="AF27" s="21">
        <f t="shared" si="7"/>
        <v>1</v>
      </c>
      <c r="AG27" s="21">
        <f t="shared" si="7"/>
        <v>0</v>
      </c>
      <c r="AH27" s="21">
        <f t="shared" si="7"/>
        <v>0</v>
      </c>
      <c r="AI27" s="21">
        <f t="shared" si="7"/>
        <v>0</v>
      </c>
      <c r="AJ27" s="21"/>
    </row>
    <row r="28" spans="1:36">
      <c r="A28" s="7"/>
      <c r="B28" s="7"/>
      <c r="C28" s="7" t="s">
        <v>61</v>
      </c>
      <c r="D28" s="7"/>
      <c r="E28" s="7"/>
      <c r="F28" s="7"/>
      <c r="G28" s="20"/>
      <c r="H28" s="44">
        <f>H24+H27</f>
        <v>293897578.90999997</v>
      </c>
      <c r="I28" s="44">
        <f>I24+I27</f>
        <v>300549315.75</v>
      </c>
      <c r="J28" s="44">
        <f>J24+J27</f>
        <v>300549315.75</v>
      </c>
      <c r="K28" s="21" t="s">
        <v>6</v>
      </c>
      <c r="L28" s="21"/>
      <c r="M28" s="21">
        <f t="shared" ref="M28:AC28" si="8">M24+M27</f>
        <v>0</v>
      </c>
      <c r="N28" s="21">
        <f t="shared" si="8"/>
        <v>0</v>
      </c>
      <c r="O28" s="21"/>
      <c r="P28" s="21">
        <f>P24+P27</f>
        <v>28524527.400000006</v>
      </c>
      <c r="Q28" s="21">
        <f t="shared" si="8"/>
        <v>0</v>
      </c>
      <c r="R28" s="21">
        <f t="shared" si="8"/>
        <v>20650315.98</v>
      </c>
      <c r="S28" s="21">
        <f t="shared" si="8"/>
        <v>0</v>
      </c>
      <c r="T28" s="21">
        <f t="shared" si="8"/>
        <v>20650315.98</v>
      </c>
      <c r="U28" s="21">
        <f>U24+U27</f>
        <v>20636257.899999999</v>
      </c>
      <c r="V28" s="21">
        <f t="shared" si="8"/>
        <v>0</v>
      </c>
      <c r="W28" s="21">
        <f>W24+W27</f>
        <v>20636257.899999999</v>
      </c>
      <c r="X28" s="21">
        <f>X24+X27</f>
        <v>14056.879999999423</v>
      </c>
      <c r="Y28" s="21">
        <f>Y24+Y27</f>
        <v>100</v>
      </c>
      <c r="Z28" s="21">
        <f t="shared" si="8"/>
        <v>0</v>
      </c>
      <c r="AA28" s="21">
        <f t="shared" si="8"/>
        <v>0</v>
      </c>
      <c r="AB28" s="21">
        <f t="shared" si="8"/>
        <v>14056.879999999423</v>
      </c>
      <c r="AC28" s="21">
        <f t="shared" si="8"/>
        <v>100</v>
      </c>
      <c r="AD28" s="21"/>
      <c r="AE28" s="21">
        <f>AE24+AE27</f>
        <v>0</v>
      </c>
      <c r="AF28" s="21">
        <f>AF24+AF27</f>
        <v>9</v>
      </c>
      <c r="AG28" s="21">
        <f>AG24+AG27</f>
        <v>0</v>
      </c>
      <c r="AH28" s="21">
        <f>AH24+AH27</f>
        <v>0</v>
      </c>
      <c r="AI28" s="21">
        <f>AI24+AI27</f>
        <v>0</v>
      </c>
      <c r="AJ28" s="66"/>
    </row>
    <row r="29" spans="1:36">
      <c r="A29" s="22"/>
      <c r="B29" s="22"/>
      <c r="C29" s="22"/>
      <c r="D29" s="22"/>
      <c r="E29" s="22"/>
      <c r="F29" s="22"/>
      <c r="G29" s="23"/>
      <c r="H29" s="24"/>
      <c r="I29" s="24"/>
      <c r="J29" s="39"/>
      <c r="K29" s="39"/>
      <c r="L29" s="40"/>
      <c r="M29" s="40"/>
      <c r="N29" s="40"/>
      <c r="O29" s="23"/>
      <c r="P29" s="41"/>
      <c r="Q29" s="39"/>
      <c r="R29" s="24"/>
      <c r="S29" s="24"/>
      <c r="T29" s="24"/>
      <c r="U29" s="24"/>
      <c r="V29" s="24"/>
      <c r="W29" s="24"/>
      <c r="X29" s="53"/>
      <c r="Y29" s="24"/>
      <c r="Z29" s="24"/>
      <c r="AA29" s="24"/>
      <c r="AB29" s="53"/>
      <c r="AC29" s="24"/>
      <c r="AD29" s="3"/>
      <c r="AE29" s="3"/>
      <c r="AF29" s="3"/>
      <c r="AG29" s="3"/>
      <c r="AH29" s="3"/>
      <c r="AI29" s="3"/>
      <c r="AJ29" s="3"/>
    </row>
    <row r="30" spans="1:36">
      <c r="G30" s="25"/>
      <c r="H30" s="26"/>
      <c r="I30" s="42"/>
      <c r="R30" s="54"/>
      <c r="S30" s="3"/>
      <c r="T30" s="3"/>
      <c r="U30" s="3"/>
      <c r="V30" s="3"/>
      <c r="W30" s="3"/>
      <c r="X30" s="3"/>
      <c r="Y30" s="3"/>
      <c r="Z30" s="3"/>
      <c r="AA30" s="3"/>
      <c r="AB30" s="63"/>
      <c r="AC30" s="3"/>
    </row>
    <row r="31" spans="1:36">
      <c r="R31" s="3"/>
      <c r="S31" s="3"/>
      <c r="T31" s="3"/>
      <c r="U31" s="3"/>
      <c r="V31" s="3"/>
      <c r="W31" s="3"/>
      <c r="X31" s="3"/>
      <c r="Y31" s="3"/>
      <c r="Z31" s="3"/>
      <c r="AA31" s="3"/>
      <c r="AB31" s="63"/>
      <c r="AC31" s="3"/>
    </row>
    <row r="32" spans="1:36">
      <c r="R32" s="90"/>
      <c r="S32" s="3"/>
      <c r="T32" s="3"/>
      <c r="U32" s="90"/>
      <c r="V32" s="3"/>
      <c r="W32" s="3"/>
      <c r="X32" s="3"/>
      <c r="Y32" s="3"/>
      <c r="Z32" s="3"/>
      <c r="AA32" s="3"/>
      <c r="AB32" s="63"/>
      <c r="AC32" s="3"/>
    </row>
    <row r="33" spans="18:29">
      <c r="R33" s="3"/>
      <c r="S33" s="3"/>
      <c r="T33" s="3"/>
      <c r="U33" s="3"/>
      <c r="V33" s="3"/>
      <c r="W33" s="3"/>
      <c r="X33" s="3"/>
      <c r="Y33" s="3"/>
      <c r="Z33" s="3"/>
      <c r="AA33" s="3"/>
      <c r="AB33" s="3"/>
      <c r="AC33" s="3"/>
    </row>
    <row r="34" spans="18:29">
      <c r="R34" s="3"/>
      <c r="S34" s="3"/>
      <c r="T34" s="3"/>
      <c r="U34" s="3"/>
      <c r="V34" s="3"/>
      <c r="W34" s="3"/>
      <c r="X34" s="3"/>
      <c r="Y34" s="3"/>
      <c r="Z34" s="3"/>
      <c r="AA34" s="3"/>
      <c r="AB34" s="3"/>
      <c r="AC34" s="3"/>
    </row>
    <row r="35" spans="18:29">
      <c r="R35" s="3"/>
      <c r="S35" s="3"/>
      <c r="T35" s="3"/>
      <c r="U35" s="3"/>
      <c r="V35" s="3"/>
      <c r="W35" s="3"/>
      <c r="X35" s="3"/>
      <c r="Y35" s="3"/>
      <c r="Z35" s="3"/>
      <c r="AA35" s="3"/>
      <c r="AB35" s="3"/>
      <c r="AC35" s="3"/>
    </row>
    <row r="36" spans="18:29">
      <c r="R36" s="3"/>
      <c r="S36" s="3"/>
      <c r="T36" s="3"/>
      <c r="U36" s="3"/>
      <c r="V36" s="3"/>
      <c r="W36" s="3"/>
      <c r="X36" s="3"/>
      <c r="Y36" s="3"/>
      <c r="Z36" s="3"/>
      <c r="AA36" s="3"/>
      <c r="AB36" s="3"/>
      <c r="AC36" s="3"/>
    </row>
    <row r="37" spans="18:29">
      <c r="R37" s="3"/>
      <c r="S37" s="3"/>
      <c r="T37" s="3"/>
      <c r="U37" s="3"/>
      <c r="V37" s="3"/>
      <c r="W37" s="3"/>
      <c r="X37" s="3"/>
      <c r="Y37" s="3"/>
      <c r="Z37" s="3"/>
      <c r="AA37" s="3"/>
      <c r="AB37" s="3"/>
      <c r="AC37" s="3"/>
    </row>
    <row r="38" spans="18:29">
      <c r="R38" s="3"/>
      <c r="S38" s="3"/>
      <c r="T38" s="3"/>
      <c r="U38" s="3"/>
      <c r="V38" s="3"/>
      <c r="W38" s="3"/>
      <c r="X38" s="3"/>
      <c r="Y38" s="3"/>
      <c r="Z38" s="3"/>
      <c r="AA38" s="3"/>
      <c r="AB38" s="3"/>
      <c r="AC38" s="3"/>
    </row>
  </sheetData>
  <mergeCells count="43">
    <mergeCell ref="B6:D6"/>
    <mergeCell ref="A7:D7"/>
    <mergeCell ref="L10:O10"/>
    <mergeCell ref="P10:Q10"/>
    <mergeCell ref="A5:E5"/>
    <mergeCell ref="P11:P13"/>
    <mergeCell ref="Q11:Q13"/>
    <mergeCell ref="E15:J15"/>
    <mergeCell ref="B17:B21"/>
    <mergeCell ref="G10:G13"/>
    <mergeCell ref="H10:H13"/>
    <mergeCell ref="I10:I13"/>
    <mergeCell ref="J10:K10"/>
    <mergeCell ref="AE10:AE13"/>
    <mergeCell ref="AF10:AI10"/>
    <mergeCell ref="AJ10:AJ13"/>
    <mergeCell ref="R11:AC11"/>
    <mergeCell ref="AF11:AF13"/>
    <mergeCell ref="AG11:AG13"/>
    <mergeCell ref="AH11:AH13"/>
    <mergeCell ref="AI11:AI13"/>
    <mergeCell ref="R12:S12"/>
    <mergeCell ref="T12:T13"/>
    <mergeCell ref="U12:V12"/>
    <mergeCell ref="W12:W13"/>
    <mergeCell ref="X12:AA12"/>
    <mergeCell ref="AB12:AC12"/>
    <mergeCell ref="AG1:AJ1"/>
    <mergeCell ref="E3:I3"/>
    <mergeCell ref="A8:F8"/>
    <mergeCell ref="A10:A13"/>
    <mergeCell ref="B10:B13"/>
    <mergeCell ref="C10:C13"/>
    <mergeCell ref="D10:D13"/>
    <mergeCell ref="E10:E13"/>
    <mergeCell ref="F10:F13"/>
    <mergeCell ref="J11:K11"/>
    <mergeCell ref="L11:L13"/>
    <mergeCell ref="M11:M13"/>
    <mergeCell ref="N11:N13"/>
    <mergeCell ref="O11:O13"/>
    <mergeCell ref="R10:AC10"/>
    <mergeCell ref="AD10:AD1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37 косымша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Жулдыз Жумабаева</cp:lastModifiedBy>
  <cp:lastPrinted>2026-07-10T05:06:27Z</cp:lastPrinted>
  <dcterms:created xsi:type="dcterms:W3CDTF">2008-06-02T13:34:38Z</dcterms:created>
  <dcterms:modified xsi:type="dcterms:W3CDTF">2026-07-11T05:41:24Z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912516739A194C3BA3E551DBA54034F5_13</vt:lpwstr>
  </property>
  <property fmtid="{D5CDD505-2E9C-101B-9397-08002B2CF9AE}" pid="3" name="KSOProductBuildVer">
    <vt:lpwstr>1049-12.2.0.23196</vt:lpwstr>
  </property>
</Properties>
</file>