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a.bolat\Desktop\31.08. План развития изм\"/>
    </mc:Choice>
  </mc:AlternateContent>
  <xr:revisionPtr revIDLastSave="0" documentId="13_ncr:1_{A44B6C23-A8FA-4B4D-ACF7-045B0018D7EA}" xr6:coauthVersionLast="37" xr6:coauthVersionMax="40" xr10:uidLastSave="{00000000-0000-0000-0000-000000000000}"/>
  <bookViews>
    <workbookView xWindow="0" yWindow="0" windowWidth="28800" windowHeight="11505" activeTab="3" xr2:uid="{00000000-000D-0000-FFFF-FFFF00000000}"/>
  </bookViews>
  <sheets>
    <sheet name="План развития" sheetId="1" r:id="rId1"/>
    <sheet name="Инвестплан" sheetId="2" r:id="rId2"/>
    <sheet name="Карта рисков" sheetId="5" r:id="rId3"/>
    <sheet name="ППИП" sheetId="7" r:id="rId4"/>
  </sheets>
  <externalReferences>
    <externalReference r:id="rId5"/>
    <externalReference r:id="rId6"/>
    <externalReference r:id="rId7"/>
    <externalReference r:id="rId8"/>
  </externalReferences>
  <definedNames>
    <definedName name="Print_Titles" localSheetId="1">Инвестплан!$21:$22</definedName>
    <definedName name="Print_Titles" localSheetId="0">'План развития'!$23:$24</definedName>
    <definedName name="_xlnm.Print_Area" localSheetId="1">Инвестплан!$A$1:$P$188</definedName>
    <definedName name="_xlnm.Print_Area" localSheetId="0">'План развития'!$A$1:$N$87</definedName>
  </definedNames>
  <calcPr calcId="179021"/>
</workbook>
</file>

<file path=xl/calcChain.xml><?xml version="1.0" encoding="utf-8"?>
<calcChain xmlns="http://schemas.openxmlformats.org/spreadsheetml/2006/main">
  <c r="H53" i="7" l="1"/>
  <c r="I53" i="7"/>
  <c r="L20" i="5" l="1"/>
  <c r="K20" i="5"/>
  <c r="J20" i="5"/>
  <c r="I20" i="5"/>
  <c r="H20" i="5"/>
  <c r="F20" i="5" s="1"/>
  <c r="G20" i="5" s="1"/>
  <c r="K67" i="2" l="1"/>
  <c r="K140" i="2"/>
  <c r="K154" i="2"/>
  <c r="I124" i="2" l="1"/>
  <c r="L124" i="2"/>
  <c r="M124" i="2"/>
  <c r="N124" i="2"/>
  <c r="I172" i="2"/>
  <c r="K172" i="2"/>
  <c r="L172" i="2"/>
  <c r="M172" i="2"/>
  <c r="N172" i="2"/>
  <c r="H172" i="2"/>
  <c r="L140" i="2"/>
  <c r="N140" i="2"/>
  <c r="M140" i="2"/>
  <c r="J140" i="2"/>
  <c r="H140" i="2"/>
  <c r="N129" i="2"/>
  <c r="M129" i="2"/>
  <c r="L129" i="2"/>
  <c r="K129" i="2"/>
  <c r="J129" i="2"/>
  <c r="H129" i="2"/>
  <c r="M183" i="2" l="1"/>
  <c r="N183" i="2"/>
  <c r="L183" i="2"/>
  <c r="L51" i="5"/>
  <c r="K51" i="5"/>
  <c r="J51" i="5"/>
  <c r="I51" i="5"/>
  <c r="H51" i="5"/>
  <c r="E51" i="5"/>
  <c r="L48" i="5"/>
  <c r="K48" i="5"/>
  <c r="J48" i="5"/>
  <c r="I48" i="5"/>
  <c r="H48" i="5"/>
  <c r="E48" i="5"/>
  <c r="F48" i="5" l="1"/>
  <c r="G48" i="5" s="1"/>
  <c r="F51" i="5"/>
  <c r="G51" i="5" s="1"/>
  <c r="L47" i="5"/>
  <c r="K47" i="5"/>
  <c r="J47" i="5"/>
  <c r="I47" i="5"/>
  <c r="H47" i="5"/>
  <c r="L46" i="5"/>
  <c r="K46" i="5"/>
  <c r="J46" i="5"/>
  <c r="I46" i="5"/>
  <c r="H46" i="5"/>
  <c r="E46" i="5"/>
  <c r="L41" i="5"/>
  <c r="K41" i="5"/>
  <c r="J41" i="5"/>
  <c r="I41" i="5"/>
  <c r="H41" i="5"/>
  <c r="L40" i="5"/>
  <c r="K40" i="5"/>
  <c r="J40" i="5"/>
  <c r="I40" i="5"/>
  <c r="H40" i="5"/>
  <c r="L36" i="5"/>
  <c r="K36" i="5"/>
  <c r="J36" i="5"/>
  <c r="I36" i="5"/>
  <c r="H36" i="5"/>
  <c r="L28" i="5"/>
  <c r="K28" i="5"/>
  <c r="J28" i="5"/>
  <c r="I28" i="5"/>
  <c r="H28" i="5"/>
  <c r="E28" i="5"/>
  <c r="L25" i="5"/>
  <c r="K25" i="5"/>
  <c r="J25" i="5"/>
  <c r="I25" i="5"/>
  <c r="H25" i="5"/>
  <c r="E25" i="5"/>
  <c r="F46" i="5" l="1"/>
  <c r="G46" i="5" s="1"/>
  <c r="F40" i="5"/>
  <c r="G40" i="5" s="1"/>
  <c r="F28" i="5"/>
  <c r="G28" i="5" s="1"/>
  <c r="F25" i="5"/>
  <c r="G25" i="5" s="1"/>
  <c r="L17" i="5"/>
  <c r="K17" i="5"/>
  <c r="J17" i="5"/>
  <c r="I17" i="5"/>
  <c r="H17" i="5"/>
  <c r="E17" i="5"/>
  <c r="L15" i="5"/>
  <c r="K15" i="5"/>
  <c r="J15" i="5"/>
  <c r="I15" i="5"/>
  <c r="H15" i="5"/>
  <c r="L14" i="5"/>
  <c r="K14" i="5"/>
  <c r="J14" i="5"/>
  <c r="I14" i="5"/>
  <c r="H14" i="5"/>
  <c r="L13" i="5"/>
  <c r="K13" i="5"/>
  <c r="J13" i="5"/>
  <c r="I13" i="5"/>
  <c r="H13" i="5"/>
  <c r="E13" i="5"/>
  <c r="N62" i="1"/>
  <c r="M62" i="1"/>
  <c r="L62" i="1"/>
  <c r="K62" i="1"/>
  <c r="J62" i="1"/>
  <c r="I62" i="1"/>
  <c r="H62" i="1"/>
  <c r="N61" i="1"/>
  <c r="M61" i="1"/>
  <c r="L61" i="1"/>
  <c r="K61" i="1"/>
  <c r="J61" i="1"/>
  <c r="I61" i="1"/>
  <c r="H61" i="1"/>
  <c r="N59" i="1"/>
  <c r="M59" i="1"/>
  <c r="L59" i="1"/>
  <c r="K59" i="1"/>
  <c r="J59" i="1"/>
  <c r="I59" i="1"/>
  <c r="H59" i="1"/>
  <c r="N58" i="1"/>
  <c r="M58" i="1"/>
  <c r="L58" i="1"/>
  <c r="K58" i="1"/>
  <c r="J58" i="1"/>
  <c r="N56" i="1"/>
  <c r="M56" i="1"/>
  <c r="L56" i="1"/>
  <c r="K56" i="1"/>
  <c r="J56" i="1"/>
  <c r="I56" i="1"/>
  <c r="H56" i="1"/>
  <c r="N55" i="1"/>
  <c r="M55" i="1"/>
  <c r="L55" i="1"/>
  <c r="K55" i="1"/>
  <c r="J55" i="1"/>
  <c r="I55" i="1"/>
  <c r="H55" i="1"/>
  <c r="N53" i="1"/>
  <c r="M53" i="1"/>
  <c r="L53" i="1"/>
  <c r="K53" i="1"/>
  <c r="J53" i="1"/>
  <c r="I53" i="1"/>
  <c r="H53" i="1"/>
  <c r="N52" i="1"/>
  <c r="M52" i="1"/>
  <c r="L52" i="1"/>
  <c r="K52" i="1"/>
  <c r="J52" i="1"/>
  <c r="I52" i="1"/>
  <c r="H52" i="1"/>
  <c r="F13" i="5" l="1"/>
  <c r="G13" i="5" s="1"/>
  <c r="F17" i="5"/>
  <c r="G17" i="5" s="1"/>
  <c r="L50" i="5"/>
  <c r="K50" i="5"/>
  <c r="J50" i="5"/>
  <c r="I50" i="5"/>
  <c r="H50" i="5"/>
  <c r="E50" i="5"/>
  <c r="L49" i="5"/>
  <c r="K49" i="5"/>
  <c r="J49" i="5"/>
  <c r="I49" i="5"/>
  <c r="H49" i="5"/>
  <c r="E49" i="5"/>
  <c r="L45" i="5"/>
  <c r="K45" i="5"/>
  <c r="J45" i="5"/>
  <c r="I45" i="5"/>
  <c r="H45" i="5"/>
  <c r="E45" i="5"/>
  <c r="L44" i="5"/>
  <c r="K44" i="5"/>
  <c r="J44" i="5"/>
  <c r="I44" i="5"/>
  <c r="H44" i="5"/>
  <c r="E44" i="5"/>
  <c r="L43" i="5"/>
  <c r="K43" i="5"/>
  <c r="J43" i="5"/>
  <c r="I43" i="5"/>
  <c r="H43" i="5"/>
  <c r="E43" i="5"/>
  <c r="L42" i="5"/>
  <c r="K42" i="5"/>
  <c r="J42" i="5"/>
  <c r="I42" i="5"/>
  <c r="H42" i="5"/>
  <c r="E42" i="5"/>
  <c r="L39" i="5"/>
  <c r="K39" i="5"/>
  <c r="J39" i="5"/>
  <c r="I39" i="5"/>
  <c r="H39" i="5"/>
  <c r="E39" i="5"/>
  <c r="L38" i="5"/>
  <c r="K38" i="5"/>
  <c r="J38" i="5"/>
  <c r="I38" i="5"/>
  <c r="H38" i="5"/>
  <c r="E38" i="5"/>
  <c r="L37" i="5"/>
  <c r="K37" i="5"/>
  <c r="J37" i="5"/>
  <c r="I37" i="5"/>
  <c r="H37" i="5"/>
  <c r="E37" i="5"/>
  <c r="L35" i="5"/>
  <c r="K35" i="5"/>
  <c r="J35" i="5"/>
  <c r="I35" i="5"/>
  <c r="H35" i="5"/>
  <c r="E35" i="5"/>
  <c r="L34" i="5"/>
  <c r="K34" i="5"/>
  <c r="J34" i="5"/>
  <c r="I34" i="5"/>
  <c r="H34" i="5"/>
  <c r="E34" i="5"/>
  <c r="L33" i="5"/>
  <c r="K33" i="5"/>
  <c r="J33" i="5"/>
  <c r="I33" i="5"/>
  <c r="H33" i="5"/>
  <c r="E33" i="5"/>
  <c r="L32" i="5"/>
  <c r="K32" i="5"/>
  <c r="J32" i="5"/>
  <c r="I32" i="5"/>
  <c r="H32" i="5"/>
  <c r="E32" i="5"/>
  <c r="L31" i="5"/>
  <c r="K31" i="5"/>
  <c r="J31" i="5"/>
  <c r="I31" i="5"/>
  <c r="H31" i="5"/>
  <c r="E31" i="5"/>
  <c r="L30" i="5"/>
  <c r="K30" i="5"/>
  <c r="J30" i="5"/>
  <c r="I30" i="5"/>
  <c r="H30" i="5"/>
  <c r="E30" i="5"/>
  <c r="L29" i="5"/>
  <c r="K29" i="5"/>
  <c r="J29" i="5"/>
  <c r="I29" i="5"/>
  <c r="H29" i="5"/>
  <c r="E29" i="5"/>
  <c r="K27" i="5"/>
  <c r="J27" i="5"/>
  <c r="I27" i="5"/>
  <c r="H27" i="5"/>
  <c r="E27" i="5"/>
  <c r="L26" i="5"/>
  <c r="K26" i="5"/>
  <c r="J26" i="5"/>
  <c r="I26" i="5"/>
  <c r="H26" i="5"/>
  <c r="E26" i="5"/>
  <c r="L24" i="5"/>
  <c r="K24" i="5"/>
  <c r="J24" i="5"/>
  <c r="I24" i="5"/>
  <c r="H24" i="5"/>
  <c r="E24" i="5"/>
  <c r="L23" i="5"/>
  <c r="H23" i="5"/>
  <c r="E23" i="5"/>
  <c r="L22" i="5"/>
  <c r="K22" i="5"/>
  <c r="J22" i="5"/>
  <c r="I22" i="5"/>
  <c r="H22" i="5"/>
  <c r="E22" i="5"/>
  <c r="L21" i="5"/>
  <c r="K21" i="5"/>
  <c r="J21" i="5"/>
  <c r="I21" i="5"/>
  <c r="H21" i="5"/>
  <c r="E21" i="5"/>
  <c r="L19" i="5"/>
  <c r="K19" i="5"/>
  <c r="J19" i="5"/>
  <c r="I19" i="5"/>
  <c r="H19" i="5"/>
  <c r="E19" i="5"/>
  <c r="L18" i="5"/>
  <c r="K18" i="5"/>
  <c r="J18" i="5"/>
  <c r="I18" i="5"/>
  <c r="H18" i="5"/>
  <c r="E18" i="5"/>
  <c r="L16" i="5"/>
  <c r="K16" i="5"/>
  <c r="J16" i="5"/>
  <c r="I16" i="5"/>
  <c r="H16" i="5"/>
  <c r="E16" i="5"/>
  <c r="E15" i="5"/>
  <c r="F15" i="5" s="1"/>
  <c r="G15" i="5" s="1"/>
  <c r="L12" i="5"/>
  <c r="K12" i="5"/>
  <c r="J12" i="5"/>
  <c r="I12" i="5"/>
  <c r="H12" i="5"/>
  <c r="L11" i="5"/>
  <c r="K11" i="5"/>
  <c r="J11" i="5"/>
  <c r="I11" i="5"/>
  <c r="H11" i="5"/>
  <c r="E11" i="5"/>
  <c r="L10" i="5"/>
  <c r="K10" i="5"/>
  <c r="J10" i="5"/>
  <c r="I10" i="5"/>
  <c r="H10" i="5"/>
  <c r="E10" i="5"/>
  <c r="L9" i="5"/>
  <c r="H9" i="5"/>
  <c r="E9" i="5"/>
  <c r="L8" i="5"/>
  <c r="K8" i="5"/>
  <c r="J8" i="5"/>
  <c r="I8" i="5"/>
  <c r="H8" i="5"/>
  <c r="F49" i="5" l="1"/>
  <c r="G49" i="5" s="1"/>
  <c r="F26" i="5"/>
  <c r="G26" i="5" s="1"/>
  <c r="F24" i="5"/>
  <c r="G24" i="5" s="1"/>
  <c r="F9" i="5"/>
  <c r="G9" i="5" s="1"/>
  <c r="F18" i="5"/>
  <c r="G18" i="5" s="1"/>
  <c r="F21" i="5"/>
  <c r="G21" i="5" s="1"/>
  <c r="F32" i="5"/>
  <c r="G32" i="5" s="1"/>
  <c r="F37" i="5"/>
  <c r="G37" i="5" s="1"/>
  <c r="F44" i="5"/>
  <c r="G44" i="5" s="1"/>
  <c r="F10" i="5"/>
  <c r="G10" i="5" s="1"/>
  <c r="F16" i="5"/>
  <c r="G16" i="5" s="1"/>
  <c r="G23" i="5"/>
  <c r="F27" i="5"/>
  <c r="G27" i="5" s="1"/>
  <c r="F31" i="5"/>
  <c r="G31" i="5" s="1"/>
  <c r="F35" i="5"/>
  <c r="G35" i="5" s="1"/>
  <c r="F43" i="5"/>
  <c r="G43" i="5" s="1"/>
  <c r="F11" i="5"/>
  <c r="G11" i="5" s="1"/>
  <c r="F19" i="5"/>
  <c r="G19" i="5" s="1"/>
  <c r="F22" i="5"/>
  <c r="G22" i="5" s="1"/>
  <c r="F50" i="5"/>
  <c r="G50" i="5" s="1"/>
  <c r="F30" i="5"/>
  <c r="G30" i="5" s="1"/>
  <c r="F34" i="5"/>
  <c r="G34" i="5" s="1"/>
  <c r="F39" i="5"/>
  <c r="G39" i="5" s="1"/>
  <c r="F42" i="5"/>
  <c r="G42" i="5" s="1"/>
  <c r="F29" i="5"/>
  <c r="G29" i="5" s="1"/>
  <c r="F33" i="5"/>
  <c r="G33" i="5" s="1"/>
  <c r="F38" i="5"/>
  <c r="G38" i="5" s="1"/>
  <c r="F45" i="5"/>
  <c r="G45" i="5" s="1"/>
  <c r="J92" i="2"/>
  <c r="J171" i="2" l="1"/>
  <c r="J169" i="2"/>
  <c r="J168" i="2"/>
  <c r="I168" i="2"/>
  <c r="H168" i="2"/>
  <c r="I137" i="2"/>
  <c r="I140" i="2" s="1"/>
  <c r="I128" i="2"/>
  <c r="I129" i="2" s="1"/>
  <c r="I110" i="2"/>
  <c r="H100" i="2"/>
  <c r="J98" i="2"/>
  <c r="H90" i="2"/>
  <c r="K84" i="2"/>
  <c r="K124" i="2" s="1"/>
  <c r="K183" i="2" s="1"/>
  <c r="J84" i="2"/>
  <c r="N67" i="2"/>
  <c r="N47" i="1" s="1"/>
  <c r="M67" i="2"/>
  <c r="M47" i="1" s="1"/>
  <c r="L67" i="2"/>
  <c r="J67" i="2"/>
  <c r="I67" i="2"/>
  <c r="I47" i="1" s="1"/>
  <c r="H67" i="2"/>
  <c r="N60" i="2"/>
  <c r="N44" i="1" s="1"/>
  <c r="M60" i="2"/>
  <c r="M44" i="1" s="1"/>
  <c r="L60" i="2"/>
  <c r="L44" i="1" s="1"/>
  <c r="K60" i="2"/>
  <c r="J60" i="2"/>
  <c r="J44" i="1" s="1"/>
  <c r="H60" i="2"/>
  <c r="H44" i="1" s="1"/>
  <c r="I56" i="2"/>
  <c r="I60" i="2" s="1"/>
  <c r="I44" i="1" s="1"/>
  <c r="N76" i="1"/>
  <c r="M76" i="1"/>
  <c r="L76" i="1"/>
  <c r="J76" i="1"/>
  <c r="I76" i="1"/>
  <c r="H76" i="1"/>
  <c r="N46" i="1"/>
  <c r="M46" i="1"/>
  <c r="L46" i="1"/>
  <c r="K46" i="1"/>
  <c r="J46" i="1"/>
  <c r="I46" i="1"/>
  <c r="H46" i="1"/>
  <c r="N43" i="1"/>
  <c r="M43" i="1"/>
  <c r="L43" i="1"/>
  <c r="K43" i="1"/>
  <c r="J43" i="1"/>
  <c r="I43" i="1"/>
  <c r="H43" i="1"/>
  <c r="M40" i="1"/>
  <c r="L40" i="1"/>
  <c r="K40" i="1"/>
  <c r="J40" i="1"/>
  <c r="I40" i="1"/>
  <c r="M38" i="1"/>
  <c r="L38" i="1"/>
  <c r="K38" i="1"/>
  <c r="J38" i="1"/>
  <c r="I38" i="1"/>
  <c r="H38" i="1"/>
  <c r="M35" i="1"/>
  <c r="L35" i="1"/>
  <c r="K35" i="1"/>
  <c r="J35" i="1"/>
  <c r="I35" i="1"/>
  <c r="H35" i="1"/>
  <c r="N33" i="1"/>
  <c r="M33" i="1"/>
  <c r="L33" i="1"/>
  <c r="K33" i="1"/>
  <c r="J33" i="1"/>
  <c r="I33" i="1"/>
  <c r="H33" i="1"/>
  <c r="N30" i="1"/>
  <c r="M30" i="1"/>
  <c r="L30" i="1"/>
  <c r="K30" i="1"/>
  <c r="J30" i="1"/>
  <c r="I30" i="1"/>
  <c r="H30" i="1"/>
  <c r="N28" i="1"/>
  <c r="M28" i="1"/>
  <c r="L28" i="1"/>
  <c r="K28" i="1"/>
  <c r="J28" i="1"/>
  <c r="I28" i="1"/>
  <c r="H28" i="1"/>
  <c r="J124" i="2" l="1"/>
  <c r="J172" i="2"/>
  <c r="I183" i="2"/>
  <c r="H124" i="2"/>
  <c r="H183" i="2" s="1"/>
  <c r="H74" i="1" s="1"/>
  <c r="K44" i="1"/>
  <c r="K68" i="2"/>
  <c r="K48" i="1" s="1"/>
  <c r="J68" i="2"/>
  <c r="J48" i="1" s="1"/>
  <c r="J47" i="1"/>
  <c r="N68" i="2"/>
  <c r="K47" i="1"/>
  <c r="I74" i="1"/>
  <c r="M68" i="2"/>
  <c r="I68" i="2"/>
  <c r="I48" i="1" s="1"/>
  <c r="H68" i="2"/>
  <c r="H48" i="1" s="1"/>
  <c r="H47" i="1"/>
  <c r="L68" i="2"/>
  <c r="L47" i="1"/>
  <c r="J183" i="2" l="1"/>
  <c r="J74" i="1" s="1"/>
  <c r="L48" i="1"/>
  <c r="L184" i="2"/>
  <c r="M48" i="1"/>
  <c r="M184" i="2"/>
  <c r="K184" i="2"/>
  <c r="N48" i="1"/>
  <c r="N184" i="2"/>
  <c r="I184" i="2"/>
  <c r="H184" i="2"/>
  <c r="H75" i="1" s="1"/>
  <c r="I75" i="1"/>
  <c r="J184" i="2" l="1"/>
  <c r="J75" i="1" s="1"/>
</calcChain>
</file>

<file path=xl/sharedStrings.xml><?xml version="1.0" encoding="utf-8"?>
<sst xmlns="http://schemas.openxmlformats.org/spreadsheetml/2006/main" count="1003" uniqueCount="443">
  <si>
    <t>№</t>
  </si>
  <si>
    <t>1.</t>
  </si>
  <si>
    <t>1)</t>
  </si>
  <si>
    <t>млн.тг</t>
  </si>
  <si>
    <t>%</t>
  </si>
  <si>
    <t>2.</t>
  </si>
  <si>
    <t>2)</t>
  </si>
  <si>
    <t>World Justice Project</t>
  </si>
  <si>
    <t>3.</t>
  </si>
  <si>
    <t>3)</t>
  </si>
  <si>
    <t>не требуется</t>
  </si>
  <si>
    <t>4.</t>
  </si>
  <si>
    <t>4)</t>
  </si>
  <si>
    <t>5.</t>
  </si>
  <si>
    <t>5)</t>
  </si>
  <si>
    <t>6.</t>
  </si>
  <si>
    <t>6)</t>
  </si>
  <si>
    <t>7.</t>
  </si>
  <si>
    <t>7)</t>
  </si>
  <si>
    <t>8.</t>
  </si>
  <si>
    <t>8)</t>
  </si>
  <si>
    <t>–</t>
  </si>
  <si>
    <t>А. Балаева</t>
  </si>
  <si>
    <t>-</t>
  </si>
  <si>
    <t>РБ</t>
  </si>
  <si>
    <t>млн тенге</t>
  </si>
  <si>
    <t xml:space="preserve">5. </t>
  </si>
  <si>
    <t xml:space="preserve"> РБ</t>
  </si>
  <si>
    <t xml:space="preserve">РБ </t>
  </si>
  <si>
    <t>%,</t>
  </si>
  <si>
    <t>1.1.</t>
  </si>
  <si>
    <t xml:space="preserve">Қазақстан Республикасы Мәдениет және ақпарат министрлігінің </t>
  </si>
  <si>
    <t xml:space="preserve"> 2026-2030 жылдарға арналған</t>
  </si>
  <si>
    <t xml:space="preserve">даму жоспары </t>
  </si>
  <si>
    <t>Атауы</t>
  </si>
  <si>
    <t>Жауапты орындаушы</t>
  </si>
  <si>
    <t>Ақпарат көзі</t>
  </si>
  <si>
    <t>Өлшем бірлігі</t>
  </si>
  <si>
    <t>Аяқталу нысаны</t>
  </si>
  <si>
    <t xml:space="preserve">есепті жыл               2024 </t>
  </si>
  <si>
    <t>Ағымдағы 2025 жылға жоспар (нақты)</t>
  </si>
  <si>
    <t>Жоспарлау кезеңі</t>
  </si>
  <si>
    <t>ҰЛТТЫҚ ЖОСПАРДЫ ЖҮЗЕГЕ АСЫРУ</t>
  </si>
  <si>
    <t xml:space="preserve">1-БАҒЫТ. ЖОҒАРЫ ӨМІР САПАСЫ </t>
  </si>
  <si>
    <r>
      <rPr>
        <b/>
        <sz val="13"/>
        <color theme="1"/>
        <rFont val="Times New Roman"/>
        <family val="1"/>
        <charset val="204"/>
      </rPr>
      <t>1-негізгі ұлттық индикатор.</t>
    </r>
    <r>
      <rPr>
        <sz val="13"/>
        <color theme="1"/>
        <rFont val="Times New Roman"/>
        <family val="1"/>
        <charset val="204"/>
      </rPr>
      <t xml:space="preserve">
Халықтың туылған кезден бастап өмір сүрудің күтілетін  ұзақтығы, жылдар</t>
    </r>
  </si>
  <si>
    <t>ДСМ, Еңбекмині, ІІМ, ТСМ, ОАМ, ЭТРМ, СРжИМ, МАМ, ЖИЦДМ, ҒЖБМ, КМ, ЖАО</t>
  </si>
  <si>
    <t>СЖРА ҰСБ-ң ресми статистикалық ақапарат</t>
  </si>
  <si>
    <r>
      <rPr>
        <b/>
        <sz val="13"/>
        <color theme="1"/>
        <rFont val="Times New Roman"/>
        <family val="1"/>
        <charset val="204"/>
      </rPr>
      <t>1-мақсат.</t>
    </r>
    <r>
      <rPr>
        <sz val="13"/>
        <color theme="1"/>
        <rFont val="Times New Roman"/>
        <family val="1"/>
        <charset val="204"/>
      </rPr>
      <t xml:space="preserve"> Денсаулық сақтау саласында тиімді профилактиканы қамтамасыз ету және халық арасында салауатты өмір салтын ұстануды қалыптастыру</t>
    </r>
  </si>
  <si>
    <r>
      <t xml:space="preserve">1. Нысаналы индикатор. </t>
    </r>
    <r>
      <rPr>
        <sz val="13"/>
        <color theme="1"/>
        <rFont val="Times New Roman"/>
        <family val="1"/>
        <charset val="204"/>
      </rPr>
      <t>Салауатты өмір салтын ұстанатын Қазақстандықтардың үлесін арттыру</t>
    </r>
  </si>
  <si>
    <t>ДСМ, МАМ, ТСМ, ОАМ</t>
  </si>
  <si>
    <t>ДСМ-нің әкімшілік деректері</t>
  </si>
  <si>
    <t xml:space="preserve">Қаржылық ресурстар </t>
  </si>
  <si>
    <t>ЖИЦДМ, ЖАО, «Qazinnovations» ҰИАО» АҚ (келісім бойынша)</t>
  </si>
  <si>
    <t>Ресми стат. ақпарат – ҰСБ СЖРА</t>
  </si>
  <si>
    <t>әкімшілік
деректері</t>
  </si>
  <si>
    <t>3-БАҒЫТ. ЭКОНОМИКА МЕН ҚОҒАМНЫҢ  ӨТПЕЛІ ТҮРЛЕНУЛЕРІ</t>
  </si>
  <si>
    <r>
      <t xml:space="preserve">3-негізгі ұлттық индикатор.
</t>
    </r>
    <r>
      <rPr>
        <sz val="13"/>
        <color theme="1"/>
        <rFont val="Times New Roman"/>
        <family val="1"/>
        <charset val="204"/>
      </rPr>
      <t>World Justice Project құқық үстемдігі индексінің мәні (0-ден 1-ге дейінгі шәкіл бойынша).</t>
    </r>
  </si>
  <si>
    <t>Әділетмині, Қаржымині, ЖАП, СЖҚІА, МАМ, ЖИЦДМ, Еңбекмині, ІІМ, СӘ, БП, ҰҚК, ҚМА, ЖАО</t>
  </si>
  <si>
    <t>жыл саны</t>
  </si>
  <si>
    <t>балл</t>
  </si>
  <si>
    <r>
      <t xml:space="preserve">3-нысаналы индикатор. </t>
    </r>
    <r>
      <rPr>
        <sz val="13"/>
        <color theme="1"/>
        <rFont val="Times New Roman"/>
        <family val="1"/>
        <charset val="204"/>
      </rPr>
      <t>Мемлекеттік органдардың ашықтығының орташа көрсеткішін арттыру (2023 жылғы көрсеткіш – 86,3 негізінде).</t>
    </r>
  </si>
  <si>
    <r>
      <t>4-нысаналы индикатор.</t>
    </r>
    <r>
      <rPr>
        <sz val="13"/>
        <color theme="1"/>
        <rFont val="Times New Roman"/>
        <family val="1"/>
        <charset val="204"/>
      </rPr>
      <t xml:space="preserve"> Азаматтық қоғам институттары мен мемлекеттің өзара қарым-қатынасын оң бағалаған халық үлесі.</t>
    </r>
  </si>
  <si>
    <t>Әлеуметтік зерттеу</t>
  </si>
  <si>
    <t>Аналитикалық есеп</t>
  </si>
  <si>
    <t>бағалау жүргізу</t>
  </si>
  <si>
    <r>
      <t xml:space="preserve">5-нысаналы индикатор. </t>
    </r>
    <r>
      <rPr>
        <sz val="13"/>
        <color theme="1"/>
        <rFont val="Times New Roman"/>
        <family val="1"/>
        <charset val="204"/>
      </rPr>
      <t>Халықтың гендерлік теңдікті ілгерілету және әйелдердің мүмкіндіктерін кеңейту жөнінде қабылданып жатқан шаралар туралы хабардар болу деңгейі</t>
    </r>
  </si>
  <si>
    <t>Қаржылық ресурстар (РБ )</t>
  </si>
  <si>
    <t>ҰДЖ іске асыруға арналған қаржы ресурстарының жиыны</t>
  </si>
  <si>
    <t>ӨЗГЕ ЖОСПАРЛАУ ҚҰЖАТТАРЫН, МЕМЛЕКЕТТІК ФУНКЦИЯЛАРДЫ, ӨКІЛЕТТІКТЕРДІ ІСКЕ АСЫРУ ЖӘНЕ (НЕМЕСЕ) МЕМЛЕКЕТТІК ҚЫЗМЕТТЕР КӨРСЕТУ</t>
  </si>
  <si>
    <t>5-БАҒЫТ. 2030 жылға дейінгі Тұрақты даму мақсаттарының ұлтты индикаторларына қол жеткізу бойынша жобаларды іске асыру</t>
  </si>
  <si>
    <t>МАМ (Вице-министр Е.Кочетов)</t>
  </si>
  <si>
    <t>МАМ (Вице-министр            А. Сыдыков)</t>
  </si>
  <si>
    <t>6-БАҒЫТ. Көлеңкелі экономикаға қарсы іс-қимыл</t>
  </si>
  <si>
    <t>Есептік деректер</t>
  </si>
  <si>
    <t>Қаржы ресурстары</t>
  </si>
  <si>
    <t>Өзге құжаттар мен функцияларды іске асыруға арналған қаржы ресурстарының жиыны</t>
  </si>
  <si>
    <t>Қаржы ресурстарының жалпы көлемі</t>
  </si>
  <si>
    <t>Оның ішінде нысаналы индикаторлармен қамтылмаған бюджет қаражаты</t>
  </si>
  <si>
    <t>3-бөлім. Ведомствоаралық өзара іс-қимыл</t>
  </si>
  <si>
    <t>Мақсаттар/іс-шаралар</t>
  </si>
  <si>
    <t>Мемлекеттік органдар, кіммен өзара іс-қимыл жасау қарастырылған</t>
  </si>
  <si>
    <t>Өзара іс-қимылды сипаттау</t>
  </si>
  <si>
    <t>Ұлттық даму жоспарын іске асыру</t>
  </si>
  <si>
    <t>ҚР Премьер-Министрінің орынбасары –
Қазақстан Республикасының
Мәдениет және ақпарат министрі</t>
  </si>
  <si>
    <t xml:space="preserve">Мәдениет және ақпарат министрлігінің </t>
  </si>
  <si>
    <t xml:space="preserve">2026-2030 жылдарға арналған </t>
  </si>
  <si>
    <t>инвестициялық жоспары</t>
  </si>
  <si>
    <t xml:space="preserve">2024 
есепті жыл </t>
  </si>
  <si>
    <t>2025
Жоспар (нақты)</t>
  </si>
  <si>
    <t>Қаржыландыру көзі</t>
  </si>
  <si>
    <t>Қаржылық ресурстар 001 ББ шеңберінде көзделген</t>
  </si>
  <si>
    <r>
      <t xml:space="preserve">1-мақсат. </t>
    </r>
    <r>
      <rPr>
        <sz val="13"/>
        <rFont val="Times New Roman"/>
        <family val="1"/>
        <charset val="204"/>
      </rPr>
      <t>Денсаулық сақтау саласында тиімді профилактиканы қамтамасыз ету және халық арасында салауатты өмір салтын ұстануды қалыптастыру</t>
    </r>
  </si>
  <si>
    <r>
      <t xml:space="preserve">2-мақсат. </t>
    </r>
    <r>
      <rPr>
        <sz val="13"/>
        <rFont val="Times New Roman"/>
        <family val="1"/>
        <charset val="204"/>
      </rPr>
      <t>Шығармашылықты, өнертапқыштықты дамыту үшін қолайлы жағдайлар жасау, контрафактінің таралу деңгейін төмендету</t>
    </r>
  </si>
  <si>
    <r>
      <t xml:space="preserve">4-мақсат. </t>
    </r>
    <r>
      <rPr>
        <sz val="13"/>
        <rFont val="Times New Roman"/>
        <family val="1"/>
        <charset val="204"/>
      </rPr>
      <t>Қоғамдық өмірдің барлық салаларында тең жағдайлар мен мүмкіндіктерді қамтамасыз ету және азаматтық қоғамды дамыту</t>
    </r>
  </si>
  <si>
    <r>
      <t xml:space="preserve">3-мақсат. </t>
    </r>
    <r>
      <rPr>
        <sz val="13"/>
        <rFont val="Times New Roman"/>
        <family val="1"/>
        <charset val="204"/>
      </rPr>
      <t>Мемлекеттік органдардың ашықтығы</t>
    </r>
  </si>
  <si>
    <r>
      <rPr>
        <b/>
        <sz val="13"/>
        <color theme="1"/>
        <rFont val="Times New Roman"/>
        <family val="1"/>
        <charset val="204"/>
      </rPr>
      <t xml:space="preserve">5-мақсат. </t>
    </r>
    <r>
      <rPr>
        <sz val="13"/>
        <color theme="1"/>
        <rFont val="Times New Roman"/>
        <family val="1"/>
        <charset val="204"/>
      </rPr>
      <t>Гендерлік теңдік институтын нығайту</t>
    </r>
  </si>
  <si>
    <t xml:space="preserve">4-БАҒЫТ. ЕЛДЕГІ МӘДЕНИЕТ ЖӘНЕ ӨНЕР САЛАСЫН, АРХИВ ІСІН, ОНОМАСТИКАЛЫҚ ЖӘНЕ ГЕРАЛЬДИКАЛЫҚ ҚЫЗМЕТТІ, КРЕАТИВТІ ИНДУСТРИЯЛАРДЫ, АҚПАРАТТЫҚ КЕҢІСТІК ПЕН ҚОҒАМДЫҚ КЕЛІСІМДІ ДАМЫТУ </t>
  </si>
  <si>
    <t>талап етілмейді</t>
  </si>
  <si>
    <t>РБ,
бюджеттен тыс</t>
  </si>
  <si>
    <t>ББ 139 (2024 жыл) ББ 109 (2026 жыл)</t>
  </si>
  <si>
    <r>
      <t xml:space="preserve">2-негізгі ұлттық индикатор.
</t>
    </r>
    <r>
      <rPr>
        <sz val="13"/>
        <color theme="1"/>
        <rFont val="Times New Roman"/>
        <family val="1"/>
        <charset val="204"/>
      </rPr>
      <t>Инновациялар саласындағы белсенділік деңгейі.</t>
    </r>
  </si>
  <si>
    <r>
      <t xml:space="preserve">2-нысаналы индикатор. </t>
    </r>
    <r>
      <rPr>
        <sz val="13"/>
        <color theme="1"/>
        <rFont val="Times New Roman"/>
        <family val="1"/>
        <charset val="204"/>
      </rPr>
      <t>Қазақстан Республикасында зияткерлік меншік құқықтарын қорғау деңгейі</t>
    </r>
  </si>
  <si>
    <r>
      <t xml:space="preserve">Нысаналы индикатор. </t>
    </r>
    <r>
      <rPr>
        <sz val="13"/>
        <rFont val="Times New Roman"/>
        <family val="1"/>
        <charset val="204"/>
      </rPr>
      <t>Оқымайтын, жұмыс істемейтін және кәсіби дағдылары жоқ жастар (NEET санатындағы 15-тен 35 жас аралығындағы ) үлесін азайту</t>
    </r>
  </si>
  <si>
    <r>
      <rPr>
        <b/>
        <sz val="13"/>
        <rFont val="Times New Roman"/>
        <family val="1"/>
        <charset val="204"/>
      </rPr>
      <t xml:space="preserve">Нысаналы индикатор. </t>
    </r>
    <r>
      <rPr>
        <sz val="13"/>
        <rFont val="Times New Roman"/>
        <family val="1"/>
        <charset val="204"/>
      </rPr>
      <t>Мәдениет және өнер саласындағы бақыланбайтын экономиканың үлесі (Секция R 90-91)</t>
    </r>
  </si>
  <si>
    <r>
      <t xml:space="preserve">Міндет. </t>
    </r>
    <r>
      <rPr>
        <sz val="13"/>
        <rFont val="Times New Roman"/>
        <family val="1"/>
        <charset val="204"/>
      </rPr>
      <t>Созылмалы инфекциялық емес аурулардың алдын алу үшін мінез-құлықтық қауіп факторларын азайту арқылы халықтың денсаулығын нығайту</t>
    </r>
  </si>
  <si>
    <r>
      <rPr>
        <b/>
        <sz val="13"/>
        <rFont val="Times New Roman"/>
        <family val="1"/>
        <charset val="204"/>
      </rPr>
      <t xml:space="preserve">Нәтиже көрсеткіші. 
</t>
    </r>
    <r>
      <rPr>
        <sz val="13"/>
        <rFont val="Times New Roman"/>
        <family val="1"/>
        <charset val="204"/>
      </rPr>
      <t xml:space="preserve">Өзін-өзі өлтіруден болатын өлім-жітім </t>
    </r>
  </si>
  <si>
    <t>ДСМ, ЕХӘҚМ, ІІМ, ОАМ</t>
  </si>
  <si>
    <t>100 мың халыққа шаққанда</t>
  </si>
  <si>
    <r>
      <rPr>
        <b/>
        <sz val="13"/>
        <rFont val="Times New Roman"/>
        <family val="1"/>
        <charset val="204"/>
      </rPr>
      <t xml:space="preserve">Іс-шара. </t>
    </r>
    <r>
      <rPr>
        <sz val="13"/>
        <rFont val="Times New Roman"/>
        <family val="1"/>
        <charset val="204"/>
      </rPr>
      <t>Интернет кеңістігінде суицидке итермелейтін және насихаттайтын қажетсіз контентті шектеу және бұғаттау бойынша шараларды жүзеге асыру</t>
    </r>
  </si>
  <si>
    <t>Ақпарат комитеті</t>
  </si>
  <si>
    <t>МАМ</t>
  </si>
  <si>
    <t>қабылданған шаралар саны</t>
  </si>
  <si>
    <t>ДСМ-ге есепті ақпарат</t>
  </si>
  <si>
    <t xml:space="preserve">Анықталуына қарай </t>
  </si>
  <si>
    <r>
      <t xml:space="preserve">Нәтиже көрсеткіші. </t>
    </r>
    <r>
      <rPr>
        <sz val="13"/>
        <rFont val="Times New Roman"/>
        <family val="1"/>
        <charset val="204"/>
      </rPr>
      <t>Зияткерлік меншік құқықтарын қорғау және қорғау мәселелері бойынша телеарналардағы сюжеттер/бағдарламалар саны</t>
    </r>
  </si>
  <si>
    <r>
      <t xml:space="preserve">Міндет. </t>
    </r>
    <r>
      <rPr>
        <sz val="13"/>
        <rFont val="Times New Roman"/>
        <family val="1"/>
        <charset val="204"/>
      </rPr>
      <t>Авторлардың, авторлық құқық иелерінің құқықтарын қорғауды және қорғауды қамтамасыз ету, сондай-ақ құқықтарды қорғау және қорғау әдістері туралы ақпаратқа рұқсат беру</t>
    </r>
  </si>
  <si>
    <t>бірлік</t>
  </si>
  <si>
    <r>
      <rPr>
        <b/>
        <sz val="13"/>
        <rFont val="Times New Roman"/>
        <family val="1"/>
        <charset val="204"/>
      </rPr>
      <t xml:space="preserve">Іс-шара. </t>
    </r>
    <r>
      <rPr>
        <sz val="13"/>
        <rFont val="Times New Roman"/>
        <family val="1"/>
        <charset val="204"/>
      </rPr>
      <t xml:space="preserve">Телеарналарда зияткерлік  меншік құқықтарын қорғау және қорғау мәселелері бойынша сюжеттер/бағдарламалар трансляциялау </t>
    </r>
  </si>
  <si>
    <t>Әңгімелер/бағдарламалар</t>
  </si>
  <si>
    <r>
      <t xml:space="preserve">Міндет. </t>
    </r>
    <r>
      <rPr>
        <sz val="13"/>
        <rFont val="Times New Roman"/>
        <family val="1"/>
        <charset val="204"/>
      </rPr>
      <t>Мемлекеттік органдардың ашықтығын қамтамасыз ету</t>
    </r>
  </si>
  <si>
    <r>
      <t xml:space="preserve">Нәтиже көрсеткіші.
</t>
    </r>
    <r>
      <rPr>
        <sz val="13"/>
        <rFont val="Times New Roman"/>
        <family val="1"/>
        <charset val="204"/>
      </rPr>
      <t>«Ашық үкімет» факторы бойынша елдің көрсеткішін арттыру</t>
    </r>
  </si>
  <si>
    <r>
      <t xml:space="preserve">Іс-шара. </t>
    </r>
    <r>
      <rPr>
        <sz val="13"/>
        <rFont val="Times New Roman"/>
        <family val="1"/>
        <charset val="204"/>
      </rPr>
      <t>«Мемлекеттік органның ашықтығы» бағыты бойынша мемлекеттік органдардың қызметіне жедел бағалау жүргізу және оны жақсарту бойынша шаралар қабылдау</t>
    </r>
  </si>
  <si>
    <t>Әкімшілік деректер</t>
  </si>
  <si>
    <t>саны</t>
  </si>
  <si>
    <r>
      <t xml:space="preserve">Міндет. </t>
    </r>
    <r>
      <rPr>
        <sz val="13"/>
        <rFont val="Times New Roman"/>
        <family val="1"/>
        <charset val="204"/>
      </rPr>
      <t>Азаматтық қоғамның дамуына ықпал ететін құқықтық реттеу құралдарын және институционалдық қолдауды жетілдіру</t>
    </r>
  </si>
  <si>
    <r>
      <t xml:space="preserve">Нәтиже көрсеткіші.
</t>
    </r>
    <r>
      <rPr>
        <sz val="13"/>
        <rFont val="Times New Roman"/>
        <family val="1"/>
        <charset val="204"/>
      </rPr>
      <t>Негізгі құқықтар факторы бойынша елдің рейтингін жақсарту</t>
    </r>
  </si>
  <si>
    <t>ОМО</t>
  </si>
  <si>
    <t>МАМ (Вице-министр Е.Кочетов), ОМО, ЖАО</t>
  </si>
  <si>
    <t>ОМО, ЖАО</t>
  </si>
  <si>
    <r>
      <rPr>
        <b/>
        <sz val="13"/>
        <rFont val="Times New Roman"/>
        <family val="1"/>
        <charset val="204"/>
      </rPr>
      <t xml:space="preserve">Іс-шара. </t>
    </r>
    <r>
      <rPr>
        <sz val="13"/>
        <rFont val="Times New Roman"/>
        <family val="1"/>
        <charset val="204"/>
      </rPr>
      <t>Мемлекеттік қаржыландыру тетіктері шеңберінде ҮЕҰ жүзеге асыратын азаматтық қоғамды дамыту саласындағы әлеуметтік жобалар</t>
    </r>
  </si>
  <si>
    <t>Келісімшарт</t>
  </si>
  <si>
    <t>қызметтер саны</t>
  </si>
  <si>
    <t>іс-шаралар саны</t>
  </si>
  <si>
    <t>Есептік ақпарат</t>
  </si>
  <si>
    <r>
      <rPr>
        <b/>
        <sz val="13"/>
        <color theme="1"/>
        <rFont val="Times New Roman"/>
        <family val="1"/>
        <charset val="204"/>
      </rPr>
      <t xml:space="preserve">Іс-шара. </t>
    </r>
    <r>
      <rPr>
        <sz val="13"/>
        <color theme="1"/>
        <rFont val="Times New Roman"/>
        <family val="1"/>
        <charset val="204"/>
      </rPr>
      <t>Еліміздің қоғамдық-саяси өмірінде әйелдердің рөлін арттыруға бағытталған жобаларды іске асыру, өзін-өзі дамыту үшін тең мүмкіндіктер жасау.</t>
    </r>
  </si>
  <si>
    <t>ЖАО</t>
  </si>
  <si>
    <t>МАМ жобаларының саны</t>
  </si>
  <si>
    <t>ЖАО жобаларының саны</t>
  </si>
  <si>
    <t>мекемелер саны</t>
  </si>
  <si>
    <t>жобалар саны</t>
  </si>
  <si>
    <r>
      <t xml:space="preserve">Нәтиже көрсеткіші. </t>
    </r>
    <r>
      <rPr>
        <sz val="13"/>
        <color theme="1"/>
        <rFont val="Times New Roman"/>
        <family val="1"/>
        <charset val="204"/>
      </rPr>
      <t>Ономастикалық атауларды реттеуде ашықтық принциптерінің сақталу үлесі.</t>
    </r>
  </si>
  <si>
    <r>
      <t xml:space="preserve">Іс-шара. </t>
    </r>
    <r>
      <rPr>
        <sz val="13"/>
        <color theme="1"/>
        <rFont val="Times New Roman"/>
        <family val="1"/>
        <charset val="204"/>
      </rPr>
      <t>Ономастикалық және геральдикалық қызметті қамтамасыз ету</t>
    </r>
  </si>
  <si>
    <r>
      <rPr>
        <b/>
        <sz val="13"/>
        <color theme="1"/>
        <rFont val="Times New Roman"/>
        <family val="1"/>
        <charset val="204"/>
      </rPr>
      <t xml:space="preserve">Міндет. </t>
    </r>
    <r>
      <rPr>
        <sz val="13"/>
        <color theme="1"/>
        <rFont val="Times New Roman"/>
        <family val="1"/>
        <charset val="204"/>
      </rPr>
      <t>Ономастикалық атаулар мен геральдиканы дамыту және жетілдіру</t>
    </r>
  </si>
  <si>
    <r>
      <rPr>
        <b/>
        <sz val="13"/>
        <color theme="1"/>
        <rFont val="Times New Roman"/>
        <family val="1"/>
        <charset val="204"/>
      </rPr>
      <t xml:space="preserve">Міндет. </t>
    </r>
    <r>
      <rPr>
        <sz val="13"/>
        <color theme="1"/>
        <rFont val="Times New Roman"/>
        <family val="1"/>
        <charset val="204"/>
      </rPr>
      <t>Патриоттық тәрбиеге бағытталған жағдайларды қамтамасыз ету</t>
    </r>
  </si>
  <si>
    <r>
      <rPr>
        <b/>
        <sz val="13"/>
        <rFont val="Times New Roman"/>
        <family val="1"/>
        <charset val="204"/>
      </rPr>
      <t xml:space="preserve">Нәтиже көрсеткіші.  </t>
    </r>
    <r>
      <rPr>
        <sz val="13"/>
        <rFont val="Times New Roman"/>
        <family val="1"/>
        <charset val="204"/>
      </rPr>
      <t>Халықтың мемлекеттік рәміздерді қолдану және насихаттау жұмысы туралы хабардар болу деңгейі</t>
    </r>
  </si>
  <si>
    <r>
      <rPr>
        <b/>
        <sz val="13"/>
        <color theme="1"/>
        <rFont val="Times New Roman"/>
        <family val="1"/>
        <charset val="204"/>
      </rPr>
      <t xml:space="preserve">Іс-шара. </t>
    </r>
    <r>
      <rPr>
        <sz val="13"/>
        <color theme="1"/>
        <rFont val="Times New Roman"/>
        <family val="1"/>
        <charset val="204"/>
      </rPr>
      <t>Азаматтар арасында патриоттық сананы дамыту бойынша іс-шаралар өткізу</t>
    </r>
  </si>
  <si>
    <t>Жобалар/зерттеулер саны</t>
  </si>
  <si>
    <r>
      <rPr>
        <b/>
        <sz val="13"/>
        <rFont val="Times New Roman"/>
        <family val="1"/>
        <charset val="204"/>
      </rPr>
      <t xml:space="preserve">Іс-шара. </t>
    </r>
    <r>
      <rPr>
        <sz val="13"/>
        <rFont val="Times New Roman"/>
        <family val="1"/>
        <charset val="204"/>
      </rPr>
      <t>«Халықтың мемлекеттік саясатты бұқаралық ақпарат құралдарында көрсетуге қанағаттану деңгейі» және «Тұтынушылардың отандық ақпараттық өнімге сұраныс деңгейі» әлеуметтік зерттеулерін жүргізу</t>
    </r>
  </si>
  <si>
    <r>
      <t xml:space="preserve">Іс-шара. </t>
    </r>
    <r>
      <rPr>
        <sz val="13"/>
        <rFont val="Times New Roman"/>
        <family val="1"/>
        <charset val="204"/>
      </rPr>
      <t>Мемлекеттік ақпараттық саясатты жүзеге асыру</t>
    </r>
  </si>
  <si>
    <r>
      <rPr>
        <b/>
        <sz val="13"/>
        <rFont val="Times New Roman"/>
        <family val="1"/>
        <charset val="204"/>
      </rPr>
      <t xml:space="preserve">Іс-шара. </t>
    </r>
    <r>
      <rPr>
        <sz val="13"/>
        <rFont val="Times New Roman"/>
        <family val="1"/>
        <charset val="204"/>
      </rPr>
      <t>Мемлекеттік ақпараттық саясат шеңберінде ұлттық телерадио хабарларын тарату операторының ақпарат таратуын қамтамасыз ету</t>
    </r>
  </si>
  <si>
    <r>
      <rPr>
        <b/>
        <sz val="13"/>
        <rFont val="Times New Roman"/>
        <family val="1"/>
        <charset val="204"/>
      </rPr>
      <t xml:space="preserve">Іс-шара. </t>
    </r>
    <r>
      <rPr>
        <sz val="13"/>
        <rFont val="Times New Roman"/>
        <family val="1"/>
        <charset val="204"/>
      </rPr>
      <t>Ұлттық телерадио хабарларын тарату операторын қоспағанда, спутниктік телерадио хабарларын тарату операторлары спутниктік қабылдау құрылғыларын өткізуге арналған шығыстардың бір бөлігін субсидиялау</t>
    </r>
  </si>
  <si>
    <r>
      <t xml:space="preserve">Іс-шара. </t>
    </r>
    <r>
      <rPr>
        <sz val="13"/>
        <rFont val="Times New Roman"/>
        <family val="1"/>
        <charset val="204"/>
      </rPr>
      <t>Цифрлық эфирлік телерадио хабарларын таратуды ұлғайту</t>
    </r>
  </si>
  <si>
    <t>ЦЭТХ қамту</t>
  </si>
  <si>
    <r>
      <t xml:space="preserve">Міндет. </t>
    </r>
    <r>
      <rPr>
        <sz val="13"/>
        <color theme="1"/>
        <rFont val="Times New Roman"/>
        <family val="1"/>
        <charset val="204"/>
      </rPr>
      <t>Конфессияаралық келісімді қамтамасыз ету</t>
    </r>
  </si>
  <si>
    <r>
      <t xml:space="preserve">Нәтиже көрсеткіші. </t>
    </r>
    <r>
      <rPr>
        <sz val="13"/>
        <color theme="1"/>
        <rFont val="Times New Roman"/>
        <family val="1"/>
        <charset val="204"/>
      </rPr>
      <t>Конфессияаралық келісімді қамтамасыз ету дәрежесі</t>
    </r>
  </si>
  <si>
    <r>
      <t xml:space="preserve">Іс-шара.  </t>
    </r>
    <r>
      <rPr>
        <sz val="13"/>
        <color theme="1"/>
        <rFont val="Times New Roman"/>
        <family val="1"/>
        <charset val="204"/>
      </rPr>
      <t>Конфессияаралық келісімді қамтамасыз ету бойынша іс-шаралар кешенін өткізу</t>
    </r>
  </si>
  <si>
    <r>
      <t xml:space="preserve">Міндет. </t>
    </r>
    <r>
      <rPr>
        <sz val="13"/>
        <color theme="1"/>
        <rFont val="Times New Roman"/>
        <family val="1"/>
        <charset val="204"/>
      </rPr>
      <t>Этносаралық келісімді қамтамасыз ету</t>
    </r>
  </si>
  <si>
    <r>
      <t xml:space="preserve">Нәтиже көрсеткіші. </t>
    </r>
    <r>
      <rPr>
        <sz val="13"/>
        <color theme="1"/>
        <rFont val="Times New Roman"/>
        <family val="1"/>
        <charset val="204"/>
      </rPr>
      <t>Халықтың этносаралық келісімді қамтамасыз ету саласындағы мемлекеттік саясатқа қанағаттанушылық деңгейі</t>
    </r>
  </si>
  <si>
    <r>
      <rPr>
        <b/>
        <sz val="13"/>
        <color theme="1"/>
        <rFont val="Times New Roman"/>
        <family val="1"/>
        <charset val="204"/>
      </rPr>
      <t xml:space="preserve">Іс-шара. </t>
    </r>
    <r>
      <rPr>
        <sz val="13"/>
        <color theme="1"/>
        <rFont val="Times New Roman"/>
        <family val="1"/>
        <charset val="204"/>
      </rPr>
      <t xml:space="preserve">NEET санатындағы жастарды қолдау бойынша консультативтік жұмыстарды өткізу </t>
    </r>
  </si>
  <si>
    <t xml:space="preserve">Мемлекет пен қоғам коммуникацияларын дамыту департаменті </t>
  </si>
  <si>
    <t>Азаматтық қоғам істері комитеті</t>
  </si>
  <si>
    <t>Жастар және отбасы істері комитеті</t>
  </si>
  <si>
    <t>Мәдениет комитеті</t>
  </si>
  <si>
    <t>Мәдениет комитеті, Архив, құжаттама және кітап ісі комитеті</t>
  </si>
  <si>
    <t>Архив, құжаттама және кітап ісі комитеті</t>
  </si>
  <si>
    <t>Креативті индустриялар департаменті</t>
  </si>
  <si>
    <t>Білім және ғылым департаменті</t>
  </si>
  <si>
    <t xml:space="preserve">Дін істері комитеті </t>
  </si>
  <si>
    <t>Этносаралық қатынастарды дамыту комитеті</t>
  </si>
  <si>
    <t>Цифрлық трансформация және жобалық менеджмент департаменті, Мәдениет комитеті</t>
  </si>
  <si>
    <r>
      <t xml:space="preserve">Іс-шара. </t>
    </r>
    <r>
      <rPr>
        <sz val="13"/>
        <rFont val="Times New Roman"/>
        <family val="1"/>
        <charset val="204"/>
      </rPr>
      <t>Азаматтық қоғам институттары мен мемлекет арасындағы өзара қарым-қатынастарды нығайтуға ықпал ететін шаралар кешенін іске асыру.</t>
    </r>
  </si>
  <si>
    <r>
      <rPr>
        <b/>
        <sz val="13"/>
        <rFont val="Times New Roman"/>
        <family val="1"/>
        <charset val="204"/>
      </rPr>
      <t xml:space="preserve">Іс-шара. </t>
    </r>
    <r>
      <rPr>
        <sz val="13"/>
        <rFont val="Times New Roman"/>
        <family val="1"/>
        <charset val="204"/>
      </rPr>
      <t>Уәкілетті орган жанындағы ҮЕҰ-мен өзара іс-қимыл жөніндегі Үйлестіру кеңесінің отырысын өткізу.</t>
    </r>
  </si>
  <si>
    <t>Талдаулық талдаулар және әдістемелік ұсынымдар</t>
  </si>
  <si>
    <r>
      <rPr>
        <b/>
        <sz val="13"/>
        <color theme="1"/>
        <rFont val="Times New Roman"/>
        <family val="1"/>
        <charset val="204"/>
      </rPr>
      <t xml:space="preserve">Іс-шара. </t>
    </r>
    <r>
      <rPr>
        <sz val="13"/>
        <color theme="1"/>
        <rFont val="Times New Roman"/>
        <family val="1"/>
        <charset val="204"/>
      </rPr>
      <t>Отандық авторларды ынталандыруды қамтамасыз ету.</t>
    </r>
  </si>
  <si>
    <r>
      <rPr>
        <b/>
        <sz val="13"/>
        <rFont val="Times New Roman"/>
        <family val="1"/>
        <charset val="204"/>
      </rPr>
      <t>Іс-шара.</t>
    </r>
    <r>
      <rPr>
        <sz val="13"/>
        <rFont val="Times New Roman"/>
        <family val="1"/>
        <charset val="204"/>
      </rPr>
      <t xml:space="preserve"> 3 кітапхана мен Кітап палатасының қызметін қамтамасыз ету.</t>
    </r>
  </si>
  <si>
    <r>
      <t xml:space="preserve">Іс-шара. </t>
    </r>
    <r>
      <rPr>
        <sz val="13"/>
        <color theme="1"/>
        <rFont val="Times New Roman"/>
        <family val="1"/>
        <charset val="204"/>
      </rPr>
      <t>Креативті индустрияларды дамыту жөніндегі шараларды іске асыру</t>
    </r>
  </si>
  <si>
    <t>Қайраткерлерге сыйлықтар, стипендиялар</t>
  </si>
  <si>
    <t>дана</t>
  </si>
  <si>
    <t>орындалған жұмыстар актісі</t>
  </si>
  <si>
    <r>
      <rPr>
        <b/>
        <sz val="13"/>
        <color theme="1"/>
        <rFont val="Times New Roman"/>
        <family val="1"/>
        <charset val="204"/>
      </rPr>
      <t xml:space="preserve">Міндет. </t>
    </r>
    <r>
      <rPr>
        <sz val="13"/>
        <color theme="1"/>
        <rFont val="Times New Roman"/>
        <family val="1"/>
        <charset val="204"/>
      </rPr>
      <t>Тарихи-мәдени мұраны сақтау және танымал ету</t>
    </r>
  </si>
  <si>
    <r>
      <rPr>
        <b/>
        <sz val="13"/>
        <color theme="1"/>
        <rFont val="Times New Roman"/>
        <family val="1"/>
        <charset val="204"/>
      </rPr>
      <t xml:space="preserve">Нәтиже көрсеткіші. </t>
    </r>
    <r>
      <rPr>
        <sz val="13"/>
        <color theme="1"/>
        <rFont val="Times New Roman"/>
        <family val="1"/>
        <charset val="204"/>
      </rPr>
      <t>Музей мен тарихи-мәдени мұра объектілеріне келушілер санының жыл сайынғы өсуі</t>
    </r>
  </si>
  <si>
    <r>
      <rPr>
        <b/>
        <sz val="13"/>
        <rFont val="Times New Roman"/>
        <family val="1"/>
        <charset val="204"/>
      </rPr>
      <t>Іс-шара.</t>
    </r>
    <r>
      <rPr>
        <sz val="13"/>
        <rFont val="Times New Roman"/>
        <family val="1"/>
        <charset val="204"/>
      </rPr>
      <t xml:space="preserve"> Тарих және мәдениет ескерткіштерінде реставрациялық жұмыстар жүргізу және ғылыми-реставрациялық жұмыстарға ғылыми-жобалық құжаттамаларды әзірлеу</t>
    </r>
  </si>
  <si>
    <t>% (2019 жылғы деңгейден)</t>
  </si>
  <si>
    <t>реставрациялық жұмыстардың және әзірленген ҒЖҚ саны</t>
  </si>
  <si>
    <r>
      <rPr>
        <b/>
        <sz val="13"/>
        <rFont val="Times New Roman"/>
        <family val="1"/>
        <charset val="204"/>
      </rPr>
      <t xml:space="preserve">Іс-шара. </t>
    </r>
    <r>
      <rPr>
        <sz val="13"/>
        <rFont val="Times New Roman"/>
        <family val="1"/>
        <charset val="204"/>
      </rPr>
      <t>Тарихи-мәдени мұраны, оның ішінде ЮНЕСКО объектілерін сақтауға ықпал ететін шараларды іске асыру</t>
    </r>
    <r>
      <rPr>
        <i/>
        <sz val="12"/>
        <rFont val="Times New Roman"/>
        <family val="1"/>
        <charset val="204"/>
      </rPr>
      <t xml:space="preserve"> </t>
    </r>
    <r>
      <rPr>
        <i/>
        <sz val="13"/>
        <rFont val="Times New Roman"/>
        <family val="1"/>
        <charset val="204"/>
      </rPr>
      <t>(объектілердің жай-күйіне мониторинг жүргізу, ескерткіштердің мәртебесін айқындау, ғылыми құжаттаманы дайындау және т.б.)</t>
    </r>
  </si>
  <si>
    <t>бағыттар саны</t>
  </si>
  <si>
    <r>
      <rPr>
        <b/>
        <sz val="13"/>
        <color theme="1"/>
        <rFont val="Times New Roman"/>
        <family val="1"/>
        <charset val="204"/>
      </rPr>
      <t xml:space="preserve">Іс-шара. </t>
    </r>
    <r>
      <rPr>
        <sz val="13"/>
        <color theme="1"/>
        <rFont val="Times New Roman"/>
        <family val="1"/>
        <charset val="204"/>
      </rPr>
      <t>Мәдениет объектілерін салу, реконструкциялау</t>
    </r>
  </si>
  <si>
    <r>
      <rPr>
        <b/>
        <sz val="13"/>
        <color theme="1"/>
        <rFont val="Times New Roman"/>
        <family val="1"/>
        <charset val="204"/>
      </rPr>
      <t xml:space="preserve">Іс-шара. </t>
    </r>
    <r>
      <rPr>
        <sz val="13"/>
        <color theme="1"/>
        <rFont val="Times New Roman"/>
        <family val="1"/>
        <charset val="204"/>
      </rPr>
      <t>Тарихи-мәдени мұраның сақталуын қамтамасыз ету</t>
    </r>
  </si>
  <si>
    <r>
      <rPr>
        <b/>
        <sz val="13"/>
        <color theme="1"/>
        <rFont val="Times New Roman"/>
        <family val="1"/>
        <charset val="204"/>
      </rPr>
      <t xml:space="preserve">Іс-шара. </t>
    </r>
    <r>
      <rPr>
        <sz val="13"/>
        <color theme="1"/>
        <rFont val="Times New Roman"/>
        <family val="1"/>
        <charset val="204"/>
      </rPr>
      <t>ҚР-ның шетелдегі мәдени орталықтарының жұмыс істеуін қамтамасыз ету</t>
    </r>
  </si>
  <si>
    <t>орталықтардың саны</t>
  </si>
  <si>
    <t>объектілер саны</t>
  </si>
  <si>
    <r>
      <rPr>
        <b/>
        <sz val="13"/>
        <rFont val="Times New Roman"/>
        <family val="1"/>
        <charset val="204"/>
      </rPr>
      <t xml:space="preserve">Іс-шара. </t>
    </r>
    <r>
      <rPr>
        <sz val="13"/>
        <rFont val="Times New Roman"/>
        <family val="1"/>
        <charset val="204"/>
      </rPr>
      <t>Архивтік құжаттар мен баспасөз архивінің сақталуын қамтамасыз ету</t>
    </r>
  </si>
  <si>
    <r>
      <rPr>
        <b/>
        <sz val="13"/>
        <color theme="1"/>
        <rFont val="Times New Roman"/>
        <family val="1"/>
        <charset val="204"/>
      </rPr>
      <t xml:space="preserve">Міндет. </t>
    </r>
    <r>
      <rPr>
        <sz val="13"/>
        <color theme="1"/>
        <rFont val="Times New Roman"/>
        <family val="1"/>
        <charset val="204"/>
      </rPr>
      <t>Театр саласын дамыту</t>
    </r>
  </si>
  <si>
    <r>
      <rPr>
        <b/>
        <sz val="13"/>
        <color theme="1"/>
        <rFont val="Times New Roman"/>
        <family val="1"/>
        <charset val="204"/>
      </rPr>
      <t xml:space="preserve">Нәтиже көрсеткіші. </t>
    </r>
    <r>
      <rPr>
        <sz val="13"/>
        <color theme="1"/>
        <rFont val="Times New Roman"/>
        <family val="1"/>
        <charset val="204"/>
      </rPr>
      <t>Театрларға келушілер санының артуы</t>
    </r>
  </si>
  <si>
    <r>
      <rPr>
        <b/>
        <sz val="13"/>
        <rFont val="Times New Roman"/>
        <family val="1"/>
        <charset val="204"/>
      </rPr>
      <t xml:space="preserve">Іс-шара. </t>
    </r>
    <r>
      <rPr>
        <sz val="13"/>
        <rFont val="Times New Roman"/>
        <family val="1"/>
        <charset val="204"/>
      </rPr>
      <t>Театр-концерт ұйымдарының жұмыс істеуін қамтамасыз ету</t>
    </r>
  </si>
  <si>
    <r>
      <t xml:space="preserve">Іс-шара. </t>
    </r>
    <r>
      <rPr>
        <sz val="13"/>
        <color theme="1"/>
        <rFont val="Times New Roman"/>
        <family val="1"/>
        <charset val="204"/>
      </rPr>
      <t>«Мұхтар Әуезов атындағы Қазақ ұлттық драма театры» РМК ғимаратын реконструкциялау</t>
    </r>
  </si>
  <si>
    <r>
      <t xml:space="preserve">Іс-шара. </t>
    </r>
    <r>
      <rPr>
        <sz val="13"/>
        <color theme="1"/>
        <rFont val="Times New Roman"/>
        <family val="1"/>
        <charset val="204"/>
      </rPr>
      <t>Қойылымдар мен спектакльдерді көрсету</t>
    </r>
  </si>
  <si>
    <t>көрермендер саны</t>
  </si>
  <si>
    <t>көрсетілімдер мен спектакльдер саны</t>
  </si>
  <si>
    <r>
      <rPr>
        <b/>
        <sz val="13"/>
        <color theme="1"/>
        <rFont val="Times New Roman"/>
        <family val="1"/>
        <charset val="204"/>
      </rPr>
      <t xml:space="preserve">Міндет. </t>
    </r>
    <r>
      <rPr>
        <sz val="13"/>
        <color theme="1"/>
        <rFont val="Times New Roman"/>
        <family val="1"/>
        <charset val="204"/>
      </rPr>
      <t>Кинематографияны дамыту</t>
    </r>
  </si>
  <si>
    <r>
      <t xml:space="preserve">Нәтиже көрсеткіші. </t>
    </r>
    <r>
      <rPr>
        <sz val="13"/>
        <color theme="1"/>
        <rFont val="Times New Roman"/>
        <family val="1"/>
        <charset val="204"/>
      </rPr>
      <t>Кинопрокаттағы отандық фильмдердің, оның ішінде анимациялық фильмдердің үлесін арттыру</t>
    </r>
  </si>
  <si>
    <r>
      <t>Іс-шара.</t>
    </r>
    <r>
      <rPr>
        <sz val="13"/>
        <color theme="1"/>
        <rFont val="Times New Roman"/>
        <family val="1"/>
        <charset val="204"/>
      </rPr>
      <t xml:space="preserve"> Ұлттық фильмдерді өндіру және фильмдерді қазақ тіліне дубляждауды қамтамасыз ету</t>
    </r>
  </si>
  <si>
    <r>
      <t>Іс-шара.</t>
    </r>
    <r>
      <rPr>
        <sz val="13"/>
        <color theme="1"/>
        <rFont val="Times New Roman"/>
        <family val="1"/>
        <charset val="204"/>
      </rPr>
      <t xml:space="preserve"> Анимациялық жобаларды өндіру</t>
    </r>
  </si>
  <si>
    <r>
      <rPr>
        <b/>
        <sz val="13"/>
        <rFont val="Times New Roman"/>
        <family val="1"/>
        <charset val="204"/>
      </rPr>
      <t>Іс-шара.</t>
    </r>
    <r>
      <rPr>
        <sz val="13"/>
        <rFont val="Times New Roman"/>
        <family val="1"/>
        <charset val="204"/>
      </rPr>
      <t xml:space="preserve"> Халықаралық кинонарықтарға қатысу</t>
    </r>
  </si>
  <si>
    <r>
      <t xml:space="preserve">Іс-шара. </t>
    </r>
    <r>
      <rPr>
        <sz val="13"/>
        <color theme="1"/>
        <rFont val="Times New Roman"/>
        <family val="1"/>
        <charset val="204"/>
      </rPr>
      <t>Қазақстан Республикасының кино коллекциясын цифрландыру және реставрациялау жүргізу</t>
    </r>
  </si>
  <si>
    <t>анимациялық жобалар саны</t>
  </si>
  <si>
    <t>кинонарықтар саны</t>
  </si>
  <si>
    <t>цифрландырылған және реставрацияланған кино коллекцияларының саны</t>
  </si>
  <si>
    <t>ғылыми жарияланымдар саны</t>
  </si>
  <si>
    <r>
      <rPr>
        <b/>
        <sz val="13"/>
        <color theme="1"/>
        <rFont val="Times New Roman"/>
        <family val="1"/>
        <charset val="204"/>
      </rPr>
      <t xml:space="preserve">Іс-шара. </t>
    </r>
    <r>
      <rPr>
        <sz val="13"/>
        <color theme="1"/>
        <rFont val="Times New Roman"/>
        <family val="1"/>
        <charset val="204"/>
      </rPr>
      <t>Екі мемлекеттік орта білім беру мекемесінде мәдениет пен өнер саласындағы дарынды балаларды оқыту және тәрбиелеу</t>
    </r>
  </si>
  <si>
    <t>білім алушылар саны</t>
  </si>
  <si>
    <r>
      <rPr>
        <b/>
        <sz val="13"/>
        <color theme="1"/>
        <rFont val="Times New Roman"/>
        <family val="1"/>
        <charset val="204"/>
      </rPr>
      <t xml:space="preserve">Іс-шара. </t>
    </r>
    <r>
      <rPr>
        <sz val="13"/>
        <color theme="1"/>
        <rFont val="Times New Roman"/>
        <family val="1"/>
        <charset val="204"/>
      </rPr>
      <t>Техникалық, кәсіптік, орта білімнен кейінгі білім беру ұйымдарында мамандар даярлау және мәдениет пен өнер саласындағы білім алушыларға әлеуметтік қолдау көрсету</t>
    </r>
  </si>
  <si>
    <r>
      <rPr>
        <b/>
        <sz val="13"/>
        <color theme="1"/>
        <rFont val="Times New Roman"/>
        <family val="1"/>
        <charset val="204"/>
      </rPr>
      <t xml:space="preserve">Іс-шара. </t>
    </r>
    <r>
      <rPr>
        <sz val="13"/>
        <color theme="1"/>
        <rFont val="Times New Roman"/>
        <family val="1"/>
        <charset val="204"/>
      </rPr>
      <t>Еңбек нарығында сұранысқа ие мәдениет және өнер саласындағы білікті кадрларды даярлауды қамтамасыз ету</t>
    </r>
  </si>
  <si>
    <t>талдамалық есептер саны</t>
  </si>
  <si>
    <t>БАҚ түрлерінің саны</t>
  </si>
  <si>
    <t>гранттар мен сыйақылар</t>
  </si>
  <si>
    <t>субсидияланған спутниктік телерадио хабарларын тарату операторларының саны</t>
  </si>
  <si>
    <r>
      <rPr>
        <b/>
        <sz val="13"/>
        <rFont val="Times New Roman"/>
        <family val="1"/>
        <charset val="204"/>
      </rPr>
      <t xml:space="preserve">Іс-шара. </t>
    </r>
    <r>
      <rPr>
        <sz val="13"/>
        <rFont val="Times New Roman"/>
        <family val="1"/>
        <charset val="204"/>
      </rPr>
      <t>Отбасын қолдау орталықтары базасында отбасыларға көмек көрсетуге және жан-жақты қолдау көрсетуге жәрдемдесу</t>
    </r>
  </si>
  <si>
    <t>көмек/консультация алған отбасылар саны</t>
  </si>
  <si>
    <r>
      <t xml:space="preserve">Іс-шара. </t>
    </r>
    <r>
      <rPr>
        <sz val="13"/>
        <color theme="1"/>
        <rFont val="Times New Roman"/>
        <family val="1"/>
        <charset val="204"/>
      </rPr>
      <t xml:space="preserve">Ведомстволық бағынысты мемлекеттік мекемелерді негізгі активтермен қамтамасыз ету </t>
    </r>
  </si>
  <si>
    <r>
      <rPr>
        <b/>
        <sz val="13"/>
        <rFont val="Times New Roman"/>
        <family val="1"/>
        <charset val="204"/>
      </rPr>
      <t xml:space="preserve">Іс-шара. </t>
    </r>
    <r>
      <rPr>
        <sz val="13"/>
        <rFont val="Times New Roman"/>
        <family val="1"/>
        <charset val="204"/>
      </rPr>
      <t>Тарихи-мәдени мұра объектілерінде билет сатуды цифрландыру және қайырымдылық үшін QR-кодтарды енгізу</t>
    </r>
  </si>
  <si>
    <t>көрсетілген консультациялар саны</t>
  </si>
  <si>
    <t>ББ 004, КБ 101</t>
  </si>
  <si>
    <t xml:space="preserve">ББ 004, КБ 101 </t>
  </si>
  <si>
    <t xml:space="preserve">ББ 004, КБ 102 </t>
  </si>
  <si>
    <t xml:space="preserve">ББ 009 </t>
  </si>
  <si>
    <t>ЖБ</t>
  </si>
  <si>
    <t>ББ 004, 009</t>
  </si>
  <si>
    <t>ББ 033, КБ 105</t>
  </si>
  <si>
    <t>ББ 033, КБ 119</t>
  </si>
  <si>
    <t>ББ 033, КБ 109</t>
  </si>
  <si>
    <t>ББ 033, КБ 108</t>
  </si>
  <si>
    <t>ББ 033, КБ 103,111</t>
  </si>
  <si>
    <t>ББ 033, 117</t>
  </si>
  <si>
    <t>ББ 033, КБ 100</t>
  </si>
  <si>
    <t>ББ 033, КБ 101</t>
  </si>
  <si>
    <t>ББ 033, КБ 102</t>
  </si>
  <si>
    <t>ББ 033, КБ 107</t>
  </si>
  <si>
    <t>ББ 033, 116</t>
  </si>
  <si>
    <t>ББ 033, 110,111</t>
  </si>
  <si>
    <t>ББ 033, КБ  106, 111</t>
  </si>
  <si>
    <t xml:space="preserve">ББ 033,  КБ 104, 118 </t>
  </si>
  <si>
    <t>ББ 033,  КБ 104</t>
  </si>
  <si>
    <t>ББ 033, КБ 137</t>
  </si>
  <si>
    <t xml:space="preserve">ББ 046 </t>
  </si>
  <si>
    <t xml:space="preserve">ББ 003, КБ 100 </t>
  </si>
  <si>
    <t>ББ 003, КБ 100</t>
  </si>
  <si>
    <t>ББ 003, КБ 101</t>
  </si>
  <si>
    <t xml:space="preserve">ББ 003, КБ 102 </t>
  </si>
  <si>
    <t>ББ 003, КБ 103</t>
  </si>
  <si>
    <t>ББ  002, КБ 102</t>
  </si>
  <si>
    <t xml:space="preserve">ББ 002, 100 </t>
  </si>
  <si>
    <t>ББ 002, 112</t>
  </si>
  <si>
    <t>ББ 001</t>
  </si>
  <si>
    <t xml:space="preserve"> проекттер</t>
  </si>
  <si>
    <r>
      <t xml:space="preserve">1-бөлім. Кіріспе
</t>
    </r>
    <r>
      <rPr>
        <sz val="14"/>
        <color theme="1"/>
        <rFont val="Times New Roman"/>
        <family val="1"/>
        <charset val="204"/>
      </rPr>
      <t xml:space="preserve">Министрліктің пайымы – үйлесімді мәдени орта, тиімді мемлекеттік ақпараттық саясат, қоғамдық келісім мен жалпыұлттық бірлік, мықты азаматтық қоғам, мемлекет пен халық арасындағы өзара іс-қимылдың тиімді тетіктері, жастардың бәсекеге қабілеттілігі мен әлеуметтік белсенділігін арттыру, отбасын институтыннығайту.  
Мәдениет және ақпарат министрлігі қоғамдық келісімді нығайтуға және креативті экономиканы қолдауға, сондай-ақ мәдени құндылықтар мен цифрландыруды тұрақты дамытуға ықпал ететін бірыңғай мәдени және ақпараттық кеңістікті дамытуға ұмтылады.  </t>
    </r>
  </si>
  <si>
    <t>Негізгі мәні</t>
  </si>
  <si>
    <t>Нормативтік мәні</t>
  </si>
  <si>
    <t>Қажеттілік</t>
  </si>
  <si>
    <t>Жоспарлы кезең</t>
  </si>
  <si>
    <t xml:space="preserve">Ескерту </t>
  </si>
  <si>
    <t>3 бөлім. Басым және проблемалық аймақтар картасы</t>
  </si>
  <si>
    <r>
      <rPr>
        <b/>
        <sz val="13"/>
        <rFont val="Times New Roman"/>
        <family val="1"/>
        <charset val="204"/>
      </rPr>
      <t>Іс-шара</t>
    </r>
    <r>
      <rPr>
        <sz val="13"/>
        <rFont val="Times New Roman"/>
        <family val="1"/>
        <charset val="204"/>
      </rPr>
      <t>. Мемлекеттік қаржыландыру тетіктері шеңберінде ҮЕҰ жүзеге асыратын азаматтық қоғамды дамыту саласындағы әлеуметтік жобалар</t>
    </r>
  </si>
  <si>
    <r>
      <rPr>
        <b/>
        <sz val="13"/>
        <color theme="1"/>
        <rFont val="Times New Roman"/>
        <family val="1"/>
        <charset val="204"/>
      </rPr>
      <t>Іс-шара.</t>
    </r>
    <r>
      <rPr>
        <sz val="13"/>
        <color theme="1"/>
        <rFont val="Times New Roman"/>
        <family val="1"/>
        <charset val="204"/>
      </rPr>
      <t xml:space="preserve"> Еліміздің қоғамдық-саяси өмірінде әйелдердің рөлін арттыруға бағытталған жобаларды іске асыру, өзін-өзі дамыту үшін тең мүмкіндіктер жасау.</t>
    </r>
  </si>
  <si>
    <t>әлеуметтік жобалардың саны</t>
  </si>
  <si>
    <t>Қызметтер саны</t>
  </si>
  <si>
    <t>Іс шаралар саны</t>
  </si>
  <si>
    <r>
      <rPr>
        <b/>
        <sz val="13"/>
        <color theme="1"/>
        <rFont val="Times New Roman"/>
        <family val="1"/>
        <charset val="204"/>
      </rPr>
      <t xml:space="preserve">Іс-шара. </t>
    </r>
    <r>
      <rPr>
        <sz val="13"/>
        <color theme="1"/>
        <rFont val="Times New Roman"/>
        <family val="1"/>
        <charset val="204"/>
      </rPr>
      <t>Мәдениет және өнер саласындағы үкіметтік емес ұйымдар мен бірлестіктер үшін шығармашылық жобаларды жүзеге асыру</t>
    </r>
  </si>
  <si>
    <r>
      <t xml:space="preserve">Іс-шара. </t>
    </r>
    <r>
      <rPr>
        <sz val="13"/>
        <rFont val="Times New Roman"/>
        <family val="1"/>
        <charset val="204"/>
      </rPr>
      <t>Мәдениет және өнер саласындағы қайраткерлерге сыйлықтар мен стипендиялар тағайындау</t>
    </r>
  </si>
  <si>
    <t>cаны</t>
  </si>
  <si>
    <r>
      <rPr>
        <b/>
        <sz val="13"/>
        <color theme="1"/>
        <rFont val="Times New Roman"/>
        <family val="1"/>
        <charset val="204"/>
      </rPr>
      <t>Іс-шара.</t>
    </r>
    <r>
      <rPr>
        <sz val="13"/>
        <color theme="1"/>
        <rFont val="Times New Roman"/>
        <family val="1"/>
        <charset val="204"/>
      </rPr>
      <t xml:space="preserve"> Тарихи-мәдени мұраны сақтауды қамтамассыз ету</t>
    </r>
  </si>
  <si>
    <t>қызмет/шығарылым саны</t>
  </si>
  <si>
    <r>
      <rPr>
        <b/>
        <sz val="13"/>
        <rFont val="Times New Roman"/>
        <family val="1"/>
        <charset val="204"/>
      </rPr>
      <t>Іс-шара.</t>
    </r>
    <r>
      <rPr>
        <sz val="13"/>
        <rFont val="Times New Roman"/>
        <family val="1"/>
        <charset val="204"/>
      </rPr>
      <t xml:space="preserve"> Театр-концерт ұйымдарының жұмыс істеуін қаматамассыз ету</t>
    </r>
  </si>
  <si>
    <r>
      <t xml:space="preserve">Іс-шара. </t>
    </r>
    <r>
      <rPr>
        <sz val="13"/>
        <color theme="1"/>
        <rFont val="Times New Roman"/>
        <family val="1"/>
        <charset val="204"/>
      </rPr>
      <t>Анимациялық жобаларды өндіру</t>
    </r>
  </si>
  <si>
    <r>
      <t>Іс-шара.</t>
    </r>
    <r>
      <rPr>
        <sz val="13"/>
        <color theme="1"/>
        <rFont val="Times New Roman"/>
        <family val="1"/>
        <charset val="204"/>
      </rPr>
      <t xml:space="preserve"> Халықаралық кинонарықтарға қатысу</t>
    </r>
  </si>
  <si>
    <r>
      <rPr>
        <b/>
        <sz val="13"/>
        <color theme="1"/>
        <rFont val="Times New Roman"/>
        <family val="1"/>
        <charset val="204"/>
      </rPr>
      <t>Іс-шара.</t>
    </r>
    <r>
      <rPr>
        <sz val="13"/>
        <color theme="1"/>
        <rFont val="Times New Roman"/>
        <family val="1"/>
        <charset val="204"/>
      </rPr>
      <t xml:space="preserve"> Азаматтар арасында патриоттық сананы дамыту бойынша іс-шаралар өткізу</t>
    </r>
  </si>
  <si>
    <r>
      <t xml:space="preserve">Іс-шара. </t>
    </r>
    <r>
      <rPr>
        <sz val="13"/>
        <color theme="1"/>
        <rFont val="Times New Roman"/>
        <family val="1"/>
        <charset val="204"/>
      </rPr>
      <t>Ғылыми, қолданбалы және археологиялық зерттеулер жүргізу</t>
    </r>
  </si>
  <si>
    <r>
      <rPr>
        <b/>
        <sz val="13"/>
        <color theme="1"/>
        <rFont val="Times New Roman"/>
        <family val="1"/>
        <charset val="204"/>
      </rPr>
      <t>Іс-шара.</t>
    </r>
    <r>
      <rPr>
        <sz val="13"/>
        <color theme="1"/>
        <rFont val="Times New Roman"/>
        <family val="1"/>
        <charset val="204"/>
      </rPr>
      <t xml:space="preserve"> Еңбек нарығында сұранысқа ие мәдениет және өнер саласында білікті кадрларды даярлауды қамтамасыз ету</t>
    </r>
  </si>
  <si>
    <t>білім мекемелерінің саны</t>
  </si>
  <si>
    <t>білім алушылардың саны</t>
  </si>
  <si>
    <t>БАҚ бағытының саны</t>
  </si>
  <si>
    <r>
      <rPr>
        <b/>
        <sz val="13"/>
        <rFont val="Times New Roman"/>
        <family val="1"/>
        <charset val="204"/>
      </rPr>
      <t>Іс-шара</t>
    </r>
    <r>
      <rPr>
        <sz val="13"/>
        <rFont val="Times New Roman"/>
        <family val="1"/>
        <charset val="204"/>
      </rPr>
      <t>. Мемлекеттік ақпараттық саясат шеңберінде ұлттық телерадио хабарларын тарату операторының ақпарат таратуын қамтамасыз ету</t>
    </r>
  </si>
  <si>
    <r>
      <rPr>
        <b/>
        <sz val="13"/>
        <rFont val="Times New Roman"/>
        <family val="1"/>
        <charset val="204"/>
      </rPr>
      <t>Іс-шара.</t>
    </r>
    <r>
      <rPr>
        <sz val="13"/>
        <rFont val="Times New Roman"/>
        <family val="1"/>
        <charset val="204"/>
      </rPr>
      <t xml:space="preserve"> Ұлттық телерадио хабарларын тарату операторын қоспағанда, спутниктік телерадио хабарларын тарату операторлары спутниктік қабылдау құрылғыларын өткізуге арналған шығыстардың бір бөлігін субсидиялау</t>
    </r>
  </si>
  <si>
    <r>
      <rPr>
        <b/>
        <sz val="13"/>
        <color theme="1"/>
        <rFont val="Times New Roman"/>
        <family val="1"/>
        <charset val="204"/>
      </rPr>
      <t>Іс-шара.</t>
    </r>
    <r>
      <rPr>
        <sz val="13"/>
        <color theme="1"/>
        <rFont val="Times New Roman"/>
        <family val="1"/>
        <charset val="204"/>
      </rPr>
      <t xml:space="preserve">  Конфессияаралық келісімді қамтамасыз ету бойынша іс-шаралар кешенін өткізу</t>
    </r>
  </si>
  <si>
    <t>3-бөлім. 2026-2030 жылдарға арналған Мәдениет және ақпарат министрлігінің инвестициялық жобаларының болжамды тізбесі</t>
  </si>
  <si>
    <t>Жобаның атауы</t>
  </si>
  <si>
    <t>Жалпы нәтиже / жобаның жалпы құны</t>
  </si>
  <si>
    <t>2024 жылға нақты көрсеткіш</t>
  </si>
  <si>
    <t>2025 жылға жоспар</t>
  </si>
  <si>
    <t>Болжам:</t>
  </si>
  <si>
    <t>Қалған қажеттілік</t>
  </si>
  <si>
    <t>Жұмыс орындарын құру</t>
  </si>
  <si>
    <t>Жоба бойынша құжаттама туралы ақпарат</t>
  </si>
  <si>
    <t>уақытша</t>
  </si>
  <si>
    <t>тұрақты</t>
  </si>
  <si>
    <r>
      <t>Жоба келесі кезектілікпен іске асырылады:
1. ЖСҚ әзірлеу және бекіту (2023 жылғы 19 желтоқсандағы № 02-0185/23, сомасы 57 457 360 мың теңге)
2.ЖСҚ түзету (жоба құнын оңтайландыру жүргізу туралы тапсырма - Премьер-Министрдің Бірінші орынбасары Р.В. Склярдың 2025 жылғы 28 наурыздағы кеңес хаттамасы (2025 жылғы 02.04. №16-05/Б-469); ҚР ККМ-нің 2025 жылғы 14.05. № 01-05-21/Д-672/4//16-12/362-4,362-5 жоба құнын 10 582 179 мың теңгеге қысқарту туралы шешім қабылдау жөніндегі хаты)
3.</t>
    </r>
    <r>
      <rPr>
        <b/>
        <i/>
        <sz val="11"/>
        <color theme="1"/>
        <rFont val="Times New Roman"/>
        <family val="1"/>
        <charset val="204"/>
      </rPr>
      <t>ҚМЖ орындау</t>
    </r>
  </si>
  <si>
    <t>1) күтілетін нәтиже: театрларға келу саны мен спектакльдердің 3 есеге артуы</t>
  </si>
  <si>
    <t>2) шығыстар, оның ішінде есебінен:</t>
  </si>
  <si>
    <t>Басқа көздер (Арнайы қор)</t>
  </si>
  <si>
    <r>
      <t xml:space="preserve">Инвестициялық жоба 2. </t>
    </r>
    <r>
      <rPr>
        <sz val="11"/>
        <color theme="1"/>
        <rFont val="Times New Roman"/>
        <family val="1"/>
        <charset val="204"/>
      </rPr>
      <t>Ортағасырлық архитектуралық стильдегі ежелгі БОЗОК қалашығының археологиялық орны негізінде ашық аспан астындағы ұлттық саябақтың қоршауын салу</t>
    </r>
  </si>
  <si>
    <t>Жоба келесі кезектілікпен іске асырылады:
ЖСҚ, жұмыс жобасы, пайдалануға енгізу актісі</t>
  </si>
  <si>
    <t>1) күтілетін нәтиже: Тарихи-мәдени ескерткішті сақтау
Туристік дестинацияны құру экономиканың сабақтас салаларын дамытуға ықпал ететін болады; Музей-қорық құрылысы балалар мен ересектердің білім беру ресурсын (тарих, археология, сәулет, биология) арттыруға ықпал ететін болады; Үркер тұрғын алабы мен Қараөткел кенті тұрғындарының өмір сүру сапасын жақсарту</t>
  </si>
  <si>
    <t>Жоба келесі кезектілікпен іске асырылады:
Мемлекеттік сараптамасы бар ЖСҚ, пайдалануға енгізу актісі</t>
  </si>
  <si>
    <t>Басқа көздер</t>
  </si>
  <si>
    <r>
      <t xml:space="preserve">4-инвестициялық жоба. </t>
    </r>
    <r>
      <rPr>
        <sz val="11"/>
        <color theme="1"/>
        <rFont val="Times New Roman"/>
        <family val="1"/>
        <charset val="204"/>
      </rPr>
      <t>Гауһар-ана визит орталығын салу</t>
    </r>
  </si>
  <si>
    <t>пайдалануға енгізу актісі</t>
  </si>
  <si>
    <t>1) күтілетін нәтиже: 2026 жылы туристер ағынын 32%-ға арттыру. 2025 жылғы деректер бойынша туристер саны 76 230 адамды құрады</t>
  </si>
  <si>
    <r>
      <t xml:space="preserve">6-инвестициялық жоба. </t>
    </r>
    <r>
      <rPr>
        <sz val="11"/>
        <color theme="1"/>
        <rFont val="Times New Roman"/>
        <family val="1"/>
        <charset val="204"/>
      </rPr>
      <t>Есік визит орталығын салу</t>
    </r>
  </si>
  <si>
    <t>1) күтілетін нәтиже: 2026 жылға қарай 2025 жылмен салыстырғанда туристер қызығушылығының 4 есеге артуы күтіледі, оның ішінде жергілікті туристер 4,2 есеге және шетелдік туристер 3 есеге артады;</t>
  </si>
  <si>
    <t>1) күтілетін нәтиже</t>
  </si>
  <si>
    <r>
      <rPr>
        <b/>
        <sz val="13"/>
        <color theme="1"/>
        <rFont val="Times New Roman"/>
        <family val="1"/>
        <charset val="204"/>
      </rPr>
      <t>Іс-шара.</t>
    </r>
    <r>
      <rPr>
        <sz val="13"/>
        <color theme="1"/>
        <rFont val="Times New Roman"/>
        <family val="1"/>
        <charset val="204"/>
      </rPr>
      <t xml:space="preserve"> Отандық авторларды ынталандыруды қамтамасыз ету</t>
    </r>
  </si>
  <si>
    <r>
      <rPr>
        <b/>
        <sz val="13"/>
        <rFont val="Times New Roman"/>
        <family val="1"/>
        <charset val="204"/>
      </rPr>
      <t>Іс-шара.</t>
    </r>
    <r>
      <rPr>
        <sz val="13"/>
        <rFont val="Times New Roman"/>
        <family val="1"/>
        <charset val="204"/>
      </rPr>
      <t xml:space="preserve"> 3 кітапхана мен Кітап палатасының қызметін қамтамасыз ету</t>
    </r>
  </si>
  <si>
    <r>
      <rPr>
        <b/>
        <sz val="13"/>
        <rFont val="Times New Roman"/>
        <family val="1"/>
        <charset val="204"/>
      </rPr>
      <t>Іс-шара.</t>
    </r>
    <r>
      <rPr>
        <sz val="13"/>
        <rFont val="Times New Roman"/>
        <family val="1"/>
        <charset val="204"/>
      </rPr>
      <t xml:space="preserve"> Тарихи-мәдени мұраны, оның ішінде ЮНЕСКО объектілерін сақтауға ықпал ететін шараларды іске асыру (объектілердің жай-күйіне мониторинг жүргізу, ескерткіштердің мәртебесін айқындау, ғылыми құжаттаманы дайындау және т.б.)</t>
    </r>
  </si>
  <si>
    <t xml:space="preserve">Басқа көздер </t>
  </si>
  <si>
    <r>
      <t xml:space="preserve">3-инвестициялық жоба. </t>
    </r>
    <r>
      <rPr>
        <sz val="11"/>
        <color theme="1"/>
        <rFont val="Times New Roman"/>
        <family val="1"/>
        <charset val="204"/>
      </rPr>
      <t>Берел визит орталығын салу</t>
    </r>
  </si>
  <si>
    <t>1) күтілетін нәтиже: тарихи-мәдени мұраны сақтау және танымал ету</t>
  </si>
  <si>
    <r>
      <t xml:space="preserve">5-инвестициялық жоба. </t>
    </r>
    <r>
      <rPr>
        <sz val="11"/>
        <color theme="1"/>
        <rFont val="Times New Roman"/>
        <family val="1"/>
        <charset val="204"/>
      </rPr>
      <t>Сауран визит орталығын салу</t>
    </r>
  </si>
  <si>
    <t>1) күтілетін нәтиже: 2026 жылы туристер ағынын 34%-ға арттыру. 2025 жылғы деректер бойынша туристер саны 10 133 адамды құрады</t>
  </si>
  <si>
    <t xml:space="preserve">2-бөлім. Бағыттар, мақсаттар, нысаналы индикаторлар және ресурстар  </t>
  </si>
  <si>
    <r>
      <t xml:space="preserve">Инвестициялық жоба 1.  </t>
    </r>
    <r>
      <rPr>
        <sz val="11"/>
        <color theme="1"/>
        <rFont val="Times New Roman"/>
        <family val="1"/>
        <charset val="204"/>
      </rPr>
      <t xml:space="preserve">РМК "Мұхтар Әуезов атындағы Қазақ ұлттық драма театры" ғимаратын реконструкциялау </t>
    </r>
  </si>
  <si>
    <t xml:space="preserve"> 2-БАҒЫТ.  ЖАҢА ӨСУ НҮКТЕЛЕРІ</t>
  </si>
  <si>
    <t>ББ 004</t>
  </si>
  <si>
    <r>
      <t xml:space="preserve">7-инвестициялық жоба. </t>
    </r>
    <r>
      <rPr>
        <sz val="11"/>
        <rFont val="Times New Roman"/>
        <family val="1"/>
        <charset val="204"/>
      </rPr>
      <t>Алматы қаласындағы Орталық мемлекеттік архив үшін жаңа архив қоймасын салу</t>
    </r>
  </si>
  <si>
    <r>
      <t xml:space="preserve">7 нысаналы индикатор. </t>
    </r>
    <r>
      <rPr>
        <sz val="13"/>
        <color theme="1"/>
        <rFont val="Times New Roman"/>
        <family val="1"/>
        <charset val="204"/>
      </rPr>
      <t>Ғылыми жобалар/зерттеулер</t>
    </r>
  </si>
  <si>
    <r>
      <t xml:space="preserve">8 Нысаналы индикатор.
</t>
    </r>
    <r>
      <rPr>
        <sz val="13"/>
        <color theme="1"/>
        <rFont val="Times New Roman"/>
        <family val="1"/>
        <charset val="204"/>
      </rPr>
      <t>Мемлекеттік білім беру тапсырысы негізінде мәдениет саласындағы жоғарғы және жоғарғы оқу орындарынан кейінгі білім беру, техникалық-кәсіби білім беру ұйымдары түлектерінің жұмысқа орналасу үлесі</t>
    </r>
  </si>
  <si>
    <r>
      <t xml:space="preserve">9 Мақсат. </t>
    </r>
    <r>
      <rPr>
        <sz val="13"/>
        <color theme="1"/>
        <rFont val="Times New Roman"/>
        <family val="1"/>
        <charset val="204"/>
      </rPr>
      <t>Елдің ақпараттық кеңістігін дамыту</t>
    </r>
  </si>
  <si>
    <t>10 Мақсат . Қоғамдық келісім саласындағы мемлекеттік саясаттың жүзеге асырылуы</t>
  </si>
  <si>
    <r>
      <rPr>
        <b/>
        <sz val="13"/>
        <rFont val="Times New Roman"/>
        <family val="1"/>
        <charset val="204"/>
      </rPr>
      <t xml:space="preserve">7-мақсат. </t>
    </r>
    <r>
      <rPr>
        <sz val="13"/>
        <rFont val="Times New Roman"/>
        <family val="1"/>
        <charset val="204"/>
      </rPr>
      <t>Мәдениет саласындағы зерттеулерді ұйымдастыру</t>
    </r>
  </si>
  <si>
    <r>
      <t xml:space="preserve">7-нысаналы индикатор. </t>
    </r>
    <r>
      <rPr>
        <sz val="13"/>
        <rFont val="Times New Roman"/>
        <family val="1"/>
        <charset val="204"/>
      </rPr>
      <t>Ғылыми жобалар / зерттеулер</t>
    </r>
  </si>
  <si>
    <t>Әкімшілік
деректері</t>
  </si>
  <si>
    <r>
      <rPr>
        <b/>
        <sz val="13"/>
        <rFont val="Times New Roman"/>
        <family val="1"/>
        <charset val="204"/>
      </rPr>
      <t>8-нысаналы индикатор.</t>
    </r>
    <r>
      <rPr>
        <sz val="13"/>
        <rFont val="Times New Roman"/>
        <family val="1"/>
        <charset val="204"/>
      </rPr>
      <t xml:space="preserve"> Мемлекеттік білім беру тапсырысы негізінде білім алған, мемлекеттік білім беру тапсырысы бойынша білім алушылардың жалпы санынан оқу аяқталғаннан кейін бір жыл ішінде мамандық бойынша жұмысқа орналасқан мәдениет саласындағы жоғары және жоғары оқу орнынан кейінгі, кәсіптік-техникалық оқу орындарының түлектерінің үлесі</t>
    </r>
  </si>
  <si>
    <t>10.</t>
  </si>
  <si>
    <r>
      <t>10-мақсат.</t>
    </r>
    <r>
      <rPr>
        <sz val="13"/>
        <rFont val="Times New Roman"/>
        <family val="1"/>
        <charset val="204"/>
      </rPr>
      <t xml:space="preserve"> Қоғамдық келісім саласындағы мемлекеттік саясатты іске асыру</t>
    </r>
  </si>
  <si>
    <t>10-нысаналы индикатор. Жастар және отбасы саясаты, конфессияаралық келісім, этносаралық қатынастар салаларында іске асырылатын саясатқа халықтың қанағаттану деңгейі</t>
  </si>
  <si>
    <t>Жастар және отбасы істері комитеті, Дін істері комитеті, этносаралық қатынастарды дамыту комитеті</t>
  </si>
  <si>
    <t>5-БАҒЫТ.  2030 жылға дейінгі Орнықты даму мақсаттарының ұлттық индикаторларына қол жеткізу жөніндегі жобаларды іске асыру</t>
  </si>
  <si>
    <t>11.</t>
  </si>
  <si>
    <r>
      <rPr>
        <b/>
        <sz val="11"/>
        <color theme="1"/>
        <rFont val="Times New Roman"/>
        <family val="1"/>
        <charset val="204"/>
      </rPr>
      <t xml:space="preserve">11-мақсат. </t>
    </r>
    <r>
      <rPr>
        <sz val="11"/>
        <color theme="1"/>
        <rFont val="Times New Roman"/>
        <family val="1"/>
        <charset val="204"/>
      </rPr>
      <t>Оқымайтын, еңбек қызметімен айналыспайтын және кәсіптік дағдыларды игеретін жастардың үлесін төмендету</t>
    </r>
  </si>
  <si>
    <t>11)</t>
  </si>
  <si>
    <t>11-нысаналы индикатор. Оқымайтын, жұмыс істемейтін және кәсіби дағдыларды игермейтін жастар үлесінің төмендеуі (NEET санаты 15 пен 35 жас аралығында)</t>
  </si>
  <si>
    <t>қажет емес</t>
  </si>
  <si>
    <t>6-БАҒЫТ.  Көлеңкелі экономикаға қарсы іс-қимыл</t>
  </si>
  <si>
    <t>Мам (вице-министр Е. Кочетов) ЖАО</t>
  </si>
  <si>
    <t>NEET санатындағы жастардың үлесін азайтыңыз</t>
  </si>
  <si>
    <t>Ресми стат. ҚР АӘК БНС ақпараты</t>
  </si>
  <si>
    <t>12.</t>
  </si>
  <si>
    <t>12)</t>
  </si>
  <si>
    <t>12-нысаналы индикатор.  Мәдениет және өнер саласындағы бақыланбайтын экономиканың үлесі (R 90-91 секциясы)</t>
  </si>
  <si>
    <t>қаржы ресурстары 001 БП шеңберінде көзделген</t>
  </si>
  <si>
    <t>Әділет мин, Қаржымині, ЖАП, СЖҚІА, МАМ, ЖИЦДМ, Еңбекмині, ІІМ, СӘ, БП, ҰҚК, ҚМА, ЖАО</t>
  </si>
  <si>
    <t>Әділет мин</t>
  </si>
  <si>
    <t>6-мақсат. Мәдениет және өнер саласының бәсекеге қабілеттілігін арттыру, Қазақстанның мәдени мұрасын сақтау, зерттеу жіне дәріптеу, сондай-ақ архив ісін, ономастикалық және геральдикалық қызметті іске асыру тиімділігін арттыру</t>
  </si>
  <si>
    <t>9.</t>
  </si>
  <si>
    <t>9)</t>
  </si>
  <si>
    <t>9-нысаналы индикатор.  БАҚ-та мемлекеттік саясатты жариялауға халықтың қанағаттану деңгейі</t>
  </si>
  <si>
    <t>10)</t>
  </si>
  <si>
    <r>
      <t xml:space="preserve">1-БАҒЫТ. </t>
    </r>
    <r>
      <rPr>
        <sz val="13"/>
        <color theme="1"/>
        <rFont val="Times New Roman"/>
        <family val="1"/>
        <charset val="204"/>
      </rPr>
      <t xml:space="preserve">ЖОҒАРЫ ӨМІР САПАСЫ </t>
    </r>
  </si>
  <si>
    <r>
      <t xml:space="preserve">2-мақсат. </t>
    </r>
    <r>
      <rPr>
        <sz val="13"/>
        <color theme="1"/>
        <rFont val="Times New Roman"/>
        <family val="1"/>
        <charset val="204"/>
      </rPr>
      <t>Шығармашылықты, өнертапқыштықты дамыту үшін қолайлы жағдайлар жасау, контрафактінің таралу деңгейін төмендету</t>
    </r>
  </si>
  <si>
    <r>
      <t xml:space="preserve">3-БАҒЫТ. </t>
    </r>
    <r>
      <rPr>
        <sz val="13"/>
        <color theme="1"/>
        <rFont val="Times New Roman"/>
        <family val="1"/>
        <charset val="204"/>
      </rPr>
      <t>ЭКОНОМИКА МЕН ҚОҒАМНЫҢ  ӨТПЕЛІ ТҮРЛЕНУЛЕРІ</t>
    </r>
  </si>
  <si>
    <r>
      <t xml:space="preserve">3-мақсат. </t>
    </r>
    <r>
      <rPr>
        <sz val="13"/>
        <color theme="1"/>
        <rFont val="Times New Roman"/>
        <family val="1"/>
        <charset val="204"/>
      </rPr>
      <t>Мемлекеттік органдардың ашықтығы</t>
    </r>
  </si>
  <si>
    <r>
      <t>4-мақсат.</t>
    </r>
    <r>
      <rPr>
        <sz val="13"/>
        <color theme="1"/>
        <rFont val="Times New Roman"/>
        <family val="1"/>
        <charset val="204"/>
      </rPr>
      <t xml:space="preserve"> Қоғамдық өмірдің барлық салаларында тең жағдайлар мен мүмкіндіктерді қамтамасыз ету және азаматтық қоғамды дамыту</t>
    </r>
  </si>
  <si>
    <r>
      <t xml:space="preserve">5-мақсат. </t>
    </r>
    <r>
      <rPr>
        <sz val="13"/>
        <color theme="1"/>
        <rFont val="Times New Roman"/>
        <family val="1"/>
        <charset val="204"/>
      </rPr>
      <t>Гендерлік теңдік институтын нығайту</t>
    </r>
  </si>
  <si>
    <r>
      <t xml:space="preserve">6 нысаналы индикатор. </t>
    </r>
    <r>
      <rPr>
        <sz val="14"/>
        <rFont val="Times New Roman"/>
        <family val="1"/>
        <charset val="204"/>
      </rPr>
      <t>Мәдениет саласындағы қызметтердің сапасына халықтың қанағаттану деңгейі</t>
    </r>
  </si>
  <si>
    <r>
      <t xml:space="preserve">8-мақсат. </t>
    </r>
    <r>
      <rPr>
        <sz val="13"/>
        <color theme="1"/>
        <rFont val="Times New Roman"/>
        <family val="1"/>
        <charset val="204"/>
      </rPr>
      <t>Мәдениет және өнер саласында балаларды үздіксіз оқыту үдерісін қамтамасыз ету және оқыту</t>
    </r>
  </si>
  <si>
    <r>
      <t xml:space="preserve">9-мақсат. </t>
    </r>
    <r>
      <rPr>
        <sz val="13"/>
        <rFont val="Times New Roman"/>
        <family val="1"/>
        <charset val="204"/>
      </rPr>
      <t>Елдің ақпараттық кеңістігін дамыту</t>
    </r>
  </si>
  <si>
    <r>
      <t>12-мақсат.</t>
    </r>
    <r>
      <rPr>
        <sz val="13"/>
        <rFont val="Times New Roman"/>
        <family val="1"/>
        <charset val="204"/>
      </rPr>
      <t xml:space="preserve"> Мәдениет және ақпарат саласындағы көлеңкелі экономикаға қарсы іс-қимыл</t>
    </r>
  </si>
  <si>
    <r>
      <t xml:space="preserve">5-нысаналы индикатор. </t>
    </r>
    <r>
      <rPr>
        <sz val="13"/>
        <color theme="1"/>
        <rFont val="Times New Roman"/>
        <family val="1"/>
        <charset val="204"/>
      </rPr>
      <t>Халықтың гендерлік теңдікті ілгерілету және әйелдердің мүмкіндіктерін кеңейту жөнінде қабылданып жатқан шаралар туралы хабардар болу деңгейі.</t>
    </r>
  </si>
  <si>
    <r>
      <rPr>
        <b/>
        <sz val="13"/>
        <color theme="1"/>
        <rFont val="Times New Roman"/>
        <family val="1"/>
        <charset val="204"/>
      </rPr>
      <t xml:space="preserve">Іс-шара. </t>
    </r>
    <r>
      <rPr>
        <sz val="13"/>
        <color theme="1"/>
        <rFont val="Times New Roman"/>
        <family val="1"/>
        <charset val="204"/>
      </rPr>
      <t>Хореография саласындағы оқу процесін қолдау</t>
    </r>
  </si>
  <si>
    <t>Код ББ, БББ</t>
  </si>
  <si>
    <t>Әділет мині</t>
  </si>
  <si>
    <r>
      <rPr>
        <b/>
        <sz val="13"/>
        <rFont val="Times New Roman"/>
        <family val="1"/>
        <charset val="204"/>
      </rPr>
      <t xml:space="preserve">Іс-шара. </t>
    </r>
    <r>
      <rPr>
        <sz val="13"/>
        <rFont val="Times New Roman"/>
        <family val="1"/>
        <charset val="204"/>
      </rPr>
      <t>Қоғамдық сананы жаңғырту саласында іс-шаралар өткізу</t>
    </r>
  </si>
  <si>
    <r>
      <rPr>
        <b/>
        <sz val="13"/>
        <color theme="1"/>
        <rFont val="Times New Roman"/>
        <family val="1"/>
        <charset val="204"/>
      </rPr>
      <t xml:space="preserve">Іс-шара. </t>
    </r>
    <r>
      <rPr>
        <sz val="13"/>
        <color theme="1"/>
        <rFont val="Times New Roman"/>
        <family val="1"/>
        <charset val="204"/>
      </rPr>
      <t>Мәдениет және өнер саласындағы үкіметтік емес ұйымдар мен бірлестіктер үшін шығармашылық жобаларды іске асыру</t>
    </r>
  </si>
  <si>
    <r>
      <rPr>
        <b/>
        <sz val="13"/>
        <color theme="1"/>
        <rFont val="Times New Roman"/>
        <family val="1"/>
        <charset val="204"/>
      </rPr>
      <t>Іс-шара.</t>
    </r>
    <r>
      <rPr>
        <sz val="13"/>
        <color theme="1"/>
        <rFont val="Times New Roman"/>
        <family val="1"/>
        <charset val="204"/>
      </rPr>
      <t xml:space="preserve"> Ел ішінде және шетелде мәдени іс-шараларды ұйымдастыру және өткізу</t>
    </r>
  </si>
  <si>
    <r>
      <rPr>
        <b/>
        <sz val="13"/>
        <color theme="1"/>
        <rFont val="Times New Roman"/>
        <family val="1"/>
        <charset val="204"/>
      </rPr>
      <t xml:space="preserve">Іс-шара. </t>
    </r>
    <r>
      <rPr>
        <sz val="13"/>
        <color theme="1"/>
        <rFont val="Times New Roman"/>
        <family val="1"/>
        <charset val="204"/>
      </rPr>
      <t>Мәдениет және өнер саласындағы қайраткерлерге сыйлықтар мен стипендиялар тағайындау</t>
    </r>
  </si>
  <si>
    <t>ББ 033, КБ 138</t>
  </si>
  <si>
    <r>
      <t>Мақсат 7.</t>
    </r>
    <r>
      <rPr>
        <sz val="13"/>
        <rFont val="Times New Roman"/>
        <family val="1"/>
        <charset val="204"/>
      </rPr>
      <t xml:space="preserve"> Мәдениет саласындағы зерттеулерді ұйымдастыру</t>
    </r>
  </si>
  <si>
    <r>
      <t>Іс-шара.</t>
    </r>
    <r>
      <rPr>
        <sz val="13"/>
        <color theme="1"/>
        <rFont val="Times New Roman"/>
        <family val="1"/>
        <charset val="204"/>
      </rPr>
      <t xml:space="preserve"> Ғылыми зерттеулер шеңберіндегі ғылыми жарияланымдар</t>
    </r>
  </si>
  <si>
    <t>Мақсат 8. Оқу процесінің үздіксіздігін қамтамасыз ету және балаларды мәдениет пен өнер саласында оқыту</t>
  </si>
  <si>
    <t>млн теңге</t>
  </si>
  <si>
    <t>ББ 010, КБ 100</t>
  </si>
  <si>
    <t>ББ  010, КБ 101</t>
  </si>
  <si>
    <t>млн. теңге</t>
  </si>
  <si>
    <t>ББ  010, КБ 102</t>
  </si>
  <si>
    <t>ББ 010, КБ 103</t>
  </si>
  <si>
    <r>
      <rPr>
        <b/>
        <sz val="13"/>
        <color theme="1"/>
        <rFont val="Times New Roman"/>
        <family val="1"/>
        <charset val="204"/>
      </rPr>
      <t>Іс-шара.</t>
    </r>
    <r>
      <rPr>
        <sz val="13"/>
        <color theme="1"/>
        <rFont val="Times New Roman"/>
        <family val="1"/>
        <charset val="204"/>
      </rPr>
      <t xml:space="preserve"> Хореография саласындағы білім беру процесін қамтамасыз ету</t>
    </r>
  </si>
  <si>
    <t>ББ 010</t>
  </si>
  <si>
    <r>
      <rPr>
        <b/>
        <sz val="13"/>
        <rFont val="Times New Roman"/>
        <family val="1"/>
        <charset val="204"/>
      </rPr>
      <t>Міндет.</t>
    </r>
    <r>
      <rPr>
        <sz val="13"/>
        <rFont val="Times New Roman"/>
        <family val="1"/>
        <charset val="204"/>
      </rPr>
      <t xml:space="preserve"> Жастар және отбасы институтының дамуын  жан-жақты қолдау</t>
    </r>
  </si>
  <si>
    <t>Жастар және отбасы істері комитеті, Дін істері комитеті, Этносаралық қатынастарды дамыту комитеті</t>
  </si>
  <si>
    <r>
      <rPr>
        <b/>
        <sz val="13"/>
        <rFont val="Times New Roman"/>
        <family val="1"/>
        <charset val="204"/>
      </rPr>
      <t>Нәтиже көрсеткіші.</t>
    </r>
    <r>
      <rPr>
        <sz val="13"/>
        <rFont val="Times New Roman"/>
        <family val="1"/>
        <charset val="204"/>
      </rPr>
      <t xml:space="preserve"> Халықтың мемлекеттік жастар және отбасы саясаты шараларын қолдау деңгейі</t>
    </r>
  </si>
  <si>
    <r>
      <rPr>
        <b/>
        <sz val="13"/>
        <rFont val="Times New Roman"/>
        <family val="1"/>
        <charset val="204"/>
      </rPr>
      <t xml:space="preserve">Іс-шара. </t>
    </r>
    <r>
      <rPr>
        <sz val="13"/>
        <rFont val="Times New Roman"/>
        <family val="1"/>
        <charset val="204"/>
      </rPr>
      <t>Мемлекеттік жастар және отбасы саясатын іске асыру жөніндегі іс-шаралар кешенін өткізу</t>
    </r>
  </si>
  <si>
    <t xml:space="preserve">БП 002, 103 </t>
  </si>
  <si>
    <t>ББ 002</t>
  </si>
  <si>
    <r>
      <t xml:space="preserve">11-мақсат. </t>
    </r>
    <r>
      <rPr>
        <sz val="13"/>
        <rFont val="Times New Roman"/>
        <family val="1"/>
        <charset val="204"/>
      </rPr>
      <t>Оқымайтын, жұмыс істемейтін және кәсіби дағдыларды игермейтін жастардың үлесін азайту</t>
    </r>
  </si>
  <si>
    <r>
      <t xml:space="preserve">12-мақсат. </t>
    </r>
    <r>
      <rPr>
        <sz val="13"/>
        <color theme="1"/>
        <rFont val="Times New Roman"/>
        <family val="1"/>
        <charset val="204"/>
      </rPr>
      <t>Мәдениет саласындағы көлеңкелі экономикаға қарсы іс-қимыл</t>
    </r>
  </si>
  <si>
    <t>ББ 033, 046, 010, 003, 002</t>
  </si>
  <si>
    <t>ББ 001, 004, 033, 046, 010, 003, 002</t>
  </si>
  <si>
    <t xml:space="preserve">БП 033, КБ 139 </t>
  </si>
  <si>
    <t>ББ 033</t>
  </si>
  <si>
    <t>ББ 003</t>
  </si>
  <si>
    <r>
      <t xml:space="preserve">1.Нысаналы индикатор. </t>
    </r>
    <r>
      <rPr>
        <sz val="13"/>
        <color theme="1"/>
        <rFont val="Times New Roman"/>
        <family val="1"/>
        <charset val="204"/>
      </rPr>
      <t>Салауатты өмір салтын ұстанатын Қазақстандықтардың үлесін арттыру</t>
    </r>
  </si>
  <si>
    <r>
      <t xml:space="preserve">2.Нысаналы индикатор. </t>
    </r>
    <r>
      <rPr>
        <sz val="13"/>
        <color theme="1"/>
        <rFont val="Times New Roman"/>
        <family val="1"/>
        <charset val="204"/>
      </rPr>
      <t>Қазақстан Республикасында зияткерлік меншік құқықтарын қорғау деңгейі</t>
    </r>
  </si>
  <si>
    <r>
      <t xml:space="preserve">3.Нысаналы индикатор. </t>
    </r>
    <r>
      <rPr>
        <sz val="13"/>
        <color theme="1"/>
        <rFont val="Times New Roman"/>
        <family val="1"/>
        <charset val="204"/>
      </rPr>
      <t>Мемлекеттік органдардың ашықтығының орташа көрсеткішін арттыру (2023 жылғы көрсеткіш – 86,3 негізінде).</t>
    </r>
  </si>
  <si>
    <r>
      <t>4.Нысаналы индикатор.</t>
    </r>
    <r>
      <rPr>
        <sz val="13"/>
        <color theme="1"/>
        <rFont val="Times New Roman"/>
        <family val="1"/>
        <charset val="204"/>
      </rPr>
      <t xml:space="preserve"> Азаматтық қоғам институттары мен мемлекеттің өзара қарым-қатынасын оң бағалаған халық үлесі.</t>
    </r>
  </si>
  <si>
    <r>
      <t xml:space="preserve">5.Нысаналы индикатор. </t>
    </r>
    <r>
      <rPr>
        <sz val="13"/>
        <color theme="1"/>
        <rFont val="Times New Roman"/>
        <family val="1"/>
        <charset val="204"/>
      </rPr>
      <t>Халықтың гендерлік теңдікті ілгерілету және әйелдердің мүмкіндіктерін кеңейту жөнінде қабылданып жатқан шаралар туралы хабардар болу деңгейі</t>
    </r>
  </si>
  <si>
    <r>
      <t xml:space="preserve">6-мақсат. </t>
    </r>
    <r>
      <rPr>
        <sz val="13"/>
        <color theme="1"/>
        <rFont val="Times New Roman"/>
        <family val="1"/>
        <charset val="204"/>
      </rPr>
      <t>Мәдениет және өнер криативті индустрия саласының бәсекеге қабілеттілігін арттыру, сондай-ақ архив ісін, ономастикалық және геральдикалық қызметті іске асыру тиімділігін арттыру</t>
    </r>
  </si>
  <si>
    <r>
      <rPr>
        <b/>
        <sz val="13"/>
        <rFont val="Times New Roman"/>
        <family val="1"/>
        <charset val="204"/>
      </rPr>
      <t xml:space="preserve">6. Нысаналы индикатор. </t>
    </r>
    <r>
      <rPr>
        <sz val="13"/>
        <rFont val="Times New Roman"/>
        <family val="1"/>
        <charset val="204"/>
      </rPr>
      <t>Халықтың мәдениет саласындағы қызмет көрсету сапасына қанағаттанушылық деңгейі</t>
    </r>
  </si>
  <si>
    <r>
      <rPr>
        <b/>
        <sz val="13"/>
        <rFont val="Times New Roman"/>
        <family val="1"/>
        <charset val="204"/>
      </rPr>
      <t xml:space="preserve">Іс-шара. </t>
    </r>
    <r>
      <rPr>
        <sz val="13"/>
        <rFont val="Times New Roman"/>
        <family val="1"/>
        <charset val="204"/>
      </rPr>
      <t>Ақпарат саласындағы қайраткерлердің ынталандырылуын қамтамасыз ету</t>
    </r>
  </si>
  <si>
    <t>"30" желтоқсан 2025 жылғы</t>
  </si>
  <si>
    <t>1-қосымша</t>
  </si>
  <si>
    <t>"___" _______ 2026 жылғы</t>
  </si>
  <si>
    <t>2-қосымша</t>
  </si>
  <si>
    <t xml:space="preserve"> орынбасары  – Мәдениет және ақпарат министрінің </t>
  </si>
  <si>
    <t>Қазақстан Республикасы Премьер-Министрінің</t>
  </si>
  <si>
    <t>"30" желтоқсан 2025 жылғы бұйрығына</t>
  </si>
  <si>
    <t xml:space="preserve"> № ____-НҚ бұйрығына</t>
  </si>
  <si>
    <t xml:space="preserve"> № 699-НҚ бұйрығына</t>
  </si>
  <si>
    <t xml:space="preserve">"___" _______ 2026 жылғы </t>
  </si>
  <si>
    <t>№ ____-НҚ бұйрығына</t>
  </si>
  <si>
    <t>№ 699-НҚ бұйрығына</t>
  </si>
  <si>
    <t xml:space="preserve">4-нысаналы индикатор. Азаматтық қоғам институттары мен мемлекет арасындағы қарым-қатынасты оң бағалаған халықтың үлесі
</t>
  </si>
  <si>
    <r>
      <rPr>
        <b/>
        <sz val="13"/>
        <color theme="1"/>
        <rFont val="Times New Roman"/>
        <family val="1"/>
        <charset val="204"/>
      </rPr>
      <t xml:space="preserve">Іс-шара. </t>
    </r>
    <r>
      <rPr>
        <sz val="13"/>
        <color theme="1"/>
        <rFont val="Times New Roman"/>
        <family val="1"/>
        <charset val="204"/>
      </rPr>
      <t>Креативті индустрияларды дамыту жөніндегі шараларды іске асыру</t>
    </r>
  </si>
  <si>
    <r>
      <t xml:space="preserve">Іс-шара. </t>
    </r>
    <r>
      <rPr>
        <sz val="13"/>
        <rFont val="Times New Roman"/>
        <family val="1"/>
        <charset val="204"/>
      </rPr>
      <t>Тарих және мәдениет ескерткіштерінде реставрациялық жұмыстар жүргізу және ғылыми-реставрациялық жұмыстарға ғылыми-жобалық құжаттамаларды әзірлеу</t>
    </r>
  </si>
  <si>
    <t>8 Нысаналы индикатор.
Мемлекеттік білім беру тапсырысы негізінде мәдениет саласындағы жоғарғы және жоғарғы оқу орындарынан кейінгі білім беру, техникалық-кәсіби білім беру ұйымдары түлектерінің жұмысқа орналасу үлесі</t>
  </si>
  <si>
    <r>
      <rPr>
        <b/>
        <sz val="13"/>
        <color theme="1"/>
        <rFont val="Times New Roman"/>
        <family val="1"/>
        <charset val="204"/>
      </rPr>
      <t xml:space="preserve">9 Нысаналы индикатор. </t>
    </r>
    <r>
      <rPr>
        <sz val="13"/>
        <color theme="1"/>
        <rFont val="Times New Roman"/>
        <family val="1"/>
        <charset val="204"/>
      </rPr>
      <t>Халықтың мемлекеттік саясаттың БАҚ-та жария етілуіне қанағаттанушылық деңгейі</t>
    </r>
  </si>
  <si>
    <t>9 Нысаналы индикатор. Халықтың мемлекеттік саясаттың БАҚ-та жария етілуіне қанағаттанушылық деңгейі</t>
  </si>
  <si>
    <r>
      <t xml:space="preserve">10 Нысаналы индикатор. </t>
    </r>
    <r>
      <rPr>
        <sz val="13"/>
        <rFont val="Times New Roman"/>
        <family val="1"/>
        <charset val="204"/>
      </rPr>
      <t>Халықтың мемлекеттік жастар және отбасылық,конфессиялық қамтамасыз ету, этносаралық саласындағы мемлекеттік саясатқа қанағаттанушылық деңгейі</t>
    </r>
  </si>
  <si>
    <t>10 Нысаналы индикатор. Халықтың мемлекеттік жастар және отбасылық,конфессиялық қамтамасыз ету, этносаралық саласындағы мемлекеттік саясатқа қанағаттанушылық деңгейі</t>
  </si>
  <si>
    <r>
      <t>Іс-шара.</t>
    </r>
    <r>
      <rPr>
        <sz val="13"/>
        <color theme="1"/>
        <rFont val="Times New Roman"/>
        <family val="1"/>
        <charset val="204"/>
      </rPr>
      <t xml:space="preserve"> этносаралыық қатынастар саласындағы мемлекеттік саясатты іске асыру бойынша іс-шаралар кешенін өткізу</t>
    </r>
  </si>
  <si>
    <r>
      <rPr>
        <b/>
        <sz val="13"/>
        <rFont val="Times New Roman"/>
        <family val="1"/>
        <charset val="204"/>
      </rPr>
      <t>6-нысаналы индикатор</t>
    </r>
    <r>
      <rPr>
        <sz val="13"/>
        <rFont val="Times New Roman"/>
        <family val="1"/>
        <charset val="204"/>
      </rPr>
      <t>. Халықтың мәдениет саласындағы қызмет көрсету сапасына қанағаттанушылық деңгейі</t>
    </r>
  </si>
  <si>
    <r>
      <t xml:space="preserve">Іс-шара. </t>
    </r>
    <r>
      <rPr>
        <sz val="13"/>
        <rFont val="Times New Roman"/>
        <family val="1"/>
        <charset val="204"/>
      </rPr>
      <t>Азаматтық қоғам институттары мен мемлекет  қарым қатынастарды нығайтуға ықпал ететін шаралар кешенін жүзеге асыру</t>
    </r>
  </si>
  <si>
    <r>
      <rPr>
        <b/>
        <sz val="13"/>
        <rFont val="Times New Roman"/>
        <family val="1"/>
        <charset val="204"/>
      </rPr>
      <t xml:space="preserve">Іс-шара. </t>
    </r>
    <r>
      <rPr>
        <sz val="13"/>
        <rFont val="Times New Roman"/>
        <family val="1"/>
        <charset val="204"/>
      </rPr>
      <t>Қоғамдық даму саласындағы іс-шараларды өткізу</t>
    </r>
  </si>
  <si>
    <r>
      <t>Іс-шара. "</t>
    </r>
    <r>
      <rPr>
        <sz val="13"/>
        <color theme="1"/>
        <rFont val="Times New Roman"/>
        <family val="1"/>
        <charset val="204"/>
      </rPr>
      <t xml:space="preserve">Мұхтар Әуезов   атындағы  Қазақ ұлттық драма театыры"  РМК ғимаратын реконструкциялау                              </t>
    </r>
    <r>
      <rPr>
        <b/>
        <sz val="13"/>
        <color theme="1"/>
        <rFont val="Times New Roman"/>
        <family val="1"/>
        <charset val="204"/>
      </rPr>
      <t xml:space="preserve"> </t>
    </r>
  </si>
  <si>
    <r>
      <rPr>
        <b/>
        <sz val="13"/>
        <rFont val="Times New Roman"/>
        <family val="1"/>
        <charset val="204"/>
      </rPr>
      <t>Іс-шара.</t>
    </r>
    <r>
      <rPr>
        <sz val="13"/>
        <rFont val="Times New Roman"/>
        <family val="1"/>
        <charset val="204"/>
      </rPr>
      <t xml:space="preserve"> Архивтік құжаттар мен баспасөз архивінің сақталуын қамтамассыз ету</t>
    </r>
  </si>
  <si>
    <t>Іс-шара. Қазақстан Республикасының шетелдегі мәдениет орталықтарының жұмыс істеуін қамтамасыз ету.</t>
  </si>
  <si>
    <r>
      <rPr>
        <b/>
        <sz val="13"/>
        <color theme="1"/>
        <rFont val="Times New Roman"/>
        <family val="1"/>
        <charset val="204"/>
      </rPr>
      <t xml:space="preserve">Іс-шара. </t>
    </r>
    <r>
      <rPr>
        <sz val="13"/>
        <color theme="1"/>
        <rFont val="Times New Roman"/>
        <family val="1"/>
        <charset val="204"/>
      </rPr>
      <t xml:space="preserve">Ұлттық фильмдерді өндіру және фильмдерді қазақ тіліне дубляждауды қамтамасыз ету </t>
    </r>
  </si>
  <si>
    <r>
      <t>Іс-шара.</t>
    </r>
    <r>
      <rPr>
        <sz val="13"/>
        <color theme="1"/>
        <rFont val="Times New Roman"/>
        <family val="1"/>
        <charset val="204"/>
      </rPr>
      <t>Қазақстан Республикасының киноколлекциясын цифрландыру және реставрациялар жүргізу</t>
    </r>
  </si>
  <si>
    <r>
      <rPr>
        <b/>
        <sz val="13"/>
        <rFont val="Times New Roman"/>
        <family val="1"/>
        <charset val="204"/>
      </rPr>
      <t>Іс-шара</t>
    </r>
    <r>
      <rPr>
        <sz val="13"/>
        <rFont val="Times New Roman"/>
        <family val="1"/>
        <charset val="204"/>
      </rPr>
      <t>. «Халықтың мемлекеттік саясатты бұқаралық ақпарат құралдарында көрсетуге қанағаттану деңгейі»  және «Тұтынушылардың отандық ақпараттық өнімге сұраныс деңгейі» әлеуметтік зерттеу жүргізу</t>
    </r>
  </si>
  <si>
    <r>
      <rPr>
        <b/>
        <sz val="13"/>
        <rFont val="Times New Roman"/>
        <family val="1"/>
        <charset val="204"/>
      </rPr>
      <t>Іс-шара</t>
    </r>
    <r>
      <rPr>
        <sz val="13"/>
        <rFont val="Times New Roman"/>
        <family val="1"/>
        <charset val="204"/>
      </rPr>
      <t>.  Ақпарат саласындағы қайраткерлердің ынталандырылуын қамтамассыз ету</t>
    </r>
  </si>
  <si>
    <r>
      <rPr>
        <b/>
        <sz val="13"/>
        <color theme="1"/>
        <rFont val="Times New Roman"/>
        <family val="1"/>
        <charset val="204"/>
      </rPr>
      <t>Іс-шара.</t>
    </r>
    <r>
      <rPr>
        <sz val="13"/>
        <color theme="1"/>
        <rFont val="Times New Roman"/>
        <family val="1"/>
        <charset val="204"/>
      </rPr>
      <t xml:space="preserve"> Мемлекеттік жастар және отбасы саясатын іске асыру жөніндегі шаралар кешенін өткізу</t>
    </r>
  </si>
  <si>
    <r>
      <t xml:space="preserve">Іс-шара.  </t>
    </r>
    <r>
      <rPr>
        <sz val="13"/>
        <color theme="1"/>
        <rFont val="Times New Roman"/>
        <family val="1"/>
        <charset val="204"/>
      </rPr>
      <t>Этносаралық қатынастар саласындағы мемлекеттік саясатты іске асыру бойынша іс-шаралар кешенін өткізу</t>
    </r>
  </si>
  <si>
    <t>Іс-шара.  Ведомстволық бағынысты мемлекеттік мекемелерді негізгі активтермен қамтамасыз ету</t>
  </si>
  <si>
    <r>
      <rPr>
        <b/>
        <sz val="11"/>
        <color theme="1"/>
        <rFont val="Times New Roman"/>
        <family val="1"/>
        <charset val="204"/>
      </rPr>
      <t>НЫСАНАЛЫ ИНДИКАТОР.</t>
    </r>
    <r>
      <rPr>
        <sz val="11"/>
        <color theme="1"/>
        <rFont val="Times New Roman"/>
        <family val="1"/>
        <charset val="204"/>
      </rPr>
      <t xml:space="preserve"> Халықтың мәдениет саласындағы қызмет көрсету сапасына қанағаттанушылық деңгейі</t>
    </r>
  </si>
  <si>
    <t>МИЖ әзірлеу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</si>
</sst>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
    <numFmt numFmtId="165" formatCode="#,##0;[Red]#,##0"/>
    <numFmt numFmtId="166" formatCode="0.000"/>
    <numFmt numFmtId="167" formatCode="#,##0.000;[Red]#,##0.000"/>
    <numFmt numFmtId="168" formatCode="0.0"/>
    <numFmt numFmtId="169" formatCode="#,##0.00;[Red]#,##0.00"/>
    <numFmt numFmtId="170" formatCode="#,##0.0;[Red]#,##0.0"/>
    <numFmt numFmtId="171" formatCode="#,##0.0"/>
    <numFmt numFmtId="172" formatCode="#,##0.000\ _₸;[Red]#,##0.000\ _₸"/>
  </numFmts>
  <fonts count="50">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font>
    <font>
      <sz val="8"/>
      <name val="Academy"/>
    </font>
    <font>
      <sz val="11"/>
      <color theme="1"/>
      <name val="Times New Roman"/>
      <family val="1"/>
      <charset val="204"/>
    </font>
    <font>
      <sz val="13"/>
      <color theme="1"/>
      <name val="Times New Roman"/>
      <family val="1"/>
      <charset val="204"/>
    </font>
    <font>
      <sz val="14"/>
      <color theme="1"/>
      <name val="Calibri"/>
      <family val="2"/>
      <charset val="204"/>
      <scheme val="minor"/>
    </font>
    <font>
      <sz val="14"/>
      <color theme="1"/>
      <name val="Times New Roman"/>
      <family val="1"/>
      <charset val="204"/>
    </font>
    <font>
      <b/>
      <sz val="14"/>
      <color theme="1"/>
      <name val="Times New Roman"/>
      <family val="1"/>
      <charset val="204"/>
    </font>
    <font>
      <u/>
      <sz val="14"/>
      <color theme="1"/>
      <name val="Times New Roman"/>
      <family val="1"/>
      <charset val="204"/>
    </font>
    <font>
      <b/>
      <sz val="14"/>
      <color theme="1"/>
      <name val="Calibri"/>
      <family val="2"/>
      <charset val="204"/>
      <scheme val="minor"/>
    </font>
    <font>
      <b/>
      <sz val="13"/>
      <color theme="1"/>
      <name val="Times New Roman"/>
      <family val="1"/>
      <charset val="204"/>
    </font>
    <font>
      <b/>
      <i/>
      <sz val="13"/>
      <name val="Times New Roman"/>
      <family val="1"/>
      <charset val="204"/>
    </font>
    <font>
      <b/>
      <i/>
      <sz val="13"/>
      <color theme="1"/>
      <name val="Times New Roman"/>
      <family val="1"/>
      <charset val="204"/>
    </font>
    <font>
      <i/>
      <sz val="13"/>
      <color theme="1"/>
      <name val="Times New Roman"/>
      <family val="1"/>
      <charset val="204"/>
    </font>
    <font>
      <sz val="13"/>
      <name val="Times New Roman"/>
      <family val="1"/>
      <charset val="204"/>
    </font>
    <font>
      <sz val="14"/>
      <name val="Times New Roman"/>
      <family val="1"/>
      <charset val="204"/>
    </font>
    <font>
      <b/>
      <sz val="13"/>
      <name val="Times New Roman"/>
      <family val="1"/>
      <charset val="204"/>
    </font>
    <font>
      <b/>
      <sz val="12"/>
      <color theme="1"/>
      <name val="Times New Roman"/>
      <family val="1"/>
      <charset val="204"/>
    </font>
    <font>
      <sz val="12"/>
      <color theme="1"/>
      <name val="Times New Roman"/>
      <family val="1"/>
      <charset val="204"/>
    </font>
    <font>
      <sz val="12"/>
      <color theme="1"/>
      <name val="Calibri"/>
      <family val="2"/>
      <charset val="204"/>
      <scheme val="minor"/>
    </font>
    <font>
      <b/>
      <sz val="12"/>
      <name val="Times New Roman"/>
      <family val="1"/>
      <charset val="204"/>
    </font>
    <font>
      <sz val="12"/>
      <name val="Times New Roman"/>
      <family val="1"/>
      <charset val="204"/>
    </font>
    <font>
      <b/>
      <sz val="16"/>
      <name val="Times New Roman"/>
      <family val="1"/>
      <charset val="204"/>
    </font>
    <font>
      <sz val="10"/>
      <color theme="1"/>
      <name val="Times New Roman"/>
      <family val="1"/>
      <charset val="204"/>
    </font>
    <font>
      <b/>
      <sz val="16"/>
      <color theme="1"/>
      <name val="Times New Roman"/>
      <family val="1"/>
      <charset val="204"/>
    </font>
    <font>
      <sz val="13"/>
      <color theme="1"/>
      <name val="Calibri"/>
      <family val="2"/>
      <charset val="204"/>
      <scheme val="minor"/>
    </font>
    <font>
      <u/>
      <sz val="13"/>
      <color theme="1"/>
      <name val="Times New Roman"/>
      <family val="1"/>
      <charset val="204"/>
    </font>
    <font>
      <sz val="13"/>
      <color indexed="2"/>
      <name val="Times New Roman"/>
      <family val="1"/>
      <charset val="204"/>
    </font>
    <font>
      <b/>
      <i/>
      <sz val="14"/>
      <color theme="1"/>
      <name val="Times New Roman"/>
      <family val="1"/>
      <charset val="204"/>
    </font>
    <font>
      <b/>
      <i/>
      <sz val="14"/>
      <name val="Times New Roman"/>
      <family val="1"/>
      <charset val="204"/>
    </font>
    <font>
      <b/>
      <sz val="11"/>
      <color theme="1"/>
      <name val="Times New Roman"/>
      <family val="1"/>
      <charset val="204"/>
    </font>
    <font>
      <sz val="11"/>
      <color theme="0"/>
      <name val="Times New Roman"/>
      <family val="1"/>
      <charset val="204"/>
    </font>
    <font>
      <sz val="11"/>
      <name val="Calibri"/>
      <family val="2"/>
      <charset val="204"/>
      <scheme val="minor"/>
    </font>
    <font>
      <b/>
      <sz val="11"/>
      <name val="Times New Roman"/>
      <family val="1"/>
      <charset val="204"/>
    </font>
    <font>
      <b/>
      <sz val="11"/>
      <color theme="1"/>
      <name val="Calibri"/>
      <family val="2"/>
      <charset val="204"/>
      <scheme val="minor"/>
    </font>
    <font>
      <sz val="11"/>
      <name val="Times New Roman"/>
      <family val="1"/>
      <charset val="204"/>
    </font>
    <font>
      <i/>
      <sz val="11"/>
      <color theme="1"/>
      <name val="Times New Roman"/>
      <family val="1"/>
      <charset val="204"/>
    </font>
    <font>
      <i/>
      <sz val="11"/>
      <name val="Times New Roman"/>
      <family val="1"/>
      <charset val="204"/>
    </font>
    <font>
      <sz val="11"/>
      <color theme="1"/>
      <name val="Calibri"/>
      <family val="2"/>
      <charset val="204"/>
      <scheme val="minor"/>
    </font>
    <font>
      <b/>
      <sz val="14"/>
      <name val="Times New Roman"/>
      <family val="1"/>
      <charset val="204"/>
    </font>
    <font>
      <i/>
      <sz val="13"/>
      <name val="Times New Roman"/>
      <family val="1"/>
      <charset val="204"/>
    </font>
    <font>
      <b/>
      <i/>
      <sz val="11"/>
      <color theme="1"/>
      <name val="Times New Roman"/>
      <family val="1"/>
      <charset val="204"/>
    </font>
    <font>
      <sz val="11"/>
      <name val="Calibri"/>
      <family val="2"/>
      <charset val="204"/>
    </font>
    <font>
      <sz val="13"/>
      <name val="Times New Roman"/>
      <family val="1"/>
      <charset val="204"/>
    </font>
    <font>
      <sz val="12"/>
      <color rgb="FF000000"/>
      <name val="Times New Roman"/>
      <family val="1"/>
      <charset val="204"/>
    </font>
    <font>
      <i/>
      <sz val="12"/>
      <name val="Times New Roman"/>
      <family val="1"/>
      <charset val="204"/>
    </font>
    <font>
      <sz val="13"/>
      <color rgb="FFFF0000"/>
      <name val="Times New Roman"/>
      <family val="1"/>
      <charset val="204"/>
    </font>
  </fonts>
  <fills count="31">
    <fill>
      <patternFill patternType="none"/>
    </fill>
    <fill>
      <patternFill patternType="gray125"/>
    </fill>
    <fill>
      <patternFill patternType="solid">
        <fgColor theme="0"/>
        <bgColor theme="0"/>
      </patternFill>
    </fill>
    <fill>
      <patternFill patternType="solid">
        <fgColor theme="8" tint="0.39997558519241921"/>
        <bgColor theme="8" tint="0.39997558519241921"/>
      </patternFill>
    </fill>
    <fill>
      <patternFill patternType="solid">
        <fgColor theme="8" tint="0.59999389629810485"/>
        <bgColor theme="8" tint="0.59999389629810485"/>
      </patternFill>
    </fill>
    <fill>
      <patternFill patternType="solid">
        <fgColor theme="8" tint="0.79998168889431442"/>
        <bgColor theme="8" tint="0.79998168889431442"/>
      </patternFill>
    </fill>
    <fill>
      <patternFill patternType="solid">
        <fgColor theme="4" tint="0.39997558519241921"/>
        <bgColor theme="4" tint="0.39997558519241921"/>
      </patternFill>
    </fill>
    <fill>
      <patternFill patternType="solid">
        <fgColor theme="9" tint="0.79998168889431442"/>
        <bgColor theme="9" tint="0.79998168889431442"/>
      </patternFill>
    </fill>
    <fill>
      <patternFill patternType="solid">
        <fgColor theme="9" tint="0.59999389629810485"/>
        <bgColor theme="9" tint="0.59999389629810485"/>
      </patternFill>
    </fill>
    <fill>
      <patternFill patternType="solid">
        <fgColor theme="4" tint="0.79998168889431442"/>
        <bgColor theme="4" tint="0.79998168889431442"/>
      </patternFill>
    </fill>
    <fill>
      <patternFill patternType="solid">
        <fgColor theme="9" tint="0.39997558519241921"/>
        <bgColor theme="9" tint="0.39997558519241921"/>
      </patternFill>
    </fill>
    <fill>
      <patternFill patternType="solid">
        <fgColor indexed="5"/>
        <bgColor indexed="5"/>
      </patternFill>
    </fill>
    <fill>
      <patternFill patternType="solid">
        <fgColor indexed="2"/>
        <bgColor indexed="2"/>
      </patternFill>
    </fill>
    <fill>
      <patternFill patternType="solid">
        <fgColor rgb="FF92D050"/>
        <bgColor rgb="FF92D050"/>
      </patternFill>
    </fill>
    <fill>
      <patternFill patternType="solid">
        <fgColor theme="0"/>
        <bgColor indexed="64"/>
      </patternFill>
    </fill>
    <fill>
      <patternFill patternType="solid">
        <fgColor theme="0"/>
        <bgColor theme="4" tint="0.39997558519241921"/>
      </patternFill>
    </fill>
    <fill>
      <patternFill patternType="solid">
        <fgColor theme="0"/>
        <bgColor theme="9" tint="0.39997558519241921"/>
      </patternFill>
    </fill>
    <fill>
      <patternFill patternType="solid">
        <fgColor theme="8" tint="0.79998168889431442"/>
        <bgColor indexed="64"/>
      </patternFill>
    </fill>
    <fill>
      <patternFill patternType="solid">
        <fgColor rgb="FFFF0000"/>
        <bgColor indexed="2"/>
      </patternFill>
    </fill>
    <fill>
      <patternFill patternType="solid">
        <fgColor rgb="FFFF0000"/>
        <bgColor indexed="5"/>
      </patternFill>
    </fill>
    <fill>
      <patternFill patternType="solid">
        <fgColor rgb="FF92D050"/>
        <bgColor indexed="5"/>
      </patternFill>
    </fill>
    <fill>
      <patternFill patternType="solid">
        <fgColor rgb="FFFFFF00"/>
        <bgColor indexed="5"/>
      </patternFill>
    </fill>
    <fill>
      <patternFill patternType="solid">
        <fgColor theme="0"/>
        <bgColor indexed="5"/>
      </patternFill>
    </fill>
    <fill>
      <patternFill patternType="solid">
        <fgColor rgb="FFFF0000"/>
        <bgColor rgb="FF92D050"/>
      </patternFill>
    </fill>
    <fill>
      <patternFill patternType="solid">
        <fgColor rgb="FFFFFF00"/>
        <bgColor rgb="FF92D050"/>
      </patternFill>
    </fill>
    <fill>
      <patternFill patternType="solid">
        <fgColor theme="3" tint="0.79998168889431442"/>
        <bgColor theme="0"/>
      </patternFill>
    </fill>
    <fill>
      <patternFill patternType="solid">
        <fgColor theme="3" tint="0.79998168889431442"/>
        <bgColor indexed="64"/>
      </patternFill>
    </fill>
    <fill>
      <patternFill patternType="solid">
        <fgColor theme="8" tint="0.79998168889431442"/>
        <bgColor theme="0"/>
      </patternFill>
    </fill>
    <fill>
      <patternFill patternType="solid">
        <fgColor theme="0" tint="-4.9989318521683403E-2"/>
        <bgColor indexed="64"/>
      </patternFill>
    </fill>
    <fill>
      <patternFill patternType="solid">
        <fgColor theme="0" tint="-4.9989318521683403E-2"/>
        <bgColor theme="0"/>
      </patternFill>
    </fill>
    <fill>
      <patternFill patternType="solid">
        <fgColor theme="0"/>
        <bgColor theme="8" tint="0.79998168889431442"/>
      </patternFill>
    </fill>
  </fills>
  <borders count="4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s>
  <cellStyleXfs count="15">
    <xf numFmtId="0" fontId="0" fillId="0" borderId="0"/>
    <xf numFmtId="0" fontId="4" fillId="0" borderId="0"/>
    <xf numFmtId="0" fontId="41" fillId="0" borderId="0"/>
    <xf numFmtId="0" fontId="41" fillId="0" borderId="0"/>
    <xf numFmtId="0" fontId="5" fillId="0" borderId="0"/>
    <xf numFmtId="0" fontId="3" fillId="0" borderId="0"/>
    <xf numFmtId="0" fontId="45" fillId="0" borderId="0"/>
    <xf numFmtId="0" fontId="3" fillId="0" borderId="0"/>
    <xf numFmtId="0" fontId="3" fillId="0" borderId="0"/>
    <xf numFmtId="0" fontId="1" fillId="0" borderId="0"/>
    <xf numFmtId="0" fontId="1" fillId="0" borderId="0"/>
    <xf numFmtId="0" fontId="1" fillId="0" borderId="0"/>
    <xf numFmtId="0" fontId="4" fillId="0" borderId="0"/>
    <xf numFmtId="0" fontId="1" fillId="0" borderId="0"/>
    <xf numFmtId="0" fontId="1" fillId="0" borderId="0"/>
  </cellStyleXfs>
  <cellXfs count="849">
    <xf numFmtId="0" fontId="0" fillId="0" borderId="0" xfId="0"/>
    <xf numFmtId="0" fontId="0" fillId="0" borderId="0" xfId="0"/>
    <xf numFmtId="0" fontId="6"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0" fillId="2" borderId="0" xfId="0" applyFill="1"/>
    <xf numFmtId="0" fontId="8" fillId="0" borderId="0" xfId="0" applyFont="1"/>
    <xf numFmtId="0" fontId="9" fillId="2" borderId="0" xfId="0" applyFont="1" applyFill="1"/>
    <xf numFmtId="0" fontId="8" fillId="2" borderId="0" xfId="0" applyFont="1" applyFill="1"/>
    <xf numFmtId="0" fontId="9" fillId="0" borderId="0" xfId="0" applyFont="1" applyAlignment="1">
      <alignment horizontal="center" vertical="center"/>
    </xf>
    <xf numFmtId="0" fontId="10" fillId="0" borderId="0" xfId="0" applyFont="1" applyAlignment="1">
      <alignment horizontal="center" vertical="center"/>
    </xf>
    <xf numFmtId="0" fontId="12" fillId="0" borderId="0" xfId="0" applyFont="1"/>
    <xf numFmtId="0" fontId="10" fillId="0" borderId="0" xfId="0" applyFont="1" applyAlignment="1">
      <alignment vertical="center"/>
    </xf>
    <xf numFmtId="0" fontId="10" fillId="0" borderId="0" xfId="0" applyFont="1"/>
    <xf numFmtId="0" fontId="10" fillId="2" borderId="0" xfId="0" applyFont="1" applyFill="1"/>
    <xf numFmtId="0" fontId="12" fillId="2" borderId="0" xfId="0" applyFont="1" applyFill="1"/>
    <xf numFmtId="0" fontId="6" fillId="0" borderId="0" xfId="0" applyFont="1" applyAlignment="1">
      <alignment wrapText="1"/>
    </xf>
    <xf numFmtId="0" fontId="6" fillId="0" borderId="0" xfId="0" applyFont="1" applyAlignment="1">
      <alignment horizontal="center" vertical="center" wrapText="1"/>
    </xf>
    <xf numFmtId="0" fontId="13" fillId="0" borderId="1" xfId="0" applyFont="1" applyBorder="1" applyAlignment="1">
      <alignment horizontal="left" vertical="center" wrapText="1"/>
    </xf>
    <xf numFmtId="0" fontId="6" fillId="2" borderId="0" xfId="0" applyFont="1" applyFill="1" applyAlignment="1">
      <alignment wrapText="1"/>
    </xf>
    <xf numFmtId="0" fontId="13"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5"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0" fillId="6" borderId="0" xfId="0" applyFill="1"/>
    <xf numFmtId="0" fontId="13" fillId="5" borderId="1" xfId="0" applyFont="1" applyFill="1" applyBorder="1" applyAlignment="1">
      <alignment horizontal="center" vertical="center"/>
    </xf>
    <xf numFmtId="0" fontId="0" fillId="7" borderId="0" xfId="0" applyFill="1"/>
    <xf numFmtId="0" fontId="6" fillId="7" borderId="0" xfId="0" applyFont="1" applyFill="1" applyAlignment="1">
      <alignment horizontal="center" vertical="center"/>
    </xf>
    <xf numFmtId="165" fontId="14" fillId="5" borderId="1" xfId="0" applyNumberFormat="1" applyFont="1" applyFill="1" applyBorder="1" applyAlignment="1">
      <alignment horizontal="left" vertical="center" wrapText="1"/>
    </xf>
    <xf numFmtId="0" fontId="13" fillId="5" borderId="1" xfId="0" applyFont="1" applyFill="1" applyBorder="1" applyAlignment="1">
      <alignment horizontal="center" vertical="center" wrapText="1"/>
    </xf>
    <xf numFmtId="0" fontId="0" fillId="8" borderId="0" xfId="0" applyFill="1"/>
    <xf numFmtId="0" fontId="17" fillId="5" borderId="1" xfId="0" applyFont="1" applyFill="1" applyBorder="1" applyAlignment="1">
      <alignment horizontal="center" vertical="center" wrapText="1"/>
    </xf>
    <xf numFmtId="166" fontId="14" fillId="5" borderId="1" xfId="0" applyNumberFormat="1" applyFont="1" applyFill="1" applyBorder="1" applyAlignment="1">
      <alignment horizontal="center" vertical="center" wrapText="1"/>
    </xf>
    <xf numFmtId="0" fontId="14" fillId="5" borderId="1" xfId="0" applyFont="1" applyFill="1" applyBorder="1" applyAlignment="1">
      <alignment horizontal="left" vertical="center" wrapText="1"/>
    </xf>
    <xf numFmtId="167" fontId="15" fillId="5" borderId="1" xfId="0" applyNumberFormat="1" applyFont="1" applyFill="1" applyBorder="1" applyAlignment="1">
      <alignment horizontal="center" vertical="center"/>
    </xf>
    <xf numFmtId="0" fontId="6" fillId="9" borderId="0" xfId="0" applyFont="1" applyFill="1" applyAlignment="1">
      <alignment horizontal="center" vertical="center"/>
    </xf>
    <xf numFmtId="0" fontId="6" fillId="2" borderId="0" xfId="0" applyFont="1" applyFill="1" applyAlignment="1">
      <alignment horizontal="center" vertical="center"/>
    </xf>
    <xf numFmtId="0" fontId="0" fillId="2" borderId="0" xfId="0" applyFill="1" applyAlignment="1">
      <alignment vertical="center"/>
    </xf>
    <xf numFmtId="165" fontId="7" fillId="5" borderId="1" xfId="0" applyNumberFormat="1" applyFont="1" applyFill="1" applyBorder="1" applyAlignment="1">
      <alignment horizontal="center" vertical="center" wrapText="1"/>
    </xf>
    <xf numFmtId="165" fontId="13" fillId="5" borderId="1" xfId="0" applyNumberFormat="1" applyFont="1" applyFill="1" applyBorder="1" applyAlignment="1">
      <alignment horizontal="center" vertical="center" wrapText="1"/>
    </xf>
    <xf numFmtId="165" fontId="17" fillId="0" borderId="1" xfId="0" applyNumberFormat="1" applyFont="1" applyBorder="1" applyAlignment="1">
      <alignment horizontal="center" vertical="center" wrapText="1"/>
    </xf>
    <xf numFmtId="0" fontId="0" fillId="0" borderId="0" xfId="0" applyAlignment="1">
      <alignment vertical="center"/>
    </xf>
    <xf numFmtId="165" fontId="16" fillId="5" borderId="1" xfId="0" applyNumberFormat="1" applyFont="1" applyFill="1" applyBorder="1" applyAlignment="1">
      <alignment horizontal="center" vertical="center" wrapText="1"/>
    </xf>
    <xf numFmtId="165" fontId="15" fillId="5" borderId="1" xfId="0" applyNumberFormat="1" applyFont="1" applyFill="1" applyBorder="1" applyAlignment="1">
      <alignment horizontal="center" vertical="center" wrapText="1"/>
    </xf>
    <xf numFmtId="167" fontId="0" fillId="2" borderId="0" xfId="0" applyNumberFormat="1" applyFill="1"/>
    <xf numFmtId="0" fontId="7" fillId="2" borderId="1" xfId="0" applyFont="1" applyFill="1" applyBorder="1" applyAlignment="1">
      <alignment horizontal="center" vertical="center"/>
    </xf>
    <xf numFmtId="0" fontId="19" fillId="2" borderId="1"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168" fontId="17" fillId="2" borderId="1" xfId="0" applyNumberFormat="1" applyFont="1" applyFill="1" applyBorder="1" applyAlignment="1">
      <alignment horizontal="center" vertical="center" wrapText="1"/>
    </xf>
    <xf numFmtId="0" fontId="17" fillId="0" borderId="1" xfId="0" applyFont="1" applyBorder="1" applyAlignment="1">
      <alignment horizontal="center" vertical="center"/>
    </xf>
    <xf numFmtId="1" fontId="17" fillId="0" borderId="1" xfId="4" applyNumberFormat="1" applyFont="1" applyBorder="1" applyAlignment="1">
      <alignment horizontal="left" vertical="center" wrapText="1"/>
    </xf>
    <xf numFmtId="0" fontId="17" fillId="2" borderId="1" xfId="0" applyFont="1" applyFill="1" applyBorder="1" applyAlignment="1">
      <alignment horizontal="center" vertical="center"/>
    </xf>
    <xf numFmtId="0" fontId="6" fillId="2" borderId="0" xfId="0" applyFont="1" applyFill="1"/>
    <xf numFmtId="0" fontId="15" fillId="5" borderId="1" xfId="0" applyFont="1" applyFill="1" applyBorder="1" applyAlignment="1">
      <alignment horizontal="left" vertical="center" wrapText="1"/>
    </xf>
    <xf numFmtId="169" fontId="15" fillId="5" borderId="1" xfId="0" applyNumberFormat="1" applyFont="1" applyFill="1" applyBorder="1" applyAlignment="1">
      <alignment horizontal="center" vertical="center" wrapText="1"/>
    </xf>
    <xf numFmtId="0" fontId="15" fillId="5" borderId="1" xfId="0" applyFont="1" applyFill="1" applyBorder="1" applyAlignment="1">
      <alignment horizontal="center" vertical="center"/>
    </xf>
    <xf numFmtId="169" fontId="15" fillId="5" borderId="1" xfId="0" applyNumberFormat="1" applyFont="1" applyFill="1" applyBorder="1" applyAlignment="1">
      <alignment horizontal="center" vertical="center"/>
    </xf>
    <xf numFmtId="0" fontId="16" fillId="0" borderId="0" xfId="0" applyFont="1" applyAlignment="1">
      <alignment horizontal="left" vertical="center" wrapText="1"/>
    </xf>
    <xf numFmtId="0" fontId="15" fillId="0" borderId="0" xfId="0" applyFont="1" applyAlignment="1">
      <alignment horizontal="left" vertical="center" wrapText="1"/>
    </xf>
    <xf numFmtId="169" fontId="15" fillId="0" borderId="0" xfId="0" applyNumberFormat="1" applyFont="1" applyAlignment="1">
      <alignment horizontal="center" vertical="center"/>
    </xf>
    <xf numFmtId="0" fontId="20" fillId="2" borderId="0" xfId="0" applyFont="1" applyFill="1" applyAlignment="1">
      <alignment vertical="center"/>
    </xf>
    <xf numFmtId="0" fontId="20" fillId="2" borderId="0" xfId="0" applyFont="1" applyFill="1"/>
    <xf numFmtId="0" fontId="21" fillId="2" borderId="0" xfId="0" applyFont="1" applyFill="1"/>
    <xf numFmtId="0" fontId="21" fillId="2" borderId="0" xfId="0" applyFont="1" applyFill="1" applyAlignment="1">
      <alignment horizontal="center" vertical="center"/>
    </xf>
    <xf numFmtId="0" fontId="22" fillId="2" borderId="0" xfId="0" applyFont="1" applyFill="1"/>
    <xf numFmtId="0" fontId="21" fillId="2" borderId="0" xfId="0" applyFont="1" applyFill="1" applyAlignment="1">
      <alignment vertical="center"/>
    </xf>
    <xf numFmtId="167" fontId="21" fillId="2" borderId="0" xfId="0" applyNumberFormat="1" applyFont="1" applyFill="1" applyAlignment="1">
      <alignment horizontal="center" vertical="center"/>
    </xf>
    <xf numFmtId="0" fontId="20" fillId="2" borderId="1"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25" fillId="0" borderId="1" xfId="0" applyFont="1" applyBorder="1" applyAlignment="1">
      <alignment horizontal="center" vertical="center"/>
    </xf>
    <xf numFmtId="0" fontId="21" fillId="2" borderId="1" xfId="0" applyFont="1" applyFill="1" applyBorder="1" applyAlignment="1">
      <alignment horizontal="center" vertical="center" wrapText="1"/>
    </xf>
    <xf numFmtId="0" fontId="26" fillId="2" borderId="0" xfId="0" applyFont="1" applyFill="1" applyAlignment="1">
      <alignment vertical="center"/>
    </xf>
    <xf numFmtId="0" fontId="26" fillId="2" borderId="0" xfId="0" applyFont="1" applyFill="1"/>
    <xf numFmtId="0" fontId="7" fillId="2" borderId="0" xfId="0" applyFont="1" applyFill="1" applyAlignment="1">
      <alignment horizontal="center" vertical="center"/>
    </xf>
    <xf numFmtId="0" fontId="26" fillId="0" borderId="0" xfId="0" applyFont="1" applyAlignment="1">
      <alignment vertical="center"/>
    </xf>
    <xf numFmtId="0" fontId="26" fillId="0" borderId="0" xfId="0" applyFont="1"/>
    <xf numFmtId="0" fontId="17" fillId="0" borderId="0" xfId="0" applyFont="1" applyAlignment="1">
      <alignment horizontal="center" vertical="center"/>
    </xf>
    <xf numFmtId="0" fontId="28" fillId="0" borderId="0" xfId="0" applyFont="1"/>
    <xf numFmtId="0" fontId="28" fillId="2" borderId="0" xfId="0" applyFont="1" applyFill="1"/>
    <xf numFmtId="0" fontId="29" fillId="0" borderId="0" xfId="0" applyFont="1" applyAlignment="1">
      <alignment horizontal="center" vertical="center"/>
    </xf>
    <xf numFmtId="164" fontId="7" fillId="0" borderId="0" xfId="0" applyNumberFormat="1" applyFont="1" applyAlignment="1">
      <alignment horizontal="center" vertical="center"/>
    </xf>
    <xf numFmtId="0" fontId="16" fillId="0" borderId="0" xfId="0" applyFont="1" applyAlignment="1">
      <alignment horizontal="center" vertical="center"/>
    </xf>
    <xf numFmtId="0" fontId="6" fillId="2" borderId="0" xfId="0" applyFont="1" applyFill="1" applyAlignment="1">
      <alignment horizontal="center" vertical="center" wrapText="1"/>
    </xf>
    <xf numFmtId="0" fontId="17" fillId="0" borderId="1" xfId="0" applyFont="1" applyBorder="1" applyAlignment="1">
      <alignment horizontal="center" vertical="center" wrapText="1"/>
    </xf>
    <xf numFmtId="0" fontId="19" fillId="0" borderId="1" xfId="0" applyFont="1" applyBorder="1" applyAlignment="1">
      <alignment horizontal="left" vertical="center" wrapText="1"/>
    </xf>
    <xf numFmtId="0" fontId="19" fillId="0" borderId="1" xfId="0" applyFont="1" applyBorder="1" applyAlignment="1">
      <alignment horizontal="center" vertical="center"/>
    </xf>
    <xf numFmtId="0" fontId="19" fillId="3" borderId="1" xfId="0" applyFont="1" applyFill="1" applyBorder="1" applyAlignment="1">
      <alignment horizontal="center" vertical="center"/>
    </xf>
    <xf numFmtId="0" fontId="17" fillId="4" borderId="1" xfId="0" applyFont="1" applyFill="1" applyBorder="1" applyAlignment="1">
      <alignment horizontal="center" vertical="center"/>
    </xf>
    <xf numFmtId="0" fontId="17" fillId="0" borderId="1" xfId="0" applyFont="1" applyBorder="1" applyAlignment="1">
      <alignment horizontal="left" vertical="center" wrapText="1"/>
    </xf>
    <xf numFmtId="0" fontId="17" fillId="5" borderId="1" xfId="0" applyFont="1" applyFill="1" applyBorder="1" applyAlignment="1">
      <alignment horizontal="center" vertical="center"/>
    </xf>
    <xf numFmtId="0" fontId="19" fillId="5" borderId="1" xfId="0" applyFont="1" applyFill="1" applyBorder="1" applyAlignment="1">
      <alignment horizontal="center" vertical="center"/>
    </xf>
    <xf numFmtId="0" fontId="7" fillId="5" borderId="1" xfId="0" applyFont="1" applyFill="1" applyBorder="1" applyAlignment="1">
      <alignment vertical="center" wrapText="1"/>
    </xf>
    <xf numFmtId="0" fontId="19" fillId="4" borderId="1" xfId="0" applyFont="1" applyFill="1" applyBorder="1" applyAlignment="1">
      <alignment horizontal="center" vertical="center"/>
    </xf>
    <xf numFmtId="0" fontId="19" fillId="5" borderId="1" xfId="0" applyFont="1" applyFill="1" applyBorder="1" applyAlignment="1">
      <alignment horizontal="center" vertical="center" shrinkToFit="1"/>
    </xf>
    <xf numFmtId="0" fontId="14" fillId="5" borderId="1" xfId="0" applyFont="1" applyFill="1" applyBorder="1" applyAlignment="1">
      <alignment horizontal="center" vertical="center" wrapText="1"/>
    </xf>
    <xf numFmtId="168" fontId="17" fillId="2" borderId="1" xfId="0" applyNumberFormat="1" applyFont="1" applyFill="1" applyBorder="1" applyAlignment="1">
      <alignment horizontal="center" vertical="center"/>
    </xf>
    <xf numFmtId="0" fontId="19" fillId="5" borderId="1" xfId="0" applyFont="1" applyFill="1" applyBorder="1" applyAlignment="1">
      <alignment horizontal="center" vertical="center" wrapText="1"/>
    </xf>
    <xf numFmtId="2" fontId="17" fillId="0" borderId="1" xfId="0" applyNumberFormat="1" applyFont="1" applyBorder="1" applyAlignment="1">
      <alignment horizontal="center" vertical="center" wrapText="1"/>
    </xf>
    <xf numFmtId="164" fontId="17" fillId="0" borderId="1" xfId="0" applyNumberFormat="1" applyFont="1" applyBorder="1" applyAlignment="1">
      <alignment horizontal="center" vertical="center" wrapText="1"/>
    </xf>
    <xf numFmtId="3" fontId="17" fillId="2" borderId="1" xfId="0" applyNumberFormat="1" applyFont="1" applyFill="1" applyBorder="1" applyAlignment="1">
      <alignment horizontal="center" vertical="center"/>
    </xf>
    <xf numFmtId="3" fontId="17" fillId="2" borderId="1" xfId="0" applyNumberFormat="1" applyFont="1" applyFill="1" applyBorder="1" applyAlignment="1">
      <alignment horizontal="center" vertical="center" wrapText="1"/>
    </xf>
    <xf numFmtId="164" fontId="17" fillId="2" borderId="1" xfId="0" applyNumberFormat="1" applyFont="1" applyFill="1" applyBorder="1" applyAlignment="1">
      <alignment horizontal="center" vertical="center" wrapText="1"/>
    </xf>
    <xf numFmtId="2" fontId="14" fillId="5" borderId="1" xfId="0" applyNumberFormat="1" applyFont="1" applyFill="1" applyBorder="1" applyAlignment="1">
      <alignment horizontal="center" vertical="center" wrapText="1"/>
    </xf>
    <xf numFmtId="0" fontId="14" fillId="5" borderId="6" xfId="0" applyFont="1" applyFill="1" applyBorder="1" applyAlignment="1">
      <alignment horizontal="left" vertical="center" wrapText="1"/>
    </xf>
    <xf numFmtId="167" fontId="14" fillId="5" borderId="1" xfId="0" applyNumberFormat="1" applyFont="1" applyFill="1" applyBorder="1" applyAlignment="1">
      <alignment horizontal="center" vertical="center"/>
    </xf>
    <xf numFmtId="165" fontId="15" fillId="5" borderId="1" xfId="0" applyNumberFormat="1" applyFont="1" applyFill="1" applyBorder="1" applyAlignment="1">
      <alignment horizontal="center" vertical="center"/>
    </xf>
    <xf numFmtId="0" fontId="0" fillId="6" borderId="0" xfId="0" applyFill="1" applyAlignment="1">
      <alignment vertical="center"/>
    </xf>
    <xf numFmtId="165" fontId="17" fillId="2" borderId="1" xfId="0" applyNumberFormat="1" applyFont="1" applyFill="1" applyBorder="1" applyAlignment="1">
      <alignment horizontal="center" vertical="center" wrapText="1"/>
    </xf>
    <xf numFmtId="2" fontId="17" fillId="2" borderId="1" xfId="0" applyNumberFormat="1" applyFont="1" applyFill="1" applyBorder="1" applyAlignment="1">
      <alignment horizontal="center" vertical="center" wrapText="1"/>
    </xf>
    <xf numFmtId="165" fontId="7" fillId="0" borderId="1" xfId="0" applyNumberFormat="1" applyFont="1" applyBorder="1" applyAlignment="1">
      <alignment horizontal="center" vertical="center" wrapText="1"/>
    </xf>
    <xf numFmtId="165" fontId="7" fillId="2" borderId="1" xfId="0" applyNumberFormat="1" applyFont="1" applyFill="1" applyBorder="1" applyAlignment="1">
      <alignment horizontal="center" vertical="center" wrapText="1"/>
    </xf>
    <xf numFmtId="167" fontId="17" fillId="0" borderId="1" xfId="0" applyNumberFormat="1" applyFont="1" applyBorder="1" applyAlignment="1">
      <alignment horizontal="center" vertical="center" wrapText="1"/>
    </xf>
    <xf numFmtId="167" fontId="17" fillId="2" borderId="1" xfId="0" applyNumberFormat="1" applyFont="1" applyFill="1" applyBorder="1" applyAlignment="1">
      <alignment horizontal="center" vertical="center" wrapText="1"/>
    </xf>
    <xf numFmtId="167" fontId="7" fillId="2" borderId="1" xfId="0" applyNumberFormat="1" applyFont="1" applyFill="1" applyBorder="1" applyAlignment="1">
      <alignment horizontal="center" vertical="center" wrapText="1"/>
    </xf>
    <xf numFmtId="165" fontId="17" fillId="2" borderId="1" xfId="0" applyNumberFormat="1" applyFont="1" applyFill="1" applyBorder="1" applyAlignment="1">
      <alignment horizontal="center" vertical="center"/>
    </xf>
    <xf numFmtId="169" fontId="17" fillId="2" borderId="1" xfId="0" applyNumberFormat="1" applyFont="1" applyFill="1" applyBorder="1" applyAlignment="1">
      <alignment horizontal="center" vertical="center" wrapText="1"/>
    </xf>
    <xf numFmtId="170" fontId="17" fillId="2" borderId="1" xfId="0" applyNumberFormat="1" applyFont="1" applyFill="1" applyBorder="1" applyAlignment="1">
      <alignment horizontal="center" vertical="center" wrapText="1"/>
    </xf>
    <xf numFmtId="170"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vertical="center" wrapText="1"/>
    </xf>
    <xf numFmtId="171" fontId="17" fillId="2" borderId="1" xfId="0" applyNumberFormat="1" applyFont="1" applyFill="1" applyBorder="1" applyAlignment="1">
      <alignment horizontal="center" vertical="center" wrapText="1"/>
    </xf>
    <xf numFmtId="165" fontId="13" fillId="0" borderId="1" xfId="0" applyNumberFormat="1" applyFont="1" applyBorder="1" applyAlignment="1">
      <alignment vertical="center" wrapText="1"/>
    </xf>
    <xf numFmtId="165" fontId="30" fillId="0" borderId="1" xfId="0" applyNumberFormat="1" applyFont="1" applyBorder="1" applyAlignment="1">
      <alignment horizontal="center" vertical="center" wrapText="1"/>
    </xf>
    <xf numFmtId="0" fontId="0" fillId="10" borderId="0" xfId="0" applyFill="1"/>
    <xf numFmtId="165" fontId="19" fillId="5" borderId="1" xfId="0" applyNumberFormat="1" applyFont="1" applyFill="1" applyBorder="1" applyAlignment="1">
      <alignment horizontal="center" vertical="center" wrapText="1"/>
    </xf>
    <xf numFmtId="0" fontId="0" fillId="0" borderId="0" xfId="0" applyAlignment="1">
      <alignment horizontal="center"/>
    </xf>
    <xf numFmtId="0" fontId="0" fillId="2" borderId="0" xfId="0" applyFill="1" applyAlignment="1">
      <alignment horizontal="center"/>
    </xf>
    <xf numFmtId="165" fontId="7" fillId="4" borderId="1" xfId="0" applyNumberFormat="1" applyFont="1" applyFill="1" applyBorder="1" applyAlignment="1">
      <alignment horizontal="center" vertical="center" wrapText="1"/>
    </xf>
    <xf numFmtId="0" fontId="0" fillId="2" borderId="0" xfId="0" applyFill="1" applyAlignment="1">
      <alignment horizontal="center" vertical="center"/>
    </xf>
    <xf numFmtId="0" fontId="7" fillId="2" borderId="1" xfId="0" applyFont="1" applyFill="1" applyBorder="1" applyAlignment="1">
      <alignment horizontal="left" vertical="center" wrapText="1"/>
    </xf>
    <xf numFmtId="167" fontId="8" fillId="2" borderId="0" xfId="0" applyNumberFormat="1" applyFont="1" applyFill="1" applyAlignment="1">
      <alignment horizontal="center"/>
    </xf>
    <xf numFmtId="167" fontId="0" fillId="2" borderId="0" xfId="0" applyNumberFormat="1" applyFill="1" applyAlignment="1">
      <alignment horizontal="center"/>
    </xf>
    <xf numFmtId="0" fontId="16" fillId="5" borderId="1" xfId="0" applyFont="1" applyFill="1" applyBorder="1" applyAlignment="1">
      <alignment horizontal="center" vertical="center"/>
    </xf>
    <xf numFmtId="2" fontId="17" fillId="0" borderId="1" xfId="2" applyNumberFormat="1" applyFont="1" applyBorder="1" applyAlignment="1">
      <alignment horizontal="center" vertical="center" wrapText="1"/>
    </xf>
    <xf numFmtId="169" fontId="14" fillId="5" borderId="1" xfId="0" applyNumberFormat="1" applyFont="1" applyFill="1" applyBorder="1" applyAlignment="1">
      <alignment horizontal="center" vertical="center" wrapText="1"/>
    </xf>
    <xf numFmtId="0" fontId="31" fillId="5" borderId="1" xfId="0" applyFont="1" applyFill="1" applyBorder="1" applyAlignment="1">
      <alignment horizontal="center" vertical="center" wrapText="1"/>
    </xf>
    <xf numFmtId="0" fontId="31" fillId="5" borderId="1" xfId="0" applyFont="1" applyFill="1" applyBorder="1" applyAlignment="1">
      <alignment horizontal="center" vertical="center"/>
    </xf>
    <xf numFmtId="0" fontId="15" fillId="0" borderId="0" xfId="0" applyFont="1" applyAlignment="1">
      <alignment horizontal="left" vertical="center"/>
    </xf>
    <xf numFmtId="0" fontId="15" fillId="0" borderId="0" xfId="0" applyFont="1" applyAlignment="1">
      <alignment horizontal="center" vertical="center"/>
    </xf>
    <xf numFmtId="167" fontId="17" fillId="0" borderId="0" xfId="0" applyNumberFormat="1" applyFont="1" applyAlignment="1">
      <alignment horizontal="center" vertical="center"/>
    </xf>
    <xf numFmtId="167" fontId="30" fillId="0" borderId="0" xfId="0" applyNumberFormat="1" applyFont="1" applyAlignment="1">
      <alignment horizontal="center" vertical="center"/>
    </xf>
    <xf numFmtId="167" fontId="7" fillId="0" borderId="0" xfId="0" applyNumberFormat="1" applyFont="1" applyAlignment="1">
      <alignment horizontal="center" vertical="center"/>
    </xf>
    <xf numFmtId="0" fontId="30" fillId="0" borderId="0" xfId="0" applyFont="1" applyAlignment="1">
      <alignment horizontal="center" vertical="center"/>
    </xf>
    <xf numFmtId="0" fontId="7" fillId="2" borderId="0" xfId="0" applyFont="1" applyFill="1" applyAlignment="1">
      <alignment horizontal="left" vertical="center"/>
    </xf>
    <xf numFmtId="0" fontId="16" fillId="2" borderId="0" xfId="0" applyFont="1" applyFill="1" applyAlignment="1">
      <alignment horizontal="center" vertical="center"/>
    </xf>
    <xf numFmtId="0" fontId="17" fillId="11" borderId="5" xfId="0" applyFont="1" applyFill="1" applyBorder="1" applyAlignment="1">
      <alignment vertical="center" wrapText="1"/>
    </xf>
    <xf numFmtId="0" fontId="7" fillId="11" borderId="5" xfId="0" applyFont="1" applyFill="1" applyBorder="1" applyAlignment="1">
      <alignment vertical="center" wrapText="1"/>
    </xf>
    <xf numFmtId="0" fontId="7" fillId="11" borderId="5" xfId="0" applyFont="1" applyFill="1" applyBorder="1" applyAlignment="1">
      <alignment horizontal="center" vertical="center" wrapText="1"/>
    </xf>
    <xf numFmtId="165" fontId="17" fillId="12" borderId="4" xfId="0" applyNumberFormat="1" applyFont="1" applyFill="1" applyBorder="1" applyAlignment="1">
      <alignment horizontal="center" vertical="center" wrapText="1"/>
    </xf>
    <xf numFmtId="165" fontId="13" fillId="12" borderId="5" xfId="0" applyNumberFormat="1" applyFont="1" applyFill="1" applyBorder="1" applyAlignment="1">
      <alignment vertical="center" wrapText="1"/>
    </xf>
    <xf numFmtId="165" fontId="7" fillId="12" borderId="5" xfId="0" applyNumberFormat="1" applyFont="1" applyFill="1" applyBorder="1" applyAlignment="1">
      <alignment vertical="center" wrapText="1"/>
    </xf>
    <xf numFmtId="0" fontId="17" fillId="11" borderId="5" xfId="0" applyFont="1" applyFill="1" applyBorder="1" applyAlignment="1">
      <alignment horizontal="center" vertical="center" wrapText="1"/>
    </xf>
    <xf numFmtId="0" fontId="33" fillId="0" borderId="0" xfId="0" applyFont="1" applyAlignment="1">
      <alignment horizontal="center"/>
    </xf>
    <xf numFmtId="0" fontId="6" fillId="0" borderId="0" xfId="0" applyFont="1"/>
    <xf numFmtId="0" fontId="6" fillId="0" borderId="0" xfId="0" applyFont="1" applyAlignment="1">
      <alignment horizontal="center"/>
    </xf>
    <xf numFmtId="164" fontId="6" fillId="0" borderId="0" xfId="0" applyNumberFormat="1" applyFont="1" applyAlignment="1">
      <alignment horizontal="center"/>
    </xf>
    <xf numFmtId="0" fontId="6" fillId="0" borderId="0" xfId="0" applyFont="1" applyAlignment="1">
      <alignment horizontal="left"/>
    </xf>
    <xf numFmtId="0" fontId="34" fillId="0" borderId="0" xfId="0" applyFont="1" applyAlignment="1">
      <alignment horizontal="center"/>
    </xf>
    <xf numFmtId="164" fontId="34" fillId="0" borderId="0" xfId="0" applyNumberFormat="1" applyFont="1" applyAlignment="1">
      <alignment horizontal="center"/>
    </xf>
    <xf numFmtId="164" fontId="33" fillId="0" borderId="0" xfId="0" applyNumberFormat="1" applyFont="1" applyAlignment="1">
      <alignment horizontal="center" vertical="center"/>
    </xf>
    <xf numFmtId="0" fontId="33" fillId="0" borderId="0" xfId="0" applyFont="1" applyAlignment="1">
      <alignment horizontal="left" vertical="center"/>
    </xf>
    <xf numFmtId="0" fontId="35" fillId="0" borderId="0" xfId="0" applyFont="1" applyAlignment="1">
      <alignment horizontal="center" vertical="center"/>
    </xf>
    <xf numFmtId="1" fontId="36" fillId="9" borderId="20" xfId="0" applyNumberFormat="1" applyFont="1" applyFill="1" applyBorder="1" applyAlignment="1">
      <alignment horizontal="center" vertical="center" wrapText="1"/>
    </xf>
    <xf numFmtId="0" fontId="36" fillId="9" borderId="21" xfId="0" applyFont="1" applyFill="1" applyBorder="1" applyAlignment="1">
      <alignment horizontal="center" vertical="center" wrapText="1"/>
    </xf>
    <xf numFmtId="0" fontId="36" fillId="9" borderId="20" xfId="0" applyFont="1" applyFill="1" applyBorder="1" applyAlignment="1">
      <alignment horizontal="center" vertical="center" wrapText="1"/>
    </xf>
    <xf numFmtId="0" fontId="36" fillId="9" borderId="22" xfId="0" applyFont="1" applyFill="1" applyBorder="1" applyAlignment="1">
      <alignment horizontal="center" vertical="center" wrapText="1"/>
    </xf>
    <xf numFmtId="3" fontId="36" fillId="9" borderId="2" xfId="0" applyNumberFormat="1" applyFont="1" applyFill="1" applyBorder="1" applyAlignment="1">
      <alignment horizontal="center" vertical="center" wrapText="1"/>
    </xf>
    <xf numFmtId="3" fontId="36" fillId="9" borderId="24" xfId="0" applyNumberFormat="1" applyFont="1" applyFill="1" applyBorder="1" applyAlignment="1">
      <alignment horizontal="center" vertical="center" wrapText="1"/>
    </xf>
    <xf numFmtId="0" fontId="36" fillId="9" borderId="25" xfId="0" applyFont="1" applyFill="1" applyBorder="1" applyAlignment="1">
      <alignment horizontal="center" vertical="center" wrapText="1"/>
    </xf>
    <xf numFmtId="0" fontId="36" fillId="9" borderId="24" xfId="0" applyFont="1" applyFill="1" applyBorder="1" applyAlignment="1">
      <alignment horizontal="center" vertical="center" wrapText="1"/>
    </xf>
    <xf numFmtId="0" fontId="36" fillId="9" borderId="3" xfId="0" applyFont="1" applyFill="1" applyBorder="1" applyAlignment="1">
      <alignment horizontal="center" vertical="center" wrapText="1"/>
    </xf>
    <xf numFmtId="0" fontId="37" fillId="0" borderId="0" xfId="0" applyFont="1"/>
    <xf numFmtId="49" fontId="33" fillId="2" borderId="26" xfId="0" applyNumberFormat="1" applyFont="1" applyFill="1" applyBorder="1" applyAlignment="1">
      <alignment horizontal="center" vertical="center" wrapText="1"/>
    </xf>
    <xf numFmtId="0" fontId="6" fillId="2" borderId="27" xfId="0" applyFont="1" applyFill="1" applyBorder="1" applyAlignment="1">
      <alignment vertical="center" wrapText="1"/>
    </xf>
    <xf numFmtId="0" fontId="6" fillId="2" borderId="28" xfId="0" applyFont="1" applyFill="1" applyBorder="1" applyAlignment="1">
      <alignment horizontal="center" vertical="center" wrapText="1"/>
    </xf>
    <xf numFmtId="3" fontId="6" fillId="2" borderId="29" xfId="0" applyNumberFormat="1" applyFont="1" applyFill="1" applyBorder="1" applyAlignment="1">
      <alignment horizontal="center" vertical="center" wrapText="1"/>
    </xf>
    <xf numFmtId="3" fontId="38" fillId="2" borderId="29" xfId="0" applyNumberFormat="1" applyFont="1" applyFill="1" applyBorder="1" applyAlignment="1">
      <alignment horizontal="center" vertical="center" wrapText="1"/>
    </xf>
    <xf numFmtId="3" fontId="38" fillId="2" borderId="30" xfId="0" applyNumberFormat="1" applyFont="1" applyFill="1" applyBorder="1" applyAlignment="1">
      <alignment horizontal="center" vertical="center" wrapText="1"/>
    </xf>
    <xf numFmtId="3" fontId="38" fillId="2" borderId="31" xfId="0" applyNumberFormat="1" applyFont="1" applyFill="1" applyBorder="1" applyAlignment="1">
      <alignment horizontal="center" vertical="center" wrapText="1"/>
    </xf>
    <xf numFmtId="3" fontId="38" fillId="2" borderId="32" xfId="0" applyNumberFormat="1" applyFont="1" applyFill="1" applyBorder="1" applyAlignment="1">
      <alignment horizontal="center" vertical="center" wrapText="1"/>
    </xf>
    <xf numFmtId="3" fontId="38" fillId="2" borderId="33" xfId="0" applyNumberFormat="1" applyFont="1" applyFill="1" applyBorder="1" applyAlignment="1">
      <alignment horizontal="center" vertical="center" wrapText="1"/>
    </xf>
    <xf numFmtId="3" fontId="6" fillId="2" borderId="26" xfId="0" applyNumberFormat="1" applyFont="1" applyFill="1" applyBorder="1" applyAlignment="1">
      <alignment horizontal="center" vertical="center" wrapText="1"/>
    </xf>
    <xf numFmtId="3" fontId="6" fillId="2" borderId="27" xfId="0" applyNumberFormat="1" applyFont="1" applyFill="1" applyBorder="1" applyAlignment="1">
      <alignment horizontal="center" vertical="center" wrapText="1"/>
    </xf>
    <xf numFmtId="3" fontId="6" fillId="2" borderId="34" xfId="0" applyNumberFormat="1" applyFont="1" applyFill="1" applyBorder="1" applyAlignment="1">
      <alignment horizontal="left" vertical="center" wrapText="1"/>
    </xf>
    <xf numFmtId="0" fontId="33" fillId="2" borderId="9" xfId="0" applyFont="1" applyFill="1" applyBorder="1" applyAlignment="1">
      <alignment horizontal="center" vertical="center" wrapText="1"/>
    </xf>
    <xf numFmtId="0" fontId="33" fillId="2" borderId="10" xfId="0" applyFont="1" applyFill="1" applyBorder="1" applyAlignment="1">
      <alignment vertical="center" wrapText="1"/>
    </xf>
    <xf numFmtId="0" fontId="33" fillId="2" borderId="11" xfId="0" applyFont="1" applyFill="1" applyBorder="1" applyAlignment="1">
      <alignment horizontal="center" vertical="center" wrapText="1"/>
    </xf>
    <xf numFmtId="3" fontId="33" fillId="2" borderId="12" xfId="0" applyNumberFormat="1" applyFont="1" applyFill="1" applyBorder="1" applyAlignment="1">
      <alignment horizontal="center" vertical="center" wrapText="1"/>
    </xf>
    <xf numFmtId="171" fontId="33" fillId="2" borderId="12" xfId="0" applyNumberFormat="1" applyFont="1" applyFill="1" applyBorder="1" applyAlignment="1">
      <alignment horizontal="center" vertical="center" wrapText="1"/>
    </xf>
    <xf numFmtId="3" fontId="33" fillId="2" borderId="13" xfId="0" applyNumberFormat="1" applyFont="1" applyFill="1" applyBorder="1" applyAlignment="1">
      <alignment horizontal="center" vertical="center" wrapText="1"/>
    </xf>
    <xf numFmtId="171" fontId="33" fillId="2" borderId="21" xfId="0" applyNumberFormat="1" applyFont="1" applyFill="1" applyBorder="1" applyAlignment="1">
      <alignment horizontal="center" vertical="center" wrapText="1"/>
    </xf>
    <xf numFmtId="171" fontId="33" fillId="2" borderId="20" xfId="0" applyNumberFormat="1" applyFont="1" applyFill="1" applyBorder="1" applyAlignment="1">
      <alignment horizontal="center" vertical="center" wrapText="1"/>
    </xf>
    <xf numFmtId="171" fontId="33" fillId="2" borderId="22" xfId="0" applyNumberFormat="1" applyFont="1" applyFill="1" applyBorder="1" applyAlignment="1">
      <alignment horizontal="center" vertical="center" wrapText="1"/>
    </xf>
    <xf numFmtId="3" fontId="33" fillId="2" borderId="9" xfId="0" applyNumberFormat="1" applyFont="1" applyFill="1" applyBorder="1" applyAlignment="1">
      <alignment horizontal="center" vertical="center" wrapText="1"/>
    </xf>
    <xf numFmtId="3" fontId="33" fillId="2" borderId="10" xfId="0" applyNumberFormat="1" applyFont="1" applyFill="1" applyBorder="1" applyAlignment="1">
      <alignment horizontal="center" vertical="center" wrapText="1"/>
    </xf>
    <xf numFmtId="0" fontId="33" fillId="2" borderId="18" xfId="0" applyFont="1" applyFill="1" applyBorder="1" applyAlignment="1">
      <alignment horizontal="center" vertical="center" wrapText="1"/>
    </xf>
    <xf numFmtId="0" fontId="39" fillId="2" borderId="19" xfId="0" applyFont="1" applyFill="1" applyBorder="1" applyAlignment="1">
      <alignment vertical="center" wrapText="1"/>
    </xf>
    <xf numFmtId="0" fontId="39" fillId="2" borderId="4" xfId="0" applyFont="1" applyFill="1" applyBorder="1" applyAlignment="1">
      <alignment horizontal="center" vertical="center" wrapText="1"/>
    </xf>
    <xf numFmtId="3" fontId="39" fillId="2" borderId="2" xfId="0" applyNumberFormat="1" applyFont="1" applyFill="1" applyBorder="1" applyAlignment="1">
      <alignment horizontal="center" vertical="center" wrapText="1"/>
    </xf>
    <xf numFmtId="49" fontId="39" fillId="2" borderId="24" xfId="0" applyNumberFormat="1" applyFont="1" applyFill="1" applyBorder="1" applyAlignment="1">
      <alignment horizontal="center" vertical="center" wrapText="1"/>
    </xf>
    <xf numFmtId="171" fontId="39" fillId="2" borderId="25" xfId="0" applyNumberFormat="1" applyFont="1" applyFill="1" applyBorder="1" applyAlignment="1">
      <alignment horizontal="center" vertical="center" wrapText="1"/>
    </xf>
    <xf numFmtId="171" fontId="39" fillId="2" borderId="24" xfId="0" applyNumberFormat="1" applyFont="1" applyFill="1" applyBorder="1" applyAlignment="1">
      <alignment horizontal="center" vertical="center" wrapText="1"/>
    </xf>
    <xf numFmtId="171" fontId="39" fillId="2" borderId="3" xfId="0" applyNumberFormat="1" applyFont="1" applyFill="1" applyBorder="1" applyAlignment="1">
      <alignment horizontal="center" vertical="center" wrapText="1"/>
    </xf>
    <xf numFmtId="3" fontId="39" fillId="2" borderId="18" xfId="0" applyNumberFormat="1" applyFont="1" applyFill="1" applyBorder="1" applyAlignment="1">
      <alignment horizontal="center" vertical="center" wrapText="1"/>
    </xf>
    <xf numFmtId="3" fontId="39" fillId="2" borderId="19" xfId="0" applyNumberFormat="1" applyFont="1" applyFill="1" applyBorder="1" applyAlignment="1">
      <alignment horizontal="center" vertical="center" wrapText="1"/>
    </xf>
    <xf numFmtId="164" fontId="39" fillId="2" borderId="24" xfId="0" applyNumberFormat="1" applyFont="1" applyFill="1" applyBorder="1" applyAlignment="1">
      <alignment horizontal="center" vertical="center" wrapText="1"/>
    </xf>
    <xf numFmtId="3" fontId="39" fillId="2" borderId="25" xfId="0" applyNumberFormat="1" applyFont="1" applyFill="1" applyBorder="1" applyAlignment="1">
      <alignment horizontal="center" vertical="center" wrapText="1"/>
    </xf>
    <xf numFmtId="3" fontId="39" fillId="2" borderId="24" xfId="0" applyNumberFormat="1" applyFont="1" applyFill="1" applyBorder="1" applyAlignment="1">
      <alignment horizontal="center" vertical="center" wrapText="1"/>
    </xf>
    <xf numFmtId="3" fontId="39" fillId="2" borderId="3" xfId="0" applyNumberFormat="1" applyFont="1" applyFill="1" applyBorder="1" applyAlignment="1">
      <alignment horizontal="center" vertical="center" wrapText="1"/>
    </xf>
    <xf numFmtId="0" fontId="33" fillId="2" borderId="26" xfId="0" applyFont="1" applyFill="1" applyBorder="1" applyAlignment="1">
      <alignment horizontal="center" vertical="center" wrapText="1"/>
    </xf>
    <xf numFmtId="0" fontId="39" fillId="2" borderId="27" xfId="0" applyFont="1" applyFill="1" applyBorder="1" applyAlignment="1">
      <alignment vertical="center" wrapText="1"/>
    </xf>
    <xf numFmtId="0" fontId="39" fillId="2" borderId="28" xfId="0" applyFont="1" applyFill="1" applyBorder="1" applyAlignment="1">
      <alignment horizontal="center" vertical="center" wrapText="1"/>
    </xf>
    <xf numFmtId="164" fontId="39" fillId="2" borderId="29" xfId="0" applyNumberFormat="1" applyFont="1" applyFill="1" applyBorder="1" applyAlignment="1">
      <alignment horizontal="center" vertical="center" wrapText="1"/>
    </xf>
    <xf numFmtId="3" fontId="39" fillId="2" borderId="29" xfId="0" applyNumberFormat="1" applyFont="1" applyFill="1" applyBorder="1" applyAlignment="1">
      <alignment horizontal="center" vertical="center" wrapText="1"/>
    </xf>
    <xf numFmtId="3" fontId="39" fillId="2" borderId="30" xfId="0" applyNumberFormat="1" applyFont="1" applyFill="1" applyBorder="1" applyAlignment="1">
      <alignment horizontal="center" vertical="center" wrapText="1"/>
    </xf>
    <xf numFmtId="164" fontId="39" fillId="2" borderId="31" xfId="0" applyNumberFormat="1" applyFont="1" applyFill="1" applyBorder="1" applyAlignment="1">
      <alignment horizontal="center" vertical="center" wrapText="1"/>
    </xf>
    <xf numFmtId="3" fontId="39" fillId="2" borderId="32" xfId="0" applyNumberFormat="1" applyFont="1" applyFill="1" applyBorder="1" applyAlignment="1">
      <alignment horizontal="center" vertical="center" wrapText="1"/>
    </xf>
    <xf numFmtId="3" fontId="39" fillId="2" borderId="31" xfId="0" applyNumberFormat="1" applyFont="1" applyFill="1" applyBorder="1" applyAlignment="1">
      <alignment horizontal="center" vertical="center" wrapText="1"/>
    </xf>
    <xf numFmtId="3" fontId="39" fillId="2" borderId="33" xfId="0" applyNumberFormat="1" applyFont="1" applyFill="1" applyBorder="1" applyAlignment="1">
      <alignment horizontal="center" vertical="center" wrapText="1"/>
    </xf>
    <xf numFmtId="3" fontId="39" fillId="2" borderId="26" xfId="0" applyNumberFormat="1" applyFont="1" applyFill="1" applyBorder="1" applyAlignment="1">
      <alignment horizontal="center" vertical="center" wrapText="1"/>
    </xf>
    <xf numFmtId="3" fontId="39" fillId="2" borderId="27" xfId="0" applyNumberFormat="1" applyFont="1" applyFill="1" applyBorder="1" applyAlignment="1">
      <alignment horizontal="center" vertical="center" wrapText="1"/>
    </xf>
    <xf numFmtId="0" fontId="33" fillId="2" borderId="9" xfId="0" applyFont="1" applyFill="1" applyBorder="1" applyAlignment="1">
      <alignment horizontal="center" vertical="center"/>
    </xf>
    <xf numFmtId="0" fontId="33" fillId="2" borderId="11" xfId="0" applyFont="1" applyFill="1" applyBorder="1" applyAlignment="1">
      <alignment horizontal="center" vertical="center"/>
    </xf>
    <xf numFmtId="164" fontId="33" fillId="2" borderId="12" xfId="0" applyNumberFormat="1" applyFont="1" applyFill="1" applyBorder="1" applyAlignment="1">
      <alignment horizontal="center" vertical="center"/>
    </xf>
    <xf numFmtId="167" fontId="36" fillId="2" borderId="13" xfId="0" applyNumberFormat="1" applyFont="1" applyFill="1" applyBorder="1" applyAlignment="1">
      <alignment horizontal="center" vertical="center" wrapText="1"/>
    </xf>
    <xf numFmtId="164" fontId="33" fillId="2" borderId="20" xfId="0" applyNumberFormat="1" applyFont="1" applyFill="1" applyBorder="1" applyAlignment="1">
      <alignment horizontal="center" vertical="center" wrapText="1"/>
    </xf>
    <xf numFmtId="3" fontId="33" fillId="2" borderId="20" xfId="0" applyNumberFormat="1" applyFont="1" applyFill="1" applyBorder="1" applyAlignment="1">
      <alignment horizontal="center" vertical="center" wrapText="1"/>
    </xf>
    <xf numFmtId="3" fontId="33" fillId="2" borderId="22" xfId="0" applyNumberFormat="1" applyFont="1" applyFill="1" applyBorder="1" applyAlignment="1">
      <alignment horizontal="center" vertical="center" wrapText="1"/>
    </xf>
    <xf numFmtId="0" fontId="33" fillId="2" borderId="9" xfId="0" applyFont="1" applyFill="1" applyBorder="1" applyAlignment="1">
      <alignment vertical="center"/>
    </xf>
    <xf numFmtId="0" fontId="33" fillId="2" borderId="12" xfId="0" applyFont="1" applyFill="1" applyBorder="1" applyAlignment="1">
      <alignment horizontal="center" vertical="center"/>
    </xf>
    <xf numFmtId="0" fontId="33" fillId="2" borderId="10" xfId="0" applyFont="1" applyFill="1" applyBorder="1" applyAlignment="1">
      <alignment horizontal="center" vertical="center"/>
    </xf>
    <xf numFmtId="164" fontId="0" fillId="2" borderId="0" xfId="0" applyNumberFormat="1" applyFill="1" applyAlignment="1">
      <alignment vertical="center"/>
    </xf>
    <xf numFmtId="0" fontId="33" fillId="2" borderId="18" xfId="0" applyFont="1" applyFill="1" applyBorder="1" applyAlignment="1">
      <alignment horizontal="center" vertical="center"/>
    </xf>
    <xf numFmtId="0" fontId="40" fillId="2" borderId="19" xfId="0" applyFont="1" applyFill="1" applyBorder="1" applyAlignment="1">
      <alignment vertical="center" wrapText="1"/>
    </xf>
    <xf numFmtId="0" fontId="39" fillId="2" borderId="4" xfId="0" applyFont="1" applyFill="1" applyBorder="1" applyAlignment="1">
      <alignment vertical="center"/>
    </xf>
    <xf numFmtId="164" fontId="39" fillId="2" borderId="2" xfId="0" applyNumberFormat="1" applyFont="1" applyFill="1" applyBorder="1" applyAlignment="1">
      <alignment horizontal="center" vertical="center"/>
    </xf>
    <xf numFmtId="0" fontId="39" fillId="2" borderId="25" xfId="0" applyFont="1" applyFill="1" applyBorder="1" applyAlignment="1">
      <alignment horizontal="center" vertical="center"/>
    </xf>
    <xf numFmtId="0" fontId="39" fillId="2" borderId="24" xfId="0" applyFont="1" applyFill="1" applyBorder="1" applyAlignment="1">
      <alignment horizontal="center" vertical="center"/>
    </xf>
    <xf numFmtId="0" fontId="39" fillId="2" borderId="3" xfId="0" applyFont="1" applyFill="1" applyBorder="1" applyAlignment="1">
      <alignment horizontal="center" vertical="center"/>
    </xf>
    <xf numFmtId="0" fontId="39" fillId="2" borderId="18" xfId="0" applyFont="1" applyFill="1" applyBorder="1" applyAlignment="1">
      <alignment vertical="center"/>
    </xf>
    <xf numFmtId="0" fontId="39" fillId="2" borderId="19" xfId="0" applyFont="1" applyFill="1" applyBorder="1" applyAlignment="1">
      <alignment vertical="center"/>
    </xf>
    <xf numFmtId="167" fontId="40" fillId="0" borderId="2" xfId="0" applyNumberFormat="1" applyFont="1" applyBorder="1" applyAlignment="1">
      <alignment horizontal="center" vertical="center" wrapText="1"/>
    </xf>
    <xf numFmtId="3" fontId="39" fillId="2" borderId="2" xfId="0" applyNumberFormat="1" applyFont="1" applyFill="1" applyBorder="1" applyAlignment="1">
      <alignment horizontal="center" vertical="center"/>
    </xf>
    <xf numFmtId="0" fontId="33" fillId="2" borderId="26" xfId="0" applyFont="1" applyFill="1" applyBorder="1" applyAlignment="1">
      <alignment horizontal="center" vertical="center"/>
    </xf>
    <xf numFmtId="0" fontId="39" fillId="2" borderId="29" xfId="0" applyFont="1" applyFill="1" applyBorder="1" applyAlignment="1">
      <alignment horizontal="center" vertical="center"/>
    </xf>
    <xf numFmtId="3" fontId="39" fillId="2" borderId="29" xfId="0" applyNumberFormat="1" applyFont="1" applyFill="1" applyBorder="1" applyAlignment="1">
      <alignment horizontal="center" vertical="center"/>
    </xf>
    <xf numFmtId="3" fontId="39" fillId="2" borderId="30" xfId="0" applyNumberFormat="1" applyFont="1" applyFill="1" applyBorder="1" applyAlignment="1">
      <alignment horizontal="center" vertical="center"/>
    </xf>
    <xf numFmtId="0" fontId="39" fillId="2" borderId="32" xfId="0" applyFont="1" applyFill="1" applyBorder="1" applyAlignment="1">
      <alignment horizontal="center" vertical="center"/>
    </xf>
    <xf numFmtId="0" fontId="39" fillId="2" borderId="31" xfId="0" applyFont="1" applyFill="1" applyBorder="1" applyAlignment="1">
      <alignment horizontal="center" vertical="center"/>
    </xf>
    <xf numFmtId="0" fontId="39" fillId="2" borderId="33" xfId="0" applyFont="1" applyFill="1" applyBorder="1" applyAlignment="1">
      <alignment horizontal="center" vertical="center"/>
    </xf>
    <xf numFmtId="0" fontId="39" fillId="2" borderId="26" xfId="0" applyFont="1" applyFill="1" applyBorder="1" applyAlignment="1">
      <alignment vertical="center"/>
    </xf>
    <xf numFmtId="0" fontId="39" fillId="2" borderId="29" xfId="0" applyFont="1" applyFill="1" applyBorder="1" applyAlignment="1">
      <alignment vertical="center"/>
    </xf>
    <xf numFmtId="0" fontId="39" fillId="2" borderId="27" xfId="0" applyFont="1" applyFill="1" applyBorder="1" applyAlignment="1">
      <alignment vertical="center"/>
    </xf>
    <xf numFmtId="3" fontId="33" fillId="2" borderId="12" xfId="0" applyNumberFormat="1" applyFont="1" applyFill="1" applyBorder="1" applyAlignment="1">
      <alignment horizontal="center" vertical="center"/>
    </xf>
    <xf numFmtId="3" fontId="33" fillId="2" borderId="13" xfId="0" applyNumberFormat="1" applyFont="1" applyFill="1" applyBorder="1" applyAlignment="1">
      <alignment horizontal="center" vertical="center"/>
    </xf>
    <xf numFmtId="0" fontId="33" fillId="2" borderId="21" xfId="0" applyFont="1" applyFill="1" applyBorder="1" applyAlignment="1">
      <alignment horizontal="center" vertical="center"/>
    </xf>
    <xf numFmtId="0" fontId="33" fillId="2" borderId="22" xfId="0" applyFont="1" applyFill="1" applyBorder="1" applyAlignment="1">
      <alignment horizontal="center" vertical="center"/>
    </xf>
    <xf numFmtId="0" fontId="33" fillId="2" borderId="20" xfId="0" applyFont="1" applyFill="1" applyBorder="1" applyAlignment="1">
      <alignment horizontal="center" vertical="center"/>
    </xf>
    <xf numFmtId="0" fontId="39" fillId="2" borderId="9" xfId="0" applyFont="1" applyFill="1" applyBorder="1" applyAlignment="1">
      <alignment vertical="center"/>
    </xf>
    <xf numFmtId="0" fontId="39" fillId="2" borderId="12" xfId="0" applyFont="1" applyFill="1" applyBorder="1" applyAlignment="1">
      <alignment vertical="center"/>
    </xf>
    <xf numFmtId="164" fontId="39" fillId="2" borderId="10" xfId="0" applyNumberFormat="1" applyFont="1" applyFill="1" applyBorder="1" applyAlignment="1">
      <alignment vertical="center"/>
    </xf>
    <xf numFmtId="0" fontId="39" fillId="2" borderId="25" xfId="0" applyFont="1" applyFill="1" applyBorder="1" applyAlignment="1">
      <alignment horizontal="center" vertical="center" wrapText="1"/>
    </xf>
    <xf numFmtId="0" fontId="33" fillId="0" borderId="18" xfId="0" applyFont="1" applyBorder="1" applyAlignment="1">
      <alignment horizontal="center" vertical="center"/>
    </xf>
    <xf numFmtId="1" fontId="39" fillId="0" borderId="2" xfId="0" applyNumberFormat="1" applyFont="1" applyBorder="1" applyAlignment="1">
      <alignment horizontal="center" vertical="center"/>
    </xf>
    <xf numFmtId="164" fontId="6" fillId="0" borderId="24" xfId="0" applyNumberFormat="1" applyFont="1" applyBorder="1" applyAlignment="1">
      <alignment horizontal="center"/>
    </xf>
    <xf numFmtId="0" fontId="39" fillId="0" borderId="24" xfId="0" applyFont="1" applyBorder="1" applyAlignment="1">
      <alignment horizontal="center" vertical="center"/>
    </xf>
    <xf numFmtId="0" fontId="39" fillId="0" borderId="3" xfId="0" applyFont="1" applyBorder="1" applyAlignment="1">
      <alignment horizontal="center" vertical="center"/>
    </xf>
    <xf numFmtId="0" fontId="39" fillId="0" borderId="18" xfId="0" applyFont="1" applyBorder="1" applyAlignment="1">
      <alignment vertical="center"/>
    </xf>
    <xf numFmtId="0" fontId="39" fillId="0" borderId="19" xfId="0" applyFont="1" applyBorder="1" applyAlignment="1">
      <alignment vertical="center"/>
    </xf>
    <xf numFmtId="0" fontId="39" fillId="0" borderId="25" xfId="0" applyFont="1" applyBorder="1" applyAlignment="1">
      <alignment horizontal="center" vertical="center"/>
    </xf>
    <xf numFmtId="0" fontId="33" fillId="0" borderId="26" xfId="0" applyFont="1" applyBorder="1" applyAlignment="1">
      <alignment horizontal="center" vertical="center"/>
    </xf>
    <xf numFmtId="1" fontId="39" fillId="0" borderId="29" xfId="0" applyNumberFormat="1" applyFont="1" applyBorder="1" applyAlignment="1">
      <alignment horizontal="center" vertical="center"/>
    </xf>
    <xf numFmtId="1" fontId="39" fillId="0" borderId="30" xfId="0" applyNumberFormat="1" applyFont="1" applyBorder="1" applyAlignment="1">
      <alignment horizontal="center" vertical="center"/>
    </xf>
    <xf numFmtId="0" fontId="39" fillId="0" borderId="32" xfId="0" applyFont="1" applyBorder="1" applyAlignment="1">
      <alignment horizontal="center" vertical="center"/>
    </xf>
    <xf numFmtId="0" fontId="39" fillId="0" borderId="31" xfId="0" applyFont="1" applyBorder="1" applyAlignment="1">
      <alignment horizontal="center" vertical="center"/>
    </xf>
    <xf numFmtId="0" fontId="39" fillId="0" borderId="33" xfId="0" applyFont="1" applyBorder="1" applyAlignment="1">
      <alignment horizontal="center" vertical="center"/>
    </xf>
    <xf numFmtId="0" fontId="39" fillId="0" borderId="26" xfId="0" applyFont="1" applyBorder="1" applyAlignment="1">
      <alignment vertical="center"/>
    </xf>
    <xf numFmtId="0" fontId="39" fillId="0" borderId="29" xfId="0" applyFont="1" applyBorder="1" applyAlignment="1">
      <alignment vertical="center"/>
    </xf>
    <xf numFmtId="0" fontId="39" fillId="0" borderId="27" xfId="0" applyFont="1" applyBorder="1" applyAlignment="1">
      <alignment vertical="center"/>
    </xf>
    <xf numFmtId="0" fontId="6" fillId="2" borderId="9" xfId="0" applyFont="1" applyFill="1" applyBorder="1" applyAlignment="1">
      <alignment vertical="center"/>
    </xf>
    <xf numFmtId="0" fontId="39" fillId="2" borderId="4" xfId="0" applyFont="1" applyFill="1" applyBorder="1" applyAlignment="1">
      <alignment horizontal="center" vertical="center"/>
    </xf>
    <xf numFmtId="0" fontId="39" fillId="2" borderId="19" xfId="0" applyFont="1" applyFill="1" applyBorder="1" applyAlignment="1">
      <alignment horizontal="center" vertical="center"/>
    </xf>
    <xf numFmtId="164" fontId="39" fillId="0" borderId="2" xfId="0" applyNumberFormat="1" applyFont="1" applyBorder="1" applyAlignment="1">
      <alignment horizontal="center" vertical="center"/>
    </xf>
    <xf numFmtId="164" fontId="39" fillId="0" borderId="24" xfId="0" applyNumberFormat="1" applyFont="1" applyBorder="1" applyAlignment="1">
      <alignment horizontal="center" vertical="center"/>
    </xf>
    <xf numFmtId="0" fontId="39" fillId="0" borderId="29" xfId="0" applyFont="1" applyBorder="1" applyAlignment="1">
      <alignment horizontal="center" vertical="center"/>
    </xf>
    <xf numFmtId="0" fontId="39" fillId="0" borderId="30" xfId="0" applyFont="1" applyBorder="1" applyAlignment="1">
      <alignment horizontal="center" vertical="center"/>
    </xf>
    <xf numFmtId="0" fontId="6" fillId="2" borderId="12" xfId="0" applyFont="1" applyFill="1" applyBorder="1" applyAlignment="1">
      <alignment vertical="center"/>
    </xf>
    <xf numFmtId="0" fontId="6" fillId="2" borderId="10" xfId="0" applyFont="1" applyFill="1" applyBorder="1" applyAlignment="1">
      <alignment vertical="center"/>
    </xf>
    <xf numFmtId="164" fontId="39" fillId="2" borderId="24" xfId="0" applyNumberFormat="1" applyFont="1" applyFill="1" applyBorder="1" applyAlignment="1">
      <alignment horizontal="center" vertical="center"/>
    </xf>
    <xf numFmtId="3" fontId="39" fillId="2" borderId="25" xfId="0" applyNumberFormat="1" applyFont="1" applyFill="1" applyBorder="1" applyAlignment="1">
      <alignment horizontal="center" vertical="center"/>
    </xf>
    <xf numFmtId="3" fontId="39" fillId="2" borderId="24" xfId="0" applyNumberFormat="1" applyFont="1" applyFill="1" applyBorder="1" applyAlignment="1">
      <alignment horizontal="center" vertical="center"/>
    </xf>
    <xf numFmtId="3" fontId="39" fillId="2" borderId="3" xfId="0" applyNumberFormat="1" applyFont="1" applyFill="1" applyBorder="1" applyAlignment="1">
      <alignment horizontal="center" vertical="center"/>
    </xf>
    <xf numFmtId="0" fontId="39" fillId="2" borderId="10" xfId="0" applyFont="1" applyFill="1" applyBorder="1" applyAlignment="1">
      <alignment vertical="center"/>
    </xf>
    <xf numFmtId="0" fontId="6" fillId="2" borderId="25"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3" xfId="0" applyFont="1" applyFill="1" applyBorder="1" applyAlignment="1">
      <alignment horizontal="center" vertical="center"/>
    </xf>
    <xf numFmtId="3" fontId="39" fillId="2" borderId="31" xfId="0" applyNumberFormat="1" applyFont="1" applyFill="1" applyBorder="1" applyAlignment="1">
      <alignment horizontal="center" vertical="center"/>
    </xf>
    <xf numFmtId="0" fontId="6" fillId="2" borderId="32"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33" xfId="0" applyFont="1" applyFill="1" applyBorder="1" applyAlignment="1">
      <alignment horizontal="center" vertical="center"/>
    </xf>
    <xf numFmtId="0" fontId="36" fillId="2" borderId="10" xfId="0" applyFont="1" applyFill="1" applyBorder="1" applyAlignment="1">
      <alignment vertical="center" wrapText="1"/>
    </xf>
    <xf numFmtId="0" fontId="39" fillId="2" borderId="11" xfId="0" applyFont="1" applyFill="1" applyBorder="1" applyAlignment="1">
      <alignment vertical="center"/>
    </xf>
    <xf numFmtId="164" fontId="39" fillId="2" borderId="12" xfId="0" applyNumberFormat="1" applyFont="1" applyFill="1" applyBorder="1" applyAlignment="1">
      <alignment vertical="center"/>
    </xf>
    <xf numFmtId="0" fontId="39" fillId="2" borderId="28" xfId="0" applyFont="1" applyFill="1" applyBorder="1" applyAlignment="1">
      <alignment vertical="center"/>
    </xf>
    <xf numFmtId="165" fontId="17" fillId="2" borderId="1" xfId="0" applyNumberFormat="1" applyFont="1" applyFill="1" applyBorder="1" applyAlignment="1">
      <alignment horizontal="center" vertical="center" wrapText="1"/>
    </xf>
    <xf numFmtId="0" fontId="17" fillId="2"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0" fontId="7" fillId="0" borderId="0" xfId="0" applyFont="1" applyAlignment="1">
      <alignment horizontal="center" vertical="center"/>
    </xf>
    <xf numFmtId="165" fontId="17" fillId="14" borderId="1" xfId="0" applyNumberFormat="1" applyFont="1" applyFill="1" applyBorder="1" applyAlignment="1">
      <alignment horizontal="center" vertical="center" wrapText="1"/>
    </xf>
    <xf numFmtId="0" fontId="17" fillId="14" borderId="1" xfId="0" applyFont="1" applyFill="1" applyBorder="1" applyAlignment="1">
      <alignment horizontal="center" vertical="center" wrapText="1"/>
    </xf>
    <xf numFmtId="167" fontId="17" fillId="14" borderId="1" xfId="0" applyNumberFormat="1" applyFont="1" applyFill="1" applyBorder="1" applyAlignment="1">
      <alignment horizontal="center" vertical="center" wrapText="1"/>
    </xf>
    <xf numFmtId="169" fontId="17" fillId="2" borderId="1" xfId="0" applyNumberFormat="1" applyFont="1" applyFill="1" applyBorder="1" applyAlignment="1">
      <alignment horizontal="center" vertical="center"/>
    </xf>
    <xf numFmtId="167" fontId="7" fillId="14" borderId="1" xfId="0" applyNumberFormat="1" applyFont="1" applyFill="1" applyBorder="1" applyAlignment="1">
      <alignment horizontal="center" vertical="center" wrapText="1"/>
    </xf>
    <xf numFmtId="0" fontId="38" fillId="2" borderId="0" xfId="0" applyFont="1" applyFill="1" applyAlignment="1">
      <alignment horizontal="center" vertical="center"/>
    </xf>
    <xf numFmtId="167" fontId="15" fillId="0" borderId="0" xfId="0" applyNumberFormat="1" applyFont="1" applyAlignment="1">
      <alignment horizontal="center" vertical="center"/>
    </xf>
    <xf numFmtId="0" fontId="28" fillId="14" borderId="0" xfId="0" applyFont="1" applyFill="1"/>
    <xf numFmtId="0" fontId="0" fillId="14" borderId="0" xfId="0" applyFill="1"/>
    <xf numFmtId="0" fontId="6" fillId="14" borderId="0" xfId="0" applyFont="1" applyFill="1" applyAlignment="1">
      <alignment wrapText="1"/>
    </xf>
    <xf numFmtId="0" fontId="0" fillId="15" borderId="0" xfId="0" applyFill="1"/>
    <xf numFmtId="0" fontId="0" fillId="16" borderId="0" xfId="0" applyFill="1"/>
    <xf numFmtId="165" fontId="17" fillId="0" borderId="1" xfId="0" applyNumberFormat="1" applyFont="1" applyFill="1" applyBorder="1" applyAlignment="1">
      <alignment horizontal="center" vertical="center" wrapText="1"/>
    </xf>
    <xf numFmtId="167" fontId="17" fillId="0" borderId="1" xfId="0" applyNumberFormat="1" applyFont="1" applyFill="1" applyBorder="1" applyAlignment="1">
      <alignment horizontal="center" vertical="center" wrapText="1"/>
    </xf>
    <xf numFmtId="164" fontId="17" fillId="14" borderId="1" xfId="0" applyNumberFormat="1" applyFont="1" applyFill="1" applyBorder="1" applyAlignment="1">
      <alignment horizontal="center" vertical="center" wrapText="1"/>
    </xf>
    <xf numFmtId="0" fontId="21" fillId="2" borderId="0" xfId="0" applyFont="1" applyFill="1" applyAlignment="1">
      <alignment wrapText="1"/>
    </xf>
    <xf numFmtId="167" fontId="21" fillId="2" borderId="0" xfId="0" applyNumberFormat="1" applyFont="1" applyFill="1"/>
    <xf numFmtId="164" fontId="21" fillId="2" borderId="0" xfId="0" applyNumberFormat="1" applyFont="1" applyFill="1"/>
    <xf numFmtId="0" fontId="21" fillId="2" borderId="0" xfId="0" applyFont="1" applyFill="1" applyAlignment="1">
      <alignment horizontal="center"/>
    </xf>
    <xf numFmtId="49" fontId="2" fillId="2" borderId="0" xfId="0" applyNumberFormat="1" applyFont="1" applyFill="1"/>
    <xf numFmtId="0" fontId="17" fillId="0" borderId="0" xfId="0" applyFont="1" applyFill="1" applyAlignment="1">
      <alignment horizontal="center" vertical="center"/>
    </xf>
    <xf numFmtId="164" fontId="17" fillId="0" borderId="0" xfId="0" applyNumberFormat="1" applyFont="1" applyFill="1" applyAlignment="1">
      <alignment horizontal="center" vertical="center"/>
    </xf>
    <xf numFmtId="0" fontId="19" fillId="0" borderId="1"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0" fontId="17" fillId="17" borderId="1" xfId="0" applyFont="1" applyFill="1" applyBorder="1" applyAlignment="1">
      <alignment horizontal="center" vertical="center" wrapText="1"/>
    </xf>
    <xf numFmtId="0" fontId="14" fillId="17" borderId="1" xfId="0" applyFont="1" applyFill="1" applyBorder="1" applyAlignment="1">
      <alignment horizontal="center" vertical="center" wrapText="1"/>
    </xf>
    <xf numFmtId="164" fontId="17" fillId="0" borderId="1" xfId="0" applyNumberFormat="1" applyFont="1" applyFill="1" applyBorder="1" applyAlignment="1">
      <alignment horizontal="center" vertical="center" wrapText="1"/>
    </xf>
    <xf numFmtId="166" fontId="14" fillId="17" borderId="1" xfId="0" applyNumberFormat="1" applyFont="1" applyFill="1" applyBorder="1" applyAlignment="1">
      <alignment horizontal="center" vertical="center" wrapText="1"/>
    </xf>
    <xf numFmtId="167" fontId="14" fillId="17" borderId="1" xfId="0" applyNumberFormat="1" applyFont="1" applyFill="1" applyBorder="1" applyAlignment="1">
      <alignment horizontal="center" vertical="center"/>
    </xf>
    <xf numFmtId="170" fontId="17" fillId="0" borderId="1" xfId="0" applyNumberFormat="1" applyFont="1" applyFill="1" applyBorder="1" applyAlignment="1">
      <alignment horizontal="center" vertical="center" wrapText="1"/>
    </xf>
    <xf numFmtId="3" fontId="17" fillId="0" borderId="1" xfId="0" applyNumberFormat="1" applyFont="1" applyFill="1" applyBorder="1" applyAlignment="1">
      <alignment horizontal="center" vertical="center"/>
    </xf>
    <xf numFmtId="167" fontId="17" fillId="0" borderId="0" xfId="0" applyNumberFormat="1" applyFont="1" applyFill="1" applyAlignment="1">
      <alignment horizontal="center" vertical="center"/>
    </xf>
    <xf numFmtId="167" fontId="17" fillId="14" borderId="1" xfId="0" applyNumberFormat="1" applyFont="1" applyFill="1" applyBorder="1" applyAlignment="1">
      <alignment horizontal="center" vertical="center"/>
    </xf>
    <xf numFmtId="3" fontId="17" fillId="11" borderId="5" xfId="0" applyNumberFormat="1" applyFont="1" applyFill="1" applyBorder="1" applyAlignment="1">
      <alignment horizontal="center" vertical="center"/>
    </xf>
    <xf numFmtId="0" fontId="7" fillId="11" borderId="8" xfId="0" applyFont="1" applyFill="1" applyBorder="1" applyAlignment="1">
      <alignment horizontal="center" vertical="center" wrapText="1"/>
    </xf>
    <xf numFmtId="3" fontId="17" fillId="21" borderId="8" xfId="0" applyNumberFormat="1" applyFont="1" applyFill="1" applyBorder="1" applyAlignment="1">
      <alignment horizontal="center" vertical="center" wrapText="1"/>
    </xf>
    <xf numFmtId="3" fontId="17" fillId="11" borderId="8" xfId="0" applyNumberFormat="1" applyFont="1" applyFill="1" applyBorder="1" applyAlignment="1">
      <alignment horizontal="center" vertical="center" wrapText="1"/>
    </xf>
    <xf numFmtId="165" fontId="7" fillId="11" borderId="8" xfId="0" applyNumberFormat="1" applyFont="1" applyFill="1" applyBorder="1" applyAlignment="1">
      <alignment horizontal="center" vertical="center" wrapText="1"/>
    </xf>
    <xf numFmtId="0" fontId="7" fillId="11" borderId="8" xfId="0" applyFont="1" applyFill="1" applyBorder="1" applyAlignment="1">
      <alignment vertical="center" wrapText="1"/>
    </xf>
    <xf numFmtId="165" fontId="7" fillId="24" borderId="5" xfId="0" applyNumberFormat="1" applyFont="1" applyFill="1" applyBorder="1" applyAlignment="1">
      <alignment vertical="center" wrapText="1"/>
    </xf>
    <xf numFmtId="0" fontId="17" fillId="19" borderId="2"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165" fontId="17" fillId="2" borderId="1" xfId="0" applyNumberFormat="1" applyFont="1" applyFill="1" applyBorder="1" applyAlignment="1">
      <alignment horizontal="center" vertical="center" wrapText="1"/>
    </xf>
    <xf numFmtId="0" fontId="7" fillId="14" borderId="1" xfId="0" applyFont="1" applyFill="1" applyBorder="1" applyAlignment="1">
      <alignment horizontal="center" vertical="center" wrapText="1"/>
    </xf>
    <xf numFmtId="0" fontId="17" fillId="14" borderId="0" xfId="0" applyFont="1" applyFill="1" applyAlignment="1">
      <alignment horizontal="center" vertical="center"/>
    </xf>
    <xf numFmtId="0" fontId="19" fillId="14" borderId="0" xfId="0" applyFont="1" applyFill="1" applyAlignment="1">
      <alignment horizontal="center" vertical="center"/>
    </xf>
    <xf numFmtId="0" fontId="17" fillId="14" borderId="1" xfId="0" applyFont="1" applyFill="1" applyBorder="1" applyAlignment="1">
      <alignment horizontal="center" vertical="center"/>
    </xf>
    <xf numFmtId="164" fontId="17" fillId="14" borderId="1" xfId="0" applyNumberFormat="1" applyFont="1" applyFill="1" applyBorder="1" applyAlignment="1">
      <alignment horizontal="center" vertical="center"/>
    </xf>
    <xf numFmtId="169" fontId="17" fillId="14" borderId="0" xfId="0" applyNumberFormat="1" applyFont="1" applyFill="1" applyAlignment="1">
      <alignment horizontal="center" vertical="center"/>
    </xf>
    <xf numFmtId="166" fontId="21" fillId="2" borderId="0" xfId="0" applyNumberFormat="1" applyFont="1" applyFill="1"/>
    <xf numFmtId="166" fontId="0" fillId="2" borderId="0" xfId="0" applyNumberFormat="1" applyFill="1"/>
    <xf numFmtId="0" fontId="10" fillId="14" borderId="0" xfId="0" applyFont="1" applyFill="1"/>
    <xf numFmtId="0" fontId="7" fillId="14" borderId="0" xfId="0" applyFont="1" applyFill="1" applyAlignment="1">
      <alignment horizontal="center" vertical="center"/>
    </xf>
    <xf numFmtId="0" fontId="7" fillId="14" borderId="1" xfId="0" applyFont="1" applyFill="1" applyBorder="1" applyAlignment="1">
      <alignment horizontal="center" vertical="center"/>
    </xf>
    <xf numFmtId="169" fontId="15" fillId="14" borderId="0" xfId="0" applyNumberFormat="1" applyFont="1" applyFill="1" applyAlignment="1">
      <alignment horizontal="center" vertical="center"/>
    </xf>
    <xf numFmtId="0" fontId="26" fillId="14" borderId="0" xfId="0" applyFont="1" applyFill="1"/>
    <xf numFmtId="169" fontId="14" fillId="5" borderId="1" xfId="0" applyNumberFormat="1" applyFont="1" applyFill="1" applyBorder="1" applyAlignment="1">
      <alignment horizontal="center" vertical="center"/>
    </xf>
    <xf numFmtId="0" fontId="21" fillId="0" borderId="0" xfId="0" applyFont="1" applyFill="1"/>
    <xf numFmtId="0" fontId="0" fillId="0" borderId="0" xfId="0" applyFill="1"/>
    <xf numFmtId="164" fontId="21" fillId="0" borderId="0" xfId="0" applyNumberFormat="1" applyFont="1" applyFill="1"/>
    <xf numFmtId="0" fontId="21" fillId="0" borderId="0" xfId="0" applyFont="1" applyFill="1" applyAlignment="1">
      <alignment horizontal="center"/>
    </xf>
    <xf numFmtId="0" fontId="0" fillId="0" borderId="0" xfId="0" applyFill="1" applyAlignment="1">
      <alignment horizontal="center"/>
    </xf>
    <xf numFmtId="167" fontId="21" fillId="0" borderId="0" xfId="0" applyNumberFormat="1" applyFont="1" applyFill="1"/>
    <xf numFmtId="167" fontId="21" fillId="0" borderId="0" xfId="0" applyNumberFormat="1" applyFont="1" applyFill="1" applyAlignment="1">
      <alignment horizontal="center"/>
    </xf>
    <xf numFmtId="167" fontId="8" fillId="0" borderId="0" xfId="0" applyNumberFormat="1" applyFont="1" applyFill="1" applyAlignment="1">
      <alignment horizontal="center"/>
    </xf>
    <xf numFmtId="0" fontId="13" fillId="0" borderId="1" xfId="0" applyFont="1" applyBorder="1" applyAlignment="1">
      <alignment horizontal="left" vertical="center" wrapText="1"/>
    </xf>
    <xf numFmtId="0" fontId="7" fillId="0" borderId="1" xfId="0" applyFont="1" applyBorder="1" applyAlignment="1">
      <alignment horizontal="center" vertical="center" wrapText="1"/>
    </xf>
    <xf numFmtId="0" fontId="13" fillId="0" borderId="8" xfId="0" applyFont="1" applyBorder="1" applyAlignment="1">
      <alignment horizontal="center" vertical="center"/>
    </xf>
    <xf numFmtId="0" fontId="7" fillId="0" borderId="8" xfId="0" applyFont="1" applyBorder="1" applyAlignment="1">
      <alignment horizontal="left" vertical="center" wrapText="1"/>
    </xf>
    <xf numFmtId="0" fontId="7" fillId="0" borderId="8" xfId="0" applyFont="1" applyBorder="1" applyAlignment="1">
      <alignment horizontal="center" vertical="center" wrapText="1"/>
    </xf>
    <xf numFmtId="0" fontId="13" fillId="0" borderId="8" xfId="0" applyFont="1" applyBorder="1" applyAlignment="1">
      <alignment horizontal="left" vertical="center" wrapText="1"/>
    </xf>
    <xf numFmtId="0" fontId="47" fillId="0" borderId="0" xfId="0" applyFont="1" applyAlignment="1">
      <alignment horizontal="center" vertical="center" wrapText="1"/>
    </xf>
    <xf numFmtId="0" fontId="7" fillId="0"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2" borderId="1" xfId="0" applyFont="1" applyFill="1" applyBorder="1" applyAlignment="1">
      <alignment horizontal="center" vertical="center" wrapText="1"/>
    </xf>
    <xf numFmtId="165" fontId="14" fillId="5" borderId="8" xfId="0" applyNumberFormat="1" applyFont="1" applyFill="1" applyBorder="1" applyAlignment="1">
      <alignment horizontal="left" vertical="center" wrapText="1"/>
    </xf>
    <xf numFmtId="0" fontId="15" fillId="5" borderId="8" xfId="0" applyFont="1" applyFill="1" applyBorder="1" applyAlignment="1">
      <alignment horizontal="left" vertical="center" wrapText="1"/>
    </xf>
    <xf numFmtId="0" fontId="17" fillId="0" borderId="1" xfId="0" applyFont="1" applyBorder="1" applyAlignment="1">
      <alignment horizontal="center" vertical="center" wrapText="1"/>
    </xf>
    <xf numFmtId="0" fontId="17" fillId="2" borderId="1"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165" fontId="17" fillId="14" borderId="1" xfId="0" applyNumberFormat="1" applyFont="1" applyFill="1" applyBorder="1" applyAlignment="1">
      <alignment horizontal="center" vertical="center" wrapText="1"/>
    </xf>
    <xf numFmtId="0" fontId="7" fillId="0" borderId="8" xfId="0" applyFont="1" applyBorder="1" applyAlignment="1">
      <alignment horizontal="center" vertical="center"/>
    </xf>
    <xf numFmtId="0" fontId="7" fillId="0" borderId="8" xfId="0" applyFont="1" applyFill="1" applyBorder="1" applyAlignment="1">
      <alignment horizontal="center" vertical="center" wrapText="1"/>
    </xf>
    <xf numFmtId="0" fontId="17" fillId="2" borderId="8" xfId="0" applyFont="1" applyFill="1" applyBorder="1" applyAlignment="1">
      <alignment horizontal="center" vertical="center" wrapText="1"/>
    </xf>
    <xf numFmtId="1" fontId="17" fillId="0" borderId="8" xfId="4" applyNumberFormat="1" applyFont="1" applyBorder="1" applyAlignment="1">
      <alignment horizontal="left" vertical="center" wrapText="1"/>
    </xf>
    <xf numFmtId="0" fontId="1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165" fontId="7" fillId="0" borderId="1" xfId="0" applyNumberFormat="1" applyFont="1" applyFill="1" applyBorder="1" applyAlignment="1">
      <alignment vertical="center" wrapText="1"/>
    </xf>
    <xf numFmtId="164" fontId="7" fillId="0" borderId="1" xfId="0" applyNumberFormat="1" applyFont="1" applyFill="1" applyBorder="1" applyAlignment="1">
      <alignment horizontal="center" vertical="center" wrapText="1"/>
    </xf>
    <xf numFmtId="0" fontId="7" fillId="2" borderId="0" xfId="0" applyFont="1" applyFill="1" applyAlignment="1">
      <alignment horizontal="center" vertical="center"/>
    </xf>
    <xf numFmtId="0" fontId="6" fillId="0" borderId="0" xfId="0" applyFont="1" applyAlignment="1">
      <alignment horizontal="right"/>
    </xf>
    <xf numFmtId="0" fontId="33" fillId="0" borderId="0" xfId="0" applyFont="1" applyAlignment="1">
      <alignment horizontal="center" vertical="center"/>
    </xf>
    <xf numFmtId="0" fontId="6" fillId="0" borderId="0" xfId="0" applyFont="1" applyAlignment="1">
      <alignment horizontal="center" vertical="top"/>
    </xf>
    <xf numFmtId="0" fontId="36" fillId="9" borderId="18" xfId="0" applyFont="1" applyFill="1" applyBorder="1" applyAlignment="1">
      <alignment horizontal="center" vertical="center" wrapText="1"/>
    </xf>
    <xf numFmtId="0" fontId="36" fillId="9" borderId="19" xfId="0" applyFont="1" applyFill="1" applyBorder="1" applyAlignment="1">
      <alignment horizontal="center" vertical="center" wrapText="1"/>
    </xf>
    <xf numFmtId="0" fontId="36" fillId="9" borderId="4" xfId="0" applyFont="1" applyFill="1" applyBorder="1" applyAlignment="1">
      <alignment horizontal="center" vertical="center" wrapText="1"/>
    </xf>
    <xf numFmtId="0" fontId="36" fillId="9" borderId="23" xfId="0" applyFont="1" applyFill="1" applyBorder="1" applyAlignment="1">
      <alignment horizontal="center" vertical="center" wrapText="1"/>
    </xf>
    <xf numFmtId="0" fontId="13" fillId="2" borderId="8" xfId="0" applyFont="1" applyFill="1" applyBorder="1" applyAlignment="1">
      <alignment horizontal="center" vertical="center"/>
    </xf>
    <xf numFmtId="0" fontId="13" fillId="11" borderId="8" xfId="0" applyFont="1" applyFill="1" applyBorder="1" applyAlignment="1">
      <alignment horizontal="left" vertical="center" wrapText="1"/>
    </xf>
    <xf numFmtId="0" fontId="19" fillId="12" borderId="8" xfId="0" applyFont="1" applyFill="1" applyBorder="1" applyAlignment="1">
      <alignment vertical="center" wrapText="1"/>
    </xf>
    <xf numFmtId="0" fontId="17" fillId="19" borderId="8" xfId="0" applyFont="1" applyFill="1" applyBorder="1" applyAlignment="1">
      <alignment vertical="center" wrapText="1"/>
    </xf>
    <xf numFmtId="0" fontId="17" fillId="11" borderId="8" xfId="0" applyFont="1" applyFill="1" applyBorder="1" applyAlignment="1">
      <alignment horizontal="center" vertical="center" wrapText="1"/>
    </xf>
    <xf numFmtId="0" fontId="17" fillId="19" borderId="8" xfId="0" applyFont="1" applyFill="1" applyBorder="1" applyAlignment="1">
      <alignment horizontal="center" vertical="center" wrapText="1"/>
    </xf>
    <xf numFmtId="0" fontId="17" fillId="12" borderId="8" xfId="0" applyFont="1" applyFill="1" applyBorder="1" applyAlignment="1">
      <alignment horizontal="center" vertical="center" wrapText="1"/>
    </xf>
    <xf numFmtId="165" fontId="17" fillId="12" borderId="8" xfId="0" applyNumberFormat="1" applyFont="1" applyFill="1" applyBorder="1" applyAlignment="1">
      <alignment horizontal="left" vertical="center" wrapText="1"/>
    </xf>
    <xf numFmtId="165" fontId="17" fillId="12" borderId="8" xfId="0" applyNumberFormat="1" applyFont="1" applyFill="1" applyBorder="1" applyAlignment="1">
      <alignment horizontal="center" vertical="center" wrapText="1"/>
    </xf>
    <xf numFmtId="165" fontId="7" fillId="12" borderId="8" xfId="0" applyNumberFormat="1" applyFont="1" applyFill="1" applyBorder="1" applyAlignment="1">
      <alignment vertical="center" wrapText="1"/>
    </xf>
    <xf numFmtId="165" fontId="7" fillId="12" borderId="8" xfId="0" applyNumberFormat="1" applyFont="1" applyFill="1" applyBorder="1" applyAlignment="1">
      <alignment horizontal="center" vertical="center" wrapText="1"/>
    </xf>
    <xf numFmtId="165" fontId="7" fillId="13" borderId="8" xfId="0" applyNumberFormat="1" applyFont="1" applyFill="1" applyBorder="1" applyAlignment="1">
      <alignment vertical="center" wrapText="1"/>
    </xf>
    <xf numFmtId="165" fontId="17" fillId="13" borderId="8" xfId="0" applyNumberFormat="1" applyFont="1" applyFill="1" applyBorder="1" applyAlignment="1">
      <alignment horizontal="center" vertical="center" wrapText="1"/>
    </xf>
    <xf numFmtId="165" fontId="19" fillId="23" borderId="8" xfId="0" applyNumberFormat="1" applyFont="1" applyFill="1" applyBorder="1" applyAlignment="1">
      <alignment vertical="center" wrapText="1"/>
    </xf>
    <xf numFmtId="165" fontId="7" fillId="23" borderId="8" xfId="0" applyNumberFormat="1" applyFont="1" applyFill="1" applyBorder="1" applyAlignment="1">
      <alignment horizontal="center" vertical="center" wrapText="1"/>
    </xf>
    <xf numFmtId="0" fontId="7" fillId="22" borderId="8" xfId="0" applyFont="1" applyFill="1" applyBorder="1" applyAlignment="1">
      <alignment horizontal="center" vertical="center"/>
    </xf>
    <xf numFmtId="0" fontId="7" fillId="19" borderId="8" xfId="0" applyFont="1" applyFill="1" applyBorder="1" applyAlignment="1">
      <alignment horizontal="center" vertical="center" wrapText="1"/>
    </xf>
    <xf numFmtId="3" fontId="17" fillId="12" borderId="8" xfId="0" applyNumberFormat="1" applyFont="1" applyFill="1" applyBorder="1" applyAlignment="1">
      <alignment horizontal="center" vertical="center"/>
    </xf>
    <xf numFmtId="3" fontId="17" fillId="12" borderId="8" xfId="0" applyNumberFormat="1" applyFont="1" applyFill="1" applyBorder="1" applyAlignment="1">
      <alignment horizontal="center" vertical="center" wrapText="1"/>
    </xf>
    <xf numFmtId="2" fontId="17" fillId="18" borderId="8" xfId="0" applyNumberFormat="1" applyFont="1" applyFill="1" applyBorder="1" applyAlignment="1">
      <alignment horizontal="center" vertical="center" wrapText="1"/>
    </xf>
    <xf numFmtId="3" fontId="17" fillId="19" borderId="8" xfId="0" applyNumberFormat="1" applyFont="1" applyFill="1" applyBorder="1" applyAlignment="1">
      <alignment horizontal="center" vertical="center" wrapText="1"/>
    </xf>
    <xf numFmtId="165" fontId="7" fillId="18" borderId="8" xfId="0" applyNumberFormat="1" applyFont="1" applyFill="1" applyBorder="1" applyAlignment="1">
      <alignment horizontal="center" vertical="center" wrapText="1"/>
    </xf>
    <xf numFmtId="165" fontId="17" fillId="18" borderId="8" xfId="0" applyNumberFormat="1" applyFont="1" applyFill="1" applyBorder="1" applyAlignment="1">
      <alignment horizontal="center" vertical="center" wrapText="1"/>
    </xf>
    <xf numFmtId="165" fontId="7" fillId="13" borderId="8" xfId="0" applyNumberFormat="1" applyFont="1" applyFill="1" applyBorder="1" applyAlignment="1">
      <alignment horizontal="center" vertical="center" wrapText="1"/>
    </xf>
    <xf numFmtId="3" fontId="17" fillId="20" borderId="8" xfId="0" applyNumberFormat="1" applyFont="1" applyFill="1" applyBorder="1" applyAlignment="1">
      <alignment horizontal="center" vertical="center" wrapText="1"/>
    </xf>
    <xf numFmtId="165" fontId="17" fillId="23" borderId="8" xfId="0" applyNumberFormat="1" applyFont="1" applyFill="1" applyBorder="1" applyAlignment="1">
      <alignment horizontal="center" vertical="center" wrapText="1"/>
    </xf>
    <xf numFmtId="165" fontId="7" fillId="13" borderId="8" xfId="0" applyNumberFormat="1" applyFont="1" applyFill="1" applyBorder="1" applyAlignment="1">
      <alignment horizontal="center" vertical="center"/>
    </xf>
    <xf numFmtId="165" fontId="17" fillId="13" borderId="8" xfId="0" applyNumberFormat="1" applyFont="1" applyFill="1" applyBorder="1" applyAlignment="1">
      <alignment vertical="center" wrapText="1"/>
    </xf>
    <xf numFmtId="165" fontId="17" fillId="24" borderId="8" xfId="0" applyNumberFormat="1" applyFont="1" applyFill="1" applyBorder="1" applyAlignment="1">
      <alignment horizontal="center" vertical="center" wrapText="1"/>
    </xf>
    <xf numFmtId="165" fontId="7" fillId="24" borderId="8" xfId="0" applyNumberFormat="1" applyFont="1" applyFill="1" applyBorder="1" applyAlignment="1">
      <alignment horizontal="center" vertical="center" wrapText="1"/>
    </xf>
    <xf numFmtId="165" fontId="17" fillId="11" borderId="8" xfId="0" applyNumberFormat="1" applyFont="1" applyFill="1" applyBorder="1" applyAlignment="1">
      <alignment vertical="center" wrapText="1"/>
    </xf>
    <xf numFmtId="165" fontId="17" fillId="11" borderId="8" xfId="0" applyNumberFormat="1" applyFont="1" applyFill="1" applyBorder="1" applyAlignment="1">
      <alignment horizontal="center" vertical="center" wrapText="1"/>
    </xf>
    <xf numFmtId="165" fontId="7" fillId="11" borderId="8" xfId="0" applyNumberFormat="1" applyFont="1" applyFill="1" applyBorder="1" applyAlignment="1">
      <alignment vertical="center" wrapText="1"/>
    </xf>
    <xf numFmtId="165" fontId="7" fillId="21" borderId="8" xfId="0" applyNumberFormat="1" applyFont="1" applyFill="1" applyBorder="1" applyAlignment="1">
      <alignment horizontal="center" vertical="center" wrapText="1"/>
    </xf>
    <xf numFmtId="3" fontId="7" fillId="18" borderId="8" xfId="0" applyNumberFormat="1" applyFont="1" applyFill="1" applyBorder="1" applyAlignment="1">
      <alignment horizontal="center" vertical="center"/>
    </xf>
    <xf numFmtId="3" fontId="7" fillId="18" borderId="8" xfId="0" applyNumberFormat="1" applyFont="1" applyFill="1" applyBorder="1" applyAlignment="1">
      <alignment horizontal="center" vertical="center" wrapText="1"/>
    </xf>
    <xf numFmtId="3" fontId="7" fillId="12" borderId="8" xfId="0" applyNumberFormat="1" applyFont="1" applyFill="1" applyBorder="1" applyAlignment="1">
      <alignment horizontal="center" vertical="center" wrapText="1"/>
    </xf>
    <xf numFmtId="3" fontId="17" fillId="18" borderId="8" xfId="0" applyNumberFormat="1" applyFont="1" applyFill="1" applyBorder="1" applyAlignment="1">
      <alignment horizontal="center" vertical="center" wrapText="1"/>
    </xf>
    <xf numFmtId="0" fontId="7" fillId="12" borderId="8" xfId="0" applyFont="1" applyFill="1" applyBorder="1" applyAlignment="1">
      <alignment horizontal="center" vertical="center" wrapText="1"/>
    </xf>
    <xf numFmtId="0" fontId="17" fillId="18" borderId="8" xfId="0" applyFont="1" applyFill="1" applyBorder="1" applyAlignment="1">
      <alignment horizontal="center" vertical="center" wrapText="1"/>
    </xf>
    <xf numFmtId="165" fontId="17" fillId="12" borderId="8" xfId="0" applyNumberFormat="1" applyFont="1" applyFill="1" applyBorder="1" applyAlignment="1">
      <alignment vertical="center" wrapText="1"/>
    </xf>
    <xf numFmtId="3" fontId="17" fillId="11" borderId="8" xfId="0" applyNumberFormat="1" applyFont="1" applyFill="1" applyBorder="1" applyAlignment="1">
      <alignment horizontal="center" vertical="center"/>
    </xf>
    <xf numFmtId="0" fontId="36" fillId="9" borderId="8" xfId="0" applyFont="1" applyFill="1" applyBorder="1" applyAlignment="1">
      <alignment horizontal="center" vertical="center" wrapText="1"/>
    </xf>
    <xf numFmtId="3" fontId="36" fillId="9" borderId="8" xfId="0" applyNumberFormat="1" applyFont="1" applyFill="1" applyBorder="1" applyAlignment="1">
      <alignment horizontal="center" vertical="center" wrapText="1"/>
    </xf>
    <xf numFmtId="3" fontId="39" fillId="2" borderId="8" xfId="0" applyNumberFormat="1" applyFont="1" applyFill="1" applyBorder="1" applyAlignment="1">
      <alignment horizontal="center" vertical="center" wrapText="1"/>
    </xf>
    <xf numFmtId="171" fontId="39" fillId="2" borderId="8" xfId="0" applyNumberFormat="1" applyFont="1" applyFill="1" applyBorder="1" applyAlignment="1">
      <alignment horizontal="center" vertical="center" wrapText="1"/>
    </xf>
    <xf numFmtId="164" fontId="39" fillId="2" borderId="8" xfId="0" applyNumberFormat="1" applyFont="1" applyFill="1" applyBorder="1" applyAlignment="1">
      <alignment horizontal="center" vertical="center" wrapText="1"/>
    </xf>
    <xf numFmtId="0" fontId="39" fillId="2" borderId="8" xfId="0" applyFont="1" applyFill="1" applyBorder="1" applyAlignment="1">
      <alignment horizontal="center" vertical="center"/>
    </xf>
    <xf numFmtId="164" fontId="39" fillId="2" borderId="8" xfId="0" applyNumberFormat="1" applyFont="1" applyFill="1" applyBorder="1" applyAlignment="1">
      <alignment horizontal="center" vertical="center"/>
    </xf>
    <xf numFmtId="0" fontId="39" fillId="2" borderId="8" xfId="0" applyFont="1" applyFill="1" applyBorder="1" applyAlignment="1">
      <alignment vertical="center"/>
    </xf>
    <xf numFmtId="3" fontId="39" fillId="2" borderId="8" xfId="0" applyNumberFormat="1" applyFont="1" applyFill="1" applyBorder="1" applyAlignment="1">
      <alignment horizontal="center" vertical="center"/>
    </xf>
    <xf numFmtId="1" fontId="39" fillId="0" borderId="8" xfId="0" applyNumberFormat="1" applyFont="1" applyBorder="1" applyAlignment="1">
      <alignment horizontal="center" vertical="center"/>
    </xf>
    <xf numFmtId="0" fontId="39" fillId="0" borderId="8" xfId="0" applyFont="1" applyBorder="1" applyAlignment="1">
      <alignment vertical="center"/>
    </xf>
    <xf numFmtId="0" fontId="39" fillId="0" borderId="8" xfId="0" applyFont="1" applyBorder="1" applyAlignment="1">
      <alignment horizontal="center" vertical="center"/>
    </xf>
    <xf numFmtId="164" fontId="39" fillId="0" borderId="8" xfId="0" applyNumberFormat="1" applyFont="1" applyBorder="1" applyAlignment="1">
      <alignment horizontal="center" vertical="center"/>
    </xf>
    <xf numFmtId="165" fontId="7" fillId="19" borderId="5" xfId="0" applyNumberFormat="1" applyFont="1" applyFill="1" applyBorder="1" applyAlignment="1">
      <alignment vertical="center" wrapText="1"/>
    </xf>
    <xf numFmtId="165" fontId="17" fillId="19" borderId="8" xfId="0" applyNumberFormat="1" applyFont="1" applyFill="1" applyBorder="1" applyAlignment="1">
      <alignment horizontal="center" vertical="center" wrapText="1"/>
    </xf>
    <xf numFmtId="165" fontId="13" fillId="12" borderId="8" xfId="0" applyNumberFormat="1" applyFont="1" applyFill="1" applyBorder="1" applyAlignment="1">
      <alignment vertical="center" wrapText="1"/>
    </xf>
    <xf numFmtId="165" fontId="13" fillId="13" borderId="8" xfId="0" applyNumberFormat="1" applyFont="1" applyFill="1" applyBorder="1" applyAlignment="1">
      <alignment vertical="center" wrapText="1"/>
    </xf>
    <xf numFmtId="0" fontId="13" fillId="11" borderId="8" xfId="0" applyFont="1" applyFill="1" applyBorder="1" applyAlignment="1">
      <alignment vertical="center" wrapText="1"/>
    </xf>
    <xf numFmtId="0" fontId="39" fillId="0" borderId="19" xfId="0" applyFont="1" applyFill="1" applyBorder="1" applyAlignment="1">
      <alignment vertical="center" wrapText="1"/>
    </xf>
    <xf numFmtId="0" fontId="39" fillId="0" borderId="27" xfId="0" applyFont="1" applyFill="1" applyBorder="1" applyAlignment="1">
      <alignment vertical="center" wrapText="1"/>
    </xf>
    <xf numFmtId="0" fontId="33" fillId="0" borderId="10" xfId="0" applyFont="1" applyFill="1" applyBorder="1" applyAlignment="1">
      <alignment vertical="center" wrapText="1"/>
    </xf>
    <xf numFmtId="0" fontId="40" fillId="0" borderId="19" xfId="0" applyFont="1" applyFill="1" applyBorder="1" applyAlignment="1">
      <alignment vertical="center" wrapText="1"/>
    </xf>
    <xf numFmtId="0" fontId="0" fillId="0" borderId="0" xfId="0" applyAlignment="1">
      <alignment wrapText="1"/>
    </xf>
    <xf numFmtId="0" fontId="39" fillId="2" borderId="24" xfId="0" applyFont="1" applyFill="1" applyBorder="1" applyAlignment="1">
      <alignment horizontal="center" vertical="center" wrapText="1"/>
    </xf>
    <xf numFmtId="2" fontId="0" fillId="0" borderId="0" xfId="0" applyNumberFormat="1" applyAlignment="1">
      <alignment horizontal="center"/>
    </xf>
    <xf numFmtId="0" fontId="7" fillId="0" borderId="8" xfId="0" applyFont="1" applyFill="1" applyBorder="1" applyAlignment="1">
      <alignment horizontal="center" vertical="center"/>
    </xf>
    <xf numFmtId="2" fontId="33" fillId="2" borderId="20" xfId="0" applyNumberFormat="1" applyFont="1" applyFill="1" applyBorder="1" applyAlignment="1">
      <alignment horizontal="center" vertical="center" wrapText="1"/>
    </xf>
    <xf numFmtId="167" fontId="17" fillId="0" borderId="8" xfId="0" applyNumberFormat="1" applyFont="1" applyFill="1" applyBorder="1" applyAlignment="1">
      <alignment horizontal="center" vertical="center" wrapText="1"/>
    </xf>
    <xf numFmtId="165" fontId="13" fillId="11" borderId="8" xfId="0" applyNumberFormat="1" applyFont="1" applyFill="1" applyBorder="1" applyAlignment="1">
      <alignment vertical="center" wrapText="1"/>
    </xf>
    <xf numFmtId="164" fontId="33" fillId="0" borderId="20" xfId="0" applyNumberFormat="1" applyFont="1" applyFill="1" applyBorder="1" applyAlignment="1">
      <alignment horizontal="center" vertical="center" wrapText="1"/>
    </xf>
    <xf numFmtId="164" fontId="33" fillId="2" borderId="21"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xf>
    <xf numFmtId="0" fontId="17" fillId="0" borderId="4" xfId="0" applyFont="1" applyBorder="1" applyAlignment="1">
      <alignment horizontal="center" vertical="center" wrapText="1"/>
    </xf>
    <xf numFmtId="0" fontId="4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17" fillId="2" borderId="1" xfId="0" applyFont="1" applyFill="1" applyBorder="1" applyAlignment="1">
      <alignment horizontal="center" vertical="center" wrapText="1"/>
    </xf>
    <xf numFmtId="0" fontId="19" fillId="2" borderId="1" xfId="0" applyFont="1" applyFill="1" applyBorder="1" applyAlignment="1">
      <alignment horizontal="left" vertical="center" wrapText="1"/>
    </xf>
    <xf numFmtId="165" fontId="17" fillId="2" borderId="1" xfId="0" applyNumberFormat="1" applyFont="1" applyFill="1" applyBorder="1" applyAlignment="1">
      <alignment horizontal="center" vertical="center" wrapText="1"/>
    </xf>
    <xf numFmtId="165" fontId="7" fillId="0" borderId="1" xfId="0" applyNumberFormat="1" applyFont="1" applyFill="1" applyBorder="1" applyAlignment="1">
      <alignment horizontal="left" vertical="center" wrapText="1"/>
    </xf>
    <xf numFmtId="0" fontId="7"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165" fontId="7" fillId="0" borderId="8" xfId="0" applyNumberFormat="1" applyFont="1" applyBorder="1" applyAlignment="1">
      <alignment horizontal="center" vertical="center" wrapText="1"/>
    </xf>
    <xf numFmtId="0" fontId="17" fillId="0" borderId="8" xfId="0" applyFont="1" applyBorder="1" applyAlignment="1">
      <alignment horizontal="center" vertical="center" wrapText="1"/>
    </xf>
    <xf numFmtId="0" fontId="17" fillId="0" borderId="8" xfId="0" applyFont="1" applyFill="1" applyBorder="1" applyAlignment="1">
      <alignment horizontal="center" vertical="center" wrapText="1"/>
    </xf>
    <xf numFmtId="0" fontId="7" fillId="26" borderId="1" xfId="0" applyFont="1" applyFill="1" applyBorder="1" applyAlignment="1">
      <alignment horizontal="center" vertical="center" wrapText="1"/>
    </xf>
    <xf numFmtId="0" fontId="7" fillId="5" borderId="8" xfId="0" applyFont="1" applyFill="1" applyBorder="1" applyAlignment="1">
      <alignment horizontal="center" vertical="center"/>
    </xf>
    <xf numFmtId="2" fontId="18" fillId="14" borderId="8" xfId="0" applyNumberFormat="1" applyFont="1" applyFill="1" applyBorder="1" applyAlignment="1">
      <alignment horizontal="center" vertical="center" wrapText="1"/>
    </xf>
    <xf numFmtId="167" fontId="15" fillId="5" borderId="8" xfId="0" applyNumberFormat="1" applyFont="1" applyFill="1" applyBorder="1" applyAlignment="1">
      <alignment horizontal="center" vertical="center" wrapText="1"/>
    </xf>
    <xf numFmtId="165" fontId="17" fillId="2" borderId="8" xfId="0" applyNumberFormat="1" applyFont="1" applyFill="1" applyBorder="1" applyAlignment="1">
      <alignment horizontal="center" vertical="center" wrapText="1"/>
    </xf>
    <xf numFmtId="164" fontId="14" fillId="27" borderId="8" xfId="0" applyNumberFormat="1" applyFont="1" applyFill="1" applyBorder="1" applyAlignment="1">
      <alignment horizontal="center" vertical="center" wrapText="1"/>
    </xf>
    <xf numFmtId="169" fontId="49" fillId="0" borderId="8" xfId="0" applyNumberFormat="1" applyFont="1" applyBorder="1" applyAlignment="1">
      <alignment horizontal="center" vertical="center" wrapText="1"/>
    </xf>
    <xf numFmtId="169" fontId="7" fillId="0" borderId="8" xfId="0" applyNumberFormat="1" applyFont="1" applyBorder="1" applyAlignment="1">
      <alignment horizontal="center" vertical="center" wrapText="1"/>
    </xf>
    <xf numFmtId="167" fontId="14" fillId="27" borderId="8" xfId="0" applyNumberFormat="1" applyFont="1" applyFill="1" applyBorder="1" applyAlignment="1">
      <alignment horizontal="center" vertical="center" wrapText="1"/>
    </xf>
    <xf numFmtId="0" fontId="7" fillId="5" borderId="8" xfId="0" applyFont="1" applyFill="1" applyBorder="1" applyAlignment="1">
      <alignment horizontal="center" vertical="center" wrapText="1"/>
    </xf>
    <xf numFmtId="0" fontId="15" fillId="5" borderId="8" xfId="0" applyFont="1" applyFill="1" applyBorder="1" applyAlignment="1">
      <alignment horizontal="center" vertical="center" wrapText="1"/>
    </xf>
    <xf numFmtId="165" fontId="19" fillId="5" borderId="8" xfId="0" applyNumberFormat="1" applyFont="1" applyFill="1" applyBorder="1" applyAlignment="1">
      <alignment horizontal="left" vertical="center" wrapText="1"/>
    </xf>
    <xf numFmtId="167" fontId="14" fillId="5" borderId="8" xfId="0" applyNumberFormat="1" applyFont="1" applyFill="1" applyBorder="1" applyAlignment="1">
      <alignment horizontal="center" vertical="center"/>
    </xf>
    <xf numFmtId="165" fontId="19" fillId="5" borderId="8" xfId="0" applyNumberFormat="1" applyFont="1" applyFill="1" applyBorder="1" applyAlignment="1">
      <alignment horizontal="center" vertical="center" wrapText="1"/>
    </xf>
    <xf numFmtId="0" fontId="6" fillId="0" borderId="0" xfId="0" applyFont="1" applyAlignment="1">
      <alignment vertical="center"/>
    </xf>
    <xf numFmtId="165" fontId="7" fillId="2" borderId="8" xfId="0" applyNumberFormat="1" applyFont="1" applyFill="1" applyBorder="1" applyAlignment="1">
      <alignment horizontal="center" vertical="center" wrapText="1"/>
    </xf>
    <xf numFmtId="2" fontId="17" fillId="2" borderId="8" xfId="0" applyNumberFormat="1" applyFont="1" applyFill="1" applyBorder="1" applyAlignment="1">
      <alignment horizontal="center" vertical="center" wrapText="1"/>
    </xf>
    <xf numFmtId="0" fontId="14" fillId="5" borderId="8" xfId="0" applyFont="1" applyFill="1" applyBorder="1" applyAlignment="1">
      <alignment horizontal="center" vertical="center" wrapText="1"/>
    </xf>
    <xf numFmtId="165" fontId="7" fillId="5" borderId="1" xfId="0" applyNumberFormat="1" applyFont="1" applyFill="1" applyBorder="1" applyAlignment="1">
      <alignment horizontal="center" vertical="center" wrapText="1"/>
    </xf>
    <xf numFmtId="165" fontId="19" fillId="11" borderId="8" xfId="0" applyNumberFormat="1" applyFont="1" applyFill="1" applyBorder="1" applyAlignment="1">
      <alignment vertical="center" wrapText="1"/>
    </xf>
    <xf numFmtId="0" fontId="7" fillId="21" borderId="8" xfId="0" applyFont="1" applyFill="1" applyBorder="1" applyAlignment="1">
      <alignment vertical="center" wrapText="1"/>
    </xf>
    <xf numFmtId="165" fontId="17" fillId="14" borderId="8" xfId="0" applyNumberFormat="1" applyFont="1" applyFill="1" applyBorder="1" applyAlignment="1">
      <alignment horizontal="center" vertical="center" wrapText="1"/>
    </xf>
    <xf numFmtId="0" fontId="15" fillId="5" borderId="8" xfId="0" applyFont="1" applyFill="1" applyBorder="1" applyAlignment="1">
      <alignment horizontal="center" vertical="center"/>
    </xf>
    <xf numFmtId="165" fontId="15" fillId="17" borderId="8" xfId="0" applyNumberFormat="1" applyFont="1" applyFill="1" applyBorder="1" applyAlignment="1">
      <alignment horizontal="center" vertical="center" wrapText="1"/>
    </xf>
    <xf numFmtId="165" fontId="15" fillId="27" borderId="8" xfId="0" applyNumberFormat="1" applyFont="1" applyFill="1" applyBorder="1" applyAlignment="1">
      <alignment horizontal="center" vertical="center" wrapText="1"/>
    </xf>
    <xf numFmtId="167" fontId="17" fillId="2" borderId="8" xfId="0" applyNumberFormat="1" applyFont="1" applyFill="1" applyBorder="1" applyAlignment="1">
      <alignment horizontal="center" vertical="center" wrapText="1"/>
    </xf>
    <xf numFmtId="167" fontId="7" fillId="2" borderId="8" xfId="0" applyNumberFormat="1" applyFont="1" applyFill="1" applyBorder="1" applyAlignment="1">
      <alignment horizontal="center" vertical="center" wrapText="1"/>
    </xf>
    <xf numFmtId="167" fontId="18" fillId="14" borderId="8" xfId="0" applyNumberFormat="1" applyFont="1" applyFill="1" applyBorder="1" applyAlignment="1">
      <alignment horizontal="center" vertical="center" wrapText="1"/>
    </xf>
    <xf numFmtId="3" fontId="18" fillId="14" borderId="8" xfId="0" applyNumberFormat="1" applyFont="1" applyFill="1" applyBorder="1" applyAlignment="1">
      <alignment horizontal="center" vertical="center" wrapText="1"/>
    </xf>
    <xf numFmtId="165" fontId="18" fillId="14" borderId="8" xfId="0" applyNumberFormat="1" applyFont="1" applyFill="1" applyBorder="1" applyAlignment="1">
      <alignment horizontal="center" vertical="center" wrapText="1"/>
    </xf>
    <xf numFmtId="164" fontId="18" fillId="14" borderId="8" xfId="0" applyNumberFormat="1" applyFont="1" applyFill="1" applyBorder="1" applyAlignment="1">
      <alignment horizontal="center" vertical="center" wrapText="1"/>
    </xf>
    <xf numFmtId="165" fontId="14" fillId="25" borderId="1" xfId="0" applyNumberFormat="1" applyFont="1" applyFill="1" applyBorder="1" applyAlignment="1">
      <alignment horizontal="center" vertical="center" wrapText="1"/>
    </xf>
    <xf numFmtId="0" fontId="14" fillId="25" borderId="1" xfId="0" applyFont="1" applyFill="1" applyBorder="1" applyAlignment="1">
      <alignment horizontal="center" vertical="center" wrapText="1"/>
    </xf>
    <xf numFmtId="167" fontId="14" fillId="25" borderId="1" xfId="0" applyNumberFormat="1" applyFont="1" applyFill="1" applyBorder="1" applyAlignment="1">
      <alignment horizontal="center" vertical="center" wrapText="1"/>
    </xf>
    <xf numFmtId="164" fontId="14" fillId="26" borderId="1" xfId="0" applyNumberFormat="1" applyFont="1" applyFill="1" applyBorder="1" applyAlignment="1">
      <alignment horizontal="center" vertical="center" wrapText="1"/>
    </xf>
    <xf numFmtId="0" fontId="14" fillId="25" borderId="1" xfId="0" applyFont="1" applyFill="1" applyBorder="1" applyAlignment="1">
      <alignment horizontal="left" vertical="center" wrapText="1"/>
    </xf>
    <xf numFmtId="165" fontId="19" fillId="2" borderId="1" xfId="0" applyNumberFormat="1" applyFont="1" applyFill="1" applyBorder="1" applyAlignment="1">
      <alignment horizontal="center" vertical="center" wrapText="1"/>
    </xf>
    <xf numFmtId="0" fontId="17" fillId="14" borderId="8" xfId="0" applyFont="1" applyFill="1" applyBorder="1" applyAlignment="1">
      <alignment horizontal="center" vertical="center" wrapText="1"/>
    </xf>
    <xf numFmtId="169" fontId="14" fillId="5" borderId="8" xfId="0" applyNumberFormat="1" applyFont="1" applyFill="1" applyBorder="1" applyAlignment="1">
      <alignment horizontal="center" vertical="center" wrapText="1"/>
    </xf>
    <xf numFmtId="169" fontId="32" fillId="5" borderId="8" xfId="0" applyNumberFormat="1" applyFont="1" applyFill="1" applyBorder="1" applyAlignment="1">
      <alignment horizontal="center" vertical="center"/>
    </xf>
    <xf numFmtId="167" fontId="32" fillId="5" borderId="8" xfId="0" applyNumberFormat="1" applyFont="1" applyFill="1" applyBorder="1" applyAlignment="1">
      <alignment horizontal="center" vertical="center"/>
    </xf>
    <xf numFmtId="167" fontId="14" fillId="5" borderId="8" xfId="0" applyNumberFormat="1" applyFont="1" applyFill="1" applyBorder="1" applyAlignment="1">
      <alignment horizontal="center" vertical="center" wrapText="1"/>
    </xf>
    <xf numFmtId="167" fontId="14" fillId="17" borderId="8" xfId="0" applyNumberFormat="1" applyFont="1" applyFill="1" applyBorder="1" applyAlignment="1">
      <alignment horizontal="center" vertical="center" wrapText="1"/>
    </xf>
    <xf numFmtId="0" fontId="7" fillId="5" borderId="1" xfId="0" applyFont="1" applyFill="1" applyBorder="1" applyAlignment="1">
      <alignment horizontal="center" vertical="center"/>
    </xf>
    <xf numFmtId="0" fontId="7" fillId="5" borderId="8" xfId="0" applyFont="1" applyFill="1" applyBorder="1" applyAlignment="1">
      <alignment horizontal="center" vertical="center"/>
    </xf>
    <xf numFmtId="165" fontId="7" fillId="2"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165" fontId="17" fillId="2" borderId="1" xfId="0" applyNumberFormat="1" applyFont="1" applyFill="1" applyBorder="1" applyAlignment="1">
      <alignment horizontal="center" vertical="center" wrapText="1"/>
    </xf>
    <xf numFmtId="0" fontId="19" fillId="2" borderId="1" xfId="0" applyFont="1" applyFill="1" applyBorder="1" applyAlignment="1">
      <alignment horizontal="left" vertical="center" wrapText="1"/>
    </xf>
    <xf numFmtId="0" fontId="7" fillId="14" borderId="1" xfId="0" applyFont="1" applyFill="1" applyBorder="1" applyAlignment="1">
      <alignment horizontal="center" vertical="center" wrapText="1"/>
    </xf>
    <xf numFmtId="165" fontId="13" fillId="14" borderId="1" xfId="0" applyNumberFormat="1" applyFont="1" applyFill="1" applyBorder="1" applyAlignment="1">
      <alignment horizontal="left" vertical="center" wrapText="1"/>
    </xf>
    <xf numFmtId="165" fontId="7" fillId="14" borderId="1" xfId="0" applyNumberFormat="1" applyFont="1" applyFill="1" applyBorder="1" applyAlignment="1">
      <alignment horizontal="center" vertical="center" wrapText="1"/>
    </xf>
    <xf numFmtId="165" fontId="17" fillId="14" borderId="1" xfId="0" applyNumberFormat="1" applyFont="1" applyFill="1" applyBorder="1" applyAlignment="1">
      <alignment horizontal="center" vertical="center" wrapText="1"/>
    </xf>
    <xf numFmtId="165" fontId="17" fillId="26" borderId="1" xfId="0" applyNumberFormat="1" applyFont="1" applyFill="1" applyBorder="1" applyAlignment="1">
      <alignment vertical="center" wrapText="1"/>
    </xf>
    <xf numFmtId="165" fontId="14" fillId="26" borderId="1" xfId="0" applyNumberFormat="1" applyFont="1" applyFill="1" applyBorder="1" applyAlignment="1">
      <alignment horizontal="center" vertical="center" wrapText="1"/>
    </xf>
    <xf numFmtId="0" fontId="13" fillId="2" borderId="1" xfId="0" applyFont="1" applyFill="1" applyBorder="1" applyAlignment="1">
      <alignment horizontal="left" vertical="center" wrapText="1"/>
    </xf>
    <xf numFmtId="167" fontId="17" fillId="14" borderId="8" xfId="0" applyNumberFormat="1" applyFont="1" applyFill="1" applyBorder="1" applyAlignment="1">
      <alignment horizontal="center" vertical="center" wrapText="1"/>
    </xf>
    <xf numFmtId="165" fontId="17" fillId="2" borderId="8" xfId="0" applyNumberFormat="1" applyFont="1" applyFill="1" applyBorder="1" applyAlignment="1">
      <alignment horizontal="left" vertical="center" wrapText="1"/>
    </xf>
    <xf numFmtId="2" fontId="17" fillId="14" borderId="8" xfId="0" applyNumberFormat="1" applyFont="1" applyFill="1" applyBorder="1" applyAlignment="1">
      <alignment horizontal="center" vertical="center" wrapText="1"/>
    </xf>
    <xf numFmtId="0" fontId="17" fillId="14" borderId="1" xfId="0" applyFont="1" applyFill="1" applyBorder="1" applyAlignment="1">
      <alignment horizontal="left" vertical="center" wrapText="1"/>
    </xf>
    <xf numFmtId="2" fontId="17" fillId="14" borderId="1" xfId="0" applyNumberFormat="1" applyFont="1" applyFill="1" applyBorder="1" applyAlignment="1">
      <alignment horizontal="center" vertical="center" wrapText="1"/>
    </xf>
    <xf numFmtId="165" fontId="7" fillId="2" borderId="1" xfId="0" applyNumberFormat="1" applyFont="1" applyFill="1" applyBorder="1" applyAlignment="1">
      <alignment horizontal="left" vertical="center" wrapText="1"/>
    </xf>
    <xf numFmtId="169" fontId="7" fillId="14" borderId="8" xfId="0" applyNumberFormat="1" applyFont="1" applyFill="1" applyBorder="1" applyAlignment="1">
      <alignment horizontal="center" vertical="center" wrapText="1"/>
    </xf>
    <xf numFmtId="165" fontId="7" fillId="14" borderId="8" xfId="0" applyNumberFormat="1" applyFont="1" applyFill="1" applyBorder="1" applyAlignment="1">
      <alignment horizontal="center" vertical="center" wrapText="1"/>
    </xf>
    <xf numFmtId="165" fontId="9" fillId="2" borderId="8" xfId="0" applyNumberFormat="1" applyFont="1" applyFill="1" applyBorder="1" applyAlignment="1">
      <alignment horizontal="center" vertical="center" wrapText="1"/>
    </xf>
    <xf numFmtId="165" fontId="17" fillId="17" borderId="1" xfId="0" applyNumberFormat="1" applyFont="1" applyFill="1" applyBorder="1" applyAlignment="1">
      <alignment horizontal="center" vertical="center" wrapText="1"/>
    </xf>
    <xf numFmtId="165" fontId="17" fillId="14" borderId="1" xfId="0" applyNumberFormat="1" applyFont="1" applyFill="1" applyBorder="1" applyAlignment="1">
      <alignment vertical="center" wrapText="1"/>
    </xf>
    <xf numFmtId="169" fontId="17" fillId="14" borderId="1" xfId="0" applyNumberFormat="1" applyFont="1" applyFill="1" applyBorder="1" applyAlignment="1">
      <alignment horizontal="center" vertical="center" wrapText="1"/>
    </xf>
    <xf numFmtId="165" fontId="7" fillId="14" borderId="1" xfId="0" applyNumberFormat="1" applyFont="1" applyFill="1" applyBorder="1" applyAlignment="1">
      <alignment vertical="center" wrapText="1"/>
    </xf>
    <xf numFmtId="165" fontId="7" fillId="17" borderId="8" xfId="0" applyNumberFormat="1" applyFont="1" applyFill="1" applyBorder="1" applyAlignment="1">
      <alignment horizontal="center" vertical="center" wrapText="1"/>
    </xf>
    <xf numFmtId="165" fontId="15" fillId="17" borderId="8" xfId="0" applyNumberFormat="1" applyFont="1" applyFill="1" applyBorder="1" applyAlignment="1">
      <alignment horizontal="left" vertical="center" wrapText="1"/>
    </xf>
    <xf numFmtId="0" fontId="7" fillId="17" borderId="8" xfId="0" applyFont="1" applyFill="1" applyBorder="1" applyAlignment="1">
      <alignment horizontal="center" vertical="center" wrapText="1"/>
    </xf>
    <xf numFmtId="0" fontId="7" fillId="28" borderId="1" xfId="0" applyFont="1" applyFill="1" applyBorder="1" applyAlignment="1">
      <alignment horizontal="center" vertical="center" wrapText="1"/>
    </xf>
    <xf numFmtId="164" fontId="17" fillId="29" borderId="1" xfId="0" applyNumberFormat="1" applyFont="1" applyFill="1" applyBorder="1" applyAlignment="1">
      <alignment horizontal="center" vertical="center" wrapText="1"/>
    </xf>
    <xf numFmtId="164" fontId="17" fillId="28" borderId="1" xfId="0" applyNumberFormat="1" applyFont="1" applyFill="1" applyBorder="1" applyAlignment="1">
      <alignment horizontal="center" vertical="center" wrapText="1"/>
    </xf>
    <xf numFmtId="0" fontId="7" fillId="28" borderId="8" xfId="0" applyFont="1" applyFill="1" applyBorder="1" applyAlignment="1">
      <alignment horizontal="center" vertical="center" wrapText="1"/>
    </xf>
    <xf numFmtId="3" fontId="17" fillId="29" borderId="1" xfId="0" applyNumberFormat="1" applyFont="1" applyFill="1" applyBorder="1" applyAlignment="1">
      <alignment horizontal="center" vertical="center" wrapText="1"/>
    </xf>
    <xf numFmtId="3" fontId="17" fillId="29" borderId="1" xfId="0" applyNumberFormat="1" applyFont="1" applyFill="1" applyBorder="1" applyAlignment="1">
      <alignment horizontal="center" vertical="center"/>
    </xf>
    <xf numFmtId="0" fontId="17" fillId="29" borderId="1" xfId="0" applyFont="1" applyFill="1" applyBorder="1" applyAlignment="1">
      <alignment horizontal="center" vertical="center"/>
    </xf>
    <xf numFmtId="2" fontId="17" fillId="28" borderId="1" xfId="0" applyNumberFormat="1" applyFont="1" applyFill="1" applyBorder="1" applyAlignment="1">
      <alignment horizontal="center" vertical="center" wrapText="1"/>
    </xf>
    <xf numFmtId="0" fontId="17" fillId="28" borderId="1" xfId="0" applyFont="1" applyFill="1" applyBorder="1" applyAlignment="1">
      <alignment horizontal="center" vertical="center" wrapText="1"/>
    </xf>
    <xf numFmtId="0" fontId="7" fillId="28" borderId="1" xfId="0" applyFont="1" applyFill="1" applyBorder="1" applyAlignment="1">
      <alignment horizontal="center" vertical="center"/>
    </xf>
    <xf numFmtId="168" fontId="17" fillId="28" borderId="1" xfId="0" applyNumberFormat="1" applyFont="1" applyFill="1" applyBorder="1" applyAlignment="1">
      <alignment horizontal="center" vertical="center" wrapText="1"/>
    </xf>
    <xf numFmtId="166" fontId="17" fillId="28" borderId="1" xfId="0" applyNumberFormat="1" applyFont="1" applyFill="1" applyBorder="1" applyAlignment="1">
      <alignment horizontal="center" vertical="center"/>
    </xf>
    <xf numFmtId="0" fontId="17" fillId="28" borderId="1" xfId="0" applyFont="1" applyFill="1" applyBorder="1" applyAlignment="1">
      <alignment horizontal="center" vertical="center"/>
    </xf>
    <xf numFmtId="166" fontId="17" fillId="28" borderId="1" xfId="0" applyNumberFormat="1" applyFont="1" applyFill="1" applyBorder="1" applyAlignment="1">
      <alignment horizontal="center" vertical="center" wrapText="1"/>
    </xf>
    <xf numFmtId="0" fontId="17" fillId="29" borderId="1" xfId="0" applyFont="1" applyFill="1" applyBorder="1" applyAlignment="1">
      <alignment horizontal="center" vertical="center" wrapText="1"/>
    </xf>
    <xf numFmtId="3" fontId="17" fillId="28" borderId="1" xfId="0" applyNumberFormat="1" applyFont="1" applyFill="1" applyBorder="1" applyAlignment="1">
      <alignment horizontal="center" vertical="center" wrapText="1"/>
    </xf>
    <xf numFmtId="164" fontId="17" fillId="29" borderId="1" xfId="0" applyNumberFormat="1" applyFont="1" applyFill="1" applyBorder="1" applyAlignment="1">
      <alignment horizontal="center" vertical="center"/>
    </xf>
    <xf numFmtId="165" fontId="14" fillId="5" borderId="6" xfId="0" applyNumberFormat="1" applyFont="1" applyFill="1" applyBorder="1" applyAlignment="1">
      <alignment horizontal="left" vertical="center" wrapText="1"/>
    </xf>
    <xf numFmtId="0" fontId="7" fillId="5" borderId="6"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6" fillId="5" borderId="6" xfId="0" applyFont="1" applyFill="1" applyBorder="1" applyAlignment="1">
      <alignment horizontal="center" vertical="center" wrapText="1"/>
    </xf>
    <xf numFmtId="0" fontId="7" fillId="14" borderId="8" xfId="0" applyFont="1" applyFill="1" applyBorder="1" applyAlignment="1">
      <alignment horizontal="center" vertical="center"/>
    </xf>
    <xf numFmtId="165" fontId="42" fillId="28" borderId="1" xfId="0" applyNumberFormat="1" applyFont="1" applyFill="1" applyBorder="1" applyAlignment="1">
      <alignment horizontal="left" vertical="center" wrapText="1"/>
    </xf>
    <xf numFmtId="165" fontId="18" fillId="28" borderId="1" xfId="0" applyNumberFormat="1" applyFont="1" applyFill="1" applyBorder="1" applyAlignment="1">
      <alignment horizontal="center" vertical="center" wrapText="1"/>
    </xf>
    <xf numFmtId="2" fontId="18" fillId="28" borderId="8" xfId="0" applyNumberFormat="1" applyFont="1" applyFill="1" applyBorder="1" applyAlignment="1">
      <alignment horizontal="center" vertical="center" wrapText="1"/>
    </xf>
    <xf numFmtId="0" fontId="7" fillId="30" borderId="8" xfId="0" applyFont="1" applyFill="1" applyBorder="1" applyAlignment="1">
      <alignment horizontal="center" vertical="center"/>
    </xf>
    <xf numFmtId="165" fontId="19" fillId="30" borderId="8" xfId="0" applyNumberFormat="1" applyFont="1" applyFill="1" applyBorder="1" applyAlignment="1">
      <alignment horizontal="left" vertical="center" wrapText="1"/>
    </xf>
    <xf numFmtId="0" fontId="7" fillId="30" borderId="8" xfId="0" applyFont="1" applyFill="1" applyBorder="1" applyAlignment="1">
      <alignment horizontal="center" vertical="center" wrapText="1"/>
    </xf>
    <xf numFmtId="169" fontId="17" fillId="2" borderId="8" xfId="0" applyNumberFormat="1" applyFont="1" applyFill="1" applyBorder="1" applyAlignment="1">
      <alignment horizontal="center" vertical="center" wrapText="1"/>
    </xf>
    <xf numFmtId="170" fontId="14" fillId="2" borderId="8" xfId="0" applyNumberFormat="1" applyFont="1" applyFill="1" applyBorder="1" applyAlignment="1">
      <alignment horizontal="center" vertical="center" wrapText="1"/>
    </xf>
    <xf numFmtId="0" fontId="6" fillId="17" borderId="0" xfId="0" applyFont="1" applyFill="1" applyAlignment="1">
      <alignment vertical="center"/>
    </xf>
    <xf numFmtId="0" fontId="11" fillId="0" borderId="0" xfId="0" applyFont="1" applyBorder="1" applyAlignment="1">
      <alignment horizontal="center" vertical="center"/>
    </xf>
    <xf numFmtId="0" fontId="8" fillId="0" borderId="0" xfId="0" applyFont="1" applyBorder="1"/>
    <xf numFmtId="0" fontId="9" fillId="14" borderId="0" xfId="0" applyFont="1" applyFill="1" applyBorder="1" applyAlignment="1">
      <alignment horizontal="center" vertical="center"/>
    </xf>
    <xf numFmtId="164" fontId="9" fillId="0" borderId="0" xfId="0" applyNumberFormat="1" applyFont="1" applyBorder="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21" fillId="2" borderId="0" xfId="0" applyFont="1" applyFill="1"/>
    <xf numFmtId="0" fontId="7" fillId="2" borderId="0" xfId="0" applyFont="1" applyFill="1" applyAlignment="1">
      <alignment horizontal="center" vertical="center"/>
    </xf>
    <xf numFmtId="0" fontId="17" fillId="0" borderId="0" xfId="0" applyFont="1" applyAlignment="1">
      <alignment horizontal="center" vertical="center"/>
    </xf>
    <xf numFmtId="0" fontId="28" fillId="0" borderId="0" xfId="0" applyFont="1"/>
    <xf numFmtId="0" fontId="28" fillId="2" borderId="0" xfId="0" applyFont="1" applyFill="1"/>
    <xf numFmtId="0" fontId="17" fillId="14" borderId="0" xfId="0" applyFont="1" applyFill="1" applyAlignment="1">
      <alignment horizontal="center" vertical="center"/>
    </xf>
    <xf numFmtId="0" fontId="7" fillId="0" borderId="0" xfId="0" applyFont="1" applyBorder="1" applyAlignment="1">
      <alignment vertical="center"/>
    </xf>
    <xf numFmtId="0" fontId="9" fillId="0" borderId="0" xfId="0" applyFont="1" applyBorder="1" applyAlignment="1">
      <alignment horizontal="center"/>
    </xf>
    <xf numFmtId="0" fontId="9" fillId="0" borderId="0" xfId="0" applyFont="1" applyBorder="1"/>
    <xf numFmtId="0" fontId="9" fillId="14" borderId="0" xfId="0" applyFont="1" applyFill="1" applyBorder="1"/>
    <xf numFmtId="0" fontId="9" fillId="0" borderId="0" xfId="0" applyFont="1" applyBorder="1" applyAlignment="1">
      <alignment horizontal="right"/>
    </xf>
    <xf numFmtId="0" fontId="17" fillId="0" borderId="0" xfId="0" applyFont="1" applyBorder="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left" vertical="center"/>
    </xf>
    <xf numFmtId="0" fontId="10" fillId="14" borderId="0" xfId="0" applyFont="1" applyFill="1" applyBorder="1" applyAlignment="1">
      <alignment horizontal="center" vertical="center"/>
    </xf>
    <xf numFmtId="0" fontId="13" fillId="14" borderId="1" xfId="0" applyFont="1" applyFill="1" applyBorder="1" applyAlignment="1">
      <alignment horizontal="left" vertical="center" wrapText="1"/>
    </xf>
    <xf numFmtId="165" fontId="7" fillId="2" borderId="1" xfId="0" applyNumberFormat="1" applyFont="1" applyFill="1" applyBorder="1" applyAlignment="1">
      <alignment horizontal="center" vertical="center" wrapText="1"/>
    </xf>
    <xf numFmtId="165" fontId="7" fillId="14" borderId="1" xfId="0" applyNumberFormat="1" applyFont="1" applyFill="1" applyBorder="1" applyAlignment="1">
      <alignment horizontal="center" vertical="center" wrapText="1"/>
    </xf>
    <xf numFmtId="0" fontId="7" fillId="14" borderId="1" xfId="0" applyFont="1" applyFill="1" applyBorder="1" applyAlignment="1">
      <alignment horizontal="center" vertical="center" wrapText="1"/>
    </xf>
    <xf numFmtId="0" fontId="13" fillId="5" borderId="2" xfId="0" applyFont="1" applyFill="1" applyBorder="1" applyAlignment="1">
      <alignment horizontal="center" vertical="center" wrapText="1"/>
    </xf>
    <xf numFmtId="165" fontId="17" fillId="2" borderId="1" xfId="0" applyNumberFormat="1" applyFont="1" applyFill="1" applyBorder="1" applyAlignment="1">
      <alignment horizontal="center" vertical="center" wrapText="1"/>
    </xf>
    <xf numFmtId="0" fontId="17" fillId="14" borderId="1" xfId="0" applyFont="1" applyFill="1" applyBorder="1" applyAlignment="1">
      <alignment horizontal="center" vertical="center" wrapText="1"/>
    </xf>
    <xf numFmtId="165" fontId="13" fillId="14" borderId="1" xfId="0" applyNumberFormat="1" applyFont="1" applyFill="1" applyBorder="1" applyAlignment="1">
      <alignment horizontal="left" vertical="center" wrapText="1"/>
    </xf>
    <xf numFmtId="165" fontId="17" fillId="14" borderId="1" xfId="0" applyNumberFormat="1" applyFont="1" applyFill="1" applyBorder="1" applyAlignment="1">
      <alignment horizontal="center" vertical="center" wrapText="1"/>
    </xf>
    <xf numFmtId="165" fontId="17" fillId="14" borderId="1" xfId="0" applyNumberFormat="1" applyFont="1" applyFill="1" applyBorder="1" applyAlignment="1">
      <alignment horizontal="left" vertical="center" wrapText="1"/>
    </xf>
    <xf numFmtId="0" fontId="13" fillId="14" borderId="8" xfId="0" applyFont="1" applyFill="1" applyBorder="1" applyAlignment="1">
      <alignment horizontal="left" vertical="center" wrapText="1"/>
    </xf>
    <xf numFmtId="0" fontId="19" fillId="2" borderId="8" xfId="0" applyFont="1" applyFill="1" applyBorder="1" applyAlignment="1">
      <alignment horizontal="left" vertical="center" wrapText="1"/>
    </xf>
    <xf numFmtId="0" fontId="6" fillId="2" borderId="1" xfId="0" applyFont="1" applyFill="1" applyBorder="1" applyAlignment="1">
      <alignment horizontal="center" vertical="center"/>
    </xf>
    <xf numFmtId="165" fontId="7" fillId="2" borderId="1" xfId="0" applyNumberFormat="1" applyFont="1" applyFill="1" applyBorder="1" applyAlignment="1">
      <alignment horizontal="center" vertical="center"/>
    </xf>
    <xf numFmtId="165" fontId="17" fillId="14" borderId="1" xfId="0" applyNumberFormat="1" applyFont="1" applyFill="1" applyBorder="1" applyAlignment="1">
      <alignment horizontal="center" vertical="center"/>
    </xf>
    <xf numFmtId="4" fontId="7" fillId="2" borderId="1" xfId="0" applyNumberFormat="1" applyFont="1" applyFill="1" applyBorder="1" applyAlignment="1">
      <alignment horizontal="center" vertical="center" wrapText="1"/>
    </xf>
    <xf numFmtId="172" fontId="17" fillId="14" borderId="1" xfId="0" applyNumberFormat="1" applyFont="1" applyFill="1" applyBorder="1" applyAlignment="1">
      <alignment horizontal="center" vertical="center"/>
    </xf>
    <xf numFmtId="0" fontId="7" fillId="14" borderId="8" xfId="0" applyFont="1" applyFill="1" applyBorder="1" applyAlignment="1">
      <alignment horizontal="center" vertical="center" wrapText="1"/>
    </xf>
    <xf numFmtId="4" fontId="17" fillId="2" borderId="1" xfId="0" applyNumberFormat="1" applyFont="1" applyFill="1" applyBorder="1" applyAlignment="1">
      <alignment horizontal="center" vertical="center" wrapText="1"/>
    </xf>
    <xf numFmtId="4" fontId="46" fillId="2" borderId="8" xfId="5" applyNumberFormat="1" applyFont="1" applyFill="1" applyBorder="1" applyAlignment="1">
      <alignment horizontal="center" vertical="center" wrapText="1"/>
    </xf>
    <xf numFmtId="4" fontId="17" fillId="14" borderId="8" xfId="5" applyNumberFormat="1" applyFont="1" applyFill="1" applyBorder="1" applyAlignment="1">
      <alignment horizontal="center" vertical="center" wrapText="1"/>
    </xf>
    <xf numFmtId="3" fontId="46" fillId="2" borderId="8" xfId="5" applyNumberFormat="1" applyFont="1" applyFill="1" applyBorder="1" applyAlignment="1">
      <alignment horizontal="center" vertical="center"/>
    </xf>
    <xf numFmtId="3" fontId="17" fillId="14" borderId="8" xfId="5" applyNumberFormat="1" applyFont="1" applyFill="1" applyBorder="1" applyAlignment="1">
      <alignment horizontal="center" vertical="center"/>
    </xf>
    <xf numFmtId="164" fontId="46" fillId="2" borderId="0" xfId="5" applyNumberFormat="1" applyFont="1" applyFill="1" applyAlignment="1">
      <alignment horizontal="center" vertical="center"/>
    </xf>
    <xf numFmtId="164" fontId="17" fillId="14" borderId="8" xfId="5" applyNumberFormat="1" applyFont="1" applyFill="1" applyBorder="1" applyAlignment="1">
      <alignment horizontal="center" vertical="center"/>
    </xf>
    <xf numFmtId="3" fontId="46" fillId="2" borderId="8" xfId="5" applyNumberFormat="1" applyFont="1" applyFill="1" applyBorder="1" applyAlignment="1">
      <alignment horizontal="center" vertical="center" wrapText="1"/>
    </xf>
    <xf numFmtId="3" fontId="17" fillId="14" borderId="8" xfId="5" applyNumberFormat="1" applyFont="1" applyFill="1" applyBorder="1" applyAlignment="1">
      <alignment horizontal="center" vertical="center" wrapText="1"/>
    </xf>
    <xf numFmtId="167" fontId="46" fillId="2" borderId="8" xfId="5" applyNumberFormat="1" applyFont="1" applyFill="1" applyBorder="1" applyAlignment="1">
      <alignment horizontal="center" vertical="center" wrapText="1"/>
    </xf>
    <xf numFmtId="164" fontId="17" fillId="14" borderId="8" xfId="5" applyNumberFormat="1" applyFont="1" applyFill="1" applyBorder="1" applyAlignment="1">
      <alignment horizontal="center" vertical="center" wrapText="1"/>
    </xf>
    <xf numFmtId="1" fontId="17" fillId="2" borderId="1" xfId="0" applyNumberFormat="1" applyFont="1" applyFill="1" applyBorder="1" applyAlignment="1">
      <alignment horizontal="center" vertical="center" wrapText="1"/>
    </xf>
    <xf numFmtId="1" fontId="46" fillId="2" borderId="8" xfId="5" applyNumberFormat="1" applyFont="1" applyFill="1" applyBorder="1" applyAlignment="1">
      <alignment horizontal="center" vertical="center" wrapText="1"/>
    </xf>
    <xf numFmtId="1" fontId="17" fillId="14" borderId="8" xfId="5" applyNumberFormat="1" applyFont="1" applyFill="1" applyBorder="1" applyAlignment="1">
      <alignment horizontal="center" vertical="center" wrapText="1"/>
    </xf>
    <xf numFmtId="164" fontId="17" fillId="14" borderId="8" xfId="0" applyNumberFormat="1" applyFont="1" applyFill="1" applyBorder="1" applyAlignment="1">
      <alignment horizontal="center" vertical="center" wrapText="1"/>
    </xf>
    <xf numFmtId="164" fontId="46" fillId="2" borderId="8" xfId="5" applyNumberFormat="1" applyFont="1" applyFill="1" applyBorder="1" applyAlignment="1">
      <alignment horizontal="center" vertical="center" wrapText="1"/>
    </xf>
    <xf numFmtId="164" fontId="17" fillId="2" borderId="8" xfId="5" applyNumberFormat="1" applyFont="1" applyFill="1" applyBorder="1" applyAlignment="1">
      <alignment horizontal="center" vertical="center" wrapText="1"/>
    </xf>
    <xf numFmtId="169" fontId="7" fillId="2" borderId="1" xfId="0" applyNumberFormat="1" applyFont="1" applyFill="1" applyBorder="1" applyAlignment="1">
      <alignment horizontal="center" vertical="center" wrapText="1"/>
    </xf>
    <xf numFmtId="0" fontId="9" fillId="0" borderId="0" xfId="0" applyFont="1" applyBorder="1" applyAlignment="1">
      <alignment horizontal="right"/>
    </xf>
    <xf numFmtId="0" fontId="10" fillId="0" borderId="0" xfId="0" applyFont="1" applyBorder="1" applyAlignment="1">
      <alignment horizontal="left" vertical="center" wrapText="1"/>
    </xf>
    <xf numFmtId="0" fontId="9" fillId="0" borderId="0" xfId="0" applyFont="1" applyBorder="1" applyAlignment="1">
      <alignment horizontal="left" vertical="center"/>
    </xf>
    <xf numFmtId="0" fontId="13" fillId="0" borderId="1" xfId="0" applyFont="1" applyBorder="1" applyAlignment="1">
      <alignment horizontal="center" vertical="center" wrapText="1"/>
    </xf>
    <xf numFmtId="0" fontId="13" fillId="0" borderId="8" xfId="0" applyFont="1" applyBorder="1" applyAlignment="1">
      <alignment horizontal="center" vertical="center" wrapText="1"/>
    </xf>
    <xf numFmtId="0" fontId="17" fillId="0" borderId="0" xfId="0" applyFont="1" applyBorder="1" applyAlignment="1">
      <alignment horizontal="center" vertical="center"/>
    </xf>
    <xf numFmtId="0" fontId="13" fillId="3" borderId="8" xfId="0" applyFont="1" applyFill="1" applyBorder="1" applyAlignment="1">
      <alignment horizontal="center" vertical="center"/>
    </xf>
    <xf numFmtId="0" fontId="13" fillId="4" borderId="8" xfId="0" applyFont="1" applyFill="1" applyBorder="1" applyAlignment="1">
      <alignment horizontal="center" vertical="center"/>
    </xf>
    <xf numFmtId="0" fontId="7" fillId="4" borderId="8" xfId="0" applyFont="1" applyFill="1" applyBorder="1" applyAlignment="1">
      <alignment horizontal="center" vertical="center"/>
    </xf>
    <xf numFmtId="0" fontId="7" fillId="5" borderId="8" xfId="0" applyFont="1" applyFill="1" applyBorder="1" applyAlignment="1">
      <alignment horizontal="center" vertical="center"/>
    </xf>
    <xf numFmtId="0" fontId="19" fillId="3" borderId="8" xfId="0" applyFont="1" applyFill="1" applyBorder="1" applyAlignment="1">
      <alignment horizontal="center" vertical="center"/>
    </xf>
    <xf numFmtId="0" fontId="17" fillId="3" borderId="8" xfId="0" applyFont="1" applyFill="1" applyBorder="1" applyAlignment="1">
      <alignment horizontal="center" vertical="center"/>
    </xf>
    <xf numFmtId="0" fontId="13" fillId="5" borderId="1" xfId="0" applyFont="1" applyFill="1" applyBorder="1" applyAlignment="1">
      <alignment horizontal="center" vertical="center"/>
    </xf>
    <xf numFmtId="165" fontId="10" fillId="3" borderId="1" xfId="0" applyNumberFormat="1" applyFont="1" applyFill="1" applyBorder="1" applyAlignment="1">
      <alignment horizontal="center" vertical="center" wrapText="1"/>
    </xf>
    <xf numFmtId="165" fontId="20" fillId="3" borderId="1" xfId="0" applyNumberFormat="1" applyFont="1" applyFill="1" applyBorder="1" applyAlignment="1">
      <alignment horizontal="center" vertical="center" wrapText="1"/>
    </xf>
    <xf numFmtId="165" fontId="13" fillId="3" borderId="1" xfId="0" applyNumberFormat="1" applyFont="1" applyFill="1" applyBorder="1" applyAlignment="1">
      <alignment horizontal="center" vertical="center" wrapText="1"/>
    </xf>
    <xf numFmtId="165" fontId="13" fillId="5" borderId="1"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xf>
    <xf numFmtId="0" fontId="13" fillId="3" borderId="1" xfId="0" applyFont="1" applyFill="1" applyBorder="1" applyAlignment="1">
      <alignment horizontal="center" vertical="center"/>
    </xf>
    <xf numFmtId="0" fontId="7" fillId="5" borderId="2"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15" fillId="5" borderId="1" xfId="0" applyFont="1" applyFill="1" applyBorder="1" applyAlignment="1">
      <alignment horizontal="left" vertical="center" wrapText="1"/>
    </xf>
    <xf numFmtId="165" fontId="19" fillId="5" borderId="8" xfId="0" applyNumberFormat="1" applyFont="1" applyFill="1" applyBorder="1" applyAlignment="1">
      <alignment horizontal="center" vertical="center" wrapText="1"/>
    </xf>
    <xf numFmtId="0" fontId="13" fillId="5" borderId="2" xfId="0" applyFont="1" applyFill="1" applyBorder="1" applyAlignment="1">
      <alignment horizontal="center" vertical="center"/>
    </xf>
    <xf numFmtId="0" fontId="13" fillId="5" borderId="3" xfId="0" applyFont="1" applyFill="1" applyBorder="1" applyAlignment="1">
      <alignment horizontal="center" vertical="center"/>
    </xf>
    <xf numFmtId="0" fontId="13" fillId="5" borderId="4" xfId="0" applyFont="1" applyFill="1" applyBorder="1" applyAlignment="1">
      <alignment horizontal="center" vertical="center"/>
    </xf>
    <xf numFmtId="0" fontId="17" fillId="5" borderId="8" xfId="0" applyFont="1" applyFill="1" applyBorder="1" applyAlignment="1">
      <alignment horizontal="center" vertical="center" wrapText="1"/>
    </xf>
    <xf numFmtId="167" fontId="17" fillId="27" borderId="2" xfId="0" applyNumberFormat="1" applyFont="1" applyFill="1" applyBorder="1" applyAlignment="1">
      <alignment horizontal="center" vertical="center" wrapText="1"/>
    </xf>
    <xf numFmtId="167" fontId="17" fillId="27" borderId="3" xfId="0" applyNumberFormat="1" applyFont="1" applyFill="1" applyBorder="1" applyAlignment="1">
      <alignment horizontal="center" vertical="center" wrapText="1"/>
    </xf>
    <xf numFmtId="167" fontId="17" fillId="27" borderId="4" xfId="0" applyNumberFormat="1" applyFont="1" applyFill="1" applyBorder="1" applyAlignment="1">
      <alignment horizontal="center" vertical="center" wrapText="1"/>
    </xf>
    <xf numFmtId="165" fontId="19" fillId="5" borderId="2" xfId="0" applyNumberFormat="1" applyFont="1" applyFill="1" applyBorder="1" applyAlignment="1">
      <alignment horizontal="center" vertical="center" wrapText="1"/>
    </xf>
    <xf numFmtId="165" fontId="19" fillId="5" borderId="3" xfId="0" applyNumberFormat="1" applyFont="1" applyFill="1" applyBorder="1" applyAlignment="1">
      <alignment horizontal="center" vertical="center" wrapText="1"/>
    </xf>
    <xf numFmtId="165" fontId="19" fillId="5" borderId="4" xfId="0" applyNumberFormat="1"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2" borderId="1" xfId="0" applyFont="1" applyFill="1" applyBorder="1" applyAlignment="1">
      <alignment horizontal="center" vertical="center"/>
    </xf>
    <xf numFmtId="0" fontId="23" fillId="2" borderId="2" xfId="0" applyFont="1" applyFill="1" applyBorder="1" applyAlignment="1">
      <alignment horizontal="left" vertical="center" wrapText="1"/>
    </xf>
    <xf numFmtId="0" fontId="23" fillId="2" borderId="3" xfId="0" applyFont="1" applyFill="1" applyBorder="1" applyAlignment="1">
      <alignment horizontal="left" vertical="center" wrapText="1"/>
    </xf>
    <xf numFmtId="0" fontId="23" fillId="2" borderId="4" xfId="0" applyFont="1" applyFill="1" applyBorder="1" applyAlignment="1">
      <alignment horizontal="left" vertical="center" wrapText="1"/>
    </xf>
    <xf numFmtId="0" fontId="23" fillId="2" borderId="2"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7" fillId="0" borderId="0" xfId="0" applyFont="1" applyAlignment="1">
      <alignment horizontal="center" vertical="center" wrapText="1"/>
    </xf>
    <xf numFmtId="0" fontId="10" fillId="0" borderId="0" xfId="0" applyFont="1" applyAlignment="1">
      <alignment horizontal="center" vertical="center"/>
    </xf>
    <xf numFmtId="0" fontId="27" fillId="0" borderId="0" xfId="0" applyFont="1" applyAlignment="1">
      <alignment horizontal="center" vertical="center"/>
    </xf>
    <xf numFmtId="0" fontId="7" fillId="0" borderId="0" xfId="0" applyFont="1" applyAlignment="1">
      <alignment horizontal="center" vertical="center"/>
    </xf>
    <xf numFmtId="0" fontId="17"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9" fillId="14" borderId="1" xfId="0" applyFont="1" applyFill="1" applyBorder="1" applyAlignment="1">
      <alignment horizontal="center" vertical="center" wrapText="1"/>
    </xf>
    <xf numFmtId="0" fontId="19" fillId="3" borderId="1" xfId="0" applyFont="1" applyFill="1" applyBorder="1" applyAlignment="1">
      <alignment horizontal="center" vertical="center"/>
    </xf>
    <xf numFmtId="0" fontId="19" fillId="4" borderId="1" xfId="0" applyFont="1" applyFill="1" applyBorder="1" applyAlignment="1">
      <alignment horizontal="center" vertical="center"/>
    </xf>
    <xf numFmtId="0" fontId="17" fillId="4" borderId="1" xfId="0" applyFont="1" applyFill="1" applyBorder="1" applyAlignment="1">
      <alignment horizontal="center" vertical="center"/>
    </xf>
    <xf numFmtId="0" fontId="19" fillId="5" borderId="1" xfId="0" applyFont="1" applyFill="1" applyBorder="1" applyAlignment="1">
      <alignment horizontal="center" vertical="center"/>
    </xf>
    <xf numFmtId="0" fontId="17" fillId="5" borderId="1" xfId="0" applyFont="1" applyFill="1" applyBorder="1" applyAlignment="1">
      <alignment horizontal="center" vertical="center"/>
    </xf>
    <xf numFmtId="0" fontId="19" fillId="5" borderId="1" xfId="0" applyFont="1" applyFill="1" applyBorder="1" applyAlignment="1">
      <alignment horizontal="center" vertical="center" shrinkToFit="1"/>
    </xf>
    <xf numFmtId="0" fontId="19" fillId="5" borderId="6" xfId="0" applyFont="1" applyFill="1" applyBorder="1" applyAlignment="1">
      <alignment horizontal="center" vertical="center" shrinkToFit="1"/>
    </xf>
    <xf numFmtId="0" fontId="19" fillId="5" borderId="1" xfId="0" applyFont="1" applyFill="1" applyBorder="1" applyAlignment="1">
      <alignment horizontal="center" vertical="center" wrapText="1"/>
    </xf>
    <xf numFmtId="0" fontId="17" fillId="0" borderId="1" xfId="0" applyFont="1" applyBorder="1" applyAlignment="1">
      <alignment horizontal="center" vertical="center"/>
    </xf>
    <xf numFmtId="0" fontId="17" fillId="28" borderId="1" xfId="0" applyFont="1" applyFill="1" applyBorder="1" applyAlignment="1">
      <alignment horizontal="left" vertical="center" wrapText="1"/>
    </xf>
    <xf numFmtId="0" fontId="17" fillId="28" borderId="1" xfId="0" applyFont="1" applyFill="1" applyBorder="1" applyAlignment="1">
      <alignment horizontal="center" vertical="center" wrapText="1"/>
    </xf>
    <xf numFmtId="0" fontId="19" fillId="28" borderId="1" xfId="0" applyFont="1" applyFill="1" applyBorder="1" applyAlignment="1">
      <alignment horizontal="left" vertical="center" wrapText="1"/>
    </xf>
    <xf numFmtId="0" fontId="17" fillId="29" borderId="1" xfId="0" applyFont="1" applyFill="1" applyBorder="1" applyAlignment="1">
      <alignment horizontal="center" vertical="center" wrapText="1"/>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28" borderId="5" xfId="0" applyFont="1" applyFill="1" applyBorder="1" applyAlignment="1">
      <alignment horizontal="center" vertical="center"/>
    </xf>
    <xf numFmtId="0" fontId="7" fillId="28" borderId="7" xfId="0" applyFont="1" applyFill="1" applyBorder="1" applyAlignment="1">
      <alignment horizontal="center" vertical="center"/>
    </xf>
    <xf numFmtId="0" fontId="7" fillId="28" borderId="6" xfId="0" applyFont="1" applyFill="1" applyBorder="1" applyAlignment="1">
      <alignment horizontal="center" vertical="center"/>
    </xf>
    <xf numFmtId="0" fontId="7" fillId="28" borderId="5" xfId="0" applyFont="1" applyFill="1" applyBorder="1" applyAlignment="1">
      <alignment horizontal="left" vertical="center" wrapText="1"/>
    </xf>
    <xf numFmtId="0" fontId="7" fillId="28" borderId="7" xfId="0" applyFont="1" applyFill="1" applyBorder="1" applyAlignment="1">
      <alignment horizontal="left" vertical="center" wrapText="1"/>
    </xf>
    <xf numFmtId="0" fontId="7" fillId="28" borderId="6" xfId="0" applyFont="1" applyFill="1" applyBorder="1" applyAlignment="1">
      <alignment horizontal="left" vertical="center" wrapText="1"/>
    </xf>
    <xf numFmtId="0" fontId="7" fillId="28" borderId="1" xfId="0" applyFont="1" applyFill="1" applyBorder="1" applyAlignment="1">
      <alignment horizontal="center" vertical="center" wrapText="1"/>
    </xf>
    <xf numFmtId="0" fontId="7" fillId="28" borderId="5" xfId="0" applyFont="1" applyFill="1" applyBorder="1" applyAlignment="1">
      <alignment horizontal="center" vertical="center" wrapText="1"/>
    </xf>
    <xf numFmtId="0" fontId="7" fillId="28" borderId="7" xfId="0" applyFont="1" applyFill="1" applyBorder="1" applyAlignment="1">
      <alignment horizontal="center" vertical="center" wrapText="1"/>
    </xf>
    <xf numFmtId="0" fontId="7" fillId="28" borderId="6" xfId="0" applyFont="1" applyFill="1" applyBorder="1" applyAlignment="1">
      <alignment horizontal="center" vertical="center" wrapText="1"/>
    </xf>
    <xf numFmtId="0" fontId="17" fillId="28" borderId="5" xfId="0" applyFont="1" applyFill="1" applyBorder="1" applyAlignment="1">
      <alignment horizontal="center" vertical="center" wrapText="1"/>
    </xf>
    <xf numFmtId="0" fontId="17" fillId="28" borderId="7" xfId="0" applyFont="1" applyFill="1" applyBorder="1" applyAlignment="1">
      <alignment horizontal="center" vertical="center" wrapText="1"/>
    </xf>
    <xf numFmtId="0" fontId="17" fillId="28" borderId="6" xfId="0" applyFont="1" applyFill="1" applyBorder="1" applyAlignment="1">
      <alignment horizontal="center" vertical="center" wrapText="1"/>
    </xf>
    <xf numFmtId="165" fontId="13" fillId="3" borderId="2" xfId="0" applyNumberFormat="1" applyFont="1" applyFill="1" applyBorder="1" applyAlignment="1">
      <alignment horizontal="center" vertical="center" wrapText="1"/>
    </xf>
    <xf numFmtId="165" fontId="13" fillId="3" borderId="3" xfId="0" applyNumberFormat="1" applyFont="1" applyFill="1" applyBorder="1" applyAlignment="1">
      <alignment horizontal="center" vertical="center" wrapText="1"/>
    </xf>
    <xf numFmtId="165" fontId="13" fillId="3" borderId="4" xfId="0" applyNumberFormat="1" applyFont="1" applyFill="1" applyBorder="1" applyAlignment="1">
      <alignment horizontal="center" vertical="center" wrapText="1"/>
    </xf>
    <xf numFmtId="165" fontId="13" fillId="4" borderId="2" xfId="0" applyNumberFormat="1" applyFont="1" applyFill="1" applyBorder="1" applyAlignment="1">
      <alignment horizontal="center" vertical="center" wrapText="1"/>
    </xf>
    <xf numFmtId="165" fontId="13" fillId="4" borderId="3" xfId="0" applyNumberFormat="1" applyFont="1" applyFill="1" applyBorder="1" applyAlignment="1">
      <alignment horizontal="center" vertical="center" wrapText="1"/>
    </xf>
    <xf numFmtId="165" fontId="13" fillId="4" borderId="4" xfId="0" applyNumberFormat="1" applyFont="1" applyFill="1" applyBorder="1" applyAlignment="1">
      <alignment horizontal="center" vertical="center" wrapText="1"/>
    </xf>
    <xf numFmtId="165" fontId="13" fillId="30" borderId="2" xfId="0" applyNumberFormat="1" applyFont="1" applyFill="1" applyBorder="1" applyAlignment="1">
      <alignment horizontal="center" vertical="center" wrapText="1"/>
    </xf>
    <xf numFmtId="165" fontId="13" fillId="30" borderId="3" xfId="0" applyNumberFormat="1" applyFont="1" applyFill="1" applyBorder="1" applyAlignment="1">
      <alignment horizontal="center" vertical="center" wrapText="1"/>
    </xf>
    <xf numFmtId="165" fontId="13" fillId="30" borderId="4" xfId="0" applyNumberFormat="1" applyFont="1" applyFill="1" applyBorder="1" applyAlignment="1">
      <alignment horizontal="center" vertical="center" wrapText="1"/>
    </xf>
    <xf numFmtId="165" fontId="7" fillId="14" borderId="1" xfId="0" applyNumberFormat="1" applyFont="1" applyFill="1" applyBorder="1" applyAlignment="1">
      <alignment horizontal="center" vertical="center" wrapText="1"/>
    </xf>
    <xf numFmtId="165" fontId="7" fillId="14" borderId="1" xfId="0" applyNumberFormat="1" applyFont="1" applyFill="1" applyBorder="1" applyAlignment="1">
      <alignment horizontal="left" vertical="center" wrapText="1"/>
    </xf>
    <xf numFmtId="0" fontId="7" fillId="14" borderId="1" xfId="0" applyFont="1" applyFill="1" applyBorder="1" applyAlignment="1">
      <alignment horizontal="center" vertical="center" wrapText="1"/>
    </xf>
    <xf numFmtId="165" fontId="17" fillId="14" borderId="1" xfId="0" applyNumberFormat="1" applyFont="1" applyFill="1" applyBorder="1" applyAlignment="1">
      <alignment horizontal="center" vertical="center" wrapText="1"/>
    </xf>
    <xf numFmtId="165" fontId="17" fillId="14" borderId="1" xfId="0" applyNumberFormat="1" applyFont="1" applyFill="1" applyBorder="1" applyAlignment="1">
      <alignment horizontal="left" vertical="center" wrapText="1"/>
    </xf>
    <xf numFmtId="165" fontId="13" fillId="14" borderId="1" xfId="0" applyNumberFormat="1" applyFont="1" applyFill="1" applyBorder="1" applyAlignment="1">
      <alignment horizontal="left" vertical="center" wrapText="1"/>
    </xf>
    <xf numFmtId="165" fontId="7" fillId="5"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165" fontId="7" fillId="2" borderId="5" xfId="0" applyNumberFormat="1" applyFont="1" applyFill="1" applyBorder="1" applyAlignment="1">
      <alignment horizontal="center" vertical="center" wrapText="1"/>
    </xf>
    <xf numFmtId="165" fontId="7" fillId="2" borderId="6" xfId="0" applyNumberFormat="1" applyFont="1" applyFill="1" applyBorder="1" applyAlignment="1">
      <alignment horizontal="center" vertical="center" wrapText="1"/>
    </xf>
    <xf numFmtId="165" fontId="17" fillId="2" borderId="1" xfId="0" applyNumberFormat="1" applyFont="1" applyFill="1" applyBorder="1" applyAlignment="1">
      <alignment horizontal="center" vertical="center" wrapText="1"/>
    </xf>
    <xf numFmtId="165" fontId="7" fillId="0" borderId="1" xfId="0" applyNumberFormat="1" applyFont="1" applyBorder="1" applyAlignment="1">
      <alignment horizontal="center" vertical="center" wrapText="1"/>
    </xf>
    <xf numFmtId="165" fontId="13" fillId="0" borderId="1" xfId="0" applyNumberFormat="1" applyFont="1" applyBorder="1" applyAlignment="1">
      <alignment horizontal="left" vertical="center" wrapText="1"/>
    </xf>
    <xf numFmtId="0" fontId="7" fillId="14" borderId="5" xfId="0" applyFont="1" applyFill="1" applyBorder="1" applyAlignment="1">
      <alignment horizontal="center" vertical="center" wrapText="1"/>
    </xf>
    <xf numFmtId="0" fontId="7" fillId="14" borderId="6" xfId="0" applyFont="1" applyFill="1" applyBorder="1" applyAlignment="1">
      <alignment horizontal="center" vertical="center" wrapText="1"/>
    </xf>
    <xf numFmtId="165" fontId="7" fillId="2" borderId="2" xfId="0" applyNumberFormat="1" applyFont="1" applyFill="1" applyBorder="1" applyAlignment="1">
      <alignment horizontal="center" vertical="center" wrapText="1"/>
    </xf>
    <xf numFmtId="165" fontId="7" fillId="14" borderId="5" xfId="0" applyNumberFormat="1" applyFont="1" applyFill="1" applyBorder="1" applyAlignment="1">
      <alignment horizontal="center" vertical="center" wrapText="1"/>
    </xf>
    <xf numFmtId="165" fontId="7" fillId="14" borderId="6" xfId="0" applyNumberFormat="1" applyFont="1" applyFill="1" applyBorder="1" applyAlignment="1">
      <alignment horizontal="center" vertical="center" wrapText="1"/>
    </xf>
    <xf numFmtId="165" fontId="19" fillId="14" borderId="1" xfId="0" applyNumberFormat="1" applyFont="1" applyFill="1" applyBorder="1" applyAlignment="1">
      <alignment horizontal="left" vertical="center" wrapText="1"/>
    </xf>
    <xf numFmtId="165" fontId="13" fillId="0" borderId="1" xfId="0" applyNumberFormat="1" applyFont="1" applyFill="1" applyBorder="1" applyAlignment="1">
      <alignment horizontal="left"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165" fontId="19" fillId="17" borderId="2" xfId="0" applyNumberFormat="1" applyFont="1" applyFill="1" applyBorder="1" applyAlignment="1">
      <alignment horizontal="center" vertical="center" wrapText="1"/>
    </xf>
    <xf numFmtId="165" fontId="19" fillId="17" borderId="3" xfId="0" applyNumberFormat="1" applyFont="1" applyFill="1" applyBorder="1" applyAlignment="1">
      <alignment horizontal="center" vertical="center" wrapText="1"/>
    </xf>
    <xf numFmtId="165" fontId="19" fillId="17" borderId="4" xfId="0" applyNumberFormat="1" applyFont="1" applyFill="1" applyBorder="1" applyAlignment="1">
      <alignment horizontal="center" vertical="center" wrapText="1"/>
    </xf>
    <xf numFmtId="165" fontId="13" fillId="5" borderId="2" xfId="0" applyNumberFormat="1" applyFont="1" applyFill="1" applyBorder="1" applyAlignment="1">
      <alignment horizontal="center" vertical="center" wrapText="1"/>
    </xf>
    <xf numFmtId="165" fontId="13" fillId="5" borderId="3" xfId="0" applyNumberFormat="1" applyFont="1" applyFill="1" applyBorder="1" applyAlignment="1">
      <alignment horizontal="center" vertical="center" wrapText="1"/>
    </xf>
    <xf numFmtId="165" fontId="13" fillId="5" borderId="4" xfId="0" applyNumberFormat="1" applyFont="1" applyFill="1" applyBorder="1" applyAlignment="1">
      <alignment horizontal="center" vertical="center" wrapText="1"/>
    </xf>
    <xf numFmtId="0" fontId="19" fillId="2" borderId="1"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165" fontId="19" fillId="4" borderId="1" xfId="0" applyNumberFormat="1" applyFont="1" applyFill="1" applyBorder="1" applyAlignment="1">
      <alignment horizontal="center" vertical="center" wrapText="1"/>
    </xf>
    <xf numFmtId="0" fontId="16" fillId="5" borderId="8" xfId="0" applyFont="1" applyFill="1" applyBorder="1" applyAlignment="1">
      <alignment horizontal="center" vertical="center" wrapText="1"/>
    </xf>
    <xf numFmtId="0" fontId="15" fillId="5" borderId="8" xfId="0" applyFont="1" applyFill="1" applyBorder="1" applyAlignment="1">
      <alignment horizontal="left" vertical="center" wrapText="1"/>
    </xf>
    <xf numFmtId="0" fontId="13" fillId="0" borderId="0" xfId="0" applyFont="1" applyAlignment="1">
      <alignment horizontal="center" vertical="center" wrapText="1"/>
    </xf>
    <xf numFmtId="0" fontId="19" fillId="0" borderId="0" xfId="0" applyFont="1" applyAlignment="1">
      <alignment horizontal="center" vertical="center"/>
    </xf>
    <xf numFmtId="0" fontId="13" fillId="0" borderId="0" xfId="0" applyFont="1" applyAlignment="1">
      <alignment horizontal="center" vertical="center"/>
    </xf>
    <xf numFmtId="0" fontId="13" fillId="14" borderId="1" xfId="0" applyFont="1" applyFill="1" applyBorder="1" applyAlignment="1">
      <alignment horizontal="left"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4" xfId="0" applyFont="1" applyFill="1" applyBorder="1" applyAlignment="1">
      <alignment horizontal="center" vertical="center" wrapText="1"/>
    </xf>
    <xf numFmtId="165" fontId="13" fillId="4" borderId="1" xfId="0" applyNumberFormat="1" applyFont="1" applyFill="1" applyBorder="1" applyAlignment="1">
      <alignment horizontal="center" vertical="center" wrapText="1"/>
    </xf>
    <xf numFmtId="165" fontId="17" fillId="2" borderId="1" xfId="0" applyNumberFormat="1" applyFont="1" applyFill="1" applyBorder="1" applyAlignment="1">
      <alignment horizontal="left" vertical="center" wrapText="1"/>
    </xf>
    <xf numFmtId="0" fontId="17" fillId="14" borderId="1" xfId="0" applyFont="1" applyFill="1" applyBorder="1" applyAlignment="1">
      <alignment horizontal="center" vertical="center" wrapText="1"/>
    </xf>
    <xf numFmtId="0" fontId="17" fillId="2" borderId="1" xfId="0" applyFont="1" applyFill="1" applyBorder="1" applyAlignment="1">
      <alignment horizontal="left" vertical="center" wrapText="1"/>
    </xf>
    <xf numFmtId="0" fontId="17" fillId="2" borderId="8"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2" borderId="6" xfId="0" applyFont="1" applyFill="1" applyBorder="1" applyAlignment="1">
      <alignment horizontal="center" vertical="center" wrapText="1"/>
    </xf>
    <xf numFmtId="165" fontId="17" fillId="0" borderId="1" xfId="0" applyNumberFormat="1" applyFont="1" applyFill="1" applyBorder="1" applyAlignment="1">
      <alignment horizontal="center" vertical="center" wrapText="1"/>
    </xf>
    <xf numFmtId="165" fontId="17" fillId="0" borderId="1" xfId="0" applyNumberFormat="1" applyFont="1" applyBorder="1" applyAlignment="1">
      <alignment horizontal="center" vertical="center" wrapText="1"/>
    </xf>
    <xf numFmtId="165" fontId="7" fillId="14" borderId="8" xfId="0" applyNumberFormat="1" applyFont="1" applyFill="1" applyBorder="1" applyAlignment="1">
      <alignment horizontal="center" vertical="center" wrapText="1"/>
    </xf>
    <xf numFmtId="165" fontId="7" fillId="0" borderId="5" xfId="0" applyNumberFormat="1" applyFont="1" applyBorder="1" applyAlignment="1">
      <alignment horizontal="center" vertical="center" wrapText="1"/>
    </xf>
    <xf numFmtId="165" fontId="7" fillId="0" borderId="6" xfId="0" applyNumberFormat="1" applyFont="1" applyBorder="1" applyAlignment="1">
      <alignment horizontal="center" vertical="center" wrapText="1"/>
    </xf>
    <xf numFmtId="0" fontId="7" fillId="2" borderId="0" xfId="0" applyFont="1" applyFill="1" applyAlignment="1">
      <alignment horizontal="center" vertical="center"/>
    </xf>
    <xf numFmtId="0" fontId="13" fillId="2" borderId="8"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6" fillId="0" borderId="0" xfId="0" applyFont="1" applyAlignment="1">
      <alignment horizontal="right"/>
    </xf>
    <xf numFmtId="0" fontId="33" fillId="0" borderId="0" xfId="0" applyFont="1" applyAlignment="1">
      <alignment horizontal="center" vertical="center"/>
    </xf>
    <xf numFmtId="0" fontId="6" fillId="0" borderId="0" xfId="0" applyFont="1" applyAlignment="1">
      <alignment horizontal="center" vertical="top"/>
    </xf>
    <xf numFmtId="0" fontId="36" fillId="9" borderId="9" xfId="0" applyFont="1" applyFill="1" applyBorder="1" applyAlignment="1">
      <alignment horizontal="center" vertical="center" wrapText="1"/>
    </xf>
    <xf numFmtId="0" fontId="36" fillId="9" borderId="18" xfId="0" applyFont="1" applyFill="1" applyBorder="1" applyAlignment="1">
      <alignment horizontal="center" vertical="center" wrapText="1"/>
    </xf>
    <xf numFmtId="0" fontId="36" fillId="9" borderId="10" xfId="0" applyFont="1" applyFill="1" applyBorder="1" applyAlignment="1">
      <alignment horizontal="center" vertical="center" wrapText="1"/>
    </xf>
    <xf numFmtId="0" fontId="36" fillId="9" borderId="19" xfId="0" applyFont="1" applyFill="1" applyBorder="1" applyAlignment="1">
      <alignment horizontal="center" vertical="center" wrapText="1"/>
    </xf>
    <xf numFmtId="0" fontId="36" fillId="9" borderId="11" xfId="0" applyFont="1" applyFill="1" applyBorder="1" applyAlignment="1">
      <alignment horizontal="center" vertical="center" wrapText="1"/>
    </xf>
    <xf numFmtId="0" fontId="36" fillId="9" borderId="4" xfId="0" applyFont="1" applyFill="1" applyBorder="1" applyAlignment="1">
      <alignment horizontal="center" vertical="center" wrapText="1"/>
    </xf>
    <xf numFmtId="0" fontId="36" fillId="9" borderId="12" xfId="0" applyFont="1" applyFill="1" applyBorder="1" applyAlignment="1">
      <alignment horizontal="center" vertical="center" wrapText="1"/>
    </xf>
    <xf numFmtId="0" fontId="36" fillId="9" borderId="8" xfId="0" applyFont="1" applyFill="1" applyBorder="1" applyAlignment="1">
      <alignment horizontal="center" vertical="center" wrapText="1"/>
    </xf>
    <xf numFmtId="164" fontId="36" fillId="9" borderId="12" xfId="0" applyNumberFormat="1" applyFont="1" applyFill="1" applyBorder="1" applyAlignment="1">
      <alignment horizontal="center" vertical="center" wrapText="1"/>
    </xf>
    <xf numFmtId="164" fontId="36" fillId="9" borderId="8" xfId="0" applyNumberFormat="1" applyFont="1" applyFill="1" applyBorder="1" applyAlignment="1">
      <alignment horizontal="center" vertical="center" wrapText="1"/>
    </xf>
    <xf numFmtId="164" fontId="36" fillId="9" borderId="13" xfId="0" applyNumberFormat="1" applyFont="1" applyFill="1" applyBorder="1" applyAlignment="1">
      <alignment horizontal="center" vertical="center" wrapText="1"/>
    </xf>
    <xf numFmtId="164" fontId="36" fillId="9" borderId="2" xfId="0" applyNumberFormat="1" applyFont="1" applyFill="1" applyBorder="1" applyAlignment="1">
      <alignment horizontal="center" vertical="center" wrapText="1"/>
    </xf>
    <xf numFmtId="0" fontId="39" fillId="2" borderId="10" xfId="0" applyFont="1" applyFill="1" applyBorder="1" applyAlignment="1">
      <alignment horizontal="left" vertical="center"/>
    </xf>
    <xf numFmtId="0" fontId="39" fillId="2" borderId="19" xfId="0" applyFont="1" applyFill="1" applyBorder="1" applyAlignment="1">
      <alignment horizontal="left" vertical="center"/>
    </xf>
    <xf numFmtId="0" fontId="39" fillId="2" borderId="27" xfId="0" applyFont="1" applyFill="1" applyBorder="1" applyAlignment="1">
      <alignment horizontal="left" vertical="center"/>
    </xf>
    <xf numFmtId="0" fontId="36" fillId="9" borderId="14" xfId="0" applyFont="1" applyFill="1" applyBorder="1" applyAlignment="1">
      <alignment horizontal="center" vertical="center" wrapText="1"/>
    </xf>
    <xf numFmtId="0" fontId="36" fillId="9" borderId="15" xfId="0" applyFont="1" applyFill="1" applyBorder="1" applyAlignment="1">
      <alignment horizontal="center" vertical="center" wrapText="1"/>
    </xf>
    <xf numFmtId="0" fontId="36" fillId="9" borderId="16" xfId="0" applyFont="1" applyFill="1" applyBorder="1" applyAlignment="1">
      <alignment horizontal="center" vertical="center" wrapText="1"/>
    </xf>
    <xf numFmtId="0" fontId="36" fillId="9" borderId="17" xfId="0" applyFont="1" applyFill="1" applyBorder="1" applyAlignment="1">
      <alignment horizontal="center" vertical="center" wrapText="1"/>
    </xf>
    <xf numFmtId="0" fontId="36" fillId="9" borderId="23" xfId="0" applyFont="1" applyFill="1" applyBorder="1" applyAlignment="1">
      <alignment horizontal="center" vertical="center" wrapText="1"/>
    </xf>
    <xf numFmtId="164" fontId="39" fillId="0" borderId="35" xfId="0" applyNumberFormat="1" applyFont="1" applyBorder="1" applyAlignment="1">
      <alignment horizontal="left" vertical="center" wrapText="1"/>
    </xf>
    <xf numFmtId="164" fontId="39" fillId="0" borderId="36" xfId="0" applyNumberFormat="1" applyFont="1" applyBorder="1" applyAlignment="1">
      <alignment horizontal="left" vertical="center" wrapText="1"/>
    </xf>
    <xf numFmtId="164" fontId="39" fillId="0" borderId="37" xfId="0" applyNumberFormat="1" applyFont="1" applyBorder="1" applyAlignment="1">
      <alignment horizontal="left" vertical="center" wrapText="1"/>
    </xf>
    <xf numFmtId="0" fontId="39" fillId="2" borderId="35" xfId="0" applyFont="1" applyFill="1" applyBorder="1" applyAlignment="1">
      <alignment horizontal="left" vertical="center" wrapText="1"/>
    </xf>
    <xf numFmtId="0" fontId="39" fillId="2" borderId="36" xfId="0" applyFont="1" applyFill="1" applyBorder="1" applyAlignment="1">
      <alignment horizontal="left" vertical="center"/>
    </xf>
    <xf numFmtId="0" fontId="39" fillId="2" borderId="37" xfId="0" applyFont="1" applyFill="1" applyBorder="1" applyAlignment="1">
      <alignment horizontal="left" vertical="center"/>
    </xf>
    <xf numFmtId="0" fontId="39" fillId="0" borderId="35" xfId="0" applyFont="1" applyBorder="1" applyAlignment="1">
      <alignment horizontal="left" vertical="center" wrapText="1"/>
    </xf>
    <xf numFmtId="0" fontId="39" fillId="0" borderId="36" xfId="0" applyFont="1" applyBorder="1" applyAlignment="1">
      <alignment horizontal="left" vertical="center" wrapText="1"/>
    </xf>
    <xf numFmtId="0" fontId="39" fillId="0" borderId="37" xfId="0" applyFont="1" applyBorder="1" applyAlignment="1">
      <alignment horizontal="left" vertical="center" wrapText="1"/>
    </xf>
    <xf numFmtId="0" fontId="39" fillId="0" borderId="38" xfId="0" applyFont="1" applyBorder="1" applyAlignment="1">
      <alignment horizontal="left" vertical="center" wrapText="1"/>
    </xf>
    <xf numFmtId="0" fontId="39" fillId="0" borderId="39" xfId="0" applyFont="1" applyBorder="1" applyAlignment="1">
      <alignment horizontal="left" vertical="center" wrapText="1"/>
    </xf>
    <xf numFmtId="0" fontId="39" fillId="0" borderId="40" xfId="0" applyFont="1" applyBorder="1" applyAlignment="1">
      <alignment horizontal="left" vertical="center" wrapText="1"/>
    </xf>
    <xf numFmtId="0" fontId="39" fillId="2" borderId="36" xfId="0" applyFont="1" applyFill="1" applyBorder="1" applyAlignment="1">
      <alignment horizontal="left" vertical="center" wrapText="1"/>
    </xf>
    <xf numFmtId="0" fontId="39" fillId="2" borderId="37" xfId="0" applyFont="1" applyFill="1" applyBorder="1" applyAlignment="1">
      <alignment horizontal="left" vertical="center" wrapText="1"/>
    </xf>
    <xf numFmtId="0" fontId="6" fillId="2" borderId="22" xfId="0" applyFont="1" applyFill="1" applyBorder="1" applyAlignment="1">
      <alignment horizontal="center" vertical="center"/>
    </xf>
  </cellXfs>
  <cellStyles count="15">
    <cellStyle name="Обычный" xfId="0" builtinId="0"/>
    <cellStyle name="Обычный 2" xfId="1" xr:uid="{00000000-0005-0000-0000-000001000000}"/>
    <cellStyle name="Обычный 2 2" xfId="6" xr:uid="{00000000-0005-0000-0000-000002000000}"/>
    <cellStyle name="Обычный 2 2 2" xfId="12" xr:uid="{00000000-0005-0000-0000-000002000000}"/>
    <cellStyle name="Обычный 3" xfId="5" xr:uid="{00000000-0005-0000-0000-000003000000}"/>
    <cellStyle name="Обычный 3 2" xfId="11" xr:uid="{00000000-0005-0000-0000-000003000000}"/>
    <cellStyle name="Обычный 4" xfId="2" xr:uid="{00000000-0005-0000-0000-000004000000}"/>
    <cellStyle name="Обычный 4 2" xfId="3" xr:uid="{00000000-0005-0000-0000-000005000000}"/>
    <cellStyle name="Обычный 4 2 2" xfId="8" xr:uid="{00000000-0005-0000-0000-000006000000}"/>
    <cellStyle name="Обычный 4 2 2 2" xfId="14" xr:uid="{00000000-0005-0000-0000-000006000000}"/>
    <cellStyle name="Обычный 4 2 3" xfId="10" xr:uid="{00000000-0005-0000-0000-000005000000}"/>
    <cellStyle name="Обычный 4 3" xfId="7" xr:uid="{00000000-0005-0000-0000-000007000000}"/>
    <cellStyle name="Обычный 4 3 2" xfId="13" xr:uid="{00000000-0005-0000-0000-000007000000}"/>
    <cellStyle name="Обычный 4 4" xfId="9" xr:uid="{00000000-0005-0000-0000-000004000000}"/>
    <cellStyle name="Обычный_Лист17" xfId="4" xr:uid="{00000000-0005-0000-0000-00000800000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45.24\d\Users\a.akpanbekova\Downloads\+&#1055;&#1056;%2015.08%20&#1052;&#1050;&#1048;08151526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45.24\d\Users\a.borkhan\Downloads\&#1055;&#1056;%202026-2030%20(14.05)(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45.24\d\Users\a.nurbekova.MIC\Desktop\&#1086;&#1090;&#1095;&#1077;&#1090;&#1099;%20&#1090;&#1077;&#1072;&#1090;&#1088;&#1086;&#1074;%202025%20&#1075;&#1086;&#1076;\&#1054;&#1090;&#1095;&#1077;&#1090;%202024%20&#1075;&#1086;&#107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92.168.45.24\d\Users\a.akpanbekova\Desktop\&#1052;&#1060;%20&#1056;&#1050;%2019.05\&#1055;&#1056;%202026-2030%20&#1088;&#1091;&#10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 развития"/>
      <sheetName val="Инвестплан"/>
      <sheetName val="Карта рисков"/>
      <sheetName val="ППИП"/>
    </sheetNames>
    <sheetDataSet>
      <sheetData sheetId="0" refreshError="1"/>
      <sheetData sheetId="1">
        <row r="50">
          <cell r="I50">
            <v>1</v>
          </cell>
          <cell r="J50">
            <v>1</v>
          </cell>
          <cell r="K50">
            <v>4</v>
          </cell>
          <cell r="L50">
            <v>4</v>
          </cell>
          <cell r="M50">
            <v>4</v>
          </cell>
          <cell r="N50">
            <v>4</v>
          </cell>
        </row>
        <row r="59">
          <cell r="H59">
            <v>71.72</v>
          </cell>
          <cell r="I59">
            <v>72.2</v>
          </cell>
          <cell r="J59">
            <v>79.8</v>
          </cell>
          <cell r="K59">
            <v>80.849999999999994</v>
          </cell>
          <cell r="L59">
            <v>81.900000000000006</v>
          </cell>
          <cell r="M59">
            <v>82.95</v>
          </cell>
          <cell r="N59">
            <v>83</v>
          </cell>
        </row>
        <row r="60">
          <cell r="J60">
            <v>35</v>
          </cell>
          <cell r="K60">
            <v>25</v>
          </cell>
          <cell r="L60">
            <v>23</v>
          </cell>
          <cell r="M60">
            <v>24</v>
          </cell>
          <cell r="N60">
            <v>24</v>
          </cell>
        </row>
        <row r="64">
          <cell r="I64">
            <v>4</v>
          </cell>
          <cell r="J64">
            <v>4</v>
          </cell>
          <cell r="K64">
            <v>4</v>
          </cell>
          <cell r="L64">
            <v>4</v>
          </cell>
          <cell r="M64">
            <v>4</v>
          </cell>
          <cell r="N64">
            <v>4</v>
          </cell>
        </row>
        <row r="82">
          <cell r="I82">
            <v>1</v>
          </cell>
          <cell r="J82">
            <v>1</v>
          </cell>
          <cell r="K82">
            <v>2</v>
          </cell>
          <cell r="L82">
            <v>2</v>
          </cell>
          <cell r="M82">
            <v>2</v>
          </cell>
          <cell r="N82">
            <v>2</v>
          </cell>
        </row>
        <row r="90">
          <cell r="I90">
            <v>8</v>
          </cell>
          <cell r="J90">
            <v>100</v>
          </cell>
        </row>
        <row r="111">
          <cell r="H111">
            <v>53153.166700000002</v>
          </cell>
          <cell r="I111">
            <v>56827.340000000004</v>
          </cell>
          <cell r="J111">
            <v>134780.37799999997</v>
          </cell>
          <cell r="K111">
            <v>87016.220591000005</v>
          </cell>
          <cell r="L111">
            <v>72991.396999999997</v>
          </cell>
          <cell r="M111">
            <v>75300.467999999993</v>
          </cell>
          <cell r="N111">
            <v>74795.298999999999</v>
          </cell>
        </row>
        <row r="113">
          <cell r="H113">
            <v>5</v>
          </cell>
          <cell r="I113">
            <v>5</v>
          </cell>
          <cell r="J113">
            <v>3</v>
          </cell>
          <cell r="K113">
            <v>3</v>
          </cell>
          <cell r="L113">
            <v>3</v>
          </cell>
          <cell r="M113">
            <v>3</v>
          </cell>
          <cell r="N113">
            <v>3</v>
          </cell>
        </row>
        <row r="116">
          <cell r="H116">
            <v>264.02</v>
          </cell>
          <cell r="I116">
            <v>187.96100000000001</v>
          </cell>
          <cell r="J116">
            <v>647.25400000000002</v>
          </cell>
          <cell r="K116">
            <v>187.96100000000001</v>
          </cell>
          <cell r="L116">
            <v>187.96100000000001</v>
          </cell>
          <cell r="M116">
            <v>187.96100000000001</v>
          </cell>
          <cell r="N116">
            <v>187.96100000000001</v>
          </cell>
        </row>
        <row r="118">
          <cell r="J118">
            <v>55</v>
          </cell>
          <cell r="K118">
            <v>55.1</v>
          </cell>
          <cell r="L118">
            <v>55.2</v>
          </cell>
          <cell r="M118">
            <v>55.3</v>
          </cell>
          <cell r="N118">
            <v>55.4</v>
          </cell>
        </row>
        <row r="125">
          <cell r="K125">
            <v>1</v>
          </cell>
          <cell r="L125">
            <v>1</v>
          </cell>
          <cell r="M125">
            <v>1</v>
          </cell>
          <cell r="N125">
            <v>1</v>
          </cell>
        </row>
        <row r="127">
          <cell r="H127">
            <v>26463.304200000002</v>
          </cell>
          <cell r="I127">
            <v>26712.633000000002</v>
          </cell>
          <cell r="J127">
            <v>34020.158000000003</v>
          </cell>
          <cell r="K127">
            <v>51620.281000000003</v>
          </cell>
          <cell r="L127">
            <v>42125.337000000007</v>
          </cell>
          <cell r="M127">
            <v>42522.834000000003</v>
          </cell>
          <cell r="N127">
            <v>42522.834000000003</v>
          </cell>
        </row>
        <row r="129">
          <cell r="H129">
            <v>69.099999999999994</v>
          </cell>
          <cell r="I129">
            <v>69.2</v>
          </cell>
          <cell r="J129">
            <v>90.488791769738413</v>
          </cell>
          <cell r="K129">
            <v>97.333254927455783</v>
          </cell>
          <cell r="L129">
            <v>98.337160259285895</v>
          </cell>
          <cell r="M129">
            <v>98.865255256047291</v>
          </cell>
          <cell r="N129">
            <v>98.865255256047291</v>
          </cell>
        </row>
        <row r="138">
          <cell r="I138">
            <v>50000</v>
          </cell>
          <cell r="J138">
            <v>50000</v>
          </cell>
          <cell r="K138">
            <v>50000</v>
          </cell>
        </row>
        <row r="141">
          <cell r="H141">
            <v>66758.887900000002</v>
          </cell>
          <cell r="I141">
            <v>67415.013999999996</v>
          </cell>
          <cell r="J141">
            <v>88154.67</v>
          </cell>
          <cell r="K141">
            <v>97276.808000000005</v>
          </cell>
          <cell r="L141">
            <v>95800.593000000008</v>
          </cell>
          <cell r="M141">
            <v>96315.066000000006</v>
          </cell>
          <cell r="N141">
            <v>96315.066000000006</v>
          </cell>
        </row>
        <row r="143">
          <cell r="J143">
            <v>74.773333333333326</v>
          </cell>
          <cell r="K143">
            <v>78.316666666666677</v>
          </cell>
          <cell r="L143">
            <v>80.533333333333331</v>
          </cell>
          <cell r="M143">
            <v>80.766666666666666</v>
          </cell>
          <cell r="N143">
            <v>81</v>
          </cell>
        </row>
        <row r="146">
          <cell r="I146">
            <v>18</v>
          </cell>
          <cell r="J146">
            <v>17</v>
          </cell>
          <cell r="K146">
            <v>19</v>
          </cell>
          <cell r="L146">
            <v>19</v>
          </cell>
          <cell r="M146">
            <v>18</v>
          </cell>
          <cell r="N146">
            <v>19</v>
          </cell>
        </row>
        <row r="157">
          <cell r="I157">
            <v>1</v>
          </cell>
          <cell r="J157">
            <v>1</v>
          </cell>
          <cell r="K157">
            <v>0</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 развития"/>
      <sheetName val="Инвестплан"/>
      <sheetName val="Карта рисков"/>
      <sheetName val="ППИП"/>
    </sheetNames>
    <sheetDataSet>
      <sheetData sheetId="0"/>
      <sheetData sheetId="1"/>
      <sheetData sheetId="2"/>
      <sheetData sheetId="3">
        <row r="52">
          <cell r="G52">
            <v>9617.3049999999985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каз спектаклей"/>
      <sheetName val="Новые постановки"/>
      <sheetName val="Текущий репертуар"/>
      <sheetName val="Гастрольная деятельность"/>
      <sheetName val="Зрительская аудитория"/>
      <sheetName val="Участие в респ и межд фест"/>
      <sheetName val="Лист1"/>
    </sheetNames>
    <sheetDataSet>
      <sheetData sheetId="0" refreshError="1"/>
      <sheetData sheetId="1" refreshError="1"/>
      <sheetData sheetId="2" refreshError="1"/>
      <sheetData sheetId="3" refreshError="1"/>
      <sheetData sheetId="4" refreshError="1">
        <row r="70">
          <cell r="C70">
            <v>747130</v>
          </cell>
        </row>
      </sheetData>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лан развития"/>
      <sheetName val="Инвестплан"/>
      <sheetName val="Карта рисков"/>
      <sheetName val="ППИП"/>
    </sheetNames>
    <sheetDataSet>
      <sheetData sheetId="0" refreshError="1"/>
      <sheetData sheetId="1" refreshError="1">
        <row r="37">
          <cell r="J37">
            <v>69.16</v>
          </cell>
          <cell r="K37">
            <v>69.67</v>
          </cell>
          <cell r="L37">
            <v>69.69</v>
          </cell>
          <cell r="M37">
            <v>69.959999999999994</v>
          </cell>
          <cell r="N37">
            <v>70.56</v>
          </cell>
        </row>
        <row r="40">
          <cell r="I40">
            <v>24</v>
          </cell>
          <cell r="J40">
            <v>15</v>
          </cell>
          <cell r="N40">
            <v>15</v>
          </cell>
        </row>
        <row r="42">
          <cell r="I42">
            <v>3</v>
          </cell>
          <cell r="J42">
            <v>3</v>
          </cell>
          <cell r="K42">
            <v>3</v>
          </cell>
          <cell r="L42">
            <v>2</v>
          </cell>
          <cell r="M42">
            <v>3</v>
          </cell>
          <cell r="N42">
            <v>2</v>
          </cell>
        </row>
        <row r="44">
          <cell r="I44">
            <v>3</v>
          </cell>
          <cell r="J44">
            <v>3</v>
          </cell>
          <cell r="K44">
            <v>3</v>
          </cell>
          <cell r="L44">
            <v>3</v>
          </cell>
          <cell r="M44">
            <v>3</v>
          </cell>
          <cell r="N44">
            <v>3</v>
          </cell>
        </row>
        <row r="49">
          <cell r="J49">
            <v>32</v>
          </cell>
          <cell r="K49">
            <v>33</v>
          </cell>
          <cell r="L49">
            <v>34</v>
          </cell>
          <cell r="M49">
            <v>35</v>
          </cell>
          <cell r="N49">
            <v>36</v>
          </cell>
        </row>
        <row r="62">
          <cell r="I62">
            <v>33</v>
          </cell>
        </row>
        <row r="64">
          <cell r="I64">
            <v>6</v>
          </cell>
          <cell r="J64">
            <v>6</v>
          </cell>
          <cell r="K64">
            <v>1</v>
          </cell>
          <cell r="L64">
            <v>1</v>
          </cell>
          <cell r="M64">
            <v>1</v>
          </cell>
          <cell r="N64">
            <v>1</v>
          </cell>
        </row>
        <row r="68">
          <cell r="I68">
            <v>300000</v>
          </cell>
          <cell r="J68">
            <v>300000</v>
          </cell>
          <cell r="K68">
            <v>300000</v>
          </cell>
          <cell r="L68">
            <v>300000</v>
          </cell>
          <cell r="M68">
            <v>300000</v>
          </cell>
          <cell r="N68">
            <v>300000</v>
          </cell>
        </row>
        <row r="70">
          <cell r="I70">
            <v>4</v>
          </cell>
          <cell r="J70">
            <v>4</v>
          </cell>
          <cell r="K70">
            <v>4</v>
          </cell>
          <cell r="L70">
            <v>4</v>
          </cell>
          <cell r="M70">
            <v>4</v>
          </cell>
          <cell r="N70">
            <v>4</v>
          </cell>
        </row>
        <row r="76">
          <cell r="I76">
            <v>25</v>
          </cell>
          <cell r="J76">
            <v>18</v>
          </cell>
          <cell r="K76">
            <v>54</v>
          </cell>
          <cell r="L76">
            <v>46</v>
          </cell>
          <cell r="M76">
            <v>44</v>
          </cell>
          <cell r="N76">
            <v>44</v>
          </cell>
        </row>
        <row r="78">
          <cell r="I78">
            <v>6</v>
          </cell>
          <cell r="J78">
            <v>6</v>
          </cell>
          <cell r="K78">
            <v>6</v>
          </cell>
          <cell r="L78">
            <v>6</v>
          </cell>
          <cell r="M78">
            <v>6</v>
          </cell>
          <cell r="N78">
            <v>6</v>
          </cell>
        </row>
        <row r="80">
          <cell r="I80">
            <v>1</v>
          </cell>
          <cell r="J80">
            <v>4</v>
          </cell>
          <cell r="N80">
            <v>0</v>
          </cell>
        </row>
        <row r="82">
          <cell r="I82">
            <v>17</v>
          </cell>
          <cell r="J82">
            <v>17</v>
          </cell>
          <cell r="K82">
            <v>17</v>
          </cell>
          <cell r="L82">
            <v>17</v>
          </cell>
          <cell r="M82">
            <v>17</v>
          </cell>
          <cell r="N82">
            <v>17</v>
          </cell>
        </row>
        <row r="86">
          <cell r="I86">
            <v>5</v>
          </cell>
          <cell r="J86">
            <v>5</v>
          </cell>
          <cell r="K86">
            <v>5</v>
          </cell>
          <cell r="L86">
            <v>5</v>
          </cell>
          <cell r="M86">
            <v>5</v>
          </cell>
          <cell r="N86">
            <v>5</v>
          </cell>
        </row>
        <row r="90">
          <cell r="I90">
            <v>16</v>
          </cell>
          <cell r="J90">
            <v>16</v>
          </cell>
          <cell r="K90">
            <v>16</v>
          </cell>
          <cell r="L90">
            <v>16</v>
          </cell>
          <cell r="M90">
            <v>16</v>
          </cell>
        </row>
        <row r="97">
          <cell r="I97">
            <v>1</v>
          </cell>
          <cell r="J97">
            <v>1</v>
          </cell>
          <cell r="K97">
            <v>1</v>
          </cell>
          <cell r="L97">
            <v>1</v>
          </cell>
          <cell r="M97">
            <v>1</v>
          </cell>
          <cell r="N97">
            <v>1</v>
          </cell>
        </row>
        <row r="99">
          <cell r="I99">
            <v>12</v>
          </cell>
          <cell r="J99">
            <v>10</v>
          </cell>
          <cell r="K99">
            <v>10</v>
          </cell>
          <cell r="L99">
            <v>10</v>
          </cell>
          <cell r="M99">
            <v>10</v>
          </cell>
          <cell r="N99">
            <v>10</v>
          </cell>
        </row>
        <row r="101">
          <cell r="I101">
            <v>5</v>
          </cell>
          <cell r="J101">
            <v>7</v>
          </cell>
          <cell r="K101">
            <v>7</v>
          </cell>
          <cell r="L101">
            <v>7</v>
          </cell>
          <cell r="M101">
            <v>7</v>
          </cell>
          <cell r="N101">
            <v>7</v>
          </cell>
        </row>
        <row r="103">
          <cell r="I103">
            <v>20</v>
          </cell>
          <cell r="J103">
            <v>12</v>
          </cell>
          <cell r="K103">
            <v>12</v>
          </cell>
          <cell r="L103">
            <v>12</v>
          </cell>
          <cell r="M103">
            <v>12</v>
          </cell>
          <cell r="N103">
            <v>12</v>
          </cell>
        </row>
        <row r="107">
          <cell r="I107">
            <v>1</v>
          </cell>
          <cell r="J107">
            <v>1</v>
          </cell>
          <cell r="K107">
            <v>1</v>
          </cell>
          <cell r="L107">
            <v>1</v>
          </cell>
          <cell r="M107">
            <v>1</v>
          </cell>
          <cell r="N107">
            <v>1</v>
          </cell>
        </row>
        <row r="111">
          <cell r="I111">
            <v>4</v>
          </cell>
          <cell r="J111">
            <v>4</v>
          </cell>
          <cell r="K111">
            <v>4</v>
          </cell>
          <cell r="L111">
            <v>4</v>
          </cell>
          <cell r="M111">
            <v>4</v>
          </cell>
          <cell r="N111">
            <v>4</v>
          </cell>
        </row>
        <row r="115">
          <cell r="I115">
            <v>15</v>
          </cell>
          <cell r="J115">
            <v>15</v>
          </cell>
          <cell r="K115">
            <v>15</v>
          </cell>
          <cell r="L115">
            <v>15</v>
          </cell>
          <cell r="M115">
            <v>15</v>
          </cell>
          <cell r="N115">
            <v>15</v>
          </cell>
        </row>
        <row r="119">
          <cell r="I119">
            <v>960</v>
          </cell>
          <cell r="J119">
            <v>960</v>
          </cell>
          <cell r="K119">
            <v>960</v>
          </cell>
          <cell r="L119">
            <v>960</v>
          </cell>
          <cell r="M119">
            <v>960</v>
          </cell>
          <cell r="N119">
            <v>960</v>
          </cell>
        </row>
        <row r="123">
          <cell r="I123">
            <v>4</v>
          </cell>
          <cell r="J123">
            <v>4</v>
          </cell>
          <cell r="K123">
            <v>4</v>
          </cell>
          <cell r="L123">
            <v>4</v>
          </cell>
          <cell r="M123">
            <v>4</v>
          </cell>
          <cell r="N123">
            <v>4</v>
          </cell>
        </row>
        <row r="127">
          <cell r="I127">
            <v>4</v>
          </cell>
          <cell r="J127">
            <v>4</v>
          </cell>
          <cell r="K127">
            <v>4</v>
          </cell>
          <cell r="L127">
            <v>4</v>
          </cell>
          <cell r="M127">
            <v>4</v>
          </cell>
          <cell r="N127">
            <v>4</v>
          </cell>
        </row>
        <row r="131">
          <cell r="I131">
            <v>2</v>
          </cell>
          <cell r="J131">
            <v>2</v>
          </cell>
          <cell r="K131">
            <v>2</v>
          </cell>
          <cell r="L131">
            <v>2</v>
          </cell>
          <cell r="M131">
            <v>2</v>
          </cell>
          <cell r="N131">
            <v>2</v>
          </cell>
        </row>
        <row r="133">
          <cell r="I133">
            <v>3</v>
          </cell>
          <cell r="J133">
            <v>3</v>
          </cell>
          <cell r="K133">
            <v>3</v>
          </cell>
          <cell r="L133">
            <v>3</v>
          </cell>
          <cell r="M133">
            <v>3</v>
          </cell>
          <cell r="N133">
            <v>3</v>
          </cell>
        </row>
        <row r="135">
          <cell r="I135">
            <v>12</v>
          </cell>
          <cell r="J135">
            <v>12</v>
          </cell>
          <cell r="K135">
            <v>12</v>
          </cell>
          <cell r="L135">
            <v>12</v>
          </cell>
          <cell r="M135">
            <v>12</v>
          </cell>
          <cell r="N135">
            <v>12</v>
          </cell>
        </row>
        <row r="137">
          <cell r="I137">
            <v>3</v>
          </cell>
          <cell r="J137">
            <v>3</v>
          </cell>
          <cell r="K137">
            <v>3</v>
          </cell>
          <cell r="L137">
            <v>3</v>
          </cell>
          <cell r="M137">
            <v>3</v>
          </cell>
          <cell r="N137">
            <v>3</v>
          </cell>
        </row>
        <row r="155">
          <cell r="I155">
            <v>6</v>
          </cell>
          <cell r="J155">
            <v>6</v>
          </cell>
          <cell r="K155">
            <v>6</v>
          </cell>
          <cell r="L155">
            <v>6</v>
          </cell>
          <cell r="M155">
            <v>6</v>
          </cell>
          <cell r="N155">
            <v>6</v>
          </cell>
        </row>
        <row r="159">
          <cell r="I159">
            <v>21</v>
          </cell>
          <cell r="J159">
            <v>20</v>
          </cell>
          <cell r="K159">
            <v>34</v>
          </cell>
          <cell r="L159">
            <v>33</v>
          </cell>
          <cell r="M159">
            <v>34</v>
          </cell>
          <cell r="N159">
            <v>34</v>
          </cell>
        </row>
      </sheetData>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6"/>
  <sheetViews>
    <sheetView showGridLines="0" topLeftCell="A40" zoomScale="70" zoomScaleNormal="70" workbookViewId="0">
      <selection activeCell="C43" sqref="C43"/>
    </sheetView>
  </sheetViews>
  <sheetFormatPr defaultColWidth="9.140625" defaultRowHeight="16.5"/>
  <cols>
    <col min="1" max="1" width="2" style="2" customWidth="1"/>
    <col min="2" max="2" width="5.28515625" style="3" customWidth="1"/>
    <col min="3" max="3" width="42.85546875" style="4" customWidth="1"/>
    <col min="4" max="4" width="18" style="3" customWidth="1"/>
    <col min="5" max="5" width="13.28515625" style="3" customWidth="1"/>
    <col min="6" max="6" width="15.42578125" style="3" bestFit="1" customWidth="1"/>
    <col min="7" max="7" width="17.42578125" style="3" customWidth="1"/>
    <col min="8" max="8" width="18.7109375" style="366" customWidth="1"/>
    <col min="9" max="9" width="17" style="3" customWidth="1"/>
    <col min="10" max="10" width="17.28515625" style="3" customWidth="1"/>
    <col min="11" max="12" width="18.5703125" style="3" customWidth="1"/>
    <col min="13" max="13" width="16.7109375" style="3" customWidth="1"/>
    <col min="14" max="14" width="16.85546875" style="3" customWidth="1"/>
    <col min="15" max="15" width="15.42578125" style="5" customWidth="1"/>
    <col min="16" max="16" width="17.42578125" style="5" customWidth="1"/>
    <col min="17" max="17" width="16.42578125" style="5" customWidth="1"/>
    <col min="18" max="29" width="21.28515625" style="5" customWidth="1"/>
    <col min="30" max="30" width="21.28515625" style="1" customWidth="1"/>
    <col min="31" max="16384" width="9.140625" style="1"/>
  </cols>
  <sheetData>
    <row r="1" spans="1:29" s="6" customFormat="1" ht="24" customHeight="1">
      <c r="A1" s="616"/>
      <c r="B1" s="617"/>
      <c r="C1" s="617"/>
      <c r="D1" s="617"/>
      <c r="E1" s="617"/>
      <c r="F1" s="617"/>
      <c r="G1" s="617"/>
      <c r="H1" s="618"/>
      <c r="I1" s="617"/>
      <c r="J1" s="660"/>
      <c r="K1" s="660"/>
      <c r="L1" s="660"/>
      <c r="M1" s="660"/>
      <c r="N1" s="660"/>
      <c r="O1" s="7"/>
      <c r="P1" s="8"/>
      <c r="Q1" s="8"/>
      <c r="R1" s="8"/>
      <c r="S1" s="8"/>
      <c r="T1" s="8"/>
      <c r="U1" s="8"/>
      <c r="V1" s="8"/>
      <c r="W1" s="8"/>
      <c r="X1" s="8"/>
      <c r="Y1" s="8"/>
      <c r="Z1" s="8"/>
      <c r="AA1" s="8"/>
      <c r="AB1" s="8"/>
      <c r="AC1" s="8"/>
    </row>
    <row r="2" spans="1:29" s="6" customFormat="1" ht="17.25" customHeight="1">
      <c r="A2" s="616"/>
      <c r="B2" s="617"/>
      <c r="C2" s="617"/>
      <c r="D2" s="617"/>
      <c r="E2" s="617"/>
      <c r="F2" s="617"/>
      <c r="G2" s="617"/>
      <c r="H2" s="618"/>
      <c r="I2" s="617"/>
      <c r="J2" s="619"/>
      <c r="K2" s="665" t="s">
        <v>412</v>
      </c>
      <c r="L2" s="665"/>
      <c r="M2" s="665"/>
      <c r="N2" s="665"/>
      <c r="O2" s="7"/>
      <c r="P2" s="8"/>
      <c r="Q2" s="8"/>
      <c r="R2" s="8"/>
      <c r="S2" s="8"/>
      <c r="T2" s="8"/>
      <c r="U2" s="8"/>
      <c r="V2" s="8"/>
      <c r="W2" s="8"/>
      <c r="X2" s="8"/>
      <c r="Y2" s="8"/>
      <c r="Z2" s="8"/>
      <c r="AA2" s="8"/>
      <c r="AB2" s="8"/>
      <c r="AC2" s="8"/>
    </row>
    <row r="3" spans="1:29" s="6" customFormat="1" ht="17.25" customHeight="1">
      <c r="A3" s="616"/>
      <c r="B3" s="617"/>
      <c r="C3" s="617"/>
      <c r="D3" s="617"/>
      <c r="E3" s="617"/>
      <c r="F3" s="617"/>
      <c r="G3" s="617"/>
      <c r="H3" s="618"/>
      <c r="I3" s="617"/>
      <c r="J3" s="619"/>
      <c r="K3" s="665" t="s">
        <v>411</v>
      </c>
      <c r="L3" s="665"/>
      <c r="M3" s="665"/>
      <c r="N3" s="665"/>
      <c r="O3" s="7"/>
      <c r="P3" s="8"/>
      <c r="Q3" s="8"/>
      <c r="R3" s="8"/>
      <c r="S3" s="8"/>
      <c r="T3" s="8"/>
      <c r="U3" s="8"/>
      <c r="V3" s="8"/>
      <c r="W3" s="8"/>
      <c r="X3" s="8"/>
      <c r="Y3" s="8"/>
      <c r="Z3" s="8"/>
      <c r="AA3" s="8"/>
      <c r="AB3" s="8"/>
      <c r="AC3" s="8"/>
    </row>
    <row r="4" spans="1:29" s="6" customFormat="1" ht="17.25" customHeight="1">
      <c r="A4" s="616"/>
      <c r="B4" s="617"/>
      <c r="C4" s="617"/>
      <c r="D4" s="617"/>
      <c r="E4" s="617"/>
      <c r="F4" s="617"/>
      <c r="G4" s="617"/>
      <c r="H4" s="618"/>
      <c r="I4" s="617"/>
      <c r="J4" s="619"/>
      <c r="K4" s="665" t="s">
        <v>409</v>
      </c>
      <c r="L4" s="665"/>
      <c r="M4" s="665"/>
      <c r="N4" s="665"/>
      <c r="O4" s="7"/>
      <c r="P4" s="8"/>
      <c r="Q4" s="8"/>
      <c r="R4" s="8"/>
      <c r="S4" s="8"/>
      <c r="T4" s="8"/>
      <c r="U4" s="8"/>
      <c r="V4" s="8"/>
      <c r="W4" s="8"/>
      <c r="X4" s="8"/>
      <c r="Y4" s="8"/>
      <c r="Z4" s="8"/>
      <c r="AA4" s="8"/>
      <c r="AB4" s="8"/>
      <c r="AC4" s="8"/>
    </row>
    <row r="5" spans="1:29" s="6" customFormat="1" ht="17.25" customHeight="1">
      <c r="A5" s="616"/>
      <c r="B5" s="617"/>
      <c r="C5" s="617"/>
      <c r="D5" s="617"/>
      <c r="E5" s="617"/>
      <c r="F5" s="617"/>
      <c r="G5" s="617"/>
      <c r="H5" s="618"/>
      <c r="I5" s="617"/>
      <c r="J5" s="619"/>
      <c r="K5" s="665" t="s">
        <v>414</v>
      </c>
      <c r="L5" s="665"/>
      <c r="M5" s="665"/>
      <c r="N5" s="665"/>
      <c r="O5" s="7"/>
      <c r="P5" s="8"/>
      <c r="Q5" s="8"/>
      <c r="R5" s="8"/>
      <c r="S5" s="8"/>
      <c r="T5" s="8"/>
      <c r="U5" s="8"/>
      <c r="V5" s="8"/>
      <c r="W5" s="8"/>
      <c r="X5" s="8"/>
      <c r="Y5" s="8"/>
      <c r="Z5" s="8"/>
      <c r="AA5" s="8"/>
      <c r="AB5" s="8"/>
      <c r="AC5" s="8"/>
    </row>
    <row r="6" spans="1:29" s="6" customFormat="1" ht="17.25" customHeight="1">
      <c r="A6" s="616"/>
      <c r="B6" s="617"/>
      <c r="C6" s="617"/>
      <c r="D6" s="617"/>
      <c r="E6" s="617"/>
      <c r="F6" s="617"/>
      <c r="G6" s="617"/>
      <c r="H6" s="618"/>
      <c r="I6" s="617"/>
      <c r="J6" s="619"/>
      <c r="K6" s="665" t="s">
        <v>408</v>
      </c>
      <c r="L6" s="665"/>
      <c r="M6" s="665"/>
      <c r="N6" s="665"/>
      <c r="O6" s="7"/>
      <c r="P6" s="8"/>
      <c r="Q6" s="8"/>
      <c r="R6" s="8"/>
      <c r="S6" s="8"/>
      <c r="T6" s="8"/>
      <c r="U6" s="8"/>
      <c r="V6" s="8"/>
      <c r="W6" s="8"/>
      <c r="X6" s="8"/>
      <c r="Y6" s="8"/>
      <c r="Z6" s="8"/>
      <c r="AA6" s="8"/>
      <c r="AB6" s="8"/>
      <c r="AC6" s="8"/>
    </row>
    <row r="7" spans="1:29" s="6" customFormat="1" ht="17.25" customHeight="1">
      <c r="A7" s="616"/>
      <c r="B7" s="617"/>
      <c r="C7" s="617"/>
      <c r="D7" s="617"/>
      <c r="E7" s="617"/>
      <c r="F7" s="617"/>
      <c r="G7" s="617"/>
      <c r="H7" s="618"/>
      <c r="I7" s="617"/>
      <c r="J7" s="619"/>
      <c r="K7" s="665"/>
      <c r="L7" s="665"/>
      <c r="M7" s="665"/>
      <c r="N7" s="665"/>
      <c r="O7" s="7"/>
      <c r="P7" s="8"/>
      <c r="Q7" s="8"/>
      <c r="R7" s="8"/>
      <c r="S7" s="8"/>
      <c r="T7" s="8"/>
      <c r="U7" s="8"/>
      <c r="V7" s="8"/>
      <c r="W7" s="8"/>
      <c r="X7" s="8"/>
      <c r="Y7" s="8"/>
      <c r="Z7" s="8"/>
      <c r="AA7" s="8"/>
      <c r="AB7" s="8"/>
      <c r="AC7" s="8"/>
    </row>
    <row r="8" spans="1:29" s="6" customFormat="1" ht="14.25" customHeight="1">
      <c r="A8" s="616"/>
      <c r="B8" s="617"/>
      <c r="C8" s="617"/>
      <c r="D8" s="617"/>
      <c r="E8" s="617"/>
      <c r="F8" s="617"/>
      <c r="G8" s="617"/>
      <c r="H8" s="618"/>
      <c r="I8" s="617"/>
      <c r="J8" s="617"/>
      <c r="K8" s="615"/>
      <c r="L8" s="615"/>
      <c r="M8" s="615"/>
      <c r="N8" s="615"/>
      <c r="O8" s="7"/>
      <c r="P8" s="8"/>
      <c r="Q8" s="8"/>
      <c r="R8" s="8"/>
      <c r="S8" s="8"/>
      <c r="T8" s="8"/>
      <c r="U8" s="8"/>
      <c r="V8" s="8"/>
      <c r="W8" s="8"/>
      <c r="X8" s="8"/>
      <c r="Y8" s="8"/>
      <c r="Z8" s="8"/>
      <c r="AA8" s="8"/>
      <c r="AB8" s="8"/>
      <c r="AC8" s="8"/>
    </row>
    <row r="9" spans="1:29" s="6" customFormat="1" ht="14.25" customHeight="1">
      <c r="A9" s="616"/>
      <c r="B9" s="617"/>
      <c r="C9" s="617"/>
      <c r="D9" s="617"/>
      <c r="E9" s="617"/>
      <c r="F9" s="617"/>
      <c r="G9" s="617"/>
      <c r="H9" s="618"/>
      <c r="I9" s="617"/>
      <c r="J9" s="617"/>
      <c r="K9" s="665" t="s">
        <v>412</v>
      </c>
      <c r="L9" s="665"/>
      <c r="M9" s="665"/>
      <c r="N9" s="665"/>
      <c r="O9" s="7"/>
      <c r="P9" s="8"/>
      <c r="Q9" s="8"/>
      <c r="R9" s="8"/>
      <c r="S9" s="8"/>
      <c r="T9" s="8"/>
      <c r="U9" s="8"/>
      <c r="V9" s="8"/>
      <c r="W9" s="8"/>
      <c r="X9" s="8"/>
      <c r="Y9" s="8"/>
      <c r="Z9" s="8"/>
      <c r="AA9" s="8"/>
      <c r="AB9" s="8"/>
      <c r="AC9" s="8"/>
    </row>
    <row r="10" spans="1:29" s="6" customFormat="1" ht="14.25" customHeight="1">
      <c r="A10" s="616"/>
      <c r="B10" s="617"/>
      <c r="C10" s="617"/>
      <c r="D10" s="617"/>
      <c r="E10" s="617"/>
      <c r="F10" s="617"/>
      <c r="G10" s="617"/>
      <c r="H10" s="618"/>
      <c r="I10" s="617"/>
      <c r="J10" s="617"/>
      <c r="K10" s="665" t="s">
        <v>411</v>
      </c>
      <c r="L10" s="665"/>
      <c r="M10" s="665"/>
      <c r="N10" s="665"/>
      <c r="O10" s="7"/>
      <c r="P10" s="8"/>
      <c r="Q10" s="8"/>
      <c r="R10" s="8"/>
      <c r="S10" s="8"/>
      <c r="T10" s="8"/>
      <c r="U10" s="8"/>
      <c r="V10" s="8"/>
      <c r="W10" s="8"/>
      <c r="X10" s="8"/>
      <c r="Y10" s="8"/>
      <c r="Z10" s="8"/>
      <c r="AA10" s="8"/>
      <c r="AB10" s="8"/>
      <c r="AC10" s="8"/>
    </row>
    <row r="11" spans="1:29" s="6" customFormat="1" ht="18.75">
      <c r="A11" s="621"/>
      <c r="B11" s="621"/>
      <c r="C11" s="622"/>
      <c r="D11" s="621"/>
      <c r="E11" s="621"/>
      <c r="F11" s="621"/>
      <c r="G11" s="621"/>
      <c r="H11" s="605"/>
      <c r="I11" s="621"/>
      <c r="J11" s="621"/>
      <c r="K11" s="665" t="s">
        <v>407</v>
      </c>
      <c r="L11" s="665"/>
      <c r="M11" s="665"/>
      <c r="N11" s="665"/>
      <c r="O11" s="8"/>
      <c r="P11" s="8"/>
      <c r="Q11" s="8"/>
      <c r="R11" s="8"/>
      <c r="S11" s="8"/>
      <c r="T11" s="8"/>
      <c r="U11" s="8"/>
      <c r="V11" s="8"/>
      <c r="W11" s="8"/>
      <c r="X11" s="8"/>
      <c r="Y11" s="8"/>
      <c r="Z11" s="8"/>
      <c r="AA11" s="8"/>
      <c r="AB11" s="8"/>
      <c r="AC11" s="8"/>
    </row>
    <row r="12" spans="1:29" s="6" customFormat="1" ht="18.75">
      <c r="A12" s="621"/>
      <c r="B12" s="621"/>
      <c r="C12" s="622"/>
      <c r="D12" s="621"/>
      <c r="E12" s="621"/>
      <c r="F12" s="621"/>
      <c r="G12" s="621"/>
      <c r="H12" s="605"/>
      <c r="I12" s="621"/>
      <c r="J12" s="621"/>
      <c r="K12" s="665" t="s">
        <v>415</v>
      </c>
      <c r="L12" s="665"/>
      <c r="M12" s="665"/>
      <c r="N12" s="665"/>
      <c r="O12" s="8"/>
      <c r="P12" s="8"/>
      <c r="Q12" s="8"/>
      <c r="R12" s="8"/>
      <c r="S12" s="8"/>
      <c r="T12" s="8"/>
      <c r="U12" s="8"/>
      <c r="V12" s="8"/>
      <c r="W12" s="8"/>
      <c r="X12" s="8"/>
      <c r="Y12" s="8"/>
      <c r="Z12" s="8"/>
      <c r="AA12" s="8"/>
      <c r="AB12" s="8"/>
      <c r="AC12" s="8"/>
    </row>
    <row r="13" spans="1:29" s="6" customFormat="1" ht="18.75">
      <c r="A13" s="621"/>
      <c r="B13" s="621"/>
      <c r="C13" s="622"/>
      <c r="D13" s="621"/>
      <c r="E13" s="621"/>
      <c r="F13" s="621"/>
      <c r="G13" s="604"/>
      <c r="H13" s="605"/>
      <c r="I13" s="621"/>
      <c r="J13" s="621"/>
      <c r="K13" s="665" t="s">
        <v>408</v>
      </c>
      <c r="L13" s="665"/>
      <c r="M13" s="665"/>
      <c r="N13" s="665"/>
      <c r="O13" s="7"/>
      <c r="P13" s="8"/>
      <c r="Q13" s="8"/>
      <c r="R13" s="8"/>
      <c r="S13" s="8"/>
      <c r="T13" s="8"/>
      <c r="U13" s="8"/>
      <c r="V13" s="8"/>
      <c r="W13" s="8"/>
      <c r="X13" s="8"/>
      <c r="Y13" s="8"/>
      <c r="Z13" s="8"/>
      <c r="AA13" s="8"/>
      <c r="AB13" s="8"/>
      <c r="AC13" s="8"/>
    </row>
    <row r="14" spans="1:29" s="6" customFormat="1" ht="10.5" customHeight="1">
      <c r="A14" s="621"/>
      <c r="B14" s="621"/>
      <c r="C14" s="622"/>
      <c r="D14" s="621"/>
      <c r="E14" s="621"/>
      <c r="F14" s="621"/>
      <c r="G14" s="604"/>
      <c r="H14" s="605"/>
      <c r="I14" s="621"/>
      <c r="J14" s="621"/>
      <c r="K14" s="665"/>
      <c r="L14" s="665"/>
      <c r="M14" s="665"/>
      <c r="N14" s="665"/>
      <c r="O14" s="7"/>
      <c r="P14" s="8"/>
      <c r="Q14" s="8"/>
      <c r="R14" s="8"/>
      <c r="S14" s="8"/>
      <c r="T14" s="8"/>
      <c r="U14" s="8"/>
      <c r="V14" s="8"/>
      <c r="W14" s="8"/>
      <c r="X14" s="8"/>
      <c r="Y14" s="8"/>
      <c r="Z14" s="8"/>
      <c r="AA14" s="8"/>
      <c r="AB14" s="8"/>
      <c r="AC14" s="8"/>
    </row>
    <row r="15" spans="1:29" s="6" customFormat="1" ht="18.75">
      <c r="A15" s="621"/>
      <c r="B15" s="621"/>
      <c r="C15" s="622"/>
      <c r="D15" s="621"/>
      <c r="E15" s="621"/>
      <c r="F15" s="621"/>
      <c r="G15" s="604"/>
      <c r="H15" s="605"/>
      <c r="I15" s="621"/>
      <c r="J15" s="621"/>
      <c r="K15" s="621"/>
      <c r="L15" s="621"/>
      <c r="M15" s="621"/>
      <c r="N15" s="621"/>
      <c r="O15" s="7"/>
      <c r="P15" s="8"/>
      <c r="Q15" s="8"/>
      <c r="R15" s="8"/>
      <c r="S15" s="8"/>
      <c r="T15" s="8"/>
      <c r="U15" s="8"/>
      <c r="V15" s="8"/>
      <c r="W15" s="8"/>
      <c r="X15" s="8"/>
      <c r="Y15" s="8"/>
      <c r="Z15" s="8"/>
      <c r="AA15" s="8"/>
      <c r="AB15" s="8"/>
      <c r="AC15" s="8"/>
    </row>
    <row r="16" spans="1:29" s="6" customFormat="1" ht="18.75">
      <c r="A16" s="621"/>
      <c r="B16" s="621"/>
      <c r="C16" s="622"/>
      <c r="D16" s="621"/>
      <c r="E16" s="621"/>
      <c r="F16" s="621"/>
      <c r="G16" s="621"/>
      <c r="H16" s="623" t="s">
        <v>31</v>
      </c>
      <c r="I16" s="621"/>
      <c r="J16" s="621"/>
      <c r="K16" s="621"/>
      <c r="L16" s="621"/>
      <c r="M16" s="621"/>
      <c r="N16" s="621"/>
      <c r="O16" s="7"/>
      <c r="P16" s="8"/>
      <c r="Q16" s="8"/>
      <c r="R16" s="8"/>
      <c r="S16" s="8"/>
      <c r="T16" s="8"/>
      <c r="U16" s="8"/>
      <c r="V16" s="8"/>
      <c r="W16" s="8"/>
      <c r="X16" s="8"/>
      <c r="Y16" s="8"/>
      <c r="Z16" s="8"/>
      <c r="AA16" s="8"/>
      <c r="AB16" s="8"/>
      <c r="AC16" s="8"/>
    </row>
    <row r="17" spans="1:29" s="6" customFormat="1" ht="18.75">
      <c r="A17" s="621"/>
      <c r="B17" s="621"/>
      <c r="C17" s="622"/>
      <c r="D17" s="621"/>
      <c r="E17" s="621"/>
      <c r="F17" s="621"/>
      <c r="G17" s="621"/>
      <c r="H17" s="623" t="s">
        <v>32</v>
      </c>
      <c r="I17" s="621"/>
      <c r="J17" s="621"/>
      <c r="K17" s="621"/>
      <c r="L17" s="621"/>
      <c r="M17" s="621"/>
      <c r="N17" s="621"/>
      <c r="O17" s="7"/>
      <c r="P17" s="8"/>
      <c r="Q17" s="8"/>
      <c r="R17" s="8"/>
      <c r="S17" s="8"/>
      <c r="T17" s="8"/>
      <c r="U17" s="8"/>
      <c r="V17" s="8"/>
      <c r="W17" s="8"/>
      <c r="X17" s="8"/>
      <c r="Y17" s="8"/>
      <c r="Z17" s="8"/>
      <c r="AA17" s="8"/>
      <c r="AB17" s="8"/>
      <c r="AC17" s="8"/>
    </row>
    <row r="18" spans="1:29" s="6" customFormat="1" ht="18.75">
      <c r="A18" s="621"/>
      <c r="B18" s="603"/>
      <c r="C18" s="622"/>
      <c r="D18" s="621"/>
      <c r="E18" s="621"/>
      <c r="F18" s="621"/>
      <c r="G18" s="621"/>
      <c r="H18" s="623" t="s">
        <v>33</v>
      </c>
      <c r="I18" s="621"/>
      <c r="J18" s="621"/>
      <c r="K18" s="606"/>
      <c r="L18" s="606"/>
      <c r="M18" s="606"/>
      <c r="N18" s="606"/>
      <c r="O18" s="7"/>
      <c r="P18" s="8"/>
      <c r="Q18" s="8"/>
      <c r="R18" s="8"/>
      <c r="S18" s="8"/>
      <c r="T18" s="8"/>
      <c r="U18" s="8"/>
      <c r="V18" s="8"/>
      <c r="W18" s="8"/>
      <c r="X18" s="8"/>
      <c r="Y18" s="8"/>
      <c r="Z18" s="8"/>
      <c r="AA18" s="8"/>
      <c r="AB18" s="8"/>
      <c r="AC18" s="8"/>
    </row>
    <row r="19" spans="1:29" s="6" customFormat="1" ht="28.5" customHeight="1">
      <c r="A19" s="621"/>
      <c r="B19" s="603"/>
      <c r="C19" s="622"/>
      <c r="D19" s="621"/>
      <c r="E19" s="621"/>
      <c r="F19" s="621"/>
      <c r="G19" s="621"/>
      <c r="H19" s="623"/>
      <c r="I19" s="621"/>
      <c r="J19" s="621"/>
      <c r="K19" s="606"/>
      <c r="L19" s="606"/>
      <c r="M19" s="606"/>
      <c r="N19" s="606"/>
      <c r="O19" s="7"/>
      <c r="P19" s="8"/>
      <c r="Q19" s="8"/>
      <c r="R19" s="8"/>
      <c r="S19" s="8"/>
      <c r="T19" s="8"/>
      <c r="U19" s="8"/>
      <c r="V19" s="8"/>
      <c r="W19" s="8"/>
      <c r="X19" s="8"/>
      <c r="Y19" s="8"/>
      <c r="Z19" s="8"/>
      <c r="AA19" s="8"/>
      <c r="AB19" s="8"/>
      <c r="AC19" s="8"/>
    </row>
    <row r="20" spans="1:29" s="6" customFormat="1" ht="91.5" customHeight="1">
      <c r="A20" s="621"/>
      <c r="B20" s="661" t="s">
        <v>255</v>
      </c>
      <c r="C20" s="662"/>
      <c r="D20" s="662"/>
      <c r="E20" s="662"/>
      <c r="F20" s="662"/>
      <c r="G20" s="662"/>
      <c r="H20" s="662"/>
      <c r="I20" s="662"/>
      <c r="J20" s="662"/>
      <c r="K20" s="662"/>
      <c r="L20" s="662"/>
      <c r="M20" s="662"/>
      <c r="N20" s="662"/>
      <c r="O20" s="7"/>
      <c r="P20" s="8"/>
      <c r="Q20" s="8"/>
      <c r="R20" s="8"/>
      <c r="S20" s="8"/>
      <c r="T20" s="8"/>
      <c r="U20" s="8"/>
      <c r="V20" s="8"/>
      <c r="W20" s="8"/>
      <c r="X20" s="8"/>
      <c r="Y20" s="8"/>
      <c r="Z20" s="8"/>
      <c r="AA20" s="8"/>
      <c r="AB20" s="8"/>
      <c r="AC20" s="8"/>
    </row>
    <row r="21" spans="1:29" s="11" customFormat="1" ht="27" customHeight="1">
      <c r="A21" s="10"/>
      <c r="B21" s="12" t="s">
        <v>318</v>
      </c>
      <c r="C21" s="13"/>
      <c r="D21" s="13"/>
      <c r="E21" s="13"/>
      <c r="F21" s="13"/>
      <c r="G21" s="13"/>
      <c r="H21" s="365"/>
      <c r="I21" s="13"/>
      <c r="J21" s="13"/>
      <c r="K21" s="13"/>
      <c r="L21" s="13"/>
      <c r="M21" s="13"/>
      <c r="N21" s="10"/>
      <c r="O21" s="14"/>
      <c r="P21" s="15"/>
      <c r="Q21" s="15"/>
      <c r="R21" s="15"/>
      <c r="S21" s="15"/>
      <c r="T21" s="15"/>
      <c r="U21" s="15"/>
      <c r="V21" s="15"/>
      <c r="W21" s="15"/>
      <c r="X21" s="15"/>
      <c r="Y21" s="15"/>
      <c r="Z21" s="15"/>
      <c r="AA21" s="15"/>
      <c r="AB21" s="15"/>
      <c r="AC21" s="15"/>
    </row>
    <row r="22" spans="1:29" ht="12.75" customHeight="1"/>
    <row r="23" spans="1:29" s="16" customFormat="1" ht="27.75" customHeight="1">
      <c r="A23" s="17"/>
      <c r="B23" s="663" t="s">
        <v>0</v>
      </c>
      <c r="C23" s="663" t="s">
        <v>34</v>
      </c>
      <c r="D23" s="664" t="s">
        <v>35</v>
      </c>
      <c r="E23" s="664" t="s">
        <v>36</v>
      </c>
      <c r="F23" s="664" t="s">
        <v>37</v>
      </c>
      <c r="G23" s="664" t="s">
        <v>38</v>
      </c>
      <c r="H23" s="664" t="s">
        <v>39</v>
      </c>
      <c r="I23" s="664" t="s">
        <v>40</v>
      </c>
      <c r="J23" s="664" t="s">
        <v>41</v>
      </c>
      <c r="K23" s="664"/>
      <c r="L23" s="664"/>
      <c r="M23" s="664"/>
      <c r="N23" s="664"/>
      <c r="O23" s="19"/>
      <c r="P23" s="19"/>
      <c r="Q23" s="19"/>
      <c r="R23" s="19"/>
      <c r="S23" s="19"/>
      <c r="T23" s="19"/>
      <c r="U23" s="19"/>
      <c r="V23" s="19"/>
      <c r="W23" s="19"/>
      <c r="X23" s="19"/>
      <c r="Y23" s="19"/>
      <c r="Z23" s="19"/>
      <c r="AA23" s="19"/>
      <c r="AB23" s="19"/>
      <c r="AC23" s="19"/>
    </row>
    <row r="24" spans="1:29" ht="40.5" customHeight="1">
      <c r="B24" s="663"/>
      <c r="C24" s="663"/>
      <c r="D24" s="664"/>
      <c r="E24" s="664"/>
      <c r="F24" s="664"/>
      <c r="G24" s="664"/>
      <c r="H24" s="664"/>
      <c r="I24" s="664"/>
      <c r="J24" s="381">
        <v>2026</v>
      </c>
      <c r="K24" s="381">
        <v>2027</v>
      </c>
      <c r="L24" s="381">
        <v>2028</v>
      </c>
      <c r="M24" s="381">
        <v>2029</v>
      </c>
      <c r="N24" s="381">
        <v>2030</v>
      </c>
    </row>
    <row r="25" spans="1:29" ht="19.5" customHeight="1">
      <c r="B25" s="21">
        <v>1</v>
      </c>
      <c r="C25" s="21">
        <v>2</v>
      </c>
      <c r="D25" s="21">
        <v>3</v>
      </c>
      <c r="E25" s="21">
        <v>4</v>
      </c>
      <c r="F25" s="21">
        <v>5</v>
      </c>
      <c r="G25" s="21">
        <v>6</v>
      </c>
      <c r="H25" s="367">
        <v>7</v>
      </c>
      <c r="I25" s="21">
        <v>8</v>
      </c>
      <c r="J25" s="21">
        <v>9</v>
      </c>
      <c r="K25" s="21">
        <v>10</v>
      </c>
      <c r="L25" s="21">
        <v>11</v>
      </c>
      <c r="M25" s="21">
        <v>12</v>
      </c>
      <c r="N25" s="21">
        <v>13</v>
      </c>
    </row>
    <row r="26" spans="1:29" ht="25.5" customHeight="1">
      <c r="B26" s="666" t="s">
        <v>42</v>
      </c>
      <c r="C26" s="666"/>
      <c r="D26" s="666"/>
      <c r="E26" s="666"/>
      <c r="F26" s="666"/>
      <c r="G26" s="666"/>
      <c r="H26" s="666"/>
      <c r="I26" s="666"/>
      <c r="J26" s="666"/>
      <c r="K26" s="666"/>
      <c r="L26" s="666"/>
      <c r="M26" s="666"/>
      <c r="N26" s="666"/>
    </row>
    <row r="27" spans="1:29" ht="22.5" customHeight="1">
      <c r="B27" s="667" t="s">
        <v>356</v>
      </c>
      <c r="C27" s="668"/>
      <c r="D27" s="668"/>
      <c r="E27" s="668"/>
      <c r="F27" s="668"/>
      <c r="G27" s="668"/>
      <c r="H27" s="668"/>
      <c r="I27" s="668"/>
      <c r="J27" s="668"/>
      <c r="K27" s="668"/>
      <c r="L27" s="668"/>
      <c r="M27" s="668"/>
      <c r="N27" s="668"/>
    </row>
    <row r="28" spans="1:29" ht="134.25" customHeight="1">
      <c r="B28" s="21">
        <v>1</v>
      </c>
      <c r="C28" s="382" t="s">
        <v>44</v>
      </c>
      <c r="D28" s="383" t="s">
        <v>45</v>
      </c>
      <c r="E28" s="383" t="s">
        <v>46</v>
      </c>
      <c r="F28" s="383" t="s">
        <v>58</v>
      </c>
      <c r="G28" s="21"/>
      <c r="H28" s="357">
        <f>Инвестплан!H26</f>
        <v>75.5</v>
      </c>
      <c r="I28" s="22">
        <f>Инвестплан!I26</f>
        <v>75.8</v>
      </c>
      <c r="J28" s="22">
        <f>Инвестплан!J26</f>
        <v>76.099999999999994</v>
      </c>
      <c r="K28" s="22">
        <f>Инвестплан!K26</f>
        <v>76.44</v>
      </c>
      <c r="L28" s="22">
        <f>Инвестплан!L26</f>
        <v>76.7</v>
      </c>
      <c r="M28" s="22">
        <f>Инвестплан!M26</f>
        <v>77</v>
      </c>
      <c r="N28" s="22">
        <f>Инвестплан!N26</f>
        <v>77.3</v>
      </c>
    </row>
    <row r="29" spans="1:29" ht="21.75" customHeight="1">
      <c r="B29" s="23" t="s">
        <v>1</v>
      </c>
      <c r="C29" s="669" t="s">
        <v>47</v>
      </c>
      <c r="D29" s="669"/>
      <c r="E29" s="669"/>
      <c r="F29" s="669"/>
      <c r="G29" s="669"/>
      <c r="H29" s="669"/>
      <c r="I29" s="669"/>
      <c r="J29" s="669"/>
      <c r="K29" s="669"/>
      <c r="L29" s="669"/>
      <c r="M29" s="669"/>
      <c r="N29" s="669"/>
    </row>
    <row r="30" spans="1:29" ht="71.25" customHeight="1">
      <c r="B30" s="21" t="s">
        <v>2</v>
      </c>
      <c r="C30" s="384" t="s">
        <v>48</v>
      </c>
      <c r="D30" s="383" t="s">
        <v>49</v>
      </c>
      <c r="E30" s="383" t="s">
        <v>50</v>
      </c>
      <c r="F30" s="20"/>
      <c r="G30" s="20"/>
      <c r="H30" s="357">
        <f>Инвестплан!H28</f>
        <v>31</v>
      </c>
      <c r="I30" s="22">
        <f>Инвестплан!I28</f>
        <v>32</v>
      </c>
      <c r="J30" s="22">
        <f>Инвестплан!J28</f>
        <v>33</v>
      </c>
      <c r="K30" s="22">
        <f>Инвестплан!K28</f>
        <v>35</v>
      </c>
      <c r="L30" s="22">
        <f>Инвестплан!L28</f>
        <v>36</v>
      </c>
      <c r="M30" s="22">
        <f>Инвестплан!M28</f>
        <v>37</v>
      </c>
      <c r="N30" s="22">
        <f>Инвестплан!N28</f>
        <v>38</v>
      </c>
    </row>
    <row r="31" spans="1:29" ht="26.25" customHeight="1">
      <c r="B31" s="23"/>
      <c r="C31" s="390" t="s">
        <v>51</v>
      </c>
      <c r="D31" s="24"/>
      <c r="E31" s="24"/>
      <c r="F31" s="25" t="s">
        <v>3</v>
      </c>
      <c r="G31" s="24"/>
      <c r="H31" s="353">
        <v>0</v>
      </c>
      <c r="I31" s="26">
        <v>0</v>
      </c>
      <c r="J31" s="26">
        <v>0</v>
      </c>
      <c r="K31" s="26">
        <v>0</v>
      </c>
      <c r="L31" s="26">
        <v>0</v>
      </c>
      <c r="M31" s="26">
        <v>0</v>
      </c>
      <c r="N31" s="26">
        <v>0</v>
      </c>
    </row>
    <row r="32" spans="1:29" ht="27" customHeight="1">
      <c r="B32" s="670" t="s">
        <v>320</v>
      </c>
      <c r="C32" s="671"/>
      <c r="D32" s="671"/>
      <c r="E32" s="671"/>
      <c r="F32" s="671"/>
      <c r="G32" s="671"/>
      <c r="H32" s="671"/>
      <c r="I32" s="671"/>
      <c r="J32" s="671"/>
      <c r="K32" s="671"/>
      <c r="L32" s="671"/>
      <c r="M32" s="671"/>
      <c r="N32" s="671"/>
    </row>
    <row r="33" spans="1:29" ht="97.5" customHeight="1">
      <c r="B33" s="21">
        <v>2</v>
      </c>
      <c r="C33" s="379" t="s">
        <v>100</v>
      </c>
      <c r="D33" s="22" t="s">
        <v>52</v>
      </c>
      <c r="E33" s="22" t="s">
        <v>53</v>
      </c>
      <c r="F33" s="22" t="s">
        <v>4</v>
      </c>
      <c r="G33" s="22"/>
      <c r="H33" s="357">
        <f>Инвестплан!H34</f>
        <v>14.5</v>
      </c>
      <c r="I33" s="22">
        <f>Инвестплан!I34</f>
        <v>15.9</v>
      </c>
      <c r="J33" s="22">
        <f>Инвестплан!J34</f>
        <v>17.399999999999999</v>
      </c>
      <c r="K33" s="22">
        <f>Инвестплан!K34</f>
        <v>18.899999999999999</v>
      </c>
      <c r="L33" s="22">
        <f>Инвестплан!L34</f>
        <v>20.399999999999999</v>
      </c>
      <c r="M33" s="22">
        <f>Инвестплан!M34</f>
        <v>21.9</v>
      </c>
      <c r="N33" s="22">
        <f>Инвестплан!N34</f>
        <v>23.4</v>
      </c>
    </row>
    <row r="34" spans="1:29" s="27" customFormat="1" ht="24" customHeight="1">
      <c r="A34" s="2"/>
      <c r="B34" s="23" t="s">
        <v>5</v>
      </c>
      <c r="C34" s="672" t="s">
        <v>357</v>
      </c>
      <c r="D34" s="672"/>
      <c r="E34" s="672"/>
      <c r="F34" s="672"/>
      <c r="G34" s="672"/>
      <c r="H34" s="672"/>
      <c r="I34" s="672"/>
      <c r="J34" s="672"/>
      <c r="K34" s="672"/>
      <c r="L34" s="672"/>
      <c r="M34" s="672"/>
      <c r="N34" s="672"/>
      <c r="O34" s="5"/>
      <c r="P34" s="5"/>
      <c r="Q34" s="5"/>
      <c r="R34" s="5"/>
      <c r="S34" s="5"/>
      <c r="T34" s="5"/>
      <c r="U34" s="5"/>
      <c r="V34" s="5"/>
      <c r="W34" s="5"/>
      <c r="X34" s="5"/>
      <c r="Y34" s="5"/>
      <c r="Z34" s="5"/>
      <c r="AA34" s="5"/>
      <c r="AB34" s="5"/>
      <c r="AC34" s="5"/>
    </row>
    <row r="35" spans="1:29" s="27" customFormat="1" ht="87" customHeight="1">
      <c r="A35" s="2"/>
      <c r="B35" s="21" t="s">
        <v>6</v>
      </c>
      <c r="C35" s="384" t="s">
        <v>101</v>
      </c>
      <c r="D35" s="488" t="s">
        <v>350</v>
      </c>
      <c r="E35" s="488" t="s">
        <v>54</v>
      </c>
      <c r="F35" s="383" t="s">
        <v>4</v>
      </c>
      <c r="G35" s="381"/>
      <c r="H35" s="593" t="str">
        <f>Инвестплан!H36</f>
        <v>-</v>
      </c>
      <c r="I35" s="396">
        <f>Инвестплан!I36</f>
        <v>60</v>
      </c>
      <c r="J35" s="396">
        <f>Инвестплан!J36</f>
        <v>61</v>
      </c>
      <c r="K35" s="396">
        <f>Инвестплан!K36</f>
        <v>62</v>
      </c>
      <c r="L35" s="396">
        <f>Инвестплан!L36</f>
        <v>63</v>
      </c>
      <c r="M35" s="396">
        <f>Инвестплан!M36</f>
        <v>64</v>
      </c>
      <c r="N35" s="21">
        <v>65</v>
      </c>
      <c r="O35" s="5"/>
      <c r="P35" s="5"/>
      <c r="Q35" s="5"/>
      <c r="R35" s="5"/>
      <c r="S35" s="5"/>
      <c r="T35" s="5"/>
      <c r="U35" s="5"/>
      <c r="V35" s="5"/>
      <c r="W35" s="5"/>
      <c r="X35" s="5"/>
      <c r="Y35" s="5"/>
      <c r="Z35" s="5"/>
      <c r="AA35" s="5"/>
      <c r="AB35" s="5"/>
      <c r="AC35" s="5"/>
    </row>
    <row r="36" spans="1:29" s="27" customFormat="1" ht="29.25" customHeight="1">
      <c r="A36" s="2"/>
      <c r="B36" s="23"/>
      <c r="C36" s="589" t="s">
        <v>51</v>
      </c>
      <c r="D36" s="590"/>
      <c r="E36" s="590"/>
      <c r="F36" s="591" t="s">
        <v>3</v>
      </c>
      <c r="G36" s="590"/>
      <c r="H36" s="592">
        <v>0</v>
      </c>
      <c r="I36" s="592">
        <v>0</v>
      </c>
      <c r="J36" s="592">
        <v>0</v>
      </c>
      <c r="K36" s="592">
        <v>0</v>
      </c>
      <c r="L36" s="592">
        <v>0</v>
      </c>
      <c r="M36" s="592">
        <v>0</v>
      </c>
      <c r="N36" s="26">
        <v>0</v>
      </c>
      <c r="O36" s="5"/>
      <c r="P36" s="5"/>
      <c r="Q36" s="5"/>
      <c r="R36" s="5"/>
      <c r="S36" s="5"/>
      <c r="T36" s="5"/>
      <c r="U36" s="5"/>
      <c r="V36" s="5"/>
      <c r="W36" s="5"/>
      <c r="X36" s="5"/>
      <c r="Y36" s="5"/>
      <c r="Z36" s="5"/>
      <c r="AA36" s="5"/>
      <c r="AB36" s="5"/>
      <c r="AC36" s="5"/>
    </row>
    <row r="37" spans="1:29" ht="23.25" customHeight="1">
      <c r="B37" s="678" t="s">
        <v>358</v>
      </c>
      <c r="C37" s="678"/>
      <c r="D37" s="678"/>
      <c r="E37" s="678"/>
      <c r="F37" s="678"/>
      <c r="G37" s="678"/>
      <c r="H37" s="678"/>
      <c r="I37" s="678"/>
      <c r="J37" s="678"/>
      <c r="K37" s="678"/>
      <c r="L37" s="678"/>
      <c r="M37" s="678"/>
      <c r="N37" s="678"/>
    </row>
    <row r="38" spans="1:29" ht="137.25" customHeight="1">
      <c r="B38" s="21">
        <v>3</v>
      </c>
      <c r="C38" s="18" t="s">
        <v>56</v>
      </c>
      <c r="D38" s="22" t="s">
        <v>349</v>
      </c>
      <c r="E38" s="22" t="s">
        <v>7</v>
      </c>
      <c r="F38" s="21" t="s">
        <v>59</v>
      </c>
      <c r="G38" s="20"/>
      <c r="H38" s="357">
        <f>Инвестплан!H42</f>
        <v>0.55000000000000004</v>
      </c>
      <c r="I38" s="22">
        <f>Инвестплан!I42</f>
        <v>0.56000000000000005</v>
      </c>
      <c r="J38" s="22">
        <f>Инвестплан!J42</f>
        <v>0.56999999999999995</v>
      </c>
      <c r="K38" s="22">
        <f>Инвестплан!K42</f>
        <v>0.57999999999999996</v>
      </c>
      <c r="L38" s="22">
        <f>Инвестплан!L42</f>
        <v>0.59</v>
      </c>
      <c r="M38" s="22">
        <f>Инвестплан!M42</f>
        <v>0.6</v>
      </c>
      <c r="N38" s="21">
        <v>0.6</v>
      </c>
    </row>
    <row r="39" spans="1:29" s="29" customFormat="1" ht="23.25" customHeight="1">
      <c r="A39" s="30"/>
      <c r="B39" s="23" t="s">
        <v>8</v>
      </c>
      <c r="C39" s="672" t="s">
        <v>359</v>
      </c>
      <c r="D39" s="672"/>
      <c r="E39" s="672"/>
      <c r="F39" s="672"/>
      <c r="G39" s="672"/>
      <c r="H39" s="672"/>
      <c r="I39" s="672"/>
      <c r="J39" s="672"/>
      <c r="K39" s="672"/>
      <c r="L39" s="672"/>
      <c r="M39" s="672"/>
      <c r="N39" s="672"/>
      <c r="O39" s="5"/>
      <c r="P39" s="5"/>
      <c r="Q39" s="5"/>
      <c r="R39" s="5"/>
      <c r="S39" s="5"/>
      <c r="T39" s="5"/>
      <c r="U39" s="5"/>
      <c r="V39" s="5"/>
      <c r="W39" s="5"/>
      <c r="X39" s="5"/>
      <c r="Y39" s="5"/>
      <c r="Z39" s="5"/>
      <c r="AA39" s="5"/>
      <c r="AB39" s="5"/>
      <c r="AC39" s="5"/>
    </row>
    <row r="40" spans="1:29" ht="103.5" customHeight="1">
      <c r="B40" s="21" t="s">
        <v>9</v>
      </c>
      <c r="C40" s="18" t="s">
        <v>60</v>
      </c>
      <c r="D40" s="22" t="s">
        <v>70</v>
      </c>
      <c r="E40" s="385" t="s">
        <v>54</v>
      </c>
      <c r="F40" s="21" t="s">
        <v>59</v>
      </c>
      <c r="G40" s="386" t="s">
        <v>64</v>
      </c>
      <c r="H40" s="357">
        <v>0.3</v>
      </c>
      <c r="I40" s="22">
        <f>Инвестплан!I44</f>
        <v>0.7</v>
      </c>
      <c r="J40" s="22">
        <f>Инвестплан!J44</f>
        <v>0.9</v>
      </c>
      <c r="K40" s="22">
        <f>Инвестплан!K44</f>
        <v>1.1000000000000001</v>
      </c>
      <c r="L40" s="22">
        <f>Инвестплан!L44</f>
        <v>1.2</v>
      </c>
      <c r="M40" s="22">
        <f>Инвестплан!M44</f>
        <v>1.3</v>
      </c>
      <c r="N40" s="22">
        <v>1.4</v>
      </c>
    </row>
    <row r="41" spans="1:29" ht="18.75" customHeight="1">
      <c r="B41" s="23"/>
      <c r="C41" s="390" t="s">
        <v>51</v>
      </c>
      <c r="D41" s="24"/>
      <c r="E41" s="24"/>
      <c r="F41" s="25" t="s">
        <v>3</v>
      </c>
      <c r="G41" s="24"/>
      <c r="H41" s="679" t="s">
        <v>10</v>
      </c>
      <c r="I41" s="680"/>
      <c r="J41" s="680"/>
      <c r="K41" s="680"/>
      <c r="L41" s="680"/>
      <c r="M41" s="681"/>
      <c r="N41" s="24"/>
    </row>
    <row r="42" spans="1:29" s="27" customFormat="1" ht="17.25" customHeight="1">
      <c r="A42" s="2"/>
      <c r="B42" s="24" t="s">
        <v>11</v>
      </c>
      <c r="C42" s="682" t="s">
        <v>360</v>
      </c>
      <c r="D42" s="682"/>
      <c r="E42" s="682"/>
      <c r="F42" s="682"/>
      <c r="G42" s="682"/>
      <c r="H42" s="682"/>
      <c r="I42" s="682"/>
      <c r="J42" s="682"/>
      <c r="K42" s="682"/>
      <c r="L42" s="682"/>
      <c r="M42" s="682"/>
      <c r="N42" s="682"/>
      <c r="O42" s="5"/>
      <c r="P42" s="5"/>
      <c r="Q42" s="5"/>
      <c r="R42" s="5"/>
      <c r="S42" s="5"/>
      <c r="T42" s="5"/>
      <c r="U42" s="5"/>
      <c r="V42" s="5"/>
      <c r="W42" s="5"/>
      <c r="X42" s="5"/>
      <c r="Y42" s="5"/>
      <c r="Z42" s="5"/>
      <c r="AA42" s="5"/>
      <c r="AB42" s="5"/>
      <c r="AC42" s="5"/>
    </row>
    <row r="43" spans="1:29" ht="93.75" customHeight="1">
      <c r="B43" s="21" t="s">
        <v>12</v>
      </c>
      <c r="C43" s="18" t="s">
        <v>61</v>
      </c>
      <c r="D43" s="380" t="s">
        <v>70</v>
      </c>
      <c r="E43" s="22" t="s">
        <v>62</v>
      </c>
      <c r="F43" s="22" t="s">
        <v>4</v>
      </c>
      <c r="G43" s="22" t="s">
        <v>63</v>
      </c>
      <c r="H43" s="357">
        <f>Инвестплан!H50</f>
        <v>66.900000000000006</v>
      </c>
      <c r="I43" s="22">
        <f>Инвестплан!I50</f>
        <v>66.11</v>
      </c>
      <c r="J43" s="22">
        <f>Инвестплан!J50</f>
        <v>69.16</v>
      </c>
      <c r="K43" s="22">
        <f>Инвестплан!K50</f>
        <v>69.67</v>
      </c>
      <c r="L43" s="22">
        <f>Инвестплан!L50</f>
        <v>69.69</v>
      </c>
      <c r="M43" s="22">
        <f>Инвестплан!M50</f>
        <v>69.959999999999994</v>
      </c>
      <c r="N43" s="22">
        <f>Инвестплан!N50</f>
        <v>70.56</v>
      </c>
    </row>
    <row r="44" spans="1:29" s="33" customFormat="1" ht="20.100000000000001" customHeight="1">
      <c r="A44" s="2"/>
      <c r="B44" s="23"/>
      <c r="C44" s="390" t="s">
        <v>51</v>
      </c>
      <c r="D44" s="24"/>
      <c r="E44" s="24"/>
      <c r="F44" s="25" t="s">
        <v>3</v>
      </c>
      <c r="G44" s="34"/>
      <c r="H44" s="35">
        <f>Инвестплан!H60</f>
        <v>2343.6727000000001</v>
      </c>
      <c r="I44" s="35">
        <f>Инвестплан!I60</f>
        <v>2055.5029999999997</v>
      </c>
      <c r="J44" s="35">
        <f>Инвестплан!J60</f>
        <v>2284.018</v>
      </c>
      <c r="K44" s="35">
        <f>Инвестплан!K60</f>
        <v>2511.0730000000003</v>
      </c>
      <c r="L44" s="35">
        <f>Инвестплан!L60</f>
        <v>2285.7150000000001</v>
      </c>
      <c r="M44" s="35">
        <f>Инвестплан!M60</f>
        <v>2642.21</v>
      </c>
      <c r="N44" s="35">
        <f>Инвестплан!N60</f>
        <v>2502.2689999999998</v>
      </c>
      <c r="O44" s="5"/>
      <c r="P44" s="5"/>
      <c r="Q44" s="5"/>
      <c r="R44" s="5"/>
      <c r="S44" s="5"/>
      <c r="T44" s="5"/>
      <c r="U44" s="5"/>
      <c r="V44" s="5"/>
      <c r="W44" s="5"/>
      <c r="X44" s="5"/>
      <c r="Y44" s="5"/>
      <c r="Z44" s="5"/>
      <c r="AA44" s="5"/>
      <c r="AB44" s="5"/>
      <c r="AC44" s="5"/>
    </row>
    <row r="45" spans="1:29" s="27" customFormat="1" ht="25.5" customHeight="1">
      <c r="A45" s="2"/>
      <c r="B45" s="23" t="s">
        <v>13</v>
      </c>
      <c r="C45" s="672" t="s">
        <v>361</v>
      </c>
      <c r="D45" s="683"/>
      <c r="E45" s="683"/>
      <c r="F45" s="683"/>
      <c r="G45" s="683"/>
      <c r="H45" s="683"/>
      <c r="I45" s="683"/>
      <c r="J45" s="683"/>
      <c r="K45" s="683"/>
      <c r="L45" s="683"/>
      <c r="M45" s="683"/>
      <c r="N45" s="683"/>
      <c r="O45" s="5"/>
      <c r="P45" s="5"/>
      <c r="Q45" s="5"/>
      <c r="R45" s="5"/>
      <c r="S45" s="5"/>
      <c r="T45" s="5"/>
      <c r="U45" s="5"/>
      <c r="V45" s="5"/>
      <c r="W45" s="5"/>
      <c r="X45" s="5"/>
      <c r="Y45" s="5"/>
      <c r="Z45" s="5"/>
      <c r="AA45" s="5"/>
      <c r="AB45" s="5"/>
      <c r="AC45" s="5"/>
    </row>
    <row r="46" spans="1:29" s="27" customFormat="1" ht="148.5" customHeight="1">
      <c r="A46" s="2"/>
      <c r="B46" s="21" t="s">
        <v>14</v>
      </c>
      <c r="C46" s="18" t="s">
        <v>65</v>
      </c>
      <c r="D46" s="22" t="s">
        <v>127</v>
      </c>
      <c r="E46" s="380" t="s">
        <v>62</v>
      </c>
      <c r="F46" s="22" t="s">
        <v>4</v>
      </c>
      <c r="G46" s="380" t="s">
        <v>63</v>
      </c>
      <c r="H46" s="357">
        <f>Инвестплан!H62</f>
        <v>30</v>
      </c>
      <c r="I46" s="22">
        <f>Инвестплан!I62</f>
        <v>31</v>
      </c>
      <c r="J46" s="22">
        <f>Инвестплан!J62</f>
        <v>32</v>
      </c>
      <c r="K46" s="22">
        <f>Инвестплан!K62</f>
        <v>33</v>
      </c>
      <c r="L46" s="22">
        <f>Инвестплан!L62</f>
        <v>34</v>
      </c>
      <c r="M46" s="22">
        <f>Инвестплан!M62</f>
        <v>35</v>
      </c>
      <c r="N46" s="22">
        <f>Инвестплан!N62</f>
        <v>36</v>
      </c>
      <c r="O46" s="5"/>
      <c r="P46" s="5"/>
      <c r="Q46" s="5"/>
      <c r="R46" s="5"/>
      <c r="S46" s="5"/>
      <c r="T46" s="5"/>
      <c r="U46" s="5"/>
      <c r="V46" s="5"/>
      <c r="W46" s="5"/>
      <c r="X46" s="5"/>
      <c r="Y46" s="5"/>
      <c r="Z46" s="5"/>
      <c r="AA46" s="5"/>
      <c r="AB46" s="5"/>
      <c r="AC46" s="5"/>
    </row>
    <row r="47" spans="1:29" ht="30" customHeight="1">
      <c r="B47" s="23"/>
      <c r="C47" s="390" t="s">
        <v>66</v>
      </c>
      <c r="D47" s="25"/>
      <c r="E47" s="25"/>
      <c r="F47" s="25" t="s">
        <v>3</v>
      </c>
      <c r="G47" s="25"/>
      <c r="H47" s="37">
        <f>Инвестплан!H67</f>
        <v>186.65899999999999</v>
      </c>
      <c r="I47" s="37">
        <f>Инвестплан!I67</f>
        <v>142.08600000000001</v>
      </c>
      <c r="J47" s="37">
        <f>Инвестплан!J67</f>
        <v>643.42999999999995</v>
      </c>
      <c r="K47" s="37">
        <f>Инвестплан!K67</f>
        <v>1654.366</v>
      </c>
      <c r="L47" s="37">
        <f>Инвестплан!L67</f>
        <v>1364.646</v>
      </c>
      <c r="M47" s="37">
        <f>Инвестплан!M67</f>
        <v>1030.231</v>
      </c>
      <c r="N47" s="37">
        <f>Инвестплан!N67</f>
        <v>1030.231</v>
      </c>
    </row>
    <row r="48" spans="1:29" ht="33.75" customHeight="1">
      <c r="A48" s="38"/>
      <c r="B48" s="23"/>
      <c r="C48" s="36" t="s">
        <v>67</v>
      </c>
      <c r="D48" s="25"/>
      <c r="E48" s="25"/>
      <c r="F48" s="25" t="s">
        <v>3</v>
      </c>
      <c r="G48" s="25"/>
      <c r="H48" s="37">
        <f>Инвестплан!H68</f>
        <v>2530.3317000000002</v>
      </c>
      <c r="I48" s="37">
        <f>Инвестплан!I68</f>
        <v>2197.5889999999999</v>
      </c>
      <c r="J48" s="37">
        <f>Инвестплан!J68</f>
        <v>2927.4479999999999</v>
      </c>
      <c r="K48" s="37">
        <f>Инвестплан!K68</f>
        <v>4165.4390000000003</v>
      </c>
      <c r="L48" s="37">
        <f>Инвестплан!L68</f>
        <v>3650.3609999999999</v>
      </c>
      <c r="M48" s="37">
        <f>Инвестплан!M68</f>
        <v>3672.4409999999998</v>
      </c>
      <c r="N48" s="37">
        <f>Инвестплан!N68</f>
        <v>3532.5</v>
      </c>
    </row>
    <row r="49" spans="1:29" s="5" customFormat="1" ht="23.25" customHeight="1">
      <c r="A49" s="39"/>
      <c r="B49" s="673" t="s">
        <v>68</v>
      </c>
      <c r="C49" s="673"/>
      <c r="D49" s="673"/>
      <c r="E49" s="673"/>
      <c r="F49" s="673"/>
      <c r="G49" s="673"/>
      <c r="H49" s="673"/>
      <c r="I49" s="673"/>
      <c r="J49" s="673"/>
      <c r="K49" s="673"/>
      <c r="L49" s="673"/>
      <c r="M49" s="673"/>
      <c r="N49" s="673"/>
    </row>
    <row r="50" spans="1:29" s="5" customFormat="1" ht="45" customHeight="1">
      <c r="A50" s="39"/>
      <c r="B50" s="674" t="s">
        <v>96</v>
      </c>
      <c r="C50" s="675"/>
      <c r="D50" s="675"/>
      <c r="E50" s="675"/>
      <c r="F50" s="675"/>
      <c r="G50" s="675"/>
      <c r="H50" s="675"/>
      <c r="I50" s="675"/>
      <c r="J50" s="675"/>
      <c r="K50" s="675"/>
      <c r="L50" s="675"/>
      <c r="M50" s="675"/>
      <c r="N50" s="675"/>
      <c r="O50" s="40"/>
    </row>
    <row r="51" spans="1:29" s="5" customFormat="1" ht="33.75" customHeight="1">
      <c r="A51" s="39"/>
      <c r="B51" s="41" t="s">
        <v>15</v>
      </c>
      <c r="C51" s="676" t="s">
        <v>351</v>
      </c>
      <c r="D51" s="676"/>
      <c r="E51" s="676"/>
      <c r="F51" s="676"/>
      <c r="G51" s="676"/>
      <c r="H51" s="676"/>
      <c r="I51" s="676"/>
      <c r="J51" s="676"/>
      <c r="K51" s="676"/>
      <c r="L51" s="676"/>
      <c r="M51" s="676"/>
      <c r="N51" s="676"/>
      <c r="O51" s="40"/>
    </row>
    <row r="52" spans="1:29" ht="75.75" customHeight="1">
      <c r="B52" s="43" t="s">
        <v>16</v>
      </c>
      <c r="C52" s="594" t="s">
        <v>362</v>
      </c>
      <c r="D52" s="572" t="s">
        <v>71</v>
      </c>
      <c r="E52" s="572" t="s">
        <v>62</v>
      </c>
      <c r="F52" s="595" t="s">
        <v>4</v>
      </c>
      <c r="G52" s="572" t="s">
        <v>63</v>
      </c>
      <c r="H52" s="596">
        <f>[1]Инвестплан!H59</f>
        <v>71.72</v>
      </c>
      <c r="I52" s="501">
        <f>[1]Инвестплан!I59</f>
        <v>72.2</v>
      </c>
      <c r="J52" s="501">
        <f>[1]Инвестплан!J59</f>
        <v>79.8</v>
      </c>
      <c r="K52" s="501">
        <f>[1]Инвестплан!K59</f>
        <v>80.849999999999994</v>
      </c>
      <c r="L52" s="501">
        <f>[1]Инвестплан!L59</f>
        <v>81.900000000000006</v>
      </c>
      <c r="M52" s="501">
        <f>[1]Инвестплан!M59</f>
        <v>82.95</v>
      </c>
      <c r="N52" s="501">
        <f>[1]Инвестплан!N59</f>
        <v>83</v>
      </c>
      <c r="O52"/>
    </row>
    <row r="53" spans="1:29" s="44" customFormat="1" ht="27" customHeight="1">
      <c r="A53" s="2"/>
      <c r="B53" s="45"/>
      <c r="C53" s="390" t="s">
        <v>51</v>
      </c>
      <c r="D53" s="46"/>
      <c r="E53" s="46"/>
      <c r="F53" s="25" t="s">
        <v>3</v>
      </c>
      <c r="G53" s="46"/>
      <c r="H53" s="502">
        <f>[1]Инвестплан!H111</f>
        <v>53153.166700000002</v>
      </c>
      <c r="I53" s="502">
        <f>[1]Инвестплан!I111</f>
        <v>56827.340000000004</v>
      </c>
      <c r="J53" s="502">
        <f>[1]Инвестплан!J111</f>
        <v>134780.37799999997</v>
      </c>
      <c r="K53" s="502">
        <f>[1]Инвестплан!K111</f>
        <v>87016.220591000005</v>
      </c>
      <c r="L53" s="502">
        <f>[1]Инвестплан!L111</f>
        <v>72991.396999999997</v>
      </c>
      <c r="M53" s="502">
        <f>[1]Инвестплан!M111</f>
        <v>75300.467999999993</v>
      </c>
      <c r="N53" s="502">
        <f>[1]Инвестплан!N111</f>
        <v>74795.298999999999</v>
      </c>
      <c r="O53" s="5"/>
      <c r="P53" s="40"/>
      <c r="Q53" s="40"/>
      <c r="R53" s="40"/>
      <c r="S53" s="40"/>
      <c r="T53" s="40"/>
      <c r="U53" s="40"/>
      <c r="V53" s="40"/>
      <c r="W53" s="40"/>
      <c r="X53" s="40"/>
      <c r="Y53" s="40"/>
      <c r="Z53" s="40"/>
      <c r="AA53" s="40"/>
      <c r="AB53" s="40"/>
      <c r="AC53" s="40"/>
    </row>
    <row r="54" spans="1:29" ht="23.25" customHeight="1">
      <c r="B54" s="542" t="s">
        <v>17</v>
      </c>
      <c r="C54" s="677" t="s">
        <v>327</v>
      </c>
      <c r="D54" s="677"/>
      <c r="E54" s="677"/>
      <c r="F54" s="677"/>
      <c r="G54" s="677"/>
      <c r="H54" s="677"/>
      <c r="I54" s="677"/>
      <c r="J54" s="677"/>
      <c r="K54" s="677"/>
      <c r="L54" s="677"/>
      <c r="M54" s="677"/>
      <c r="N54" s="677"/>
      <c r="P54" s="47"/>
    </row>
    <row r="55" spans="1:29" ht="108.75" customHeight="1">
      <c r="B55" s="48" t="s">
        <v>18</v>
      </c>
      <c r="C55" s="49" t="s">
        <v>328</v>
      </c>
      <c r="D55" s="380" t="s">
        <v>162</v>
      </c>
      <c r="E55" s="22" t="s">
        <v>329</v>
      </c>
      <c r="F55" s="50" t="s">
        <v>146</v>
      </c>
      <c r="G55" s="51"/>
      <c r="H55" s="503">
        <f>[1]Инвестплан!H113</f>
        <v>5</v>
      </c>
      <c r="I55" s="503">
        <f>[1]Инвестплан!I113</f>
        <v>5</v>
      </c>
      <c r="J55" s="503">
        <f>[1]Инвестплан!J113</f>
        <v>3</v>
      </c>
      <c r="K55" s="503">
        <f>[1]Инвестплан!K113</f>
        <v>3</v>
      </c>
      <c r="L55" s="503">
        <f>[1]Инвестплан!L113</f>
        <v>3</v>
      </c>
      <c r="M55" s="503">
        <f>[1]Инвестплан!M113</f>
        <v>3</v>
      </c>
      <c r="N55" s="503">
        <f>[1]Инвестплан!N113</f>
        <v>3</v>
      </c>
      <c r="P55" s="47"/>
    </row>
    <row r="56" spans="1:29" ht="24.75" customHeight="1">
      <c r="B56" s="23"/>
      <c r="C56" s="390" t="s">
        <v>51</v>
      </c>
      <c r="D56" s="24"/>
      <c r="E56" s="24"/>
      <c r="F56" s="25" t="s">
        <v>3</v>
      </c>
      <c r="G56" s="24"/>
      <c r="H56" s="504">
        <f>[1]Инвестплан!H116</f>
        <v>264.02</v>
      </c>
      <c r="I56" s="504">
        <f>[1]Инвестплан!I116</f>
        <v>187.96100000000001</v>
      </c>
      <c r="J56" s="504">
        <f>[1]Инвестплан!J116</f>
        <v>647.25400000000002</v>
      </c>
      <c r="K56" s="504">
        <f>[1]Инвестплан!K116</f>
        <v>187.96100000000001</v>
      </c>
      <c r="L56" s="504">
        <f>[1]Инвестплан!L116</f>
        <v>187.96100000000001</v>
      </c>
      <c r="M56" s="504">
        <f>[1]Инвестплан!M116</f>
        <v>187.96100000000001</v>
      </c>
      <c r="N56" s="504">
        <f>[1]Инвестплан!N116</f>
        <v>187.96100000000001</v>
      </c>
      <c r="P56" s="47"/>
    </row>
    <row r="57" spans="1:29" s="27" customFormat="1" ht="21" customHeight="1">
      <c r="A57" s="2"/>
      <c r="B57" s="545" t="s">
        <v>19</v>
      </c>
      <c r="C57" s="672" t="s">
        <v>363</v>
      </c>
      <c r="D57" s="683"/>
      <c r="E57" s="683"/>
      <c r="F57" s="683"/>
      <c r="G57" s="683"/>
      <c r="H57" s="683"/>
      <c r="I57" s="683"/>
      <c r="J57" s="683"/>
      <c r="K57" s="683"/>
      <c r="L57" s="683"/>
      <c r="M57" s="683"/>
      <c r="N57" s="683"/>
      <c r="O57" s="5"/>
      <c r="P57" s="47"/>
      <c r="Q57" s="5"/>
      <c r="R57" s="5"/>
      <c r="S57" s="5"/>
      <c r="T57" s="5"/>
      <c r="U57" s="5"/>
      <c r="V57" s="5"/>
      <c r="W57" s="5"/>
      <c r="X57" s="5"/>
      <c r="Y57" s="5"/>
      <c r="Z57" s="5"/>
      <c r="AA57" s="5"/>
      <c r="AB57" s="5"/>
      <c r="AC57" s="5"/>
    </row>
    <row r="58" spans="1:29" s="27" customFormat="1" ht="164.25" customHeight="1">
      <c r="A58" s="2"/>
      <c r="B58" s="53" t="s">
        <v>20</v>
      </c>
      <c r="C58" s="54" t="s">
        <v>330</v>
      </c>
      <c r="D58" s="50" t="s">
        <v>166</v>
      </c>
      <c r="E58" s="380" t="s">
        <v>122</v>
      </c>
      <c r="F58" s="50" t="s">
        <v>4</v>
      </c>
      <c r="G58" s="50"/>
      <c r="H58" s="497"/>
      <c r="I58" s="505"/>
      <c r="J58" s="506">
        <f>[1]Инвестплан!J118</f>
        <v>55</v>
      </c>
      <c r="K58" s="506">
        <f>[1]Инвестплан!K118</f>
        <v>55.1</v>
      </c>
      <c r="L58" s="506">
        <f>[1]Инвестплан!L118</f>
        <v>55.2</v>
      </c>
      <c r="M58" s="506">
        <f>[1]Инвестплан!M118</f>
        <v>55.3</v>
      </c>
      <c r="N58" s="506">
        <f>[1]Инвестплан!N118</f>
        <v>55.4</v>
      </c>
      <c r="O58" s="56"/>
      <c r="P58" s="47"/>
      <c r="Q58" s="5"/>
      <c r="R58" s="5"/>
      <c r="S58" s="5"/>
      <c r="T58" s="5"/>
      <c r="U58" s="5"/>
      <c r="V58" s="5"/>
      <c r="W58" s="5"/>
      <c r="X58" s="5"/>
      <c r="Y58" s="5"/>
      <c r="Z58" s="5"/>
      <c r="AA58" s="5"/>
      <c r="AB58" s="5"/>
      <c r="AC58" s="5"/>
    </row>
    <row r="59" spans="1:29" s="27" customFormat="1" ht="21.75" customHeight="1">
      <c r="A59" s="2"/>
      <c r="B59" s="23"/>
      <c r="C59" s="31" t="s">
        <v>74</v>
      </c>
      <c r="D59" s="24"/>
      <c r="E59" s="24"/>
      <c r="F59" s="25" t="s">
        <v>3</v>
      </c>
      <c r="G59" s="24"/>
      <c r="H59" s="507">
        <f>[1]Инвестплан!H127</f>
        <v>26463.304200000002</v>
      </c>
      <c r="I59" s="507">
        <f>[1]Инвестплан!I127</f>
        <v>26712.633000000002</v>
      </c>
      <c r="J59" s="507">
        <f>[1]Инвестплан!J127</f>
        <v>34020.158000000003</v>
      </c>
      <c r="K59" s="507">
        <f>[1]Инвестплан!K127</f>
        <v>51620.281000000003</v>
      </c>
      <c r="L59" s="507">
        <f>[1]Инвестплан!L127</f>
        <v>42125.337000000007</v>
      </c>
      <c r="M59" s="507">
        <f>[1]Инвестплан!M127</f>
        <v>42522.834000000003</v>
      </c>
      <c r="N59" s="507">
        <f>[1]Инвестплан!N127</f>
        <v>42522.834000000003</v>
      </c>
      <c r="O59" s="56"/>
      <c r="P59" s="47"/>
      <c r="Q59" s="5"/>
      <c r="R59" s="5"/>
      <c r="S59" s="5"/>
      <c r="T59" s="5"/>
      <c r="U59" s="5"/>
      <c r="V59" s="5"/>
      <c r="W59" s="5"/>
      <c r="X59" s="5"/>
      <c r="Y59" s="5"/>
      <c r="Z59" s="5"/>
      <c r="AA59" s="5"/>
      <c r="AB59" s="5"/>
      <c r="AC59" s="5"/>
    </row>
    <row r="60" spans="1:29" s="27" customFormat="1" ht="21.75" customHeight="1">
      <c r="A60" s="2"/>
      <c r="B60" s="500" t="s">
        <v>352</v>
      </c>
      <c r="C60" s="693" t="s">
        <v>364</v>
      </c>
      <c r="D60" s="694"/>
      <c r="E60" s="694"/>
      <c r="F60" s="694"/>
      <c r="G60" s="694"/>
      <c r="H60" s="694"/>
      <c r="I60" s="694"/>
      <c r="J60" s="694"/>
      <c r="K60" s="694"/>
      <c r="L60" s="694"/>
      <c r="M60" s="694"/>
      <c r="N60" s="695"/>
      <c r="O60" s="56"/>
      <c r="P60" s="47"/>
      <c r="Q60" s="5"/>
      <c r="R60" s="5"/>
      <c r="S60" s="5"/>
      <c r="T60" s="5"/>
      <c r="U60" s="5"/>
      <c r="V60" s="5"/>
      <c r="W60" s="5"/>
      <c r="X60" s="5"/>
      <c r="Y60" s="5"/>
      <c r="Z60" s="5"/>
      <c r="AA60" s="5"/>
      <c r="AB60" s="5"/>
      <c r="AC60" s="5"/>
    </row>
    <row r="61" spans="1:29" s="27" customFormat="1" ht="69" customHeight="1">
      <c r="A61" s="2"/>
      <c r="B61" s="597" t="s">
        <v>353</v>
      </c>
      <c r="C61" s="598" t="s">
        <v>354</v>
      </c>
      <c r="D61" s="536" t="s">
        <v>109</v>
      </c>
      <c r="E61" s="599" t="s">
        <v>62</v>
      </c>
      <c r="F61" s="514" t="s">
        <v>4</v>
      </c>
      <c r="G61" s="563"/>
      <c r="H61" s="515">
        <f>[1]Инвестплан!H129</f>
        <v>69.099999999999994</v>
      </c>
      <c r="I61" s="515">
        <f>[1]Инвестплан!I129</f>
        <v>69.2</v>
      </c>
      <c r="J61" s="515">
        <f>[1]Инвестплан!J129</f>
        <v>90.488791769738413</v>
      </c>
      <c r="K61" s="515">
        <f>[1]Инвестплан!K129</f>
        <v>97.333254927455783</v>
      </c>
      <c r="L61" s="515">
        <f>[1]Инвестплан!L129</f>
        <v>98.337160259285895</v>
      </c>
      <c r="M61" s="515">
        <f>[1]Инвестплан!M129</f>
        <v>98.865255256047291</v>
      </c>
      <c r="N61" s="515">
        <f>[1]Инвестплан!N129</f>
        <v>98.865255256047291</v>
      </c>
      <c r="O61" s="56"/>
      <c r="P61" s="47"/>
      <c r="Q61" s="5"/>
      <c r="R61" s="5"/>
      <c r="S61" s="5"/>
      <c r="T61" s="5"/>
      <c r="U61" s="5"/>
      <c r="V61" s="5"/>
      <c r="W61" s="5"/>
      <c r="X61" s="5"/>
      <c r="Y61" s="5"/>
      <c r="Z61" s="5"/>
      <c r="AA61" s="5"/>
      <c r="AB61" s="5"/>
      <c r="AC61" s="5"/>
    </row>
    <row r="62" spans="1:29" s="27" customFormat="1" ht="21.75" customHeight="1">
      <c r="A62" s="2"/>
      <c r="B62" s="500"/>
      <c r="C62" s="31" t="s">
        <v>74</v>
      </c>
      <c r="D62" s="512"/>
      <c r="E62" s="512"/>
      <c r="F62" s="516" t="s">
        <v>25</v>
      </c>
      <c r="G62" s="516"/>
      <c r="H62" s="511">
        <f>[1]Инвестплан!H141</f>
        <v>66758.887900000002</v>
      </c>
      <c r="I62" s="511">
        <f>[1]Инвестплан!I141</f>
        <v>67415.013999999996</v>
      </c>
      <c r="J62" s="511">
        <f>[1]Инвестплан!J141</f>
        <v>88154.67</v>
      </c>
      <c r="K62" s="511">
        <f>[1]Инвестплан!K141</f>
        <v>97276.808000000005</v>
      </c>
      <c r="L62" s="511">
        <f>[1]Инвестплан!L141</f>
        <v>95800.593000000008</v>
      </c>
      <c r="M62" s="511">
        <f>[1]Инвестплан!M141</f>
        <v>96315.066000000006</v>
      </c>
      <c r="N62" s="511">
        <f>[1]Инвестплан!N141</f>
        <v>96315.066000000006</v>
      </c>
      <c r="O62" s="56"/>
      <c r="P62" s="47"/>
      <c r="Q62" s="5"/>
      <c r="R62" s="5"/>
      <c r="S62" s="5"/>
      <c r="T62" s="5"/>
      <c r="U62" s="5"/>
      <c r="V62" s="5"/>
      <c r="W62" s="5"/>
      <c r="X62" s="5"/>
      <c r="Y62" s="5"/>
      <c r="Z62" s="5"/>
      <c r="AA62" s="5"/>
      <c r="AB62" s="5"/>
      <c r="AC62" s="5"/>
    </row>
    <row r="63" spans="1:29" s="27" customFormat="1" ht="21.75" customHeight="1">
      <c r="A63" s="2"/>
      <c r="B63" s="500" t="s">
        <v>331</v>
      </c>
      <c r="C63" s="685" t="s">
        <v>332</v>
      </c>
      <c r="D63" s="685"/>
      <c r="E63" s="685"/>
      <c r="F63" s="685"/>
      <c r="G63" s="685"/>
      <c r="H63" s="685"/>
      <c r="I63" s="685"/>
      <c r="J63" s="685"/>
      <c r="K63" s="685"/>
      <c r="L63" s="685"/>
      <c r="M63" s="685"/>
      <c r="N63" s="685"/>
      <c r="O63" s="56"/>
      <c r="P63" s="47"/>
      <c r="Q63" s="5"/>
      <c r="R63" s="5"/>
      <c r="S63" s="5"/>
      <c r="T63" s="5"/>
      <c r="U63" s="5"/>
      <c r="V63" s="5"/>
      <c r="W63" s="5"/>
      <c r="X63" s="5"/>
      <c r="Y63" s="5"/>
      <c r="Z63" s="5"/>
      <c r="AA63" s="5"/>
      <c r="AB63" s="5"/>
      <c r="AC63" s="5"/>
    </row>
    <row r="64" spans="1:29" s="27" customFormat="1" ht="120" customHeight="1">
      <c r="A64" s="2"/>
      <c r="B64" s="597" t="s">
        <v>355</v>
      </c>
      <c r="C64" s="598" t="s">
        <v>333</v>
      </c>
      <c r="D64" s="599" t="s">
        <v>334</v>
      </c>
      <c r="E64" s="599" t="s">
        <v>62</v>
      </c>
      <c r="F64" s="536" t="s">
        <v>4</v>
      </c>
      <c r="G64" s="599"/>
      <c r="H64" s="600">
        <v>73.600000000000009</v>
      </c>
      <c r="I64" s="600">
        <v>74.010000000000005</v>
      </c>
      <c r="J64" s="600">
        <v>74.773333333333298</v>
      </c>
      <c r="K64" s="600">
        <v>78.319999999999993</v>
      </c>
      <c r="L64" s="600">
        <v>80.533333333333331</v>
      </c>
      <c r="M64" s="600">
        <v>80.77</v>
      </c>
      <c r="N64" s="600">
        <v>81</v>
      </c>
      <c r="O64" s="56"/>
      <c r="P64" s="47"/>
      <c r="Q64" s="5"/>
      <c r="R64" s="5"/>
      <c r="S64" s="5"/>
      <c r="T64" s="5"/>
      <c r="U64" s="5"/>
      <c r="V64" s="5"/>
      <c r="W64" s="5"/>
      <c r="X64" s="5"/>
      <c r="Y64" s="5"/>
      <c r="Z64" s="5"/>
      <c r="AA64" s="5"/>
      <c r="AB64" s="5"/>
      <c r="AC64" s="5"/>
    </row>
    <row r="65" spans="1:29" s="27" customFormat="1" ht="37.5" customHeight="1">
      <c r="A65" s="2"/>
      <c r="B65" s="500"/>
      <c r="C65" s="510"/>
      <c r="D65" s="508"/>
      <c r="E65" s="508"/>
      <c r="F65" s="25" t="s">
        <v>3</v>
      </c>
      <c r="G65" s="508"/>
      <c r="H65" s="507">
        <v>7109.0201980000002</v>
      </c>
      <c r="I65" s="507">
        <v>7434.4709999999995</v>
      </c>
      <c r="J65" s="507">
        <v>7864.347999999999</v>
      </c>
      <c r="K65" s="507">
        <v>9483.08</v>
      </c>
      <c r="L65" s="507">
        <v>10417.349</v>
      </c>
      <c r="M65" s="507">
        <v>9313.4549999999999</v>
      </c>
      <c r="N65" s="507">
        <v>9330.9140000000007</v>
      </c>
      <c r="O65" s="56"/>
      <c r="P65" s="47"/>
      <c r="Q65" s="5"/>
      <c r="R65" s="5"/>
      <c r="S65" s="5"/>
      <c r="T65" s="5"/>
      <c r="U65" s="5"/>
      <c r="V65" s="5"/>
      <c r="W65" s="5"/>
      <c r="X65" s="5"/>
      <c r="Y65" s="5"/>
      <c r="Z65" s="5"/>
      <c r="AA65" s="5"/>
      <c r="AB65" s="5"/>
      <c r="AC65" s="5"/>
    </row>
    <row r="66" spans="1:29" s="27" customFormat="1" ht="26.25" customHeight="1">
      <c r="A66" s="2"/>
      <c r="B66" s="686" t="s">
        <v>335</v>
      </c>
      <c r="C66" s="687"/>
      <c r="D66" s="687"/>
      <c r="E66" s="687"/>
      <c r="F66" s="687"/>
      <c r="G66" s="687"/>
      <c r="H66" s="687"/>
      <c r="I66" s="687"/>
      <c r="J66" s="687"/>
      <c r="K66" s="687"/>
      <c r="L66" s="687"/>
      <c r="M66" s="687"/>
      <c r="N66" s="688"/>
      <c r="O66" s="56"/>
      <c r="P66" s="47"/>
      <c r="Q66" s="5"/>
      <c r="R66" s="5"/>
      <c r="S66" s="5"/>
      <c r="T66" s="5"/>
      <c r="U66" s="5"/>
      <c r="V66" s="5"/>
      <c r="W66" s="5"/>
      <c r="X66" s="5"/>
      <c r="Y66" s="5"/>
      <c r="Z66" s="5"/>
      <c r="AA66" s="5"/>
      <c r="AB66" s="5"/>
      <c r="AC66" s="5"/>
    </row>
    <row r="67" spans="1:29" s="513" customFormat="1" ht="26.25" customHeight="1">
      <c r="B67" s="602" t="s">
        <v>336</v>
      </c>
      <c r="C67" s="689" t="s">
        <v>337</v>
      </c>
      <c r="D67" s="689"/>
      <c r="E67" s="689"/>
      <c r="F67" s="689"/>
      <c r="G67" s="689"/>
      <c r="H67" s="689"/>
      <c r="I67" s="689"/>
      <c r="J67" s="689"/>
      <c r="K67" s="689"/>
      <c r="L67" s="689"/>
      <c r="M67" s="689"/>
      <c r="N67" s="689"/>
    </row>
    <row r="68" spans="1:29" s="27" customFormat="1" ht="93" customHeight="1">
      <c r="A68" s="2"/>
      <c r="B68" s="597" t="s">
        <v>338</v>
      </c>
      <c r="C68" s="598" t="s">
        <v>339</v>
      </c>
      <c r="D68" s="599" t="s">
        <v>342</v>
      </c>
      <c r="E68" s="599" t="s">
        <v>344</v>
      </c>
      <c r="F68" s="398" t="s">
        <v>4</v>
      </c>
      <c r="G68" s="599" t="s">
        <v>343</v>
      </c>
      <c r="H68" s="601">
        <v>6.5</v>
      </c>
      <c r="I68" s="601">
        <v>6.4</v>
      </c>
      <c r="J68" s="601">
        <v>6.3</v>
      </c>
      <c r="K68" s="601">
        <v>6.2</v>
      </c>
      <c r="L68" s="601">
        <v>6.1</v>
      </c>
      <c r="M68" s="601">
        <v>6</v>
      </c>
      <c r="N68" s="601">
        <v>5.9</v>
      </c>
      <c r="O68" s="56"/>
      <c r="P68" s="47"/>
      <c r="Q68" s="5"/>
      <c r="R68" s="5"/>
      <c r="S68" s="5"/>
      <c r="T68" s="5"/>
      <c r="U68" s="5"/>
      <c r="V68" s="5"/>
      <c r="W68" s="5"/>
      <c r="X68" s="5"/>
      <c r="Y68" s="5"/>
      <c r="Z68" s="5"/>
      <c r="AA68" s="5"/>
      <c r="AB68" s="5"/>
      <c r="AC68" s="5"/>
    </row>
    <row r="69" spans="1:29" s="27" customFormat="1" ht="23.25" customHeight="1">
      <c r="A69" s="2"/>
      <c r="B69" s="500"/>
      <c r="C69" s="510"/>
      <c r="D69" s="508"/>
      <c r="E69" s="508"/>
      <c r="F69" s="509" t="s">
        <v>3</v>
      </c>
      <c r="G69" s="508"/>
      <c r="H69" s="690" t="s">
        <v>340</v>
      </c>
      <c r="I69" s="691"/>
      <c r="J69" s="691"/>
      <c r="K69" s="691"/>
      <c r="L69" s="691"/>
      <c r="M69" s="692"/>
      <c r="N69" s="507"/>
      <c r="O69" s="56"/>
      <c r="P69" s="47"/>
      <c r="Q69" s="5"/>
      <c r="R69" s="5"/>
      <c r="S69" s="5"/>
      <c r="T69" s="5"/>
      <c r="U69" s="5"/>
      <c r="V69" s="5"/>
      <c r="W69" s="5"/>
      <c r="X69" s="5"/>
      <c r="Y69" s="5"/>
      <c r="Z69" s="5"/>
      <c r="AA69" s="5"/>
      <c r="AB69" s="5"/>
      <c r="AC69" s="5"/>
    </row>
    <row r="70" spans="1:29" s="27" customFormat="1" ht="23.25" customHeight="1">
      <c r="A70" s="2"/>
      <c r="B70" s="686" t="s">
        <v>341</v>
      </c>
      <c r="C70" s="687"/>
      <c r="D70" s="687"/>
      <c r="E70" s="687"/>
      <c r="F70" s="687"/>
      <c r="G70" s="687"/>
      <c r="H70" s="687"/>
      <c r="I70" s="687"/>
      <c r="J70" s="687"/>
      <c r="K70" s="687"/>
      <c r="L70" s="687"/>
      <c r="M70" s="687"/>
      <c r="N70" s="688"/>
      <c r="O70" s="56"/>
      <c r="P70" s="47"/>
      <c r="Q70" s="5"/>
      <c r="R70" s="5"/>
      <c r="S70" s="5"/>
      <c r="T70" s="5"/>
      <c r="U70" s="5"/>
      <c r="V70" s="5"/>
      <c r="W70" s="5"/>
      <c r="X70" s="5"/>
      <c r="Y70" s="5"/>
      <c r="Z70" s="5"/>
      <c r="AA70" s="5"/>
      <c r="AB70" s="5"/>
      <c r="AC70" s="5"/>
    </row>
    <row r="71" spans="1:29" s="27" customFormat="1" ht="23.25" customHeight="1">
      <c r="A71" s="2"/>
      <c r="B71" s="543" t="s">
        <v>345</v>
      </c>
      <c r="C71" s="693" t="s">
        <v>365</v>
      </c>
      <c r="D71" s="694"/>
      <c r="E71" s="694"/>
      <c r="F71" s="694"/>
      <c r="G71" s="694"/>
      <c r="H71" s="694"/>
      <c r="I71" s="694"/>
      <c r="J71" s="694"/>
      <c r="K71" s="694"/>
      <c r="L71" s="694"/>
      <c r="M71" s="694"/>
      <c r="N71" s="695"/>
      <c r="O71" s="56"/>
      <c r="P71" s="47"/>
      <c r="Q71" s="5"/>
      <c r="R71" s="5"/>
      <c r="S71" s="5"/>
      <c r="T71" s="5"/>
      <c r="U71" s="5"/>
      <c r="V71" s="5"/>
      <c r="W71" s="5"/>
      <c r="X71" s="5"/>
      <c r="Y71" s="5"/>
      <c r="Z71" s="5"/>
      <c r="AA71" s="5"/>
      <c r="AB71" s="5"/>
      <c r="AC71" s="5"/>
    </row>
    <row r="72" spans="1:29" s="27" customFormat="1" ht="77.25" customHeight="1">
      <c r="A72" s="2"/>
      <c r="B72" s="597" t="s">
        <v>346</v>
      </c>
      <c r="C72" s="598" t="s">
        <v>347</v>
      </c>
      <c r="D72" s="398" t="s">
        <v>126</v>
      </c>
      <c r="E72" s="599" t="s">
        <v>344</v>
      </c>
      <c r="F72" s="398" t="s">
        <v>4</v>
      </c>
      <c r="G72" s="599" t="s">
        <v>73</v>
      </c>
      <c r="H72" s="503">
        <v>0</v>
      </c>
      <c r="I72" s="600">
        <v>0.02</v>
      </c>
      <c r="J72" s="600">
        <v>0.02</v>
      </c>
      <c r="K72" s="600">
        <v>0.02</v>
      </c>
      <c r="L72" s="600">
        <v>0.02</v>
      </c>
      <c r="M72" s="600">
        <v>0.02</v>
      </c>
      <c r="N72" s="600">
        <v>0.02</v>
      </c>
      <c r="O72" s="56"/>
      <c r="P72" s="47"/>
      <c r="Q72" s="5"/>
      <c r="R72" s="5"/>
      <c r="S72" s="5"/>
      <c r="T72" s="5"/>
      <c r="U72" s="5"/>
      <c r="V72" s="5"/>
      <c r="W72" s="5"/>
      <c r="X72" s="5"/>
      <c r="Y72" s="5"/>
      <c r="Z72" s="5"/>
      <c r="AA72" s="5"/>
      <c r="AB72" s="5"/>
      <c r="AC72" s="5"/>
    </row>
    <row r="73" spans="1:29" s="27" customFormat="1" ht="23.25" customHeight="1">
      <c r="A73" s="2"/>
      <c r="B73" s="500"/>
      <c r="C73" s="31" t="s">
        <v>74</v>
      </c>
      <c r="D73" s="508"/>
      <c r="E73" s="508"/>
      <c r="F73" s="509" t="s">
        <v>3</v>
      </c>
      <c r="G73" s="679" t="s">
        <v>348</v>
      </c>
      <c r="H73" s="680"/>
      <c r="I73" s="680"/>
      <c r="J73" s="680"/>
      <c r="K73" s="680"/>
      <c r="L73" s="680"/>
      <c r="M73" s="680"/>
      <c r="N73" s="681"/>
      <c r="O73" s="56"/>
      <c r="P73" s="47"/>
      <c r="Q73" s="5"/>
      <c r="R73" s="5"/>
      <c r="S73" s="5"/>
      <c r="T73" s="5"/>
      <c r="U73" s="5"/>
      <c r="V73" s="5"/>
      <c r="W73" s="5"/>
      <c r="X73" s="5"/>
      <c r="Y73" s="5"/>
      <c r="Z73" s="5"/>
      <c r="AA73" s="5"/>
      <c r="AB73" s="5"/>
      <c r="AC73" s="5"/>
    </row>
    <row r="74" spans="1:29" ht="51.75" customHeight="1">
      <c r="B74" s="26"/>
      <c r="C74" s="57" t="s">
        <v>75</v>
      </c>
      <c r="D74" s="25"/>
      <c r="E74" s="25"/>
      <c r="F74" s="25" t="s">
        <v>3</v>
      </c>
      <c r="G74" s="25"/>
      <c r="H74" s="137">
        <f>Инвестплан!H183</f>
        <v>153748.39909800002</v>
      </c>
      <c r="I74" s="137">
        <f>Инвестплан!I183</f>
        <v>158577.41899999999</v>
      </c>
      <c r="J74" s="58">
        <f>Инвестплан!J183</f>
        <v>265466.80799999996</v>
      </c>
      <c r="K74" s="58">
        <v>245584.35059099999</v>
      </c>
      <c r="L74" s="58">
        <v>221522.63700000002</v>
      </c>
      <c r="M74" s="58">
        <v>223639.78400000001</v>
      </c>
      <c r="N74" s="58">
        <v>223152.07400000002</v>
      </c>
    </row>
    <row r="75" spans="1:29" ht="36.75" customHeight="1">
      <c r="B75" s="24"/>
      <c r="C75" s="57" t="s">
        <v>76</v>
      </c>
      <c r="D75" s="59"/>
      <c r="E75" s="59"/>
      <c r="F75" s="25" t="s">
        <v>3</v>
      </c>
      <c r="G75" s="59"/>
      <c r="H75" s="108">
        <f>Инвестплан!H184</f>
        <v>161325.47379800002</v>
      </c>
      <c r="I75" s="108">
        <f>Инвестплан!I184</f>
        <v>165657.58499999999</v>
      </c>
      <c r="J75" s="37">
        <f>Инвестплан!J184</f>
        <v>289096.69399999996</v>
      </c>
      <c r="K75" s="37">
        <v>261203.38359100002</v>
      </c>
      <c r="L75" s="37">
        <v>236150.88500000001</v>
      </c>
      <c r="M75" s="37">
        <v>237972.55300000001</v>
      </c>
      <c r="N75" s="108">
        <v>237344.90200000003</v>
      </c>
    </row>
    <row r="76" spans="1:29" ht="39.75" customHeight="1">
      <c r="B76" s="684" t="s">
        <v>77</v>
      </c>
      <c r="C76" s="684"/>
      <c r="D76" s="684"/>
      <c r="E76" s="684"/>
      <c r="F76" s="684"/>
      <c r="G76" s="684"/>
      <c r="H76" s="370">
        <f>Инвестплан!H185</f>
        <v>5046.7430000000004</v>
      </c>
      <c r="I76" s="370">
        <f>Инвестплан!I185</f>
        <v>4882.5770000000002</v>
      </c>
      <c r="J76" s="60">
        <f>Инвестплан!J185</f>
        <v>20702.437999999998</v>
      </c>
      <c r="K76" s="60">
        <v>11453.593999999999</v>
      </c>
      <c r="L76" s="60">
        <f>Инвестплан!L185</f>
        <v>10977.887000000001</v>
      </c>
      <c r="M76" s="60">
        <f>Инвестплан!M185</f>
        <v>10660.328</v>
      </c>
      <c r="N76" s="60">
        <f>Инвестплан!N185</f>
        <v>10660.328</v>
      </c>
    </row>
    <row r="77" spans="1:29" ht="33.75" customHeight="1">
      <c r="B77" s="61"/>
      <c r="C77" s="62"/>
      <c r="D77" s="62"/>
      <c r="E77" s="62"/>
      <c r="F77" s="62"/>
      <c r="G77" s="62"/>
      <c r="H77" s="368"/>
      <c r="I77" s="63"/>
      <c r="J77" s="63"/>
      <c r="K77" s="63"/>
      <c r="L77" s="63"/>
      <c r="M77" s="63"/>
      <c r="N77" s="63"/>
    </row>
    <row r="78" spans="1:29" ht="32.25" customHeight="1">
      <c r="B78" s="1"/>
      <c r="C78" s="64" t="s">
        <v>78</v>
      </c>
      <c r="D78" s="65"/>
      <c r="E78" s="66"/>
      <c r="F78" s="66"/>
      <c r="G78" s="66"/>
      <c r="H78" s="66"/>
      <c r="I78" s="66"/>
      <c r="J78" s="66"/>
      <c r="K78" s="66"/>
      <c r="L78" s="66"/>
      <c r="M78" s="66"/>
      <c r="N78" s="67"/>
      <c r="O78" s="68"/>
    </row>
    <row r="79" spans="1:29" ht="15.75" customHeight="1">
      <c r="B79" s="69"/>
      <c r="C79" s="66"/>
      <c r="D79" s="66"/>
      <c r="E79" s="66"/>
      <c r="F79" s="66"/>
      <c r="G79" s="66"/>
      <c r="H79" s="66"/>
      <c r="I79" s="66"/>
      <c r="J79" s="66"/>
      <c r="K79" s="66"/>
      <c r="L79" s="66"/>
      <c r="M79" s="66"/>
      <c r="N79" s="70"/>
      <c r="O79" s="68"/>
    </row>
    <row r="80" spans="1:29" ht="42" customHeight="1">
      <c r="B80" s="71" t="s">
        <v>0</v>
      </c>
      <c r="C80" s="71" t="s">
        <v>79</v>
      </c>
      <c r="D80" s="696" t="s">
        <v>80</v>
      </c>
      <c r="E80" s="696"/>
      <c r="F80" s="696"/>
      <c r="G80" s="696"/>
      <c r="H80" s="697" t="s">
        <v>81</v>
      </c>
      <c r="I80" s="697"/>
      <c r="J80" s="697"/>
      <c r="K80" s="66"/>
      <c r="L80" s="66"/>
      <c r="M80" s="66"/>
      <c r="N80" s="67"/>
      <c r="O80" s="68"/>
    </row>
    <row r="81" spans="1:15" s="68" customFormat="1" ht="25.5" customHeight="1">
      <c r="A81" s="67"/>
      <c r="B81" s="698" t="s">
        <v>82</v>
      </c>
      <c r="C81" s="699"/>
      <c r="D81" s="699"/>
      <c r="E81" s="699"/>
      <c r="F81" s="699"/>
      <c r="G81" s="699"/>
      <c r="H81" s="699"/>
      <c r="I81" s="699"/>
      <c r="J81" s="700"/>
      <c r="K81" s="66"/>
      <c r="L81" s="66"/>
      <c r="M81" s="66"/>
      <c r="N81" s="67"/>
    </row>
    <row r="82" spans="1:15" s="68" customFormat="1" ht="32.25" customHeight="1">
      <c r="A82" s="67"/>
      <c r="B82" s="72">
        <v>1</v>
      </c>
      <c r="C82" s="73" t="s">
        <v>21</v>
      </c>
      <c r="D82" s="701" t="s">
        <v>21</v>
      </c>
      <c r="E82" s="702"/>
      <c r="F82" s="702"/>
      <c r="G82" s="703"/>
      <c r="H82" s="701" t="s">
        <v>21</v>
      </c>
      <c r="I82" s="702"/>
      <c r="J82" s="703"/>
      <c r="K82" s="66"/>
      <c r="L82" s="66"/>
      <c r="M82" s="66"/>
      <c r="N82" s="67"/>
    </row>
    <row r="83" spans="1:15" s="68" customFormat="1" ht="31.5" customHeight="1">
      <c r="A83" s="67"/>
      <c r="B83" s="74" t="s">
        <v>2</v>
      </c>
      <c r="C83" s="73" t="s">
        <v>21</v>
      </c>
      <c r="D83" s="704" t="s">
        <v>21</v>
      </c>
      <c r="E83" s="704"/>
      <c r="F83" s="704"/>
      <c r="G83" s="704"/>
      <c r="H83" s="704" t="s">
        <v>21</v>
      </c>
      <c r="I83" s="704"/>
      <c r="J83" s="704"/>
      <c r="K83" s="66"/>
      <c r="L83" s="66"/>
      <c r="M83" s="66"/>
      <c r="N83" s="67"/>
    </row>
    <row r="84" spans="1:15" s="68" customFormat="1" ht="35.25" customHeight="1">
      <c r="A84" s="67"/>
      <c r="B84" s="75"/>
      <c r="C84" s="76"/>
      <c r="D84" s="76"/>
      <c r="E84" s="76"/>
      <c r="F84" s="76"/>
      <c r="G84" s="76"/>
      <c r="H84" s="76"/>
      <c r="I84" s="76"/>
      <c r="J84" s="76"/>
      <c r="K84" s="76"/>
      <c r="L84" s="76"/>
      <c r="M84" s="76"/>
      <c r="N84" s="77"/>
      <c r="O84" s="5"/>
    </row>
    <row r="85" spans="1:15" s="5" customFormat="1">
      <c r="A85" s="39"/>
      <c r="B85" s="78"/>
      <c r="C85" s="79"/>
      <c r="D85" s="79"/>
      <c r="E85" s="79"/>
      <c r="F85" s="79"/>
      <c r="G85" s="79"/>
      <c r="H85" s="369"/>
      <c r="I85" s="79"/>
      <c r="J85" s="79"/>
      <c r="K85" s="79"/>
      <c r="L85" s="79"/>
      <c r="M85" s="79"/>
      <c r="N85" s="3"/>
    </row>
    <row r="86" spans="1:15" s="5" customFormat="1" ht="73.5" customHeight="1">
      <c r="A86" s="39"/>
      <c r="B86" s="705" t="s">
        <v>83</v>
      </c>
      <c r="C86" s="705"/>
      <c r="D86" s="705"/>
      <c r="E86" s="705"/>
      <c r="F86" s="9"/>
      <c r="G86" s="706"/>
      <c r="H86" s="706"/>
      <c r="I86" s="9"/>
      <c r="J86" s="9"/>
      <c r="K86" s="9"/>
      <c r="L86" s="707" t="s">
        <v>22</v>
      </c>
      <c r="M86" s="707"/>
      <c r="N86" s="3"/>
    </row>
  </sheetData>
  <mergeCells count="57">
    <mergeCell ref="K13:N13"/>
    <mergeCell ref="K14:N14"/>
    <mergeCell ref="K2:N2"/>
    <mergeCell ref="K3:N3"/>
    <mergeCell ref="K4:N4"/>
    <mergeCell ref="K6:N6"/>
    <mergeCell ref="K7:N7"/>
    <mergeCell ref="D83:G83"/>
    <mergeCell ref="H83:J83"/>
    <mergeCell ref="B86:E86"/>
    <mergeCell ref="G86:H86"/>
    <mergeCell ref="L86:M86"/>
    <mergeCell ref="D80:G80"/>
    <mergeCell ref="H80:J80"/>
    <mergeCell ref="B81:J81"/>
    <mergeCell ref="D82:G82"/>
    <mergeCell ref="H82:J82"/>
    <mergeCell ref="C57:N57"/>
    <mergeCell ref="B76:G76"/>
    <mergeCell ref="C63:N63"/>
    <mergeCell ref="B66:N66"/>
    <mergeCell ref="C67:N67"/>
    <mergeCell ref="H69:M69"/>
    <mergeCell ref="B70:N70"/>
    <mergeCell ref="C71:N71"/>
    <mergeCell ref="G73:N73"/>
    <mergeCell ref="C60:N60"/>
    <mergeCell ref="B49:N49"/>
    <mergeCell ref="B50:N50"/>
    <mergeCell ref="C51:N51"/>
    <mergeCell ref="C54:N54"/>
    <mergeCell ref="B37:N37"/>
    <mergeCell ref="C39:N39"/>
    <mergeCell ref="H41:M41"/>
    <mergeCell ref="C42:N42"/>
    <mergeCell ref="C45:N45"/>
    <mergeCell ref="B26:N26"/>
    <mergeCell ref="B27:N27"/>
    <mergeCell ref="C29:N29"/>
    <mergeCell ref="B32:N32"/>
    <mergeCell ref="C34:N34"/>
    <mergeCell ref="J1:N1"/>
    <mergeCell ref="B20:N20"/>
    <mergeCell ref="B23:B24"/>
    <mergeCell ref="C23:C24"/>
    <mergeCell ref="D23:D24"/>
    <mergeCell ref="E23:E24"/>
    <mergeCell ref="F23:F24"/>
    <mergeCell ref="G23:G24"/>
    <mergeCell ref="H23:H24"/>
    <mergeCell ref="I23:I24"/>
    <mergeCell ref="J23:N23"/>
    <mergeCell ref="K5:N5"/>
    <mergeCell ref="K12:N12"/>
    <mergeCell ref="K11:N11"/>
    <mergeCell ref="K9:N9"/>
    <mergeCell ref="K10:N10"/>
  </mergeCells>
  <pageMargins left="0.19685039370078738" right="0.11811023622047245" top="0.15748031496062992" bottom="0.15748031496062992" header="0.31496062992125984" footer="0.31496062992125984"/>
  <pageSetup paperSize="9" scale="60" firstPageNumber="21474836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W202"/>
  <sheetViews>
    <sheetView zoomScale="84" zoomScaleNormal="84" zoomScaleSheetLayoutView="55" workbookViewId="0">
      <pane ySplit="1" topLeftCell="A169" activePane="bottomLeft" state="frozen"/>
      <selection pane="bottomLeft" activeCell="C170" sqref="C170:C171"/>
    </sheetView>
  </sheetViews>
  <sheetFormatPr defaultRowHeight="16.5"/>
  <cols>
    <col min="1" max="1" width="3" style="39" customWidth="1"/>
    <col min="2" max="2" width="5.28515625" style="3" customWidth="1"/>
    <col min="3" max="3" width="40.7109375" style="4" customWidth="1"/>
    <col min="4" max="4" width="23.85546875" style="3" customWidth="1"/>
    <col min="5" max="5" width="17.5703125" style="3" customWidth="1"/>
    <col min="6" max="6" width="17.140625" style="3" customWidth="1"/>
    <col min="7" max="7" width="17.42578125" style="3" customWidth="1"/>
    <col min="8" max="8" width="18.7109375" style="358" customWidth="1"/>
    <col min="9" max="9" width="17" style="80" customWidth="1"/>
    <col min="10" max="10" width="19.140625" style="3" customWidth="1"/>
    <col min="11" max="12" width="18.5703125" style="331" customWidth="1"/>
    <col min="13" max="13" width="17.7109375" style="331" customWidth="1"/>
    <col min="14" max="14" width="18.42578125" style="3" customWidth="1"/>
    <col min="15" max="15" width="21.7109375" style="3" customWidth="1"/>
    <col min="16" max="16" width="20.5703125" style="3" customWidth="1"/>
    <col min="17" max="17" width="10.5703125" style="5" bestFit="1" customWidth="1"/>
    <col min="18" max="18" width="16" style="66" customWidth="1"/>
    <col min="19" max="19" width="16.5703125" style="66" customWidth="1"/>
    <col min="20" max="20" width="14.85546875" style="66" customWidth="1"/>
    <col min="21" max="21" width="14.7109375" style="5" customWidth="1"/>
    <col min="22" max="75" width="9.140625" style="5"/>
  </cols>
  <sheetData>
    <row r="1" spans="1:75" s="81" customFormat="1" ht="17.25">
      <c r="A1" s="77"/>
      <c r="B1" s="3"/>
      <c r="C1" s="4"/>
      <c r="D1" s="3"/>
      <c r="E1" s="3"/>
      <c r="F1" s="3"/>
      <c r="G1" s="3"/>
      <c r="H1" s="358"/>
      <c r="I1" s="80"/>
      <c r="J1" s="3"/>
      <c r="K1" s="331"/>
      <c r="L1" s="331"/>
      <c r="M1" s="331"/>
      <c r="N1" s="708"/>
      <c r="O1" s="708"/>
      <c r="P1" s="3"/>
      <c r="Q1" s="82"/>
      <c r="R1" s="66"/>
      <c r="S1" s="66"/>
      <c r="T1" s="66"/>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c r="AY1" s="82"/>
      <c r="AZ1" s="82"/>
      <c r="BA1" s="82"/>
      <c r="BB1" s="82"/>
      <c r="BC1" s="82"/>
      <c r="BD1" s="82"/>
      <c r="BE1" s="82"/>
      <c r="BF1" s="82"/>
      <c r="BG1" s="82"/>
      <c r="BH1" s="82"/>
      <c r="BI1" s="82"/>
      <c r="BJ1" s="82"/>
      <c r="BK1" s="82"/>
      <c r="BL1" s="82"/>
      <c r="BM1" s="82"/>
      <c r="BN1" s="82"/>
      <c r="BO1" s="82"/>
      <c r="BP1" s="82"/>
      <c r="BQ1" s="82"/>
      <c r="BR1" s="82"/>
      <c r="BS1" s="82"/>
      <c r="BT1" s="82"/>
      <c r="BU1" s="82"/>
      <c r="BV1" s="82"/>
      <c r="BW1" s="82"/>
    </row>
    <row r="2" spans="1:75" s="612" customFormat="1" ht="17.25">
      <c r="A2" s="610"/>
      <c r="B2" s="607"/>
      <c r="C2" s="608"/>
      <c r="D2" s="607"/>
      <c r="E2" s="607"/>
      <c r="F2" s="607"/>
      <c r="G2" s="607"/>
      <c r="H2" s="614"/>
      <c r="I2" s="611"/>
      <c r="J2" s="607"/>
      <c r="K2" s="331"/>
      <c r="L2" s="331"/>
      <c r="M2" s="331"/>
      <c r="N2" s="607"/>
      <c r="O2" s="607"/>
      <c r="P2" s="607"/>
      <c r="Q2" s="613"/>
      <c r="R2" s="609"/>
      <c r="S2" s="609"/>
      <c r="T2" s="609"/>
      <c r="U2" s="613"/>
      <c r="V2" s="613"/>
      <c r="W2" s="613"/>
      <c r="X2" s="613"/>
      <c r="Y2" s="613"/>
      <c r="Z2" s="613"/>
      <c r="AA2" s="613"/>
      <c r="AB2" s="613"/>
      <c r="AC2" s="613"/>
      <c r="AD2" s="613"/>
      <c r="AE2" s="613"/>
      <c r="AF2" s="613"/>
      <c r="AG2" s="613"/>
      <c r="AH2" s="613"/>
      <c r="AI2" s="613"/>
      <c r="AJ2" s="613"/>
      <c r="AK2" s="613"/>
      <c r="AL2" s="613"/>
      <c r="AM2" s="613"/>
      <c r="AN2" s="613"/>
      <c r="AO2" s="613"/>
      <c r="AP2" s="613"/>
      <c r="AQ2" s="613"/>
      <c r="AR2" s="613"/>
      <c r="AS2" s="613"/>
      <c r="AT2" s="613"/>
      <c r="AU2" s="613"/>
      <c r="AV2" s="613"/>
      <c r="AW2" s="613"/>
      <c r="AX2" s="613"/>
      <c r="AY2" s="613"/>
      <c r="AZ2" s="613"/>
      <c r="BA2" s="613"/>
      <c r="BB2" s="613"/>
      <c r="BC2" s="613"/>
      <c r="BD2" s="613"/>
      <c r="BE2" s="613"/>
      <c r="BF2" s="613"/>
      <c r="BG2" s="613"/>
      <c r="BH2" s="613"/>
      <c r="BI2" s="613"/>
      <c r="BJ2" s="613"/>
      <c r="BK2" s="613"/>
      <c r="BL2" s="613"/>
      <c r="BM2" s="613"/>
      <c r="BN2" s="613"/>
      <c r="BO2" s="613"/>
      <c r="BP2" s="613"/>
      <c r="BQ2" s="613"/>
      <c r="BR2" s="613"/>
      <c r="BS2" s="613"/>
      <c r="BT2" s="613"/>
      <c r="BU2" s="613"/>
      <c r="BV2" s="613"/>
      <c r="BW2" s="613"/>
    </row>
    <row r="3" spans="1:75" s="612" customFormat="1" ht="17.25">
      <c r="A3" s="610"/>
      <c r="B3" s="607"/>
      <c r="C3" s="608"/>
      <c r="D3" s="607"/>
      <c r="E3" s="607"/>
      <c r="F3" s="607"/>
      <c r="G3" s="607"/>
      <c r="H3" s="614"/>
      <c r="I3" s="611"/>
      <c r="J3" s="607"/>
      <c r="K3" s="665" t="s">
        <v>412</v>
      </c>
      <c r="L3" s="665"/>
      <c r="M3" s="665"/>
      <c r="N3" s="665"/>
      <c r="O3" s="665"/>
      <c r="P3" s="607"/>
      <c r="Q3" s="613"/>
      <c r="R3" s="609"/>
      <c r="S3" s="609"/>
      <c r="T3" s="609"/>
      <c r="U3" s="613"/>
      <c r="V3" s="613"/>
      <c r="W3" s="613"/>
      <c r="X3" s="613"/>
      <c r="Y3" s="613"/>
      <c r="Z3" s="613"/>
      <c r="AA3" s="613"/>
      <c r="AB3" s="613"/>
      <c r="AC3" s="613"/>
      <c r="AD3" s="613"/>
      <c r="AE3" s="613"/>
      <c r="AF3" s="613"/>
      <c r="AG3" s="613"/>
      <c r="AH3" s="613"/>
      <c r="AI3" s="613"/>
      <c r="AJ3" s="613"/>
      <c r="AK3" s="613"/>
      <c r="AL3" s="613"/>
      <c r="AM3" s="613"/>
      <c r="AN3" s="613"/>
      <c r="AO3" s="613"/>
      <c r="AP3" s="613"/>
      <c r="AQ3" s="613"/>
      <c r="AR3" s="613"/>
      <c r="AS3" s="613"/>
      <c r="AT3" s="613"/>
      <c r="AU3" s="613"/>
      <c r="AV3" s="613"/>
      <c r="AW3" s="613"/>
      <c r="AX3" s="613"/>
      <c r="AY3" s="613"/>
      <c r="AZ3" s="613"/>
      <c r="BA3" s="613"/>
      <c r="BB3" s="613"/>
      <c r="BC3" s="613"/>
      <c r="BD3" s="613"/>
      <c r="BE3" s="613"/>
      <c r="BF3" s="613"/>
      <c r="BG3" s="613"/>
      <c r="BH3" s="613"/>
      <c r="BI3" s="613"/>
      <c r="BJ3" s="613"/>
      <c r="BK3" s="613"/>
      <c r="BL3" s="613"/>
      <c r="BM3" s="613"/>
      <c r="BN3" s="613"/>
      <c r="BO3" s="613"/>
      <c r="BP3" s="613"/>
      <c r="BQ3" s="613"/>
      <c r="BR3" s="613"/>
      <c r="BS3" s="613"/>
      <c r="BT3" s="613"/>
      <c r="BU3" s="613"/>
      <c r="BV3" s="613"/>
      <c r="BW3" s="613"/>
    </row>
    <row r="4" spans="1:75" s="612" customFormat="1" ht="17.25">
      <c r="A4" s="610"/>
      <c r="B4" s="607"/>
      <c r="C4" s="608"/>
      <c r="D4" s="607"/>
      <c r="E4" s="607"/>
      <c r="F4" s="607"/>
      <c r="G4" s="607"/>
      <c r="H4" s="614"/>
      <c r="I4" s="611"/>
      <c r="J4" s="607"/>
      <c r="K4" s="665" t="s">
        <v>411</v>
      </c>
      <c r="L4" s="665"/>
      <c r="M4" s="665"/>
      <c r="N4" s="665"/>
      <c r="O4" s="665"/>
      <c r="P4" s="607"/>
      <c r="Q4" s="613"/>
      <c r="R4" s="609"/>
      <c r="S4" s="609"/>
      <c r="T4" s="609"/>
      <c r="U4" s="613"/>
      <c r="V4" s="613"/>
      <c r="W4" s="613"/>
      <c r="X4" s="613"/>
      <c r="Y4" s="613"/>
      <c r="Z4" s="613"/>
      <c r="AA4" s="613"/>
      <c r="AB4" s="613"/>
      <c r="AC4" s="613"/>
      <c r="AD4" s="613"/>
      <c r="AE4" s="613"/>
      <c r="AF4" s="613"/>
      <c r="AG4" s="613"/>
      <c r="AH4" s="613"/>
      <c r="AI4" s="613"/>
      <c r="AJ4" s="613"/>
      <c r="AK4" s="613"/>
      <c r="AL4" s="613"/>
      <c r="AM4" s="613"/>
      <c r="AN4" s="613"/>
      <c r="AO4" s="613"/>
      <c r="AP4" s="613"/>
      <c r="AQ4" s="613"/>
      <c r="AR4" s="613"/>
      <c r="AS4" s="613"/>
      <c r="AT4" s="613"/>
      <c r="AU4" s="613"/>
      <c r="AV4" s="613"/>
      <c r="AW4" s="613"/>
      <c r="AX4" s="613"/>
      <c r="AY4" s="613"/>
      <c r="AZ4" s="613"/>
      <c r="BA4" s="613"/>
      <c r="BB4" s="613"/>
      <c r="BC4" s="613"/>
      <c r="BD4" s="613"/>
      <c r="BE4" s="613"/>
      <c r="BF4" s="613"/>
      <c r="BG4" s="613"/>
      <c r="BH4" s="613"/>
      <c r="BI4" s="613"/>
      <c r="BJ4" s="613"/>
      <c r="BK4" s="613"/>
      <c r="BL4" s="613"/>
      <c r="BM4" s="613"/>
      <c r="BN4" s="613"/>
      <c r="BO4" s="613"/>
      <c r="BP4" s="613"/>
      <c r="BQ4" s="613"/>
      <c r="BR4" s="613"/>
      <c r="BS4" s="613"/>
      <c r="BT4" s="613"/>
      <c r="BU4" s="613"/>
      <c r="BV4" s="613"/>
      <c r="BW4" s="613"/>
    </row>
    <row r="5" spans="1:75" s="612" customFormat="1" ht="17.25">
      <c r="A5" s="610"/>
      <c r="B5" s="607"/>
      <c r="C5" s="608"/>
      <c r="D5" s="607"/>
      <c r="E5" s="607"/>
      <c r="F5" s="607"/>
      <c r="G5" s="607"/>
      <c r="H5" s="614"/>
      <c r="I5" s="611"/>
      <c r="J5" s="607"/>
      <c r="K5" s="665" t="s">
        <v>416</v>
      </c>
      <c r="L5" s="665"/>
      <c r="M5" s="665"/>
      <c r="N5" s="665"/>
      <c r="O5" s="665"/>
      <c r="P5" s="607"/>
      <c r="Q5" s="613"/>
      <c r="R5" s="609"/>
      <c r="S5" s="609"/>
      <c r="T5" s="609"/>
      <c r="U5" s="613"/>
      <c r="V5" s="613"/>
      <c r="W5" s="613"/>
      <c r="X5" s="613"/>
      <c r="Y5" s="613"/>
      <c r="Z5" s="613"/>
      <c r="AA5" s="613"/>
      <c r="AB5" s="613"/>
      <c r="AC5" s="613"/>
      <c r="AD5" s="613"/>
      <c r="AE5" s="613"/>
      <c r="AF5" s="613"/>
      <c r="AG5" s="613"/>
      <c r="AH5" s="613"/>
      <c r="AI5" s="613"/>
      <c r="AJ5" s="613"/>
      <c r="AK5" s="613"/>
      <c r="AL5" s="613"/>
      <c r="AM5" s="613"/>
      <c r="AN5" s="613"/>
      <c r="AO5" s="613"/>
      <c r="AP5" s="613"/>
      <c r="AQ5" s="613"/>
      <c r="AR5" s="613"/>
      <c r="AS5" s="613"/>
      <c r="AT5" s="613"/>
      <c r="AU5" s="613"/>
      <c r="AV5" s="613"/>
      <c r="AW5" s="613"/>
      <c r="AX5" s="613"/>
      <c r="AY5" s="613"/>
      <c r="AZ5" s="613"/>
      <c r="BA5" s="613"/>
      <c r="BB5" s="613"/>
      <c r="BC5" s="613"/>
      <c r="BD5" s="613"/>
      <c r="BE5" s="613"/>
      <c r="BF5" s="613"/>
      <c r="BG5" s="613"/>
      <c r="BH5" s="613"/>
      <c r="BI5" s="613"/>
      <c r="BJ5" s="613"/>
      <c r="BK5" s="613"/>
      <c r="BL5" s="613"/>
      <c r="BM5" s="613"/>
      <c r="BN5" s="613"/>
      <c r="BO5" s="613"/>
      <c r="BP5" s="613"/>
      <c r="BQ5" s="613"/>
      <c r="BR5" s="613"/>
      <c r="BS5" s="613"/>
      <c r="BT5" s="613"/>
      <c r="BU5" s="613"/>
      <c r="BV5" s="613"/>
      <c r="BW5" s="613"/>
    </row>
    <row r="6" spans="1:75" s="612" customFormat="1" ht="17.25">
      <c r="A6" s="610"/>
      <c r="B6" s="607"/>
      <c r="C6" s="608"/>
      <c r="D6" s="607"/>
      <c r="E6" s="607"/>
      <c r="F6" s="607"/>
      <c r="G6" s="607"/>
      <c r="H6" s="614"/>
      <c r="I6" s="611"/>
      <c r="J6" s="607"/>
      <c r="K6" s="620"/>
      <c r="L6" s="665" t="s">
        <v>417</v>
      </c>
      <c r="M6" s="665"/>
      <c r="N6" s="665"/>
      <c r="O6" s="620"/>
      <c r="P6" s="607"/>
      <c r="Q6" s="613"/>
      <c r="R6" s="609"/>
      <c r="S6" s="609"/>
      <c r="T6" s="609"/>
      <c r="U6" s="613"/>
      <c r="V6" s="613"/>
      <c r="W6" s="613"/>
      <c r="X6" s="613"/>
      <c r="Y6" s="613"/>
      <c r="Z6" s="613"/>
      <c r="AA6" s="613"/>
      <c r="AB6" s="613"/>
      <c r="AC6" s="613"/>
      <c r="AD6" s="613"/>
      <c r="AE6" s="613"/>
      <c r="AF6" s="613"/>
      <c r="AG6" s="613"/>
      <c r="AH6" s="613"/>
      <c r="AI6" s="613"/>
      <c r="AJ6" s="613"/>
      <c r="AK6" s="613"/>
      <c r="AL6" s="613"/>
      <c r="AM6" s="613"/>
      <c r="AN6" s="613"/>
      <c r="AO6" s="613"/>
      <c r="AP6" s="613"/>
      <c r="AQ6" s="613"/>
      <c r="AR6" s="613"/>
      <c r="AS6" s="613"/>
      <c r="AT6" s="613"/>
      <c r="AU6" s="613"/>
      <c r="AV6" s="613"/>
      <c r="AW6" s="613"/>
      <c r="AX6" s="613"/>
      <c r="AY6" s="613"/>
      <c r="AZ6" s="613"/>
      <c r="BA6" s="613"/>
      <c r="BB6" s="613"/>
      <c r="BC6" s="613"/>
      <c r="BD6" s="613"/>
      <c r="BE6" s="613"/>
      <c r="BF6" s="613"/>
      <c r="BG6" s="613"/>
      <c r="BH6" s="613"/>
      <c r="BI6" s="613"/>
      <c r="BJ6" s="613"/>
      <c r="BK6" s="613"/>
      <c r="BL6" s="613"/>
      <c r="BM6" s="613"/>
      <c r="BN6" s="613"/>
      <c r="BO6" s="613"/>
      <c r="BP6" s="613"/>
      <c r="BQ6" s="613"/>
      <c r="BR6" s="613"/>
      <c r="BS6" s="613"/>
      <c r="BT6" s="613"/>
      <c r="BU6" s="613"/>
      <c r="BV6" s="613"/>
      <c r="BW6" s="613"/>
    </row>
    <row r="7" spans="1:75" s="612" customFormat="1" ht="17.25">
      <c r="A7" s="610"/>
      <c r="B7" s="607"/>
      <c r="C7" s="608"/>
      <c r="D7" s="607"/>
      <c r="E7" s="607"/>
      <c r="F7" s="607"/>
      <c r="G7" s="607"/>
      <c r="H7" s="614"/>
      <c r="I7" s="611"/>
      <c r="J7" s="607"/>
      <c r="K7" s="665" t="s">
        <v>410</v>
      </c>
      <c r="L7" s="665"/>
      <c r="M7" s="665"/>
      <c r="N7" s="665"/>
      <c r="O7" s="665"/>
      <c r="P7" s="607"/>
      <c r="Q7" s="613"/>
      <c r="R7" s="609"/>
      <c r="S7" s="609"/>
      <c r="T7" s="609"/>
      <c r="U7" s="613"/>
      <c r="V7" s="613"/>
      <c r="W7" s="613"/>
      <c r="X7" s="613"/>
      <c r="Y7" s="613"/>
      <c r="Z7" s="613"/>
      <c r="AA7" s="613"/>
      <c r="AB7" s="613"/>
      <c r="AC7" s="613"/>
      <c r="AD7" s="613"/>
      <c r="AE7" s="613"/>
      <c r="AF7" s="613"/>
      <c r="AG7" s="613"/>
      <c r="AH7" s="613"/>
      <c r="AI7" s="613"/>
      <c r="AJ7" s="613"/>
      <c r="AK7" s="613"/>
      <c r="AL7" s="613"/>
      <c r="AM7" s="613"/>
      <c r="AN7" s="613"/>
      <c r="AO7" s="613"/>
      <c r="AP7" s="613"/>
      <c r="AQ7" s="613"/>
      <c r="AR7" s="613"/>
      <c r="AS7" s="613"/>
      <c r="AT7" s="613"/>
      <c r="AU7" s="613"/>
      <c r="AV7" s="613"/>
      <c r="AW7" s="613"/>
      <c r="AX7" s="613"/>
      <c r="AY7" s="613"/>
      <c r="AZ7" s="613"/>
      <c r="BA7" s="613"/>
      <c r="BB7" s="613"/>
      <c r="BC7" s="613"/>
      <c r="BD7" s="613"/>
      <c r="BE7" s="613"/>
      <c r="BF7" s="613"/>
      <c r="BG7" s="613"/>
      <c r="BH7" s="613"/>
      <c r="BI7" s="613"/>
      <c r="BJ7" s="613"/>
      <c r="BK7" s="613"/>
      <c r="BL7" s="613"/>
      <c r="BM7" s="613"/>
      <c r="BN7" s="613"/>
      <c r="BO7" s="613"/>
      <c r="BP7" s="613"/>
      <c r="BQ7" s="613"/>
      <c r="BR7" s="613"/>
      <c r="BS7" s="613"/>
      <c r="BT7" s="613"/>
      <c r="BU7" s="613"/>
      <c r="BV7" s="613"/>
      <c r="BW7" s="613"/>
    </row>
    <row r="8" spans="1:75" s="612" customFormat="1" ht="17.25">
      <c r="A8" s="610"/>
      <c r="B8" s="607"/>
      <c r="C8" s="608"/>
      <c r="D8" s="607"/>
      <c r="E8" s="607"/>
      <c r="F8" s="607"/>
      <c r="G8" s="607"/>
      <c r="H8" s="614"/>
      <c r="I8" s="611"/>
      <c r="J8" s="607"/>
      <c r="K8" s="620"/>
      <c r="L8" s="620"/>
      <c r="M8" s="620"/>
      <c r="N8" s="620"/>
      <c r="O8" s="607"/>
      <c r="P8" s="607"/>
      <c r="Q8" s="613"/>
      <c r="R8" s="609"/>
      <c r="S8" s="609"/>
      <c r="T8" s="609"/>
      <c r="U8" s="613"/>
      <c r="V8" s="613"/>
      <c r="W8" s="613"/>
      <c r="X8" s="613"/>
      <c r="Y8" s="613"/>
      <c r="Z8" s="613"/>
      <c r="AA8" s="613"/>
      <c r="AB8" s="613"/>
      <c r="AC8" s="613"/>
      <c r="AD8" s="613"/>
      <c r="AE8" s="613"/>
      <c r="AF8" s="613"/>
      <c r="AG8" s="613"/>
      <c r="AH8" s="613"/>
      <c r="AI8" s="613"/>
      <c r="AJ8" s="613"/>
      <c r="AK8" s="613"/>
      <c r="AL8" s="613"/>
      <c r="AM8" s="613"/>
      <c r="AN8" s="613"/>
      <c r="AO8" s="613"/>
      <c r="AP8" s="613"/>
      <c r="AQ8" s="613"/>
      <c r="AR8" s="613"/>
      <c r="AS8" s="613"/>
      <c r="AT8" s="613"/>
      <c r="AU8" s="613"/>
      <c r="AV8" s="613"/>
      <c r="AW8" s="613"/>
      <c r="AX8" s="613"/>
      <c r="AY8" s="613"/>
      <c r="AZ8" s="613"/>
      <c r="BA8" s="613"/>
      <c r="BB8" s="613"/>
      <c r="BC8" s="613"/>
      <c r="BD8" s="613"/>
      <c r="BE8" s="613"/>
      <c r="BF8" s="613"/>
      <c r="BG8" s="613"/>
      <c r="BH8" s="613"/>
      <c r="BI8" s="613"/>
      <c r="BJ8" s="613"/>
      <c r="BK8" s="613"/>
      <c r="BL8" s="613"/>
      <c r="BM8" s="613"/>
      <c r="BN8" s="613"/>
      <c r="BO8" s="613"/>
      <c r="BP8" s="613"/>
      <c r="BQ8" s="613"/>
      <c r="BR8" s="613"/>
      <c r="BS8" s="613"/>
      <c r="BT8" s="613"/>
      <c r="BU8" s="613"/>
      <c r="BV8" s="613"/>
      <c r="BW8" s="613"/>
    </row>
    <row r="9" spans="1:75" s="612" customFormat="1" ht="17.25">
      <c r="A9" s="610"/>
      <c r="B9" s="607"/>
      <c r="C9" s="608"/>
      <c r="D9" s="607"/>
      <c r="E9" s="607"/>
      <c r="F9" s="607"/>
      <c r="G9" s="607"/>
      <c r="H9" s="614"/>
      <c r="I9" s="611"/>
      <c r="J9" s="607"/>
      <c r="K9" s="615"/>
      <c r="L9" s="615"/>
      <c r="M9" s="615"/>
      <c r="N9" s="615"/>
      <c r="O9" s="607"/>
      <c r="P9" s="607"/>
      <c r="Q9" s="613"/>
      <c r="R9" s="609"/>
      <c r="S9" s="609"/>
      <c r="T9" s="609"/>
      <c r="U9" s="613"/>
      <c r="V9" s="613"/>
      <c r="W9" s="613"/>
      <c r="X9" s="613"/>
      <c r="Y9" s="613"/>
      <c r="Z9" s="613"/>
      <c r="AA9" s="613"/>
      <c r="AB9" s="613"/>
      <c r="AC9" s="613"/>
      <c r="AD9" s="613"/>
      <c r="AE9" s="613"/>
      <c r="AF9" s="613"/>
      <c r="AG9" s="613"/>
      <c r="AH9" s="613"/>
      <c r="AI9" s="613"/>
      <c r="AJ9" s="613"/>
      <c r="AK9" s="613"/>
      <c r="AL9" s="613"/>
      <c r="AM9" s="613"/>
      <c r="AN9" s="613"/>
      <c r="AO9" s="613"/>
      <c r="AP9" s="613"/>
      <c r="AQ9" s="613"/>
      <c r="AR9" s="613"/>
      <c r="AS9" s="613"/>
      <c r="AT9" s="613"/>
      <c r="AU9" s="613"/>
      <c r="AV9" s="613"/>
      <c r="AW9" s="613"/>
      <c r="AX9" s="613"/>
      <c r="AY9" s="613"/>
      <c r="AZ9" s="613"/>
      <c r="BA9" s="613"/>
      <c r="BB9" s="613"/>
      <c r="BC9" s="613"/>
      <c r="BD9" s="613"/>
      <c r="BE9" s="613"/>
      <c r="BF9" s="613"/>
      <c r="BG9" s="613"/>
      <c r="BH9" s="613"/>
      <c r="BI9" s="613"/>
      <c r="BJ9" s="613"/>
      <c r="BK9" s="613"/>
      <c r="BL9" s="613"/>
      <c r="BM9" s="613"/>
      <c r="BN9" s="613"/>
      <c r="BO9" s="613"/>
      <c r="BP9" s="613"/>
      <c r="BQ9" s="613"/>
      <c r="BR9" s="613"/>
      <c r="BS9" s="613"/>
      <c r="BT9" s="613"/>
      <c r="BU9" s="613"/>
      <c r="BV9" s="613"/>
      <c r="BW9" s="613"/>
    </row>
    <row r="10" spans="1:75" s="612" customFormat="1" ht="17.25">
      <c r="A10" s="610"/>
      <c r="B10" s="607"/>
      <c r="C10" s="608"/>
      <c r="D10" s="607"/>
      <c r="E10" s="607"/>
      <c r="F10" s="607"/>
      <c r="G10" s="607"/>
      <c r="H10" s="614"/>
      <c r="I10" s="611"/>
      <c r="J10" s="607"/>
      <c r="K10" s="665" t="s">
        <v>412</v>
      </c>
      <c r="L10" s="665"/>
      <c r="M10" s="665"/>
      <c r="N10" s="665"/>
      <c r="O10" s="665"/>
      <c r="P10" s="607"/>
      <c r="Q10" s="613"/>
      <c r="R10" s="609"/>
      <c r="S10" s="609"/>
      <c r="T10" s="609"/>
      <c r="U10" s="613"/>
      <c r="V10" s="613"/>
      <c r="W10" s="613"/>
      <c r="X10" s="613"/>
      <c r="Y10" s="613"/>
      <c r="Z10" s="613"/>
      <c r="AA10" s="613"/>
      <c r="AB10" s="613"/>
      <c r="AC10" s="613"/>
      <c r="AD10" s="613"/>
      <c r="AE10" s="613"/>
      <c r="AF10" s="613"/>
      <c r="AG10" s="613"/>
      <c r="AH10" s="613"/>
      <c r="AI10" s="613"/>
      <c r="AJ10" s="613"/>
      <c r="AK10" s="613"/>
      <c r="AL10" s="613"/>
      <c r="AM10" s="613"/>
      <c r="AN10" s="613"/>
      <c r="AO10" s="613"/>
      <c r="AP10" s="613"/>
      <c r="AQ10" s="613"/>
      <c r="AR10" s="613"/>
      <c r="AS10" s="613"/>
      <c r="AT10" s="613"/>
      <c r="AU10" s="613"/>
      <c r="AV10" s="613"/>
      <c r="AW10" s="613"/>
      <c r="AX10" s="613"/>
      <c r="AY10" s="613"/>
      <c r="AZ10" s="613"/>
      <c r="BA10" s="613"/>
      <c r="BB10" s="613"/>
      <c r="BC10" s="613"/>
      <c r="BD10" s="613"/>
      <c r="BE10" s="613"/>
      <c r="BF10" s="613"/>
      <c r="BG10" s="613"/>
      <c r="BH10" s="613"/>
      <c r="BI10" s="613"/>
      <c r="BJ10" s="613"/>
      <c r="BK10" s="613"/>
      <c r="BL10" s="613"/>
      <c r="BM10" s="613"/>
      <c r="BN10" s="613"/>
      <c r="BO10" s="613"/>
      <c r="BP10" s="613"/>
      <c r="BQ10" s="613"/>
      <c r="BR10" s="613"/>
      <c r="BS10" s="613"/>
      <c r="BT10" s="613"/>
      <c r="BU10" s="613"/>
      <c r="BV10" s="613"/>
      <c r="BW10" s="613"/>
    </row>
    <row r="11" spans="1:75" s="612" customFormat="1" ht="17.25">
      <c r="A11" s="610"/>
      <c r="B11" s="607"/>
      <c r="C11" s="608"/>
      <c r="D11" s="607"/>
      <c r="E11" s="607"/>
      <c r="F11" s="607"/>
      <c r="G11" s="607"/>
      <c r="H11" s="614"/>
      <c r="I11" s="611"/>
      <c r="J11" s="607"/>
      <c r="K11" s="665" t="s">
        <v>411</v>
      </c>
      <c r="L11" s="665"/>
      <c r="M11" s="665"/>
      <c r="N11" s="665"/>
      <c r="O11" s="665"/>
      <c r="P11" s="607"/>
      <c r="Q11" s="613"/>
      <c r="R11" s="609"/>
      <c r="S11" s="609"/>
      <c r="T11" s="609"/>
      <c r="U11" s="613"/>
      <c r="V11" s="613"/>
      <c r="W11" s="613"/>
      <c r="X11" s="613"/>
      <c r="Y11" s="613"/>
      <c r="Z11" s="613"/>
      <c r="AA11" s="613"/>
      <c r="AB11" s="613"/>
      <c r="AC11" s="613"/>
      <c r="AD11" s="613"/>
      <c r="AE11" s="613"/>
      <c r="AF11" s="613"/>
      <c r="AG11" s="613"/>
      <c r="AH11" s="613"/>
      <c r="AI11" s="613"/>
      <c r="AJ11" s="613"/>
      <c r="AK11" s="613"/>
      <c r="AL11" s="613"/>
      <c r="AM11" s="613"/>
      <c r="AN11" s="613"/>
      <c r="AO11" s="613"/>
      <c r="AP11" s="613"/>
      <c r="AQ11" s="613"/>
      <c r="AR11" s="613"/>
      <c r="AS11" s="613"/>
      <c r="AT11" s="613"/>
      <c r="AU11" s="613"/>
      <c r="AV11" s="613"/>
      <c r="AW11" s="613"/>
      <c r="AX11" s="613"/>
      <c r="AY11" s="613"/>
      <c r="AZ11" s="613"/>
      <c r="BA11" s="613"/>
      <c r="BB11" s="613"/>
      <c r="BC11" s="613"/>
      <c r="BD11" s="613"/>
      <c r="BE11" s="613"/>
      <c r="BF11" s="613"/>
      <c r="BG11" s="613"/>
      <c r="BH11" s="613"/>
      <c r="BI11" s="613"/>
      <c r="BJ11" s="613"/>
      <c r="BK11" s="613"/>
      <c r="BL11" s="613"/>
      <c r="BM11" s="613"/>
      <c r="BN11" s="613"/>
      <c r="BO11" s="613"/>
      <c r="BP11" s="613"/>
      <c r="BQ11" s="613"/>
      <c r="BR11" s="613"/>
      <c r="BS11" s="613"/>
      <c r="BT11" s="613"/>
      <c r="BU11" s="613"/>
      <c r="BV11" s="613"/>
      <c r="BW11" s="613"/>
    </row>
    <row r="12" spans="1:75" s="612" customFormat="1" ht="17.25">
      <c r="A12" s="610"/>
      <c r="B12" s="607"/>
      <c r="C12" s="608"/>
      <c r="D12" s="607"/>
      <c r="E12" s="607"/>
      <c r="F12" s="607"/>
      <c r="G12" s="607"/>
      <c r="H12" s="614"/>
      <c r="I12" s="611"/>
      <c r="J12" s="607"/>
      <c r="K12" s="665" t="s">
        <v>413</v>
      </c>
      <c r="L12" s="665"/>
      <c r="M12" s="665"/>
      <c r="N12" s="665"/>
      <c r="O12" s="665"/>
      <c r="P12" s="607"/>
      <c r="Q12" s="613"/>
      <c r="R12" s="609"/>
      <c r="S12" s="609"/>
      <c r="T12" s="609"/>
      <c r="U12" s="613"/>
      <c r="V12" s="613"/>
      <c r="W12" s="613"/>
      <c r="X12" s="613"/>
      <c r="Y12" s="613"/>
      <c r="Z12" s="613"/>
      <c r="AA12" s="613"/>
      <c r="AB12" s="613"/>
      <c r="AC12" s="613"/>
      <c r="AD12" s="613"/>
      <c r="AE12" s="613"/>
      <c r="AF12" s="613"/>
      <c r="AG12" s="613"/>
      <c r="AH12" s="613"/>
      <c r="AI12" s="613"/>
      <c r="AJ12" s="613"/>
      <c r="AK12" s="613"/>
      <c r="AL12" s="613"/>
      <c r="AM12" s="613"/>
      <c r="AN12" s="613"/>
      <c r="AO12" s="613"/>
      <c r="AP12" s="613"/>
      <c r="AQ12" s="613"/>
      <c r="AR12" s="613"/>
      <c r="AS12" s="613"/>
      <c r="AT12" s="613"/>
      <c r="AU12" s="613"/>
      <c r="AV12" s="613"/>
      <c r="AW12" s="613"/>
      <c r="AX12" s="613"/>
      <c r="AY12" s="613"/>
      <c r="AZ12" s="613"/>
      <c r="BA12" s="613"/>
      <c r="BB12" s="613"/>
      <c r="BC12" s="613"/>
      <c r="BD12" s="613"/>
      <c r="BE12" s="613"/>
      <c r="BF12" s="613"/>
      <c r="BG12" s="613"/>
      <c r="BH12" s="613"/>
      <c r="BI12" s="613"/>
      <c r="BJ12" s="613"/>
      <c r="BK12" s="613"/>
      <c r="BL12" s="613"/>
      <c r="BM12" s="613"/>
      <c r="BN12" s="613"/>
      <c r="BO12" s="613"/>
      <c r="BP12" s="613"/>
      <c r="BQ12" s="613"/>
      <c r="BR12" s="613"/>
      <c r="BS12" s="613"/>
      <c r="BT12" s="613"/>
      <c r="BU12" s="613"/>
      <c r="BV12" s="613"/>
      <c r="BW12" s="613"/>
    </row>
    <row r="13" spans="1:75" s="612" customFormat="1" ht="17.25">
      <c r="A13" s="610"/>
      <c r="B13" s="607"/>
      <c r="C13" s="608"/>
      <c r="D13" s="607"/>
      <c r="E13" s="607"/>
      <c r="F13" s="607"/>
      <c r="G13" s="607"/>
      <c r="H13" s="614"/>
      <c r="I13" s="611"/>
      <c r="J13" s="607"/>
      <c r="K13" s="620"/>
      <c r="L13" s="665" t="s">
        <v>418</v>
      </c>
      <c r="M13" s="665"/>
      <c r="N13" s="665"/>
      <c r="O13" s="620"/>
      <c r="P13" s="607"/>
      <c r="Q13" s="613"/>
      <c r="R13" s="609"/>
      <c r="S13" s="609"/>
      <c r="T13" s="609"/>
      <c r="U13" s="613"/>
      <c r="V13" s="613"/>
      <c r="W13" s="613"/>
      <c r="X13" s="613"/>
      <c r="Y13" s="613"/>
      <c r="Z13" s="613"/>
      <c r="AA13" s="613"/>
      <c r="AB13" s="613"/>
      <c r="AC13" s="613"/>
      <c r="AD13" s="613"/>
      <c r="AE13" s="613"/>
      <c r="AF13" s="613"/>
      <c r="AG13" s="613"/>
      <c r="AH13" s="613"/>
      <c r="AI13" s="613"/>
      <c r="AJ13" s="613"/>
      <c r="AK13" s="613"/>
      <c r="AL13" s="613"/>
      <c r="AM13" s="613"/>
      <c r="AN13" s="613"/>
      <c r="AO13" s="613"/>
      <c r="AP13" s="613"/>
      <c r="AQ13" s="613"/>
      <c r="AR13" s="613"/>
      <c r="AS13" s="613"/>
      <c r="AT13" s="613"/>
      <c r="AU13" s="613"/>
      <c r="AV13" s="613"/>
      <c r="AW13" s="613"/>
      <c r="AX13" s="613"/>
      <c r="AY13" s="613"/>
      <c r="AZ13" s="613"/>
      <c r="BA13" s="613"/>
      <c r="BB13" s="613"/>
      <c r="BC13" s="613"/>
      <c r="BD13" s="613"/>
      <c r="BE13" s="613"/>
      <c r="BF13" s="613"/>
      <c r="BG13" s="613"/>
      <c r="BH13" s="613"/>
      <c r="BI13" s="613"/>
      <c r="BJ13" s="613"/>
      <c r="BK13" s="613"/>
      <c r="BL13" s="613"/>
      <c r="BM13" s="613"/>
      <c r="BN13" s="613"/>
      <c r="BO13" s="613"/>
      <c r="BP13" s="613"/>
      <c r="BQ13" s="613"/>
      <c r="BR13" s="613"/>
      <c r="BS13" s="613"/>
      <c r="BT13" s="613"/>
      <c r="BU13" s="613"/>
      <c r="BV13" s="613"/>
      <c r="BW13" s="613"/>
    </row>
    <row r="14" spans="1:75" s="81" customFormat="1" ht="17.25">
      <c r="A14" s="77"/>
      <c r="B14" s="3"/>
      <c r="C14" s="4"/>
      <c r="D14" s="3"/>
      <c r="E14" s="3"/>
      <c r="F14" s="3"/>
      <c r="G14" s="3"/>
      <c r="H14" s="358"/>
      <c r="I14" s="80"/>
      <c r="J14" s="3"/>
      <c r="K14" s="665" t="s">
        <v>410</v>
      </c>
      <c r="L14" s="665"/>
      <c r="M14" s="665"/>
      <c r="N14" s="665"/>
      <c r="O14" s="665"/>
      <c r="P14" s="3"/>
      <c r="Q14" s="82"/>
      <c r="R14" s="66"/>
      <c r="S14" s="66"/>
      <c r="T14" s="66"/>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row>
    <row r="15" spans="1:75" s="612" customFormat="1" ht="17.25">
      <c r="A15" s="610"/>
      <c r="B15" s="607"/>
      <c r="C15" s="608"/>
      <c r="D15" s="607"/>
      <c r="E15" s="607"/>
      <c r="F15" s="607"/>
      <c r="G15" s="607"/>
      <c r="H15" s="614"/>
      <c r="I15" s="611"/>
      <c r="J15" s="607"/>
      <c r="K15" s="620"/>
      <c r="L15" s="620"/>
      <c r="M15" s="620"/>
      <c r="N15" s="620"/>
      <c r="O15" s="607"/>
      <c r="P15" s="607"/>
      <c r="Q15" s="613"/>
      <c r="R15" s="609"/>
      <c r="S15" s="609"/>
      <c r="T15" s="609"/>
      <c r="U15" s="613"/>
      <c r="V15" s="613"/>
      <c r="W15" s="613"/>
      <c r="X15" s="613"/>
      <c r="Y15" s="613"/>
      <c r="Z15" s="613"/>
      <c r="AA15" s="613"/>
      <c r="AB15" s="613"/>
      <c r="AC15" s="613"/>
      <c r="AD15" s="613"/>
      <c r="AE15" s="613"/>
      <c r="AF15" s="613"/>
      <c r="AG15" s="613"/>
      <c r="AH15" s="613"/>
      <c r="AI15" s="613"/>
      <c r="AJ15" s="613"/>
      <c r="AK15" s="613"/>
      <c r="AL15" s="613"/>
      <c r="AM15" s="613"/>
      <c r="AN15" s="613"/>
      <c r="AO15" s="613"/>
      <c r="AP15" s="613"/>
      <c r="AQ15" s="613"/>
      <c r="AR15" s="613"/>
      <c r="AS15" s="613"/>
      <c r="AT15" s="613"/>
      <c r="AU15" s="613"/>
      <c r="AV15" s="613"/>
      <c r="AW15" s="613"/>
      <c r="AX15" s="613"/>
      <c r="AY15" s="613"/>
      <c r="AZ15" s="613"/>
      <c r="BA15" s="613"/>
      <c r="BB15" s="613"/>
      <c r="BC15" s="613"/>
      <c r="BD15" s="613"/>
      <c r="BE15" s="613"/>
      <c r="BF15" s="613"/>
      <c r="BG15" s="613"/>
      <c r="BH15" s="613"/>
      <c r="BI15" s="613"/>
      <c r="BJ15" s="613"/>
      <c r="BK15" s="613"/>
      <c r="BL15" s="613"/>
      <c r="BM15" s="613"/>
      <c r="BN15" s="613"/>
      <c r="BO15" s="613"/>
      <c r="BP15" s="613"/>
      <c r="BQ15" s="613"/>
      <c r="BR15" s="613"/>
      <c r="BS15" s="613"/>
      <c r="BT15" s="613"/>
      <c r="BU15" s="613"/>
      <c r="BV15" s="613"/>
      <c r="BW15" s="613"/>
    </row>
    <row r="16" spans="1:75" s="81" customFormat="1" ht="17.25">
      <c r="A16" s="77"/>
      <c r="B16" s="3"/>
      <c r="C16" s="4"/>
      <c r="D16" s="3"/>
      <c r="E16" s="3"/>
      <c r="F16" s="3"/>
      <c r="G16" s="80"/>
      <c r="H16" s="359" t="s">
        <v>84</v>
      </c>
      <c r="I16" s="80"/>
      <c r="J16" s="80"/>
      <c r="K16" s="665"/>
      <c r="L16" s="665"/>
      <c r="M16" s="665"/>
      <c r="N16" s="665"/>
      <c r="O16" s="3"/>
      <c r="P16" s="3"/>
      <c r="Q16" s="82"/>
      <c r="R16" s="66"/>
      <c r="S16" s="66"/>
      <c r="T16" s="66"/>
      <c r="U16" s="82"/>
      <c r="V16" s="82"/>
      <c r="W16" s="82"/>
      <c r="X16" s="82"/>
      <c r="Y16" s="82"/>
      <c r="Z16" s="82"/>
      <c r="AA16" s="82"/>
      <c r="AB16" s="82"/>
      <c r="AC16" s="82"/>
      <c r="AD16" s="82"/>
      <c r="AE16" s="82"/>
      <c r="AF16" s="82"/>
      <c r="AG16" s="82"/>
      <c r="AH16" s="82"/>
      <c r="AI16" s="82"/>
      <c r="AJ16" s="82"/>
      <c r="AK16" s="82"/>
      <c r="AL16" s="82"/>
      <c r="AM16" s="82"/>
      <c r="AN16" s="82"/>
      <c r="AO16" s="82"/>
      <c r="AP16" s="82"/>
      <c r="AQ16" s="82"/>
      <c r="AR16" s="82"/>
      <c r="AS16" s="82"/>
      <c r="AT16" s="82"/>
      <c r="AU16" s="82"/>
      <c r="AV16" s="82"/>
      <c r="AW16" s="82"/>
      <c r="AX16" s="82"/>
      <c r="AY16" s="82"/>
      <c r="AZ16" s="82"/>
      <c r="BA16" s="82"/>
      <c r="BB16" s="82"/>
      <c r="BC16" s="82"/>
      <c r="BD16" s="82"/>
      <c r="BE16" s="82"/>
      <c r="BF16" s="82"/>
      <c r="BG16" s="82"/>
      <c r="BH16" s="82"/>
      <c r="BI16" s="82"/>
      <c r="BJ16" s="82"/>
      <c r="BK16" s="82"/>
      <c r="BL16" s="82"/>
      <c r="BM16" s="82"/>
      <c r="BN16" s="82"/>
      <c r="BO16" s="82"/>
      <c r="BP16" s="82"/>
      <c r="BQ16" s="82"/>
      <c r="BR16" s="82"/>
      <c r="BS16" s="82"/>
      <c r="BT16" s="82"/>
      <c r="BU16" s="82"/>
      <c r="BV16" s="82"/>
      <c r="BW16" s="82"/>
    </row>
    <row r="17" spans="1:75" s="81" customFormat="1" ht="17.25">
      <c r="A17" s="77"/>
      <c r="B17" s="3"/>
      <c r="C17" s="4"/>
      <c r="D17" s="3"/>
      <c r="E17" s="3"/>
      <c r="F17" s="3"/>
      <c r="G17" s="80"/>
      <c r="H17" s="359" t="s">
        <v>85</v>
      </c>
      <c r="I17" s="80"/>
      <c r="J17" s="80"/>
      <c r="K17" s="331"/>
      <c r="L17" s="331"/>
      <c r="M17" s="331"/>
      <c r="N17" s="3"/>
      <c r="O17" s="3"/>
      <c r="P17" s="3"/>
      <c r="Q17" s="82"/>
      <c r="R17" s="66"/>
      <c r="S17" s="66"/>
      <c r="T17" s="66"/>
      <c r="U17" s="82"/>
      <c r="V17" s="82"/>
      <c r="W17" s="82"/>
      <c r="X17" s="82"/>
      <c r="Y17" s="82"/>
      <c r="Z17" s="82"/>
      <c r="AA17" s="82"/>
      <c r="AB17" s="82"/>
      <c r="AC17" s="82"/>
      <c r="AD17" s="82"/>
      <c r="AE17" s="82"/>
      <c r="AF17" s="82"/>
      <c r="AG17" s="82"/>
      <c r="AH17" s="82"/>
      <c r="AI17" s="82"/>
      <c r="AJ17" s="82"/>
      <c r="AK17" s="82"/>
      <c r="AL17" s="82"/>
      <c r="AM17" s="82"/>
      <c r="AN17" s="82"/>
      <c r="AO17" s="82"/>
      <c r="AP17" s="82"/>
      <c r="AQ17" s="82"/>
      <c r="AR17" s="82"/>
      <c r="AS17" s="82"/>
      <c r="AT17" s="82"/>
      <c r="AU17" s="82"/>
      <c r="AV17" s="82"/>
      <c r="AW17" s="82"/>
      <c r="AX17" s="8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row>
    <row r="18" spans="1:75" s="81" customFormat="1" ht="17.25">
      <c r="A18" s="77"/>
      <c r="B18" s="83"/>
      <c r="C18" s="4"/>
      <c r="D18" s="3"/>
      <c r="E18" s="3"/>
      <c r="F18" s="3"/>
      <c r="G18" s="80"/>
      <c r="H18" s="359" t="s">
        <v>86</v>
      </c>
      <c r="I18" s="80"/>
      <c r="J18" s="80"/>
      <c r="K18" s="332"/>
      <c r="L18" s="332"/>
      <c r="M18" s="332"/>
      <c r="N18" s="84"/>
      <c r="O18" s="84"/>
      <c r="P18" s="84"/>
      <c r="Q18" s="82"/>
      <c r="R18" s="66"/>
      <c r="S18" s="66"/>
      <c r="T18" s="66"/>
      <c r="U18" s="82"/>
      <c r="V18" s="82"/>
      <c r="W18" s="82"/>
      <c r="X18" s="82"/>
      <c r="Y18" s="82"/>
      <c r="Z18" s="82"/>
      <c r="AA18" s="82"/>
      <c r="AB18" s="82"/>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82"/>
      <c r="BB18" s="82"/>
      <c r="BC18" s="82"/>
      <c r="BD18" s="82"/>
      <c r="BE18" s="82"/>
      <c r="BF18" s="82"/>
      <c r="BG18" s="82"/>
      <c r="BH18" s="82"/>
      <c r="BI18" s="82"/>
      <c r="BJ18" s="82"/>
      <c r="BK18" s="82"/>
      <c r="BL18" s="82"/>
      <c r="BM18" s="82"/>
      <c r="BN18" s="82"/>
      <c r="BO18" s="82"/>
      <c r="BP18" s="82"/>
      <c r="BQ18" s="82"/>
      <c r="BR18" s="82"/>
      <c r="BS18" s="82"/>
      <c r="BT18" s="82"/>
      <c r="BU18" s="82"/>
      <c r="BV18" s="82"/>
      <c r="BW18" s="82"/>
    </row>
    <row r="19" spans="1:75" s="81" customFormat="1" ht="17.25">
      <c r="A19" s="77"/>
      <c r="B19" s="3"/>
      <c r="C19" s="4"/>
      <c r="D19" s="3"/>
      <c r="E19" s="3"/>
      <c r="F19" s="3"/>
      <c r="G19" s="80"/>
      <c r="H19" s="358"/>
      <c r="I19" s="80"/>
      <c r="J19" s="80"/>
      <c r="K19" s="331"/>
      <c r="L19" s="331"/>
      <c r="M19" s="331"/>
      <c r="N19" s="3"/>
      <c r="O19" s="3"/>
      <c r="P19" s="3"/>
      <c r="Q19" s="82"/>
      <c r="R19" s="66"/>
      <c r="S19" s="66"/>
      <c r="T19" s="66"/>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82"/>
      <c r="AU19" s="82"/>
      <c r="AV19" s="82"/>
      <c r="AW19" s="82"/>
      <c r="AX19" s="82"/>
      <c r="AY19" s="82"/>
      <c r="AZ19" s="82"/>
      <c r="BA19" s="82"/>
      <c r="BB19" s="82"/>
      <c r="BC19" s="82"/>
      <c r="BD19" s="82"/>
      <c r="BE19" s="82"/>
      <c r="BF19" s="82"/>
      <c r="BG19" s="82"/>
      <c r="BH19" s="82"/>
      <c r="BI19" s="82"/>
      <c r="BJ19" s="82"/>
      <c r="BK19" s="82"/>
      <c r="BL19" s="82"/>
      <c r="BM19" s="82"/>
      <c r="BN19" s="82"/>
      <c r="BO19" s="82"/>
      <c r="BP19" s="82"/>
      <c r="BQ19" s="82"/>
      <c r="BR19" s="82"/>
      <c r="BS19" s="82"/>
      <c r="BT19" s="82"/>
      <c r="BU19" s="82"/>
      <c r="BV19" s="82"/>
      <c r="BW19" s="82"/>
    </row>
    <row r="20" spans="1:75" ht="12.75" customHeight="1">
      <c r="G20" s="80"/>
      <c r="J20" s="80"/>
      <c r="O20" s="85"/>
      <c r="P20" s="85"/>
    </row>
    <row r="21" spans="1:75" s="16" customFormat="1" ht="27.75" customHeight="1">
      <c r="A21" s="86"/>
      <c r="B21" s="709" t="s">
        <v>0</v>
      </c>
      <c r="C21" s="710" t="s">
        <v>34</v>
      </c>
      <c r="D21" s="710" t="s">
        <v>35</v>
      </c>
      <c r="E21" s="710" t="s">
        <v>36</v>
      </c>
      <c r="F21" s="710" t="s">
        <v>37</v>
      </c>
      <c r="G21" s="710" t="s">
        <v>38</v>
      </c>
      <c r="H21" s="711" t="s">
        <v>87</v>
      </c>
      <c r="I21" s="710" t="s">
        <v>88</v>
      </c>
      <c r="J21" s="710" t="s">
        <v>41</v>
      </c>
      <c r="K21" s="710"/>
      <c r="L21" s="710"/>
      <c r="M21" s="710"/>
      <c r="N21" s="710"/>
      <c r="O21" s="710" t="s">
        <v>89</v>
      </c>
      <c r="P21" s="710" t="s">
        <v>368</v>
      </c>
      <c r="Q21" s="19"/>
      <c r="R21" s="326"/>
      <c r="S21" s="326"/>
      <c r="T21" s="326"/>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row>
    <row r="22" spans="1:75" ht="70.5" customHeight="1">
      <c r="B22" s="709"/>
      <c r="C22" s="710"/>
      <c r="D22" s="710"/>
      <c r="E22" s="710"/>
      <c r="F22" s="710"/>
      <c r="G22" s="710"/>
      <c r="H22" s="711"/>
      <c r="I22" s="710"/>
      <c r="J22" s="89">
        <v>2026</v>
      </c>
      <c r="K22" s="333">
        <v>2027</v>
      </c>
      <c r="L22" s="333">
        <v>2028</v>
      </c>
      <c r="M22" s="333">
        <v>2029</v>
      </c>
      <c r="N22" s="89">
        <v>2030</v>
      </c>
      <c r="O22" s="710"/>
      <c r="P22" s="710"/>
    </row>
    <row r="23" spans="1:75" ht="19.5" customHeight="1">
      <c r="B23" s="53">
        <v>1</v>
      </c>
      <c r="C23" s="53">
        <v>2</v>
      </c>
      <c r="D23" s="53">
        <v>3</v>
      </c>
      <c r="E23" s="53">
        <v>4</v>
      </c>
      <c r="F23" s="53">
        <v>5</v>
      </c>
      <c r="G23" s="53">
        <v>6</v>
      </c>
      <c r="H23" s="360">
        <v>7</v>
      </c>
      <c r="I23" s="53">
        <v>8</v>
      </c>
      <c r="J23" s="53">
        <v>9</v>
      </c>
      <c r="K23" s="334">
        <v>10</v>
      </c>
      <c r="L23" s="334">
        <v>11</v>
      </c>
      <c r="M23" s="334">
        <v>12</v>
      </c>
      <c r="N23" s="53">
        <v>13</v>
      </c>
      <c r="O23" s="53">
        <v>14</v>
      </c>
      <c r="P23" s="53">
        <v>15</v>
      </c>
    </row>
    <row r="24" spans="1:75" ht="25.5" customHeight="1">
      <c r="B24" s="712" t="s">
        <v>42</v>
      </c>
      <c r="C24" s="712"/>
      <c r="D24" s="712"/>
      <c r="E24" s="712"/>
      <c r="F24" s="712"/>
      <c r="G24" s="712"/>
      <c r="H24" s="712"/>
      <c r="I24" s="712"/>
      <c r="J24" s="712"/>
      <c r="K24" s="712"/>
      <c r="L24" s="712"/>
      <c r="M24" s="712"/>
      <c r="N24" s="712"/>
      <c r="O24" s="712"/>
      <c r="P24" s="90"/>
    </row>
    <row r="25" spans="1:75" ht="22.5" customHeight="1">
      <c r="B25" s="713" t="s">
        <v>43</v>
      </c>
      <c r="C25" s="714"/>
      <c r="D25" s="714"/>
      <c r="E25" s="714"/>
      <c r="F25" s="714"/>
      <c r="G25" s="714"/>
      <c r="H25" s="714"/>
      <c r="I25" s="714"/>
      <c r="J25" s="714"/>
      <c r="K25" s="714"/>
      <c r="L25" s="714"/>
      <c r="M25" s="714"/>
      <c r="N25" s="714"/>
      <c r="O25" s="714"/>
      <c r="P25" s="91"/>
    </row>
    <row r="26" spans="1:75" ht="97.5" customHeight="1">
      <c r="B26" s="53">
        <v>1</v>
      </c>
      <c r="C26" s="382" t="s">
        <v>44</v>
      </c>
      <c r="D26" s="383" t="s">
        <v>45</v>
      </c>
      <c r="E26" s="383" t="s">
        <v>46</v>
      </c>
      <c r="F26" s="383" t="s">
        <v>58</v>
      </c>
      <c r="G26" s="53"/>
      <c r="H26" s="312">
        <v>75.5</v>
      </c>
      <c r="I26" s="87">
        <v>75.8</v>
      </c>
      <c r="J26" s="87">
        <v>76.099999999999994</v>
      </c>
      <c r="K26" s="335">
        <v>76.44</v>
      </c>
      <c r="L26" s="335">
        <v>76.7</v>
      </c>
      <c r="M26" s="335">
        <v>77</v>
      </c>
      <c r="N26" s="55">
        <v>77.3</v>
      </c>
      <c r="O26" s="87"/>
      <c r="P26" s="87"/>
    </row>
    <row r="27" spans="1:75" ht="21.75" customHeight="1">
      <c r="B27" s="93" t="s">
        <v>1</v>
      </c>
      <c r="C27" s="715" t="s">
        <v>91</v>
      </c>
      <c r="D27" s="716"/>
      <c r="E27" s="716"/>
      <c r="F27" s="716"/>
      <c r="G27" s="716"/>
      <c r="H27" s="716"/>
      <c r="I27" s="716"/>
      <c r="J27" s="716"/>
      <c r="K27" s="716"/>
      <c r="L27" s="716"/>
      <c r="M27" s="716"/>
      <c r="N27" s="716"/>
      <c r="O27" s="716"/>
      <c r="P27" s="93"/>
    </row>
    <row r="28" spans="1:75" ht="83.25" customHeight="1">
      <c r="B28" s="53" t="s">
        <v>2</v>
      </c>
      <c r="C28" s="634" t="s">
        <v>399</v>
      </c>
      <c r="D28" s="383" t="s">
        <v>49</v>
      </c>
      <c r="E28" s="383" t="s">
        <v>50</v>
      </c>
      <c r="F28" s="89"/>
      <c r="G28" s="89"/>
      <c r="H28" s="312">
        <v>31</v>
      </c>
      <c r="I28" s="87">
        <v>32</v>
      </c>
      <c r="J28" s="87">
        <v>33</v>
      </c>
      <c r="K28" s="335">
        <v>35</v>
      </c>
      <c r="L28" s="335">
        <v>36</v>
      </c>
      <c r="M28" s="335">
        <v>37</v>
      </c>
      <c r="N28" s="55">
        <v>38</v>
      </c>
      <c r="O28" s="87"/>
      <c r="P28" s="87"/>
    </row>
    <row r="29" spans="1:75" s="27" customFormat="1" ht="24.75" customHeight="1">
      <c r="A29" s="39"/>
      <c r="B29" s="715" t="s">
        <v>104</v>
      </c>
      <c r="C29" s="715"/>
      <c r="D29" s="715"/>
      <c r="E29" s="715"/>
      <c r="F29" s="715"/>
      <c r="G29" s="715"/>
      <c r="H29" s="715"/>
      <c r="I29" s="715"/>
      <c r="J29" s="715"/>
      <c r="K29" s="715"/>
      <c r="L29" s="715"/>
      <c r="M29" s="715"/>
      <c r="N29" s="715"/>
      <c r="O29" s="715"/>
      <c r="P29" s="94"/>
      <c r="Q29" s="5"/>
      <c r="R29" s="66"/>
      <c r="S29" s="66"/>
      <c r="T29" s="66"/>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row>
    <row r="30" spans="1:75" s="27" customFormat="1" ht="66">
      <c r="A30" s="39"/>
      <c r="B30" s="53"/>
      <c r="C30" s="92" t="s">
        <v>105</v>
      </c>
      <c r="D30" s="87" t="s">
        <v>106</v>
      </c>
      <c r="E30" s="87" t="s">
        <v>46</v>
      </c>
      <c r="F30" s="87" t="s">
        <v>107</v>
      </c>
      <c r="G30" s="89"/>
      <c r="H30" s="360">
        <v>7.5</v>
      </c>
      <c r="I30" s="53">
        <v>7.4</v>
      </c>
      <c r="J30" s="53">
        <v>7.3</v>
      </c>
      <c r="K30" s="334">
        <v>7.23</v>
      </c>
      <c r="L30" s="334">
        <v>7.1</v>
      </c>
      <c r="M30" s="334">
        <v>7</v>
      </c>
      <c r="N30" s="55">
        <v>6.8</v>
      </c>
      <c r="O30" s="87"/>
      <c r="P30" s="87"/>
      <c r="Q30" s="5"/>
      <c r="R30" s="66"/>
      <c r="S30" s="66"/>
      <c r="T30" s="66"/>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row>
    <row r="31" spans="1:75" ht="108.75" customHeight="1">
      <c r="B31" s="53"/>
      <c r="C31" s="92" t="s">
        <v>108</v>
      </c>
      <c r="D31" s="87" t="s">
        <v>109</v>
      </c>
      <c r="E31" s="87" t="s">
        <v>110</v>
      </c>
      <c r="F31" s="87" t="s">
        <v>111</v>
      </c>
      <c r="G31" s="87" t="s">
        <v>112</v>
      </c>
      <c r="H31" s="312" t="s">
        <v>113</v>
      </c>
      <c r="I31" s="312" t="s">
        <v>113</v>
      </c>
      <c r="J31" s="312" t="s">
        <v>113</v>
      </c>
      <c r="K31" s="312" t="s">
        <v>113</v>
      </c>
      <c r="L31" s="312" t="s">
        <v>113</v>
      </c>
      <c r="M31" s="312" t="s">
        <v>113</v>
      </c>
      <c r="N31" s="312" t="s">
        <v>113</v>
      </c>
      <c r="O31" s="87" t="s">
        <v>97</v>
      </c>
      <c r="P31" s="388" t="s">
        <v>97</v>
      </c>
    </row>
    <row r="32" spans="1:75" s="1" customFormat="1" ht="23.25" customHeight="1">
      <c r="A32" s="39"/>
      <c r="B32" s="23"/>
      <c r="C32" s="31" t="s">
        <v>51</v>
      </c>
      <c r="D32" s="24"/>
      <c r="E32" s="24"/>
      <c r="F32" s="25" t="s">
        <v>3</v>
      </c>
      <c r="G32" s="95"/>
      <c r="H32" s="354">
        <v>0</v>
      </c>
      <c r="I32" s="34">
        <v>0</v>
      </c>
      <c r="J32" s="24">
        <v>0</v>
      </c>
      <c r="K32" s="336">
        <v>0</v>
      </c>
      <c r="L32" s="336">
        <v>0</v>
      </c>
      <c r="M32" s="336">
        <v>0</v>
      </c>
      <c r="N32" s="24">
        <v>0</v>
      </c>
      <c r="O32" s="34" t="s">
        <v>97</v>
      </c>
      <c r="P32" s="34" t="s">
        <v>97</v>
      </c>
      <c r="Q32" s="5"/>
      <c r="R32" s="66"/>
      <c r="S32" s="66"/>
      <c r="T32" s="66"/>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row>
    <row r="33" spans="1:75" ht="27" customHeight="1">
      <c r="B33" s="713" t="s">
        <v>320</v>
      </c>
      <c r="C33" s="714"/>
      <c r="D33" s="714"/>
      <c r="E33" s="714"/>
      <c r="F33" s="714"/>
      <c r="G33" s="714"/>
      <c r="H33" s="714"/>
      <c r="I33" s="714"/>
      <c r="J33" s="714"/>
      <c r="K33" s="714"/>
      <c r="L33" s="714"/>
      <c r="M33" s="714"/>
      <c r="N33" s="714"/>
      <c r="O33" s="714"/>
      <c r="P33" s="91"/>
    </row>
    <row r="34" spans="1:75" ht="79.5" customHeight="1">
      <c r="B34" s="53">
        <v>2</v>
      </c>
      <c r="C34" s="384" t="s">
        <v>100</v>
      </c>
      <c r="D34" s="383" t="s">
        <v>52</v>
      </c>
      <c r="E34" s="383" t="s">
        <v>53</v>
      </c>
      <c r="F34" s="87" t="s">
        <v>4</v>
      </c>
      <c r="G34" s="87"/>
      <c r="H34" s="312">
        <v>14.5</v>
      </c>
      <c r="I34" s="87">
        <v>15.9</v>
      </c>
      <c r="J34" s="87">
        <v>17.399999999999999</v>
      </c>
      <c r="K34" s="335">
        <v>18.899999999999999</v>
      </c>
      <c r="L34" s="335">
        <v>20.399999999999999</v>
      </c>
      <c r="M34" s="335">
        <v>21.9</v>
      </c>
      <c r="N34" s="50">
        <v>23.4</v>
      </c>
      <c r="O34" s="87"/>
      <c r="P34" s="87"/>
    </row>
    <row r="35" spans="1:75" s="27" customFormat="1" ht="24" customHeight="1">
      <c r="A35" s="39"/>
      <c r="B35" s="93" t="s">
        <v>5</v>
      </c>
      <c r="C35" s="715" t="s">
        <v>92</v>
      </c>
      <c r="D35" s="715"/>
      <c r="E35" s="715"/>
      <c r="F35" s="715"/>
      <c r="G35" s="715"/>
      <c r="H35" s="715"/>
      <c r="I35" s="715"/>
      <c r="J35" s="715"/>
      <c r="K35" s="715"/>
      <c r="L35" s="715"/>
      <c r="M35" s="715"/>
      <c r="N35" s="715"/>
      <c r="O35" s="715"/>
      <c r="P35" s="94"/>
      <c r="Q35" s="5"/>
      <c r="R35" s="66"/>
      <c r="S35" s="66"/>
      <c r="T35" s="66"/>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row>
    <row r="36" spans="1:75" s="27" customFormat="1" ht="72.75" customHeight="1">
      <c r="A36" s="39"/>
      <c r="B36" s="53" t="s">
        <v>6</v>
      </c>
      <c r="C36" s="624" t="s">
        <v>400</v>
      </c>
      <c r="D36" s="488" t="s">
        <v>369</v>
      </c>
      <c r="E36" s="487" t="s">
        <v>122</v>
      </c>
      <c r="F36" s="87" t="s">
        <v>4</v>
      </c>
      <c r="G36" s="89"/>
      <c r="H36" s="312" t="s">
        <v>23</v>
      </c>
      <c r="I36" s="87">
        <v>60</v>
      </c>
      <c r="J36" s="87">
        <v>61</v>
      </c>
      <c r="K36" s="335">
        <v>62</v>
      </c>
      <c r="L36" s="335">
        <v>63</v>
      </c>
      <c r="M36" s="335">
        <v>64</v>
      </c>
      <c r="N36" s="55">
        <v>65</v>
      </c>
      <c r="O36" s="87"/>
      <c r="P36" s="87"/>
      <c r="Q36" s="5"/>
      <c r="R36" s="66"/>
      <c r="S36" s="66"/>
      <c r="T36" s="66"/>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row>
    <row r="37" spans="1:75" s="27" customFormat="1" ht="24.75" customHeight="1">
      <c r="A37" s="39"/>
      <c r="B37" s="717" t="s">
        <v>115</v>
      </c>
      <c r="C37" s="717"/>
      <c r="D37" s="718"/>
      <c r="E37" s="717"/>
      <c r="F37" s="717"/>
      <c r="G37" s="717"/>
      <c r="H37" s="717"/>
      <c r="I37" s="717"/>
      <c r="J37" s="717"/>
      <c r="K37" s="717"/>
      <c r="L37" s="717"/>
      <c r="M37" s="717"/>
      <c r="N37" s="717"/>
      <c r="O37" s="717"/>
      <c r="P37" s="97"/>
      <c r="Q37" s="5"/>
      <c r="R37" s="66"/>
      <c r="S37" s="66"/>
      <c r="T37" s="66"/>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row>
    <row r="38" spans="1:75" s="27" customFormat="1" ht="100.5" customHeight="1">
      <c r="A38" s="39"/>
      <c r="B38" s="53"/>
      <c r="C38" s="495" t="s">
        <v>114</v>
      </c>
      <c r="D38" s="392" t="s">
        <v>109</v>
      </c>
      <c r="E38" s="392" t="s">
        <v>122</v>
      </c>
      <c r="F38" s="87" t="s">
        <v>116</v>
      </c>
      <c r="G38" s="87"/>
      <c r="H38" s="312" t="s">
        <v>23</v>
      </c>
      <c r="I38" s="53">
        <v>15</v>
      </c>
      <c r="J38" s="53">
        <v>20</v>
      </c>
      <c r="K38" s="334">
        <v>25</v>
      </c>
      <c r="L38" s="334">
        <v>30</v>
      </c>
      <c r="M38" s="334">
        <v>35</v>
      </c>
      <c r="N38" s="55">
        <v>36</v>
      </c>
      <c r="O38" s="87"/>
      <c r="P38" s="87"/>
      <c r="Q38" s="5"/>
      <c r="R38" s="66"/>
      <c r="S38" s="66"/>
      <c r="T38" s="66"/>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row>
    <row r="39" spans="1:75" ht="76.5" customHeight="1">
      <c r="B39" s="53"/>
      <c r="C39" s="92" t="s">
        <v>117</v>
      </c>
      <c r="D39" s="392" t="s">
        <v>109</v>
      </c>
      <c r="E39" s="392" t="s">
        <v>122</v>
      </c>
      <c r="F39" s="392" t="s">
        <v>116</v>
      </c>
      <c r="G39" s="87" t="s">
        <v>118</v>
      </c>
      <c r="H39" s="312" t="s">
        <v>23</v>
      </c>
      <c r="I39" s="87">
        <v>15</v>
      </c>
      <c r="J39" s="87">
        <v>20</v>
      </c>
      <c r="K39" s="335">
        <v>25</v>
      </c>
      <c r="L39" s="335">
        <v>30</v>
      </c>
      <c r="M39" s="335">
        <v>35</v>
      </c>
      <c r="N39" s="50">
        <v>36</v>
      </c>
      <c r="O39" s="388" t="s">
        <v>97</v>
      </c>
      <c r="P39" s="388" t="s">
        <v>97</v>
      </c>
    </row>
    <row r="40" spans="1:75" s="1" customFormat="1" ht="39.75" customHeight="1">
      <c r="A40" s="39"/>
      <c r="B40" s="23"/>
      <c r="C40" s="31" t="s">
        <v>51</v>
      </c>
      <c r="D40" s="24"/>
      <c r="E40" s="24"/>
      <c r="F40" s="25" t="s">
        <v>3</v>
      </c>
      <c r="G40" s="24"/>
      <c r="H40" s="354"/>
      <c r="I40" s="98">
        <v>0</v>
      </c>
      <c r="J40" s="25">
        <v>0</v>
      </c>
      <c r="K40" s="337">
        <v>0</v>
      </c>
      <c r="L40" s="337">
        <v>0</v>
      </c>
      <c r="M40" s="337">
        <v>0</v>
      </c>
      <c r="N40" s="25">
        <v>0</v>
      </c>
      <c r="O40" s="387" t="s">
        <v>97</v>
      </c>
      <c r="P40" s="387" t="s">
        <v>97</v>
      </c>
      <c r="Q40" s="5"/>
      <c r="R40" s="66"/>
      <c r="S40" s="66"/>
      <c r="T40" s="66"/>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row>
    <row r="41" spans="1:75" ht="23.25" customHeight="1">
      <c r="B41" s="713" t="s">
        <v>55</v>
      </c>
      <c r="C41" s="713"/>
      <c r="D41" s="713"/>
      <c r="E41" s="713"/>
      <c r="F41" s="713"/>
      <c r="G41" s="713"/>
      <c r="H41" s="713"/>
      <c r="I41" s="713"/>
      <c r="J41" s="713"/>
      <c r="K41" s="713"/>
      <c r="L41" s="713"/>
      <c r="M41" s="713"/>
      <c r="N41" s="713"/>
      <c r="O41" s="713"/>
      <c r="P41" s="96"/>
    </row>
    <row r="42" spans="1:75" ht="102.75" customHeight="1">
      <c r="B42" s="53">
        <v>3</v>
      </c>
      <c r="C42" s="384" t="s">
        <v>56</v>
      </c>
      <c r="D42" s="383" t="s">
        <v>57</v>
      </c>
      <c r="E42" s="383" t="s">
        <v>7</v>
      </c>
      <c r="F42" s="396" t="s">
        <v>59</v>
      </c>
      <c r="G42" s="89"/>
      <c r="H42" s="312">
        <v>0.55000000000000004</v>
      </c>
      <c r="I42" s="87">
        <v>0.56000000000000005</v>
      </c>
      <c r="J42" s="87">
        <v>0.56999999999999995</v>
      </c>
      <c r="K42" s="335">
        <v>0.57999999999999996</v>
      </c>
      <c r="L42" s="335">
        <v>0.59</v>
      </c>
      <c r="M42" s="335">
        <v>0.6</v>
      </c>
      <c r="N42" s="99">
        <v>0.6</v>
      </c>
      <c r="O42" s="87"/>
      <c r="P42" s="87"/>
    </row>
    <row r="43" spans="1:75" s="29" customFormat="1" ht="23.25" customHeight="1">
      <c r="A43" s="39"/>
      <c r="B43" s="93" t="s">
        <v>8</v>
      </c>
      <c r="C43" s="715" t="s">
        <v>94</v>
      </c>
      <c r="D43" s="715"/>
      <c r="E43" s="715"/>
      <c r="F43" s="715"/>
      <c r="G43" s="715"/>
      <c r="H43" s="715"/>
      <c r="I43" s="715"/>
      <c r="J43" s="715"/>
      <c r="K43" s="715"/>
      <c r="L43" s="715"/>
      <c r="M43" s="715"/>
      <c r="N43" s="715"/>
      <c r="O43" s="715"/>
      <c r="P43" s="94"/>
      <c r="Q43" s="5"/>
      <c r="R43" s="66"/>
      <c r="S43" s="66"/>
      <c r="T43" s="66"/>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row>
    <row r="44" spans="1:75" ht="89.25" customHeight="1">
      <c r="B44" s="53" t="s">
        <v>9</v>
      </c>
      <c r="C44" s="634" t="s">
        <v>401</v>
      </c>
      <c r="D44" s="335" t="s">
        <v>159</v>
      </c>
      <c r="E44" s="392" t="s">
        <v>122</v>
      </c>
      <c r="F44" s="396" t="s">
        <v>59</v>
      </c>
      <c r="G44" s="397"/>
      <c r="H44" s="312">
        <v>0.3</v>
      </c>
      <c r="I44" s="87">
        <v>0.7</v>
      </c>
      <c r="J44" s="87">
        <v>0.9</v>
      </c>
      <c r="K44" s="335">
        <v>1.1000000000000001</v>
      </c>
      <c r="L44" s="335">
        <v>1.2</v>
      </c>
      <c r="M44" s="335">
        <v>1.3</v>
      </c>
      <c r="N44" s="50">
        <v>1.4</v>
      </c>
      <c r="O44" s="50"/>
      <c r="P44" s="87"/>
    </row>
    <row r="45" spans="1:75" s="27" customFormat="1" ht="26.25" customHeight="1">
      <c r="A45" s="39"/>
      <c r="B45" s="719" t="s">
        <v>119</v>
      </c>
      <c r="C45" s="719"/>
      <c r="D45" s="719"/>
      <c r="E45" s="719"/>
      <c r="F45" s="719"/>
      <c r="G45" s="719"/>
      <c r="H45" s="719"/>
      <c r="I45" s="719"/>
      <c r="J45" s="719"/>
      <c r="K45" s="719"/>
      <c r="L45" s="719"/>
      <c r="M45" s="719"/>
      <c r="N45" s="719"/>
      <c r="O45" s="719"/>
      <c r="P45" s="100"/>
      <c r="Q45" s="5"/>
      <c r="R45" s="66"/>
      <c r="S45" s="66"/>
      <c r="T45" s="66"/>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row>
    <row r="46" spans="1:75" s="27" customFormat="1" ht="67.5" customHeight="1">
      <c r="A46" s="39"/>
      <c r="B46" s="53"/>
      <c r="C46" s="88" t="s">
        <v>120</v>
      </c>
      <c r="D46" s="87" t="s">
        <v>126</v>
      </c>
      <c r="E46" s="87" t="s">
        <v>7</v>
      </c>
      <c r="F46" s="396" t="s">
        <v>59</v>
      </c>
      <c r="G46" s="87"/>
      <c r="H46" s="312">
        <v>0.47</v>
      </c>
      <c r="I46" s="101">
        <v>0.5</v>
      </c>
      <c r="J46" s="87">
        <v>0.51</v>
      </c>
      <c r="K46" s="335">
        <v>0.52</v>
      </c>
      <c r="L46" s="335">
        <v>0.53</v>
      </c>
      <c r="M46" s="335">
        <v>0.54</v>
      </c>
      <c r="N46" s="50">
        <v>0.55000000000000004</v>
      </c>
      <c r="O46" s="87"/>
      <c r="P46" s="87"/>
      <c r="Q46" s="5"/>
      <c r="R46" s="66"/>
      <c r="S46" s="66"/>
      <c r="T46" s="66"/>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row>
    <row r="47" spans="1:75" ht="106.5" customHeight="1">
      <c r="B47" s="53"/>
      <c r="C47" s="88" t="s">
        <v>121</v>
      </c>
      <c r="D47" s="335" t="s">
        <v>159</v>
      </c>
      <c r="E47" s="87" t="s">
        <v>122</v>
      </c>
      <c r="F47" s="87" t="s">
        <v>123</v>
      </c>
      <c r="G47" s="87" t="s">
        <v>64</v>
      </c>
      <c r="H47" s="312">
        <v>1</v>
      </c>
      <c r="I47" s="87">
        <v>1</v>
      </c>
      <c r="J47" s="87">
        <v>1</v>
      </c>
      <c r="K47" s="335">
        <v>1</v>
      </c>
      <c r="L47" s="335">
        <v>1</v>
      </c>
      <c r="M47" s="335">
        <v>1</v>
      </c>
      <c r="N47" s="87">
        <v>1</v>
      </c>
      <c r="O47" s="388" t="s">
        <v>97</v>
      </c>
      <c r="P47" s="388" t="s">
        <v>97</v>
      </c>
    </row>
    <row r="48" spans="1:75" s="1" customFormat="1" ht="21" customHeight="1">
      <c r="A48" s="39"/>
      <c r="B48" s="93"/>
      <c r="C48" s="31" t="s">
        <v>51</v>
      </c>
      <c r="D48" s="34"/>
      <c r="E48" s="34"/>
      <c r="F48" s="98" t="s">
        <v>3</v>
      </c>
      <c r="G48" s="34"/>
      <c r="H48" s="677" t="s">
        <v>97</v>
      </c>
      <c r="I48" s="677"/>
      <c r="J48" s="677"/>
      <c r="K48" s="677"/>
      <c r="L48" s="677"/>
      <c r="M48" s="677"/>
      <c r="N48" s="677"/>
      <c r="O48" s="34"/>
      <c r="P48" s="34"/>
      <c r="Q48" s="5"/>
      <c r="R48" s="66"/>
      <c r="S48" s="66"/>
      <c r="T48" s="66"/>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row>
    <row r="49" spans="1:75" s="27" customFormat="1" ht="17.25" customHeight="1">
      <c r="A49" s="39"/>
      <c r="B49" s="34" t="s">
        <v>11</v>
      </c>
      <c r="C49" s="719" t="s">
        <v>93</v>
      </c>
      <c r="D49" s="719"/>
      <c r="E49" s="719"/>
      <c r="F49" s="719"/>
      <c r="G49" s="719"/>
      <c r="H49" s="719"/>
      <c r="I49" s="719"/>
      <c r="J49" s="719"/>
      <c r="K49" s="719"/>
      <c r="L49" s="719"/>
      <c r="M49" s="719"/>
      <c r="N49" s="719"/>
      <c r="O49" s="719"/>
      <c r="P49" s="100"/>
      <c r="Q49" s="5"/>
      <c r="R49" s="66"/>
      <c r="S49" s="66"/>
      <c r="T49" s="66"/>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row>
    <row r="50" spans="1:75" ht="85.5" customHeight="1">
      <c r="B50" s="53" t="s">
        <v>12</v>
      </c>
      <c r="C50" s="634" t="s">
        <v>402</v>
      </c>
      <c r="D50" s="400" t="s">
        <v>160</v>
      </c>
      <c r="E50" s="383" t="s">
        <v>62</v>
      </c>
      <c r="F50" s="383" t="s">
        <v>4</v>
      </c>
      <c r="G50" s="87"/>
      <c r="H50" s="355">
        <v>66.900000000000006</v>
      </c>
      <c r="I50" s="50">
        <v>66.11</v>
      </c>
      <c r="J50" s="50">
        <v>69.16</v>
      </c>
      <c r="K50" s="335">
        <v>69.67</v>
      </c>
      <c r="L50" s="335">
        <v>69.69</v>
      </c>
      <c r="M50" s="335">
        <v>69.959999999999994</v>
      </c>
      <c r="N50" s="50">
        <v>70.56</v>
      </c>
      <c r="O50" s="87"/>
      <c r="P50" s="87"/>
    </row>
    <row r="51" spans="1:75" s="27" customFormat="1" ht="20.100000000000001" customHeight="1">
      <c r="A51" s="39"/>
      <c r="B51" s="719" t="s">
        <v>124</v>
      </c>
      <c r="C51" s="719"/>
      <c r="D51" s="719"/>
      <c r="E51" s="719"/>
      <c r="F51" s="719"/>
      <c r="G51" s="719"/>
      <c r="H51" s="719"/>
      <c r="I51" s="719"/>
      <c r="J51" s="719"/>
      <c r="K51" s="719"/>
      <c r="L51" s="719"/>
      <c r="M51" s="719"/>
      <c r="N51" s="719"/>
      <c r="O51" s="719"/>
      <c r="P51" s="100"/>
      <c r="Q51" s="5"/>
      <c r="R51" s="66"/>
      <c r="S51" s="66"/>
      <c r="T51" s="66"/>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row>
    <row r="52" spans="1:75" s="1" customFormat="1" ht="84" customHeight="1">
      <c r="A52" s="39"/>
      <c r="B52" s="53"/>
      <c r="C52" s="495" t="s">
        <v>125</v>
      </c>
      <c r="D52" s="87" t="s">
        <v>128</v>
      </c>
      <c r="E52" s="87" t="s">
        <v>7</v>
      </c>
      <c r="F52" s="87" t="s">
        <v>59</v>
      </c>
      <c r="G52" s="87"/>
      <c r="H52" s="312">
        <v>0.46</v>
      </c>
      <c r="I52" s="87">
        <v>0.49</v>
      </c>
      <c r="J52" s="101">
        <v>0.5</v>
      </c>
      <c r="K52" s="335">
        <v>0.51</v>
      </c>
      <c r="L52" s="335">
        <v>0.52</v>
      </c>
      <c r="M52" s="335">
        <v>0.53</v>
      </c>
      <c r="N52" s="50"/>
      <c r="O52" s="87"/>
      <c r="P52" s="87"/>
      <c r="Q52" s="5"/>
      <c r="R52" s="66"/>
      <c r="S52" s="66"/>
      <c r="T52" s="66"/>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row>
    <row r="53" spans="1:75" s="1" customFormat="1" ht="57" customHeight="1">
      <c r="A53" s="39"/>
      <c r="B53" s="720"/>
      <c r="C53" s="721" t="s">
        <v>129</v>
      </c>
      <c r="D53" s="722" t="s">
        <v>160</v>
      </c>
      <c r="E53" s="722" t="s">
        <v>122</v>
      </c>
      <c r="F53" s="580" t="s">
        <v>123</v>
      </c>
      <c r="G53" s="722" t="s">
        <v>130</v>
      </c>
      <c r="H53" s="580">
        <v>36</v>
      </c>
      <c r="I53" s="580">
        <v>24</v>
      </c>
      <c r="J53" s="580">
        <v>15</v>
      </c>
      <c r="K53" s="580">
        <v>20</v>
      </c>
      <c r="L53" s="580">
        <v>17</v>
      </c>
      <c r="M53" s="580">
        <v>20</v>
      </c>
      <c r="N53" s="580">
        <v>15</v>
      </c>
      <c r="O53" s="722" t="s">
        <v>24</v>
      </c>
      <c r="P53" s="709" t="s">
        <v>222</v>
      </c>
      <c r="Q53" s="364"/>
      <c r="R53" s="363"/>
      <c r="S53" s="66"/>
      <c r="T53" s="66"/>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row>
    <row r="54" spans="1:75" s="1" customFormat="1" ht="51" customHeight="1">
      <c r="A54" s="39"/>
      <c r="B54" s="720"/>
      <c r="C54" s="721"/>
      <c r="D54" s="722"/>
      <c r="E54" s="722"/>
      <c r="F54" s="580" t="s">
        <v>3</v>
      </c>
      <c r="G54" s="722"/>
      <c r="H54" s="574">
        <v>657.63</v>
      </c>
      <c r="I54" s="585">
        <v>521.73800000000006</v>
      </c>
      <c r="J54" s="573">
        <v>681.71699999999998</v>
      </c>
      <c r="K54" s="585">
        <v>777.46699999999998</v>
      </c>
      <c r="L54" s="585">
        <v>681.81200000000001</v>
      </c>
      <c r="M54" s="585">
        <v>753.03800000000001</v>
      </c>
      <c r="N54" s="585">
        <v>853.99099999999999</v>
      </c>
      <c r="O54" s="722"/>
      <c r="P54" s="709"/>
      <c r="Q54" s="5"/>
      <c r="R54" s="66"/>
      <c r="S54" s="66"/>
      <c r="T54" s="66"/>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row>
    <row r="55" spans="1:75" s="1" customFormat="1" ht="51" customHeight="1">
      <c r="A55" s="39"/>
      <c r="B55" s="53"/>
      <c r="C55" s="723" t="s">
        <v>170</v>
      </c>
      <c r="D55" s="722" t="s">
        <v>160</v>
      </c>
      <c r="E55" s="722" t="s">
        <v>122</v>
      </c>
      <c r="F55" s="586" t="s">
        <v>131</v>
      </c>
      <c r="G55" s="724" t="s">
        <v>133</v>
      </c>
      <c r="H55" s="577">
        <v>4</v>
      </c>
      <c r="I55" s="576">
        <v>3</v>
      </c>
      <c r="J55" s="576">
        <v>3</v>
      </c>
      <c r="K55" s="587">
        <v>3</v>
      </c>
      <c r="L55" s="587">
        <v>2</v>
      </c>
      <c r="M55" s="587">
        <v>3</v>
      </c>
      <c r="N55" s="587">
        <v>2</v>
      </c>
      <c r="O55" s="722" t="s">
        <v>24</v>
      </c>
      <c r="P55" s="709" t="s">
        <v>223</v>
      </c>
      <c r="Q55" s="5"/>
      <c r="R55" s="328"/>
      <c r="S55" s="66"/>
      <c r="T55" s="66"/>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row>
    <row r="56" spans="1:75" s="1" customFormat="1" ht="51" customHeight="1">
      <c r="A56" s="39"/>
      <c r="B56" s="53"/>
      <c r="C56" s="721"/>
      <c r="D56" s="722"/>
      <c r="E56" s="722"/>
      <c r="F56" s="586" t="s">
        <v>3</v>
      </c>
      <c r="G56" s="724"/>
      <c r="H56" s="588">
        <v>549.95680000000004</v>
      </c>
      <c r="I56" s="578">
        <f>125.824+41.711+247.352</f>
        <v>414.887</v>
      </c>
      <c r="J56" s="580">
        <v>533.13499999999999</v>
      </c>
      <c r="K56" s="574">
        <v>555.48500000000001</v>
      </c>
      <c r="L56" s="574">
        <v>436.80500000000001</v>
      </c>
      <c r="M56" s="574">
        <v>643.779</v>
      </c>
      <c r="N56" s="574">
        <v>393.68799999999999</v>
      </c>
      <c r="O56" s="722"/>
      <c r="P56" s="709"/>
      <c r="Q56" s="5"/>
      <c r="R56" s="66"/>
      <c r="S56" s="66"/>
      <c r="T56" s="66"/>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row>
    <row r="57" spans="1:75" s="1" customFormat="1" ht="51" customHeight="1">
      <c r="A57" s="39"/>
      <c r="B57" s="725"/>
      <c r="C57" s="727" t="s">
        <v>370</v>
      </c>
      <c r="D57" s="728" t="s">
        <v>160</v>
      </c>
      <c r="E57" s="709" t="s">
        <v>122</v>
      </c>
      <c r="F57" s="393" t="s">
        <v>131</v>
      </c>
      <c r="G57" s="728" t="s">
        <v>172</v>
      </c>
      <c r="H57" s="312">
        <v>3</v>
      </c>
      <c r="I57" s="87">
        <v>3</v>
      </c>
      <c r="J57" s="87">
        <v>3</v>
      </c>
      <c r="K57" s="335">
        <v>3</v>
      </c>
      <c r="L57" s="335">
        <v>3</v>
      </c>
      <c r="M57" s="335">
        <v>3</v>
      </c>
      <c r="N57" s="87">
        <v>3</v>
      </c>
      <c r="O57" s="729" t="s">
        <v>24</v>
      </c>
      <c r="P57" s="729" t="s">
        <v>224</v>
      </c>
      <c r="Q57" s="5"/>
      <c r="R57" s="66"/>
      <c r="S57" s="66"/>
      <c r="T57" s="66"/>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row>
    <row r="58" spans="1:75" s="1" customFormat="1" ht="51" customHeight="1">
      <c r="A58" s="39"/>
      <c r="B58" s="726"/>
      <c r="C58" s="727"/>
      <c r="D58" s="728"/>
      <c r="E58" s="709"/>
      <c r="F58" s="87" t="s">
        <v>3</v>
      </c>
      <c r="G58" s="728"/>
      <c r="H58" s="361">
        <v>1136.0859</v>
      </c>
      <c r="I58" s="102">
        <v>1118.8779999999999</v>
      </c>
      <c r="J58" s="102">
        <v>1069.1659999999999</v>
      </c>
      <c r="K58" s="338">
        <v>1178.1210000000001</v>
      </c>
      <c r="L58" s="338">
        <v>1167.098</v>
      </c>
      <c r="M58" s="338">
        <v>1245.393</v>
      </c>
      <c r="N58" s="102">
        <v>1254.5899999999999</v>
      </c>
      <c r="O58" s="729"/>
      <c r="P58" s="729"/>
      <c r="Q58" s="5"/>
      <c r="R58" s="66"/>
      <c r="S58" s="66"/>
      <c r="T58" s="66"/>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row>
    <row r="59" spans="1:75" s="1" customFormat="1" ht="75.75" customHeight="1">
      <c r="A59" s="39"/>
      <c r="B59" s="53"/>
      <c r="C59" s="402" t="s">
        <v>171</v>
      </c>
      <c r="D59" s="335" t="s">
        <v>160</v>
      </c>
      <c r="E59" s="87" t="s">
        <v>122</v>
      </c>
      <c r="F59" s="87" t="s">
        <v>132</v>
      </c>
      <c r="G59" s="87" t="s">
        <v>133</v>
      </c>
      <c r="H59" s="360">
        <v>3</v>
      </c>
      <c r="I59" s="87">
        <v>3</v>
      </c>
      <c r="J59" s="87">
        <v>3</v>
      </c>
      <c r="K59" s="335">
        <v>3</v>
      </c>
      <c r="L59" s="335">
        <v>3</v>
      </c>
      <c r="M59" s="335">
        <v>3</v>
      </c>
      <c r="N59" s="87">
        <v>3</v>
      </c>
      <c r="O59" s="388" t="s">
        <v>97</v>
      </c>
      <c r="P59" s="22"/>
      <c r="Q59" s="5"/>
      <c r="R59" s="66"/>
      <c r="S59" s="66"/>
      <c r="T59" s="66"/>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row>
    <row r="60" spans="1:75" s="33" customFormat="1" ht="33" customHeight="1">
      <c r="A60" s="39"/>
      <c r="B60" s="93"/>
      <c r="C60" s="31" t="s">
        <v>51</v>
      </c>
      <c r="D60" s="34"/>
      <c r="E60" s="34"/>
      <c r="F60" s="98" t="s">
        <v>25</v>
      </c>
      <c r="G60" s="34"/>
      <c r="H60" s="35">
        <f>H58+H56+H54</f>
        <v>2343.6727000000001</v>
      </c>
      <c r="I60" s="35">
        <f t="shared" ref="I60:N60" si="0">I58+I56+I54</f>
        <v>2055.5029999999997</v>
      </c>
      <c r="J60" s="35">
        <f t="shared" si="0"/>
        <v>2284.018</v>
      </c>
      <c r="K60" s="339">
        <f t="shared" si="0"/>
        <v>2511.0730000000003</v>
      </c>
      <c r="L60" s="339">
        <f t="shared" si="0"/>
        <v>2285.7150000000001</v>
      </c>
      <c r="M60" s="339">
        <f t="shared" si="0"/>
        <v>2642.21</v>
      </c>
      <c r="N60" s="35">
        <f t="shared" si="0"/>
        <v>2502.2689999999998</v>
      </c>
      <c r="O60" s="106" t="s">
        <v>24</v>
      </c>
      <c r="P60" s="106" t="s">
        <v>321</v>
      </c>
      <c r="Q60" s="5"/>
      <c r="R60" s="371"/>
      <c r="S60" s="371"/>
      <c r="T60" s="371"/>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row>
    <row r="61" spans="1:75" s="27" customFormat="1" ht="20.100000000000001" customHeight="1">
      <c r="A61" s="39"/>
      <c r="B61" s="28" t="s">
        <v>26</v>
      </c>
      <c r="C61" s="683" t="s">
        <v>95</v>
      </c>
      <c r="D61" s="683"/>
      <c r="E61" s="683"/>
      <c r="F61" s="683"/>
      <c r="G61" s="683"/>
      <c r="H61" s="683"/>
      <c r="I61" s="683"/>
      <c r="J61" s="683"/>
      <c r="K61" s="683"/>
      <c r="L61" s="683"/>
      <c r="M61" s="683"/>
      <c r="N61" s="683"/>
      <c r="O61" s="683"/>
      <c r="P61" s="683"/>
      <c r="Q61" s="5"/>
      <c r="R61" s="66"/>
      <c r="S61" s="66"/>
      <c r="T61" s="66"/>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row>
    <row r="62" spans="1:75" s="27" customFormat="1" ht="105" customHeight="1">
      <c r="A62" s="39"/>
      <c r="B62" s="581" t="s">
        <v>14</v>
      </c>
      <c r="C62" s="634" t="s">
        <v>403</v>
      </c>
      <c r="D62" s="572" t="s">
        <v>161</v>
      </c>
      <c r="E62" s="575" t="s">
        <v>62</v>
      </c>
      <c r="F62" s="575" t="s">
        <v>4</v>
      </c>
      <c r="G62" s="572"/>
      <c r="H62" s="582">
        <v>30</v>
      </c>
      <c r="I62" s="579">
        <v>31</v>
      </c>
      <c r="J62" s="579">
        <v>32</v>
      </c>
      <c r="K62" s="579">
        <v>33</v>
      </c>
      <c r="L62" s="579">
        <v>34</v>
      </c>
      <c r="M62" s="579">
        <v>35</v>
      </c>
      <c r="N62" s="579">
        <v>36</v>
      </c>
      <c r="O62" s="572"/>
      <c r="P62" s="572"/>
      <c r="Q62" s="5"/>
      <c r="R62" s="66"/>
      <c r="S62" s="66"/>
      <c r="T62" s="66"/>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row>
    <row r="63" spans="1:75" s="27" customFormat="1" ht="54.75" customHeight="1">
      <c r="A63" s="39"/>
      <c r="B63" s="730"/>
      <c r="C63" s="733" t="s">
        <v>134</v>
      </c>
      <c r="D63" s="736" t="s">
        <v>161</v>
      </c>
      <c r="E63" s="737" t="s">
        <v>122</v>
      </c>
      <c r="F63" s="572" t="s">
        <v>136</v>
      </c>
      <c r="G63" s="740" t="s">
        <v>254</v>
      </c>
      <c r="H63" s="580">
        <v>1</v>
      </c>
      <c r="I63" s="580">
        <v>1</v>
      </c>
      <c r="J63" s="580">
        <v>1</v>
      </c>
      <c r="K63" s="580">
        <v>4</v>
      </c>
      <c r="L63" s="580">
        <v>4</v>
      </c>
      <c r="M63" s="580">
        <v>4</v>
      </c>
      <c r="N63" s="578">
        <v>4</v>
      </c>
      <c r="O63" s="736" t="s">
        <v>24</v>
      </c>
      <c r="P63" s="736" t="s">
        <v>225</v>
      </c>
      <c r="Q63" s="5"/>
      <c r="R63" s="66"/>
      <c r="S63" s="66"/>
      <c r="T63" s="66"/>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row>
    <row r="64" spans="1:75" s="27" customFormat="1" ht="24.75" customHeight="1">
      <c r="A64" s="39"/>
      <c r="B64" s="731"/>
      <c r="C64" s="734"/>
      <c r="D64" s="736"/>
      <c r="E64" s="738"/>
      <c r="F64" s="580" t="s">
        <v>3</v>
      </c>
      <c r="G64" s="741"/>
      <c r="H64" s="574">
        <v>186.65899999999999</v>
      </c>
      <c r="I64" s="583">
        <v>142.08600000000001</v>
      </c>
      <c r="J64" s="574">
        <v>643.42999999999995</v>
      </c>
      <c r="K64" s="574">
        <v>1654.366</v>
      </c>
      <c r="L64" s="584">
        <v>1364.646</v>
      </c>
      <c r="M64" s="584">
        <v>1030.231</v>
      </c>
      <c r="N64" s="584">
        <v>1030.231</v>
      </c>
      <c r="O64" s="736"/>
      <c r="P64" s="736"/>
      <c r="Q64" s="5"/>
      <c r="R64" s="66"/>
      <c r="S64" s="66"/>
      <c r="T64" s="66"/>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row>
    <row r="65" spans="1:75" s="27" customFormat="1" ht="47.25" customHeight="1">
      <c r="A65" s="39"/>
      <c r="B65" s="731"/>
      <c r="C65" s="734"/>
      <c r="D65" s="737" t="s">
        <v>135</v>
      </c>
      <c r="E65" s="738"/>
      <c r="F65" s="572" t="s">
        <v>137</v>
      </c>
      <c r="G65" s="741"/>
      <c r="H65" s="580">
        <v>147</v>
      </c>
      <c r="I65" s="580">
        <v>152</v>
      </c>
      <c r="J65" s="580">
        <v>98</v>
      </c>
      <c r="K65" s="580">
        <v>103</v>
      </c>
      <c r="L65" s="580">
        <v>98</v>
      </c>
      <c r="M65" s="580">
        <v>102</v>
      </c>
      <c r="N65" s="584">
        <v>147</v>
      </c>
      <c r="O65" s="737" t="s">
        <v>226</v>
      </c>
      <c r="P65" s="737" t="s">
        <v>226</v>
      </c>
      <c r="Q65" s="5"/>
      <c r="R65" s="66"/>
      <c r="S65" s="66"/>
      <c r="T65" s="66"/>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row>
    <row r="66" spans="1:75" s="27" customFormat="1" ht="24.75" customHeight="1">
      <c r="A66" s="39"/>
      <c r="B66" s="732"/>
      <c r="C66" s="735"/>
      <c r="D66" s="739"/>
      <c r="E66" s="739"/>
      <c r="F66" s="580" t="s">
        <v>3</v>
      </c>
      <c r="G66" s="742"/>
      <c r="H66" s="580">
        <v>162.93289999999999</v>
      </c>
      <c r="I66" s="580">
        <v>189.96809999999999</v>
      </c>
      <c r="J66" s="580">
        <v>141.0291</v>
      </c>
      <c r="K66" s="580">
        <v>133.94999999999999</v>
      </c>
      <c r="L66" s="580">
        <v>132.6</v>
      </c>
      <c r="M66" s="580">
        <v>136.25</v>
      </c>
      <c r="N66" s="584">
        <v>162.93199999999999</v>
      </c>
      <c r="O66" s="739"/>
      <c r="P66" s="739"/>
      <c r="Q66" s="5"/>
      <c r="R66" s="66"/>
      <c r="S66" s="66"/>
      <c r="T66" s="66"/>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row>
    <row r="67" spans="1:75" ht="21.75" customHeight="1">
      <c r="B67" s="23"/>
      <c r="C67" s="107" t="s">
        <v>51</v>
      </c>
      <c r="D67" s="25"/>
      <c r="E67" s="25"/>
      <c r="F67" s="59" t="s">
        <v>25</v>
      </c>
      <c r="G67" s="25"/>
      <c r="H67" s="108">
        <f>H64</f>
        <v>186.65899999999999</v>
      </c>
      <c r="I67" s="108">
        <f t="shared" ref="I67:N67" si="1">I64</f>
        <v>142.08600000000001</v>
      </c>
      <c r="J67" s="37">
        <f t="shared" si="1"/>
        <v>643.42999999999995</v>
      </c>
      <c r="K67" s="37">
        <f>K64</f>
        <v>1654.366</v>
      </c>
      <c r="L67" s="37">
        <f t="shared" si="1"/>
        <v>1364.646</v>
      </c>
      <c r="M67" s="37">
        <f t="shared" si="1"/>
        <v>1030.231</v>
      </c>
      <c r="N67" s="37">
        <f t="shared" si="1"/>
        <v>1030.231</v>
      </c>
      <c r="O67" s="109" t="s">
        <v>24</v>
      </c>
      <c r="P67" s="109" t="s">
        <v>225</v>
      </c>
    </row>
    <row r="68" spans="1:75" s="1" customFormat="1" ht="47.25" customHeight="1">
      <c r="A68" s="39"/>
      <c r="B68" s="23"/>
      <c r="C68" s="36" t="s">
        <v>67</v>
      </c>
      <c r="D68" s="25"/>
      <c r="E68" s="25"/>
      <c r="F68" s="59" t="s">
        <v>25</v>
      </c>
      <c r="G68" s="25"/>
      <c r="H68" s="108">
        <f>H67+H60</f>
        <v>2530.3317000000002</v>
      </c>
      <c r="I68" s="108">
        <f t="shared" ref="I68:N68" si="2">I67+I60</f>
        <v>2197.5889999999999</v>
      </c>
      <c r="J68" s="37">
        <f t="shared" si="2"/>
        <v>2927.4479999999999</v>
      </c>
      <c r="K68" s="340">
        <f>K67+K60</f>
        <v>4165.4390000000003</v>
      </c>
      <c r="L68" s="340">
        <f t="shared" si="2"/>
        <v>3650.3609999999999</v>
      </c>
      <c r="M68" s="340">
        <f t="shared" si="2"/>
        <v>3672.4409999999998</v>
      </c>
      <c r="N68" s="37">
        <f t="shared" si="2"/>
        <v>3532.5</v>
      </c>
      <c r="O68" s="109" t="s">
        <v>24</v>
      </c>
      <c r="P68" s="46" t="s">
        <v>227</v>
      </c>
      <c r="Q68" s="5"/>
      <c r="R68" s="66"/>
      <c r="S68" s="66"/>
      <c r="T68" s="66"/>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row>
    <row r="69" spans="1:75" ht="20.25" customHeight="1">
      <c r="B69" s="743" t="s">
        <v>68</v>
      </c>
      <c r="C69" s="744"/>
      <c r="D69" s="744"/>
      <c r="E69" s="744"/>
      <c r="F69" s="744"/>
      <c r="G69" s="744"/>
      <c r="H69" s="744"/>
      <c r="I69" s="744"/>
      <c r="J69" s="744"/>
      <c r="K69" s="744"/>
      <c r="L69" s="744"/>
      <c r="M69" s="744"/>
      <c r="N69" s="744"/>
      <c r="O69" s="744"/>
      <c r="P69" s="745"/>
    </row>
    <row r="70" spans="1:75" s="44" customFormat="1" ht="51.75" customHeight="1">
      <c r="A70" s="39"/>
      <c r="B70" s="746" t="s">
        <v>96</v>
      </c>
      <c r="C70" s="747"/>
      <c r="D70" s="747"/>
      <c r="E70" s="747"/>
      <c r="F70" s="747"/>
      <c r="G70" s="747"/>
      <c r="H70" s="747"/>
      <c r="I70" s="747"/>
      <c r="J70" s="747"/>
      <c r="K70" s="747"/>
      <c r="L70" s="747"/>
      <c r="M70" s="747"/>
      <c r="N70" s="747"/>
      <c r="O70" s="747"/>
      <c r="P70" s="748"/>
      <c r="Q70" s="40"/>
      <c r="R70" s="69"/>
      <c r="S70" s="69"/>
      <c r="T70" s="69"/>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row>
    <row r="71" spans="1:75" s="110" customFormat="1" ht="32.25" customHeight="1">
      <c r="A71" s="39"/>
      <c r="B71" s="41" t="s">
        <v>15</v>
      </c>
      <c r="C71" s="749" t="s">
        <v>404</v>
      </c>
      <c r="D71" s="750"/>
      <c r="E71" s="750"/>
      <c r="F71" s="750"/>
      <c r="G71" s="750"/>
      <c r="H71" s="750"/>
      <c r="I71" s="750"/>
      <c r="J71" s="750"/>
      <c r="K71" s="750"/>
      <c r="L71" s="750"/>
      <c r="M71" s="750"/>
      <c r="N71" s="750"/>
      <c r="O71" s="750"/>
      <c r="P71" s="751"/>
      <c r="Q71" s="40"/>
      <c r="R71" s="69"/>
      <c r="S71" s="69"/>
      <c r="T71" s="69"/>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row>
    <row r="72" spans="1:75" s="27" customFormat="1" ht="99" customHeight="1">
      <c r="A72" s="39"/>
      <c r="B72" s="636" t="s">
        <v>16</v>
      </c>
      <c r="C72" s="633" t="s">
        <v>405</v>
      </c>
      <c r="D72" s="627" t="s">
        <v>163</v>
      </c>
      <c r="E72" s="51" t="s">
        <v>62</v>
      </c>
      <c r="F72" s="629" t="s">
        <v>4</v>
      </c>
      <c r="G72" s="632"/>
      <c r="H72" s="112">
        <v>71.72</v>
      </c>
      <c r="I72" s="52">
        <v>72.2</v>
      </c>
      <c r="J72" s="112">
        <v>79.8</v>
      </c>
      <c r="K72" s="560">
        <v>80.849999999999994</v>
      </c>
      <c r="L72" s="560">
        <v>81.900000000000006</v>
      </c>
      <c r="M72" s="560">
        <v>82.95</v>
      </c>
      <c r="N72" s="112">
        <v>83</v>
      </c>
      <c r="O72" s="629"/>
      <c r="P72" s="629"/>
      <c r="Q72" s="5"/>
      <c r="R72" s="66"/>
      <c r="S72" s="66"/>
      <c r="T72" s="66"/>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row>
    <row r="73" spans="1:75" s="27" customFormat="1" ht="49.5" customHeight="1">
      <c r="A73" s="39"/>
      <c r="B73" s="752"/>
      <c r="C73" s="753" t="s">
        <v>372</v>
      </c>
      <c r="D73" s="754" t="s">
        <v>162</v>
      </c>
      <c r="E73" s="752" t="s">
        <v>122</v>
      </c>
      <c r="F73" s="626" t="s">
        <v>116</v>
      </c>
      <c r="G73" s="752" t="s">
        <v>132</v>
      </c>
      <c r="H73" s="632">
        <v>27</v>
      </c>
      <c r="I73" s="629">
        <v>33</v>
      </c>
      <c r="J73" s="625">
        <v>35</v>
      </c>
      <c r="K73" s="632">
        <v>25</v>
      </c>
      <c r="L73" s="632">
        <v>23</v>
      </c>
      <c r="M73" s="632">
        <v>24</v>
      </c>
      <c r="N73" s="625">
        <v>24</v>
      </c>
      <c r="O73" s="752" t="s">
        <v>24</v>
      </c>
      <c r="P73" s="752" t="s">
        <v>228</v>
      </c>
      <c r="Q73" s="330"/>
      <c r="R73" s="327"/>
      <c r="S73" s="327"/>
      <c r="T73" s="327"/>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row>
    <row r="74" spans="1:75" s="27" customFormat="1" ht="34.5" customHeight="1">
      <c r="A74" s="39"/>
      <c r="B74" s="752"/>
      <c r="C74" s="753"/>
      <c r="D74" s="754"/>
      <c r="E74" s="752"/>
      <c r="F74" s="626" t="s">
        <v>3</v>
      </c>
      <c r="G74" s="752"/>
      <c r="H74" s="313">
        <v>8527.2659999999996</v>
      </c>
      <c r="I74" s="116">
        <v>5478.5559999999996</v>
      </c>
      <c r="J74" s="117">
        <v>14191.071</v>
      </c>
      <c r="K74" s="313">
        <v>7029.692</v>
      </c>
      <c r="L74" s="313">
        <v>6212.3810000000003</v>
      </c>
      <c r="M74" s="313">
        <v>8240.991</v>
      </c>
      <c r="N74" s="313">
        <v>8240.991</v>
      </c>
      <c r="O74" s="752"/>
      <c r="P74" s="752"/>
      <c r="Q74" s="5"/>
      <c r="R74" s="327"/>
      <c r="S74" s="327"/>
      <c r="T74" s="327"/>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row>
    <row r="75" spans="1:75" s="27" customFormat="1" ht="48" customHeight="1">
      <c r="A75" s="39"/>
      <c r="B75" s="752"/>
      <c r="C75" s="753" t="s">
        <v>371</v>
      </c>
      <c r="D75" s="754" t="s">
        <v>163</v>
      </c>
      <c r="E75" s="752" t="s">
        <v>122</v>
      </c>
      <c r="F75" s="626" t="s">
        <v>116</v>
      </c>
      <c r="G75" s="755" t="s">
        <v>139</v>
      </c>
      <c r="H75" s="629">
        <v>6</v>
      </c>
      <c r="I75" s="629">
        <v>6</v>
      </c>
      <c r="J75" s="625">
        <v>6</v>
      </c>
      <c r="K75" s="632">
        <v>1</v>
      </c>
      <c r="L75" s="632">
        <v>1</v>
      </c>
      <c r="M75" s="632">
        <v>1</v>
      </c>
      <c r="N75" s="629">
        <v>1</v>
      </c>
      <c r="O75" s="752" t="s">
        <v>24</v>
      </c>
      <c r="P75" s="752" t="s">
        <v>229</v>
      </c>
      <c r="Q75" s="5"/>
      <c r="R75" s="66"/>
      <c r="S75" s="66"/>
      <c r="T75" s="66"/>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row>
    <row r="76" spans="1:75" s="27" customFormat="1" ht="33.75" customHeight="1">
      <c r="A76" s="39"/>
      <c r="B76" s="752"/>
      <c r="C76" s="753"/>
      <c r="D76" s="754"/>
      <c r="E76" s="752"/>
      <c r="F76" s="626" t="s">
        <v>3</v>
      </c>
      <c r="G76" s="752"/>
      <c r="H76" s="116">
        <v>242.78800000000001</v>
      </c>
      <c r="I76" s="116">
        <v>395.642</v>
      </c>
      <c r="J76" s="117">
        <v>765.64200000000005</v>
      </c>
      <c r="K76" s="313">
        <v>601.34900000000005</v>
      </c>
      <c r="L76" s="313">
        <v>615.39</v>
      </c>
      <c r="M76" s="313">
        <v>637.39</v>
      </c>
      <c r="N76" s="117">
        <v>637.39</v>
      </c>
      <c r="O76" s="752"/>
      <c r="P76" s="752"/>
      <c r="Q76" s="5"/>
      <c r="R76" s="66"/>
      <c r="S76" s="66"/>
      <c r="T76" s="66"/>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row>
    <row r="77" spans="1:75" s="27" customFormat="1" ht="31.5" customHeight="1">
      <c r="A77" s="39"/>
      <c r="B77" s="752"/>
      <c r="C77" s="753" t="s">
        <v>373</v>
      </c>
      <c r="D77" s="754" t="s">
        <v>162</v>
      </c>
      <c r="E77" s="752" t="s">
        <v>122</v>
      </c>
      <c r="F77" s="626" t="s">
        <v>116</v>
      </c>
      <c r="G77" s="755" t="s">
        <v>176</v>
      </c>
      <c r="H77" s="629">
        <v>4</v>
      </c>
      <c r="I77" s="629">
        <v>4</v>
      </c>
      <c r="J77" s="629">
        <v>4</v>
      </c>
      <c r="K77" s="632">
        <v>4</v>
      </c>
      <c r="L77" s="632">
        <v>4</v>
      </c>
      <c r="M77" s="632">
        <v>4</v>
      </c>
      <c r="N77" s="629">
        <v>4</v>
      </c>
      <c r="O77" s="752" t="s">
        <v>24</v>
      </c>
      <c r="P77" s="752" t="s">
        <v>230</v>
      </c>
      <c r="Q77" s="5"/>
      <c r="R77" s="66"/>
      <c r="S77" s="66"/>
      <c r="T77" s="66"/>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row>
    <row r="78" spans="1:75" s="27" customFormat="1" ht="33.75" customHeight="1">
      <c r="A78" s="39"/>
      <c r="B78" s="752"/>
      <c r="C78" s="753"/>
      <c r="D78" s="754"/>
      <c r="E78" s="752"/>
      <c r="F78" s="626" t="s">
        <v>3</v>
      </c>
      <c r="G78" s="752"/>
      <c r="H78" s="116">
        <v>259.16899999999998</v>
      </c>
      <c r="I78" s="116">
        <v>283.70600000000002</v>
      </c>
      <c r="J78" s="117">
        <v>297.22699999999998</v>
      </c>
      <c r="K78" s="313">
        <v>490.95499999999998</v>
      </c>
      <c r="L78" s="313">
        <v>564.548</v>
      </c>
      <c r="M78" s="313">
        <v>576.62599999999998</v>
      </c>
      <c r="N78" s="116">
        <v>576.62599999999998</v>
      </c>
      <c r="O78" s="752"/>
      <c r="P78" s="752"/>
      <c r="Q78" s="5"/>
      <c r="R78" s="66"/>
      <c r="S78" s="66"/>
      <c r="T78" s="66"/>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row>
    <row r="79" spans="1:75" s="27" customFormat="1" ht="33.75" customHeight="1">
      <c r="A79" s="39"/>
      <c r="B79" s="752"/>
      <c r="C79" s="753" t="s">
        <v>173</v>
      </c>
      <c r="D79" s="754" t="s">
        <v>164</v>
      </c>
      <c r="E79" s="752" t="s">
        <v>122</v>
      </c>
      <c r="F79" s="632" t="s">
        <v>123</v>
      </c>
      <c r="G79" s="755" t="s">
        <v>177</v>
      </c>
      <c r="H79" s="118">
        <v>255000</v>
      </c>
      <c r="I79" s="118">
        <v>300000</v>
      </c>
      <c r="J79" s="637">
        <v>300000</v>
      </c>
      <c r="K79" s="638">
        <v>300000</v>
      </c>
      <c r="L79" s="638">
        <v>300000</v>
      </c>
      <c r="M79" s="638">
        <v>300000</v>
      </c>
      <c r="N79" s="637">
        <v>300000</v>
      </c>
      <c r="O79" s="752" t="s">
        <v>24</v>
      </c>
      <c r="P79" s="752" t="s">
        <v>231</v>
      </c>
      <c r="Q79" s="5"/>
      <c r="R79" s="66"/>
      <c r="S79" s="66"/>
      <c r="T79" s="66"/>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row>
    <row r="80" spans="1:75" s="27" customFormat="1" ht="45" customHeight="1">
      <c r="A80" s="39"/>
      <c r="B80" s="752"/>
      <c r="C80" s="753"/>
      <c r="D80" s="754"/>
      <c r="E80" s="752"/>
      <c r="F80" s="632" t="s">
        <v>3</v>
      </c>
      <c r="G80" s="752"/>
      <c r="H80" s="116">
        <v>1069.1077</v>
      </c>
      <c r="I80" s="116">
        <v>1031.3889999999999</v>
      </c>
      <c r="J80" s="117">
        <v>1381.3889999999999</v>
      </c>
      <c r="K80" s="313">
        <v>1381.3889999999999</v>
      </c>
      <c r="L80" s="313">
        <v>1381.3889999999999</v>
      </c>
      <c r="M80" s="313">
        <v>1381.3889999999999</v>
      </c>
      <c r="N80" s="117">
        <v>1381.3889999999999</v>
      </c>
      <c r="O80" s="752"/>
      <c r="P80" s="752"/>
      <c r="Q80" s="5"/>
      <c r="R80" s="66"/>
      <c r="S80" s="66"/>
      <c r="T80" s="66"/>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row>
    <row r="81" spans="1:75" s="27" customFormat="1" ht="33" customHeight="1">
      <c r="A81" s="39"/>
      <c r="B81" s="752"/>
      <c r="C81" s="756" t="s">
        <v>174</v>
      </c>
      <c r="D81" s="754" t="s">
        <v>164</v>
      </c>
      <c r="E81" s="752" t="s">
        <v>122</v>
      </c>
      <c r="F81" s="632" t="s">
        <v>138</v>
      </c>
      <c r="G81" s="752" t="s">
        <v>178</v>
      </c>
      <c r="H81" s="629">
        <v>4</v>
      </c>
      <c r="I81" s="629">
        <v>4</v>
      </c>
      <c r="J81" s="625">
        <v>4</v>
      </c>
      <c r="K81" s="632">
        <v>4</v>
      </c>
      <c r="L81" s="632">
        <v>4</v>
      </c>
      <c r="M81" s="632">
        <v>4</v>
      </c>
      <c r="N81" s="625">
        <v>4</v>
      </c>
      <c r="O81" s="755" t="s">
        <v>24</v>
      </c>
      <c r="P81" s="755" t="s">
        <v>232</v>
      </c>
      <c r="Q81" s="5"/>
      <c r="R81" s="66"/>
      <c r="S81" s="66"/>
      <c r="T81" s="66"/>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row>
    <row r="82" spans="1:75" s="27" customFormat="1" ht="44.25" customHeight="1">
      <c r="A82" s="39"/>
      <c r="B82" s="752"/>
      <c r="C82" s="756"/>
      <c r="D82" s="754"/>
      <c r="E82" s="752"/>
      <c r="F82" s="632" t="s">
        <v>3</v>
      </c>
      <c r="G82" s="752"/>
      <c r="H82" s="119">
        <v>3081.25</v>
      </c>
      <c r="I82" s="314">
        <v>3594.8989999999999</v>
      </c>
      <c r="J82" s="639">
        <v>4614.6629999999996</v>
      </c>
      <c r="K82" s="640">
        <v>5418.098</v>
      </c>
      <c r="L82" s="640">
        <v>5276.6729999999998</v>
      </c>
      <c r="M82" s="640">
        <v>5175.2190000000001</v>
      </c>
      <c r="N82" s="640">
        <v>5175.2190000000001</v>
      </c>
      <c r="O82" s="755"/>
      <c r="P82" s="755"/>
      <c r="Q82" s="5"/>
      <c r="R82" s="327"/>
      <c r="S82" s="66"/>
      <c r="T82" s="66"/>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row>
    <row r="83" spans="1:75" s="27" customFormat="1" ht="40.5" customHeight="1">
      <c r="A83" s="39"/>
      <c r="B83" s="752"/>
      <c r="C83" s="757" t="s">
        <v>175</v>
      </c>
      <c r="D83" s="754" t="s">
        <v>165</v>
      </c>
      <c r="E83" s="752" t="s">
        <v>122</v>
      </c>
      <c r="F83" s="632" t="s">
        <v>132</v>
      </c>
      <c r="G83" s="752" t="s">
        <v>178</v>
      </c>
      <c r="H83" s="630"/>
      <c r="I83" s="630"/>
      <c r="J83" s="626">
        <v>5</v>
      </c>
      <c r="K83" s="632">
        <v>5</v>
      </c>
      <c r="L83" s="520">
        <v>5</v>
      </c>
      <c r="M83" s="520">
        <v>5</v>
      </c>
      <c r="N83" s="626"/>
      <c r="O83" s="752" t="s">
        <v>98</v>
      </c>
      <c r="P83" s="752" t="s">
        <v>233</v>
      </c>
      <c r="Q83" s="5"/>
      <c r="R83" s="66"/>
      <c r="S83" s="66"/>
      <c r="T83" s="66"/>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row>
    <row r="84" spans="1:75" s="27" customFormat="1" ht="37.5" customHeight="1">
      <c r="A84" s="39"/>
      <c r="B84" s="752"/>
      <c r="C84" s="757"/>
      <c r="D84" s="754"/>
      <c r="E84" s="752"/>
      <c r="F84" s="632" t="s">
        <v>3</v>
      </c>
      <c r="G84" s="752"/>
      <c r="H84" s="630"/>
      <c r="I84" s="630"/>
      <c r="J84" s="315">
        <f>664.299+722.211</f>
        <v>1386.51</v>
      </c>
      <c r="K84" s="313">
        <f>1274.24+24.098</f>
        <v>1298.338</v>
      </c>
      <c r="L84" s="313">
        <v>906.75</v>
      </c>
      <c r="M84" s="313">
        <v>505.16899999999998</v>
      </c>
      <c r="N84" s="315"/>
      <c r="O84" s="752"/>
      <c r="P84" s="752"/>
      <c r="Q84" s="5"/>
      <c r="R84" s="66"/>
      <c r="S84" s="66"/>
      <c r="T84" s="66"/>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row>
    <row r="85" spans="1:75" s="27" customFormat="1" ht="22.5" customHeight="1">
      <c r="A85" s="39"/>
      <c r="B85" s="758" t="s">
        <v>179</v>
      </c>
      <c r="C85" s="758"/>
      <c r="D85" s="758"/>
      <c r="E85" s="758"/>
      <c r="F85" s="758"/>
      <c r="G85" s="758"/>
      <c r="H85" s="758"/>
      <c r="I85" s="758"/>
      <c r="J85" s="758"/>
      <c r="K85" s="758"/>
      <c r="L85" s="758"/>
      <c r="M85" s="758"/>
      <c r="N85" s="758"/>
      <c r="O85" s="758"/>
      <c r="P85" s="41"/>
      <c r="Q85" s="5"/>
      <c r="R85" s="66"/>
      <c r="S85" s="66"/>
      <c r="T85" s="66"/>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row>
    <row r="86" spans="1:75" s="27" customFormat="1" ht="82.5" customHeight="1">
      <c r="A86" s="39"/>
      <c r="B86" s="114"/>
      <c r="C86" s="493" t="s">
        <v>180</v>
      </c>
      <c r="D86" s="22" t="s">
        <v>162</v>
      </c>
      <c r="E86" s="383" t="s">
        <v>53</v>
      </c>
      <c r="F86" s="111" t="s">
        <v>182</v>
      </c>
      <c r="G86" s="114"/>
      <c r="H86" s="356"/>
      <c r="I86" s="120">
        <v>8</v>
      </c>
      <c r="J86" s="121">
        <v>11</v>
      </c>
      <c r="K86" s="341">
        <v>14</v>
      </c>
      <c r="L86" s="341">
        <v>17</v>
      </c>
      <c r="M86" s="341">
        <v>20</v>
      </c>
      <c r="N86" s="121">
        <v>23</v>
      </c>
      <c r="O86" s="122"/>
      <c r="P86" s="122"/>
      <c r="Q86" s="5"/>
      <c r="R86" s="66"/>
      <c r="S86" s="66"/>
      <c r="T86" s="66"/>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row>
    <row r="87" spans="1:75" ht="54.75" customHeight="1">
      <c r="B87" s="752"/>
      <c r="C87" s="756" t="s">
        <v>181</v>
      </c>
      <c r="D87" s="754" t="s">
        <v>162</v>
      </c>
      <c r="E87" s="752" t="s">
        <v>122</v>
      </c>
      <c r="F87" s="307" t="s">
        <v>116</v>
      </c>
      <c r="G87" s="759" t="s">
        <v>183</v>
      </c>
      <c r="H87" s="356">
        <v>31</v>
      </c>
      <c r="I87" s="307">
        <v>25</v>
      </c>
      <c r="J87" s="307">
        <v>18</v>
      </c>
      <c r="K87" s="323">
        <v>54</v>
      </c>
      <c r="L87" s="323">
        <v>46</v>
      </c>
      <c r="M87" s="323">
        <v>44</v>
      </c>
      <c r="N87" s="307">
        <v>44</v>
      </c>
      <c r="O87" s="752" t="s">
        <v>24</v>
      </c>
      <c r="P87" s="752" t="s">
        <v>234</v>
      </c>
    </row>
    <row r="88" spans="1:75" ht="50.25" customHeight="1">
      <c r="B88" s="752"/>
      <c r="C88" s="756"/>
      <c r="D88" s="754"/>
      <c r="E88" s="752"/>
      <c r="F88" s="307" t="s">
        <v>3</v>
      </c>
      <c r="G88" s="759"/>
      <c r="H88" s="116">
        <v>1298.4000000000001</v>
      </c>
      <c r="I88" s="116">
        <v>926.3</v>
      </c>
      <c r="J88" s="117">
        <v>1095.7429999999999</v>
      </c>
      <c r="K88" s="313">
        <v>2523.7429999999999</v>
      </c>
      <c r="L88" s="313">
        <v>2360.8000000000002</v>
      </c>
      <c r="M88" s="313">
        <v>2411</v>
      </c>
      <c r="N88" s="117">
        <v>2411</v>
      </c>
      <c r="O88" s="752"/>
      <c r="P88" s="752"/>
    </row>
    <row r="89" spans="1:75" ht="58.5" customHeight="1">
      <c r="B89" s="752"/>
      <c r="C89" s="756" t="s">
        <v>184</v>
      </c>
      <c r="D89" s="754" t="s">
        <v>162</v>
      </c>
      <c r="E89" s="752" t="s">
        <v>122</v>
      </c>
      <c r="F89" s="307" t="s">
        <v>185</v>
      </c>
      <c r="G89" s="760" t="s">
        <v>178</v>
      </c>
      <c r="H89" s="356">
        <v>7</v>
      </c>
      <c r="I89" s="307">
        <v>6</v>
      </c>
      <c r="J89" s="307">
        <v>6</v>
      </c>
      <c r="K89" s="323">
        <v>6</v>
      </c>
      <c r="L89" s="323">
        <v>6</v>
      </c>
      <c r="M89" s="323">
        <v>6</v>
      </c>
      <c r="N89" s="307">
        <v>6</v>
      </c>
      <c r="O89" s="755" t="s">
        <v>24</v>
      </c>
      <c r="P89" s="755" t="s">
        <v>235</v>
      </c>
    </row>
    <row r="90" spans="1:75" ht="96" customHeight="1">
      <c r="B90" s="752"/>
      <c r="C90" s="756"/>
      <c r="D90" s="754"/>
      <c r="E90" s="752"/>
      <c r="F90" s="307" t="s">
        <v>3</v>
      </c>
      <c r="G90" s="760"/>
      <c r="H90" s="116">
        <f>107500/1000</f>
        <v>107.5</v>
      </c>
      <c r="I90" s="116">
        <v>97.5</v>
      </c>
      <c r="J90" s="116">
        <v>97.5</v>
      </c>
      <c r="K90" s="313">
        <v>153.5</v>
      </c>
      <c r="L90" s="313">
        <v>153.5</v>
      </c>
      <c r="M90" s="313">
        <v>210</v>
      </c>
      <c r="N90" s="116">
        <v>210</v>
      </c>
      <c r="O90" s="755"/>
      <c r="P90" s="755"/>
    </row>
    <row r="91" spans="1:75" ht="39" customHeight="1">
      <c r="B91" s="752"/>
      <c r="C91" s="753" t="s">
        <v>186</v>
      </c>
      <c r="D91" s="754" t="s">
        <v>162</v>
      </c>
      <c r="E91" s="752" t="s">
        <v>122</v>
      </c>
      <c r="F91" s="625" t="s">
        <v>116</v>
      </c>
      <c r="G91" s="761" t="s">
        <v>190</v>
      </c>
      <c r="H91" s="629">
        <v>3</v>
      </c>
      <c r="I91" s="629">
        <v>1</v>
      </c>
      <c r="J91" s="520">
        <v>4</v>
      </c>
      <c r="K91" s="520">
        <v>3</v>
      </c>
      <c r="L91" s="520">
        <v>0</v>
      </c>
      <c r="M91" s="520">
        <v>0</v>
      </c>
      <c r="N91" s="520">
        <v>0</v>
      </c>
      <c r="O91" s="759" t="s">
        <v>24</v>
      </c>
      <c r="P91" s="759" t="s">
        <v>236</v>
      </c>
    </row>
    <row r="92" spans="1:75" ht="51.75" customHeight="1">
      <c r="B92" s="752"/>
      <c r="C92" s="753"/>
      <c r="D92" s="754"/>
      <c r="E92" s="752"/>
      <c r="F92" s="629" t="s">
        <v>3</v>
      </c>
      <c r="G92" s="762"/>
      <c r="H92" s="116">
        <v>357.50599999999997</v>
      </c>
      <c r="I92" s="116">
        <v>606.25599999999997</v>
      </c>
      <c r="J92" s="556">
        <f>[2]ППИП!G52</f>
        <v>9617.3049999999985</v>
      </c>
      <c r="K92" s="556">
        <v>9954.1745909999991</v>
      </c>
      <c r="L92" s="556">
        <v>0</v>
      </c>
      <c r="M92" s="556">
        <v>0</v>
      </c>
      <c r="N92" s="556">
        <v>0</v>
      </c>
      <c r="O92" s="759"/>
      <c r="P92" s="759"/>
    </row>
    <row r="93" spans="1:75" s="1" customFormat="1" ht="30" customHeight="1">
      <c r="A93" s="39"/>
      <c r="B93" s="752"/>
      <c r="C93" s="753" t="s">
        <v>187</v>
      </c>
      <c r="D93" s="754" t="s">
        <v>162</v>
      </c>
      <c r="E93" s="752" t="s">
        <v>122</v>
      </c>
      <c r="F93" s="625" t="s">
        <v>116</v>
      </c>
      <c r="G93" s="763" t="s">
        <v>138</v>
      </c>
      <c r="H93" s="629">
        <v>17</v>
      </c>
      <c r="I93" s="629">
        <v>17</v>
      </c>
      <c r="J93" s="629">
        <v>17</v>
      </c>
      <c r="K93" s="632">
        <v>17</v>
      </c>
      <c r="L93" s="632">
        <v>17</v>
      </c>
      <c r="M93" s="632">
        <v>17</v>
      </c>
      <c r="N93" s="629">
        <v>17</v>
      </c>
      <c r="O93" s="759" t="s">
        <v>24</v>
      </c>
      <c r="P93" s="759" t="s">
        <v>237</v>
      </c>
      <c r="Q93" s="5"/>
      <c r="R93" s="66"/>
      <c r="S93" s="66"/>
      <c r="T93" s="66"/>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row>
    <row r="94" spans="1:75" s="1" customFormat="1" ht="36.75" customHeight="1">
      <c r="A94" s="39"/>
      <c r="B94" s="752"/>
      <c r="C94" s="753"/>
      <c r="D94" s="754"/>
      <c r="E94" s="752"/>
      <c r="F94" s="629" t="s">
        <v>3</v>
      </c>
      <c r="G94" s="763"/>
      <c r="H94" s="116">
        <v>6512.5843999999997</v>
      </c>
      <c r="I94" s="116">
        <v>8020.5379999999996</v>
      </c>
      <c r="J94" s="116">
        <v>10211.736999999999</v>
      </c>
      <c r="K94" s="313">
        <v>9919.8790000000008</v>
      </c>
      <c r="L94" s="313">
        <v>9470.4249999999993</v>
      </c>
      <c r="M94" s="313">
        <v>9204.8700000000008</v>
      </c>
      <c r="N94" s="313">
        <v>9204.8700000000008</v>
      </c>
      <c r="O94" s="759"/>
      <c r="P94" s="759"/>
      <c r="Q94" s="5"/>
      <c r="R94" s="66"/>
      <c r="S94" s="66"/>
      <c r="T94" s="66"/>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row>
    <row r="95" spans="1:75" s="1" customFormat="1" ht="42" customHeight="1">
      <c r="A95" s="39"/>
      <c r="B95" s="752"/>
      <c r="C95" s="753" t="s">
        <v>188</v>
      </c>
      <c r="D95" s="754" t="s">
        <v>162</v>
      </c>
      <c r="E95" s="752" t="s">
        <v>122</v>
      </c>
      <c r="F95" s="311" t="s">
        <v>189</v>
      </c>
      <c r="G95" s="760" t="s">
        <v>178</v>
      </c>
      <c r="H95" s="312"/>
      <c r="I95" s="311">
        <v>1</v>
      </c>
      <c r="J95" s="307">
        <v>1</v>
      </c>
      <c r="K95" s="323">
        <v>2</v>
      </c>
      <c r="L95" s="323">
        <v>2</v>
      </c>
      <c r="M95" s="323">
        <v>2</v>
      </c>
      <c r="N95" s="307">
        <v>2</v>
      </c>
      <c r="O95" s="759" t="s">
        <v>24</v>
      </c>
      <c r="P95" s="759" t="s">
        <v>238</v>
      </c>
      <c r="Q95" s="5"/>
      <c r="R95" s="66"/>
      <c r="S95" s="66"/>
      <c r="T95" s="66"/>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row>
    <row r="96" spans="1:75" s="1" customFormat="1" ht="42" customHeight="1">
      <c r="A96" s="39"/>
      <c r="B96" s="752"/>
      <c r="C96" s="753"/>
      <c r="D96" s="754"/>
      <c r="E96" s="752"/>
      <c r="F96" s="311" t="s">
        <v>3</v>
      </c>
      <c r="G96" s="760"/>
      <c r="H96" s="312"/>
      <c r="I96" s="313">
        <v>158.483</v>
      </c>
      <c r="J96" s="116">
        <v>345.29500000000002</v>
      </c>
      <c r="K96" s="313">
        <v>770.197</v>
      </c>
      <c r="L96" s="313">
        <v>771.61199999999997</v>
      </c>
      <c r="M96" s="313">
        <v>772.06600000000003</v>
      </c>
      <c r="N96" s="313">
        <v>772.06600000000003</v>
      </c>
      <c r="O96" s="759"/>
      <c r="P96" s="759"/>
      <c r="Q96" s="5"/>
      <c r="R96" s="66"/>
      <c r="S96" s="66"/>
      <c r="T96" s="66"/>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row>
    <row r="97" spans="1:75" s="1" customFormat="1" ht="42" customHeight="1">
      <c r="A97" s="39"/>
      <c r="B97" s="752"/>
      <c r="C97" s="756" t="s">
        <v>191</v>
      </c>
      <c r="D97" s="754" t="s">
        <v>164</v>
      </c>
      <c r="E97" s="752" t="s">
        <v>122</v>
      </c>
      <c r="F97" s="311" t="s">
        <v>116</v>
      </c>
      <c r="G97" s="755" t="s">
        <v>138</v>
      </c>
      <c r="H97" s="356">
        <v>5</v>
      </c>
      <c r="I97" s="307">
        <v>5</v>
      </c>
      <c r="J97" s="309">
        <v>5</v>
      </c>
      <c r="K97" s="323">
        <v>5</v>
      </c>
      <c r="L97" s="323">
        <v>5</v>
      </c>
      <c r="M97" s="323">
        <v>5</v>
      </c>
      <c r="N97" s="309">
        <v>5</v>
      </c>
      <c r="O97" s="755" t="s">
        <v>24</v>
      </c>
      <c r="P97" s="755" t="s">
        <v>239</v>
      </c>
      <c r="Q97" s="5"/>
      <c r="R97" s="66"/>
      <c r="S97" s="66"/>
      <c r="T97" s="66"/>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row>
    <row r="98" spans="1:75" s="1" customFormat="1" ht="53.25" customHeight="1">
      <c r="A98" s="39"/>
      <c r="B98" s="752"/>
      <c r="C98" s="756"/>
      <c r="D98" s="754"/>
      <c r="E98" s="752"/>
      <c r="F98" s="311" t="s">
        <v>3</v>
      </c>
      <c r="G98" s="755"/>
      <c r="H98" s="119">
        <v>1475.9045000000001</v>
      </c>
      <c r="I98" s="314">
        <v>1392.489</v>
      </c>
      <c r="J98" s="117">
        <f>1402.223+177.082+349.25</f>
        <v>1928.5549999999998</v>
      </c>
      <c r="K98" s="344">
        <v>2723.9940000000001</v>
      </c>
      <c r="L98" s="344">
        <v>2053.3490000000002</v>
      </c>
      <c r="M98" s="344">
        <v>2041.181</v>
      </c>
      <c r="N98" s="344">
        <v>2041.181</v>
      </c>
      <c r="O98" s="755"/>
      <c r="P98" s="755"/>
      <c r="Q98" s="5"/>
      <c r="R98" s="66"/>
      <c r="S98" s="66"/>
      <c r="T98" s="66"/>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row>
    <row r="99" spans="1:75" s="1" customFormat="1" ht="23.25" customHeight="1">
      <c r="A99" s="39"/>
      <c r="B99" s="758" t="s">
        <v>192</v>
      </c>
      <c r="C99" s="758"/>
      <c r="D99" s="758"/>
      <c r="E99" s="758"/>
      <c r="F99" s="758"/>
      <c r="G99" s="758"/>
      <c r="H99" s="758"/>
      <c r="I99" s="758"/>
      <c r="J99" s="758"/>
      <c r="K99" s="758"/>
      <c r="L99" s="758"/>
      <c r="M99" s="758"/>
      <c r="N99" s="758"/>
      <c r="O99" s="758"/>
      <c r="P99" s="41"/>
      <c r="Q99" s="5"/>
      <c r="R99" s="66"/>
      <c r="S99" s="66"/>
      <c r="T99" s="66"/>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row>
    <row r="100" spans="1:75" s="1" customFormat="1" ht="53.25" customHeight="1">
      <c r="A100" s="39"/>
      <c r="B100" s="113"/>
      <c r="C100" s="493" t="s">
        <v>193</v>
      </c>
      <c r="D100" s="22" t="s">
        <v>162</v>
      </c>
      <c r="E100" s="113" t="s">
        <v>122</v>
      </c>
      <c r="F100" s="43" t="s">
        <v>197</v>
      </c>
      <c r="G100" s="113"/>
      <c r="H100" s="356">
        <f>'[3]Зрительская аудитория'!$C$70</f>
        <v>747130</v>
      </c>
      <c r="I100" s="111">
        <v>754601</v>
      </c>
      <c r="J100" s="111">
        <v>762147</v>
      </c>
      <c r="K100" s="323">
        <v>769768</v>
      </c>
      <c r="L100" s="323">
        <v>777466</v>
      </c>
      <c r="M100" s="323">
        <v>785241</v>
      </c>
      <c r="N100" s="111">
        <v>793093</v>
      </c>
      <c r="O100" s="111"/>
      <c r="P100" s="111"/>
      <c r="Q100" s="5"/>
      <c r="R100" s="66"/>
      <c r="S100" s="66"/>
      <c r="T100" s="66"/>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row>
    <row r="101" spans="1:75" s="1" customFormat="1" ht="37.5" customHeight="1">
      <c r="A101" s="39"/>
      <c r="B101" s="752"/>
      <c r="C101" s="756" t="s">
        <v>194</v>
      </c>
      <c r="D101" s="754" t="s">
        <v>162</v>
      </c>
      <c r="E101" s="752" t="s">
        <v>122</v>
      </c>
      <c r="F101" s="395" t="s">
        <v>116</v>
      </c>
      <c r="G101" s="755" t="s">
        <v>138</v>
      </c>
      <c r="H101" s="356">
        <v>16</v>
      </c>
      <c r="I101" s="307">
        <v>16</v>
      </c>
      <c r="J101" s="307">
        <v>16</v>
      </c>
      <c r="K101" s="323">
        <v>16</v>
      </c>
      <c r="L101" s="323">
        <v>16</v>
      </c>
      <c r="M101" s="323">
        <v>16</v>
      </c>
      <c r="N101" s="307">
        <v>16</v>
      </c>
      <c r="O101" s="763" t="s">
        <v>24</v>
      </c>
      <c r="P101" s="763" t="s">
        <v>240</v>
      </c>
      <c r="Q101" s="5"/>
      <c r="R101" s="66"/>
      <c r="S101" s="66"/>
      <c r="T101" s="66"/>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row>
    <row r="102" spans="1:75" s="1" customFormat="1" ht="30.75" customHeight="1">
      <c r="A102" s="39"/>
      <c r="B102" s="752"/>
      <c r="C102" s="756"/>
      <c r="D102" s="754"/>
      <c r="E102" s="752"/>
      <c r="F102" s="307" t="s">
        <v>3</v>
      </c>
      <c r="G102" s="755"/>
      <c r="H102" s="119">
        <v>26070.214100000001</v>
      </c>
      <c r="I102" s="314">
        <v>29654.923999999999</v>
      </c>
      <c r="J102" s="116">
        <v>32848.125999999997</v>
      </c>
      <c r="K102" s="344">
        <v>36598.476000000002</v>
      </c>
      <c r="L102" s="344">
        <v>34843.201000000001</v>
      </c>
      <c r="M102" s="344">
        <v>34538.559000000001</v>
      </c>
      <c r="N102" s="344">
        <v>34538.559000000001</v>
      </c>
      <c r="O102" s="763"/>
      <c r="P102" s="763"/>
      <c r="Q102" s="5"/>
      <c r="R102" s="327"/>
      <c r="S102" s="327"/>
      <c r="T102" s="327"/>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row>
    <row r="103" spans="1:75" s="1" customFormat="1" ht="61.5" customHeight="1">
      <c r="A103" s="39"/>
      <c r="B103" s="764"/>
      <c r="C103" s="765" t="s">
        <v>195</v>
      </c>
      <c r="D103" s="754" t="s">
        <v>162</v>
      </c>
      <c r="E103" s="752" t="s">
        <v>122</v>
      </c>
      <c r="F103" s="111" t="s">
        <v>4</v>
      </c>
      <c r="G103" s="760" t="s">
        <v>178</v>
      </c>
      <c r="H103" s="123">
        <v>0.4</v>
      </c>
      <c r="I103" s="104">
        <v>8</v>
      </c>
      <c r="J103" s="111">
        <v>100</v>
      </c>
      <c r="K103" s="324"/>
      <c r="L103" s="324"/>
      <c r="M103" s="324"/>
      <c r="N103" s="116"/>
      <c r="O103" s="763" t="s">
        <v>24</v>
      </c>
      <c r="P103" s="763" t="s">
        <v>99</v>
      </c>
      <c r="Q103" s="5"/>
      <c r="R103" s="66"/>
      <c r="S103" s="66"/>
      <c r="T103" s="66"/>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row>
    <row r="104" spans="1:75" s="1" customFormat="1" ht="40.5" customHeight="1">
      <c r="A104" s="39"/>
      <c r="B104" s="764"/>
      <c r="C104" s="765"/>
      <c r="D104" s="754"/>
      <c r="E104" s="752"/>
      <c r="F104" s="111" t="s">
        <v>3</v>
      </c>
      <c r="G104" s="760"/>
      <c r="H104" s="105">
        <v>200</v>
      </c>
      <c r="I104" s="104">
        <v>0</v>
      </c>
      <c r="J104" s="116">
        <v>46539.199999999997</v>
      </c>
      <c r="K104" s="324"/>
      <c r="L104" s="324"/>
      <c r="M104" s="324"/>
      <c r="N104" s="116"/>
      <c r="O104" s="763"/>
      <c r="P104" s="763"/>
      <c r="Q104" s="5"/>
      <c r="R104" s="66"/>
      <c r="S104" s="66"/>
      <c r="T104" s="66"/>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row>
    <row r="105" spans="1:75" s="1" customFormat="1" ht="69" customHeight="1">
      <c r="A105" s="39"/>
      <c r="B105" s="113"/>
      <c r="C105" s="124" t="s">
        <v>196</v>
      </c>
      <c r="D105" s="22" t="s">
        <v>162</v>
      </c>
      <c r="E105" s="113" t="s">
        <v>122</v>
      </c>
      <c r="F105" s="395" t="s">
        <v>116</v>
      </c>
      <c r="G105" s="114" t="s">
        <v>198</v>
      </c>
      <c r="H105" s="104">
        <v>2243</v>
      </c>
      <c r="I105" s="104">
        <v>2152</v>
      </c>
      <c r="J105" s="103">
        <v>2162</v>
      </c>
      <c r="K105" s="342">
        <v>2172</v>
      </c>
      <c r="L105" s="342">
        <v>2182</v>
      </c>
      <c r="M105" s="342">
        <v>2192</v>
      </c>
      <c r="N105" s="103">
        <v>3000</v>
      </c>
      <c r="O105" s="50" t="s">
        <v>97</v>
      </c>
      <c r="P105" s="389" t="s">
        <v>97</v>
      </c>
      <c r="Q105" s="5"/>
      <c r="R105" s="66"/>
      <c r="S105" s="66"/>
      <c r="T105" s="66"/>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row>
    <row r="106" spans="1:75" s="1" customFormat="1" ht="24" customHeight="1">
      <c r="A106" s="39"/>
      <c r="B106" s="758" t="s">
        <v>199</v>
      </c>
      <c r="C106" s="758"/>
      <c r="D106" s="758"/>
      <c r="E106" s="758"/>
      <c r="F106" s="758"/>
      <c r="G106" s="758"/>
      <c r="H106" s="758"/>
      <c r="I106" s="758"/>
      <c r="J106" s="758"/>
      <c r="K106" s="758"/>
      <c r="L106" s="758"/>
      <c r="M106" s="758"/>
      <c r="N106" s="758"/>
      <c r="O106" s="758"/>
      <c r="P106" s="41"/>
      <c r="Q106" s="5"/>
      <c r="R106" s="371"/>
      <c r="S106" s="371"/>
      <c r="T106" s="371"/>
      <c r="U106" s="372"/>
      <c r="V106" s="372"/>
      <c r="W106" s="372"/>
      <c r="X106" s="372"/>
      <c r="Y106" s="372"/>
      <c r="Z106" s="372"/>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row>
    <row r="107" spans="1:75" s="1" customFormat="1" ht="78" customHeight="1">
      <c r="A107" s="39"/>
      <c r="B107" s="626"/>
      <c r="C107" s="631" t="s">
        <v>200</v>
      </c>
      <c r="D107" s="627" t="s">
        <v>162</v>
      </c>
      <c r="E107" s="641" t="s">
        <v>53</v>
      </c>
      <c r="F107" s="629" t="s">
        <v>4</v>
      </c>
      <c r="G107" s="625"/>
      <c r="H107" s="642">
        <v>21</v>
      </c>
      <c r="I107" s="642">
        <v>25</v>
      </c>
      <c r="J107" s="643">
        <v>28</v>
      </c>
      <c r="K107" s="644">
        <v>30</v>
      </c>
      <c r="L107" s="644">
        <v>32</v>
      </c>
      <c r="M107" s="644">
        <v>35</v>
      </c>
      <c r="N107" s="643">
        <v>37</v>
      </c>
      <c r="O107" s="51"/>
      <c r="P107" s="627"/>
      <c r="Q107" s="5"/>
      <c r="R107" s="371"/>
      <c r="S107" s="371"/>
      <c r="T107" s="371"/>
      <c r="U107" s="372"/>
      <c r="V107" s="372"/>
      <c r="W107" s="372"/>
      <c r="X107" s="372"/>
      <c r="Y107" s="372"/>
      <c r="Z107" s="372"/>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row>
    <row r="108" spans="1:75" s="1" customFormat="1" ht="40.5" customHeight="1">
      <c r="A108" s="39"/>
      <c r="B108" s="752"/>
      <c r="C108" s="757" t="s">
        <v>201</v>
      </c>
      <c r="D108" s="766" t="s">
        <v>162</v>
      </c>
      <c r="E108" s="752" t="s">
        <v>122</v>
      </c>
      <c r="F108" s="629" t="s">
        <v>131</v>
      </c>
      <c r="G108" s="752" t="s">
        <v>178</v>
      </c>
      <c r="H108" s="104">
        <v>1</v>
      </c>
      <c r="I108" s="103">
        <v>1</v>
      </c>
      <c r="J108" s="645">
        <v>1</v>
      </c>
      <c r="K108" s="646">
        <v>1</v>
      </c>
      <c r="L108" s="646">
        <v>1</v>
      </c>
      <c r="M108" s="646">
        <v>1</v>
      </c>
      <c r="N108" s="645">
        <v>1</v>
      </c>
      <c r="O108" s="768" t="s">
        <v>24</v>
      </c>
      <c r="P108" s="761" t="s">
        <v>241</v>
      </c>
      <c r="Q108" s="5"/>
      <c r="R108" s="373"/>
      <c r="S108" s="371"/>
      <c r="T108" s="371"/>
      <c r="U108" s="372"/>
      <c r="V108" s="372"/>
      <c r="W108" s="372"/>
      <c r="X108" s="372"/>
      <c r="Y108" s="372"/>
      <c r="Z108" s="372"/>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row>
    <row r="109" spans="1:75" s="1" customFormat="1" ht="44.25" customHeight="1">
      <c r="A109" s="39"/>
      <c r="B109" s="752"/>
      <c r="C109" s="757"/>
      <c r="D109" s="767"/>
      <c r="E109" s="752"/>
      <c r="F109" s="629" t="s">
        <v>3</v>
      </c>
      <c r="G109" s="752"/>
      <c r="H109" s="105">
        <v>2957.5929999999998</v>
      </c>
      <c r="I109" s="55">
        <v>4159.5680000000002</v>
      </c>
      <c r="J109" s="647">
        <v>8271.5740000000005</v>
      </c>
      <c r="K109" s="648">
        <v>6881.4780000000001</v>
      </c>
      <c r="L109" s="648">
        <v>7098.8890000000001</v>
      </c>
      <c r="M109" s="648">
        <v>8308.5149999999994</v>
      </c>
      <c r="N109" s="648">
        <v>8308.5149999999994</v>
      </c>
      <c r="O109" s="768"/>
      <c r="P109" s="762"/>
      <c r="Q109" s="5"/>
      <c r="R109" s="373"/>
      <c r="S109" s="371"/>
      <c r="T109" s="371"/>
      <c r="U109" s="372"/>
      <c r="V109" s="372"/>
      <c r="W109" s="372"/>
      <c r="X109" s="372"/>
      <c r="Y109" s="372"/>
      <c r="Z109" s="372"/>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row>
    <row r="110" spans="1:75" s="1" customFormat="1" ht="27.75" customHeight="1">
      <c r="A110" s="39"/>
      <c r="B110" s="752"/>
      <c r="C110" s="757" t="s">
        <v>202</v>
      </c>
      <c r="D110" s="766" t="s">
        <v>162</v>
      </c>
      <c r="E110" s="752" t="s">
        <v>122</v>
      </c>
      <c r="F110" s="629" t="s">
        <v>116</v>
      </c>
      <c r="G110" s="759" t="s">
        <v>205</v>
      </c>
      <c r="H110" s="104">
        <v>12</v>
      </c>
      <c r="I110" s="104">
        <f>10+2</f>
        <v>12</v>
      </c>
      <c r="J110" s="649">
        <v>10</v>
      </c>
      <c r="K110" s="650">
        <v>10</v>
      </c>
      <c r="L110" s="650">
        <v>10</v>
      </c>
      <c r="M110" s="650">
        <v>10</v>
      </c>
      <c r="N110" s="649">
        <v>10</v>
      </c>
      <c r="O110" s="768" t="s">
        <v>24</v>
      </c>
      <c r="P110" s="761" t="s">
        <v>242</v>
      </c>
      <c r="Q110" s="5"/>
      <c r="R110" s="373"/>
      <c r="S110" s="373"/>
      <c r="T110" s="371"/>
      <c r="U110" s="372"/>
      <c r="V110" s="372"/>
      <c r="W110" s="372"/>
      <c r="X110" s="372"/>
      <c r="Y110" s="372"/>
      <c r="Z110" s="372"/>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row>
    <row r="111" spans="1:75" s="1" customFormat="1" ht="33.75" customHeight="1">
      <c r="A111" s="39"/>
      <c r="B111" s="752"/>
      <c r="C111" s="757"/>
      <c r="D111" s="767"/>
      <c r="E111" s="752"/>
      <c r="F111" s="629" t="s">
        <v>3</v>
      </c>
      <c r="G111" s="759"/>
      <c r="H111" s="105">
        <v>498.75200000000001</v>
      </c>
      <c r="I111" s="105">
        <v>498.74799999999999</v>
      </c>
      <c r="J111" s="651">
        <v>491.34500000000003</v>
      </c>
      <c r="K111" s="652">
        <v>493.23200000000003</v>
      </c>
      <c r="L111" s="652">
        <v>492.79700000000003</v>
      </c>
      <c r="M111" s="652">
        <v>492.79700000000003</v>
      </c>
      <c r="N111" s="652">
        <v>492.79700000000003</v>
      </c>
      <c r="O111" s="768"/>
      <c r="P111" s="762"/>
      <c r="Q111" s="5"/>
      <c r="R111" s="373"/>
      <c r="S111" s="373"/>
      <c r="T111" s="371"/>
      <c r="U111" s="372"/>
      <c r="V111" s="372"/>
      <c r="W111" s="372"/>
      <c r="X111" s="372"/>
      <c r="Y111" s="372"/>
      <c r="Z111" s="372"/>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row>
    <row r="112" spans="1:75" s="1" customFormat="1" ht="48.75" customHeight="1">
      <c r="A112" s="39"/>
      <c r="B112" s="626"/>
      <c r="C112" s="771" t="s">
        <v>203</v>
      </c>
      <c r="D112" s="766" t="s">
        <v>162</v>
      </c>
      <c r="E112" s="752" t="s">
        <v>122</v>
      </c>
      <c r="F112" s="629" t="s">
        <v>116</v>
      </c>
      <c r="G112" s="759" t="s">
        <v>206</v>
      </c>
      <c r="H112" s="104">
        <v>5</v>
      </c>
      <c r="I112" s="653">
        <v>5</v>
      </c>
      <c r="J112" s="654">
        <v>7</v>
      </c>
      <c r="K112" s="655">
        <v>7</v>
      </c>
      <c r="L112" s="655">
        <v>7</v>
      </c>
      <c r="M112" s="655">
        <v>7</v>
      </c>
      <c r="N112" s="654">
        <v>7</v>
      </c>
      <c r="O112" s="768" t="s">
        <v>24</v>
      </c>
      <c r="P112" s="761" t="s">
        <v>242</v>
      </c>
      <c r="Q112" s="5"/>
      <c r="R112" s="373"/>
      <c r="S112" s="373"/>
      <c r="T112" s="371"/>
      <c r="U112" s="372"/>
      <c r="V112" s="372"/>
      <c r="W112" s="372"/>
      <c r="X112" s="372"/>
      <c r="Y112" s="372"/>
      <c r="Z112" s="372"/>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row>
    <row r="113" spans="1:75" s="1" customFormat="1" ht="48.75" customHeight="1">
      <c r="A113" s="39"/>
      <c r="B113" s="626"/>
      <c r="C113" s="757"/>
      <c r="D113" s="767"/>
      <c r="E113" s="752"/>
      <c r="F113" s="629" t="s">
        <v>3</v>
      </c>
      <c r="G113" s="759"/>
      <c r="H113" s="105">
        <v>79.811999999999998</v>
      </c>
      <c r="I113" s="656">
        <v>79.811999999999998</v>
      </c>
      <c r="J113" s="657">
        <v>79.811999999999998</v>
      </c>
      <c r="K113" s="652">
        <v>180.31100000000001</v>
      </c>
      <c r="L113" s="652">
        <v>180.31100000000001</v>
      </c>
      <c r="M113" s="652">
        <v>180.30099999999999</v>
      </c>
      <c r="N113" s="658">
        <v>180.30099999999999</v>
      </c>
      <c r="O113" s="768"/>
      <c r="P113" s="762"/>
      <c r="Q113" s="5"/>
      <c r="R113" s="373"/>
      <c r="S113" s="371"/>
      <c r="T113" s="371"/>
      <c r="U113" s="372"/>
      <c r="V113" s="372"/>
      <c r="W113" s="372"/>
      <c r="X113" s="372"/>
      <c r="Y113" s="372"/>
      <c r="Z113" s="372"/>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row>
    <row r="114" spans="1:75" s="1" customFormat="1" ht="36.75" customHeight="1">
      <c r="A114" s="39"/>
      <c r="B114" s="752"/>
      <c r="C114" s="757" t="s">
        <v>204</v>
      </c>
      <c r="D114" s="766" t="s">
        <v>162</v>
      </c>
      <c r="E114" s="752" t="s">
        <v>122</v>
      </c>
      <c r="F114" s="629" t="s">
        <v>116</v>
      </c>
      <c r="G114" s="763" t="s">
        <v>207</v>
      </c>
      <c r="H114" s="104">
        <v>19</v>
      </c>
      <c r="I114" s="104">
        <v>20</v>
      </c>
      <c r="J114" s="649">
        <v>12</v>
      </c>
      <c r="K114" s="650">
        <v>12</v>
      </c>
      <c r="L114" s="650">
        <v>12</v>
      </c>
      <c r="M114" s="650">
        <v>12</v>
      </c>
      <c r="N114" s="649">
        <v>12</v>
      </c>
      <c r="O114" s="768" t="s">
        <v>24</v>
      </c>
      <c r="P114" s="769" t="s">
        <v>243</v>
      </c>
      <c r="Q114" s="5"/>
      <c r="R114" s="371"/>
      <c r="S114" s="371"/>
      <c r="T114" s="371"/>
      <c r="U114" s="372"/>
      <c r="V114" s="372"/>
      <c r="W114" s="372"/>
      <c r="X114" s="372"/>
      <c r="Y114" s="372"/>
      <c r="Z114" s="372"/>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row>
    <row r="115" spans="1:75" s="1" customFormat="1" ht="63.75" customHeight="1">
      <c r="A115" s="39"/>
      <c r="B115" s="752"/>
      <c r="C115" s="757"/>
      <c r="D115" s="767"/>
      <c r="E115" s="752"/>
      <c r="F115" s="629" t="s">
        <v>3</v>
      </c>
      <c r="G115" s="763"/>
      <c r="H115" s="105">
        <v>350.60700000000003</v>
      </c>
      <c r="I115" s="105">
        <v>348.32</v>
      </c>
      <c r="J115" s="651">
        <v>345.52800000000002</v>
      </c>
      <c r="K115" s="652">
        <v>358.46300000000002</v>
      </c>
      <c r="L115" s="652">
        <v>387.41500000000002</v>
      </c>
      <c r="M115" s="652">
        <v>402.428</v>
      </c>
      <c r="N115" s="657">
        <v>402.428</v>
      </c>
      <c r="O115" s="768"/>
      <c r="P115" s="770"/>
      <c r="Q115" s="5"/>
      <c r="R115" s="373"/>
      <c r="S115" s="373"/>
      <c r="T115" s="373"/>
      <c r="U115" s="372"/>
      <c r="V115" s="372"/>
      <c r="W115" s="372"/>
      <c r="X115" s="372"/>
      <c r="Y115" s="372"/>
      <c r="Z115" s="372"/>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row>
    <row r="116" spans="1:75" s="1" customFormat="1" ht="33" customHeight="1">
      <c r="A116" s="39"/>
      <c r="B116" s="758" t="s">
        <v>142</v>
      </c>
      <c r="C116" s="758"/>
      <c r="D116" s="758"/>
      <c r="E116" s="758"/>
      <c r="F116" s="758"/>
      <c r="G116" s="758"/>
      <c r="H116" s="758"/>
      <c r="I116" s="758"/>
      <c r="J116" s="758"/>
      <c r="K116" s="758"/>
      <c r="L116" s="758"/>
      <c r="M116" s="758"/>
      <c r="N116" s="758"/>
      <c r="O116" s="758"/>
      <c r="P116" s="41"/>
      <c r="Q116" s="5"/>
      <c r="R116" s="371"/>
      <c r="S116" s="371"/>
      <c r="T116" s="371"/>
      <c r="U116" s="372"/>
      <c r="V116" s="372"/>
      <c r="W116" s="372"/>
      <c r="X116" s="372"/>
      <c r="Y116" s="372"/>
      <c r="Z116" s="372"/>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row>
    <row r="117" spans="1:75" s="1" customFormat="1" ht="74.25" customHeight="1">
      <c r="A117" s="39"/>
      <c r="B117" s="626"/>
      <c r="C117" s="631" t="s">
        <v>140</v>
      </c>
      <c r="D117" s="627" t="s">
        <v>164</v>
      </c>
      <c r="E117" s="626" t="s">
        <v>122</v>
      </c>
      <c r="F117" s="626" t="s">
        <v>4</v>
      </c>
      <c r="G117" s="626"/>
      <c r="H117" s="119">
        <v>16.2</v>
      </c>
      <c r="I117" s="119">
        <v>16</v>
      </c>
      <c r="J117" s="659">
        <v>16.5</v>
      </c>
      <c r="K117" s="567">
        <v>17</v>
      </c>
      <c r="L117" s="567">
        <v>17.5</v>
      </c>
      <c r="M117" s="567">
        <v>18</v>
      </c>
      <c r="N117" s="659">
        <v>18.5</v>
      </c>
      <c r="O117" s="626"/>
      <c r="P117" s="626"/>
      <c r="Q117" s="5"/>
      <c r="R117" s="371"/>
      <c r="S117" s="371"/>
      <c r="T117" s="371"/>
      <c r="U117" s="372"/>
      <c r="V117" s="372"/>
      <c r="W117" s="372"/>
      <c r="X117" s="372"/>
      <c r="Y117" s="372"/>
      <c r="Z117" s="372"/>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row>
    <row r="118" spans="1:75" s="1" customFormat="1" ht="36" customHeight="1">
      <c r="A118" s="39"/>
      <c r="B118" s="752"/>
      <c r="C118" s="757" t="s">
        <v>141</v>
      </c>
      <c r="D118" s="754" t="s">
        <v>164</v>
      </c>
      <c r="E118" s="752" t="s">
        <v>122</v>
      </c>
      <c r="F118" s="632" t="s">
        <v>132</v>
      </c>
      <c r="G118" s="752" t="s">
        <v>178</v>
      </c>
      <c r="H118" s="629">
        <v>1</v>
      </c>
      <c r="I118" s="629">
        <v>1</v>
      </c>
      <c r="J118" s="625">
        <v>1</v>
      </c>
      <c r="K118" s="632">
        <v>1</v>
      </c>
      <c r="L118" s="632">
        <v>1</v>
      </c>
      <c r="M118" s="632">
        <v>1</v>
      </c>
      <c r="N118" s="625">
        <v>1</v>
      </c>
      <c r="O118" s="752" t="s">
        <v>24</v>
      </c>
      <c r="P118" s="803" t="s">
        <v>396</v>
      </c>
      <c r="Q118" s="5"/>
      <c r="R118" s="371"/>
      <c r="S118" s="371"/>
      <c r="T118" s="371"/>
      <c r="U118" s="372"/>
      <c r="V118" s="372"/>
      <c r="W118" s="372"/>
      <c r="X118" s="372"/>
      <c r="Y118" s="372"/>
      <c r="Z118" s="372"/>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row>
    <row r="119" spans="1:75" s="1" customFormat="1" ht="33" customHeight="1">
      <c r="A119" s="39"/>
      <c r="B119" s="752"/>
      <c r="C119" s="757"/>
      <c r="D119" s="754"/>
      <c r="E119" s="752"/>
      <c r="F119" s="632" t="s">
        <v>3</v>
      </c>
      <c r="G119" s="752"/>
      <c r="H119" s="105">
        <v>62.744</v>
      </c>
      <c r="I119" s="105">
        <v>72.587000000000003</v>
      </c>
      <c r="J119" s="105">
        <v>162.256</v>
      </c>
      <c r="K119" s="325">
        <v>114.952</v>
      </c>
      <c r="L119" s="325">
        <v>97.966999999999999</v>
      </c>
      <c r="M119" s="325">
        <v>97.966999999999999</v>
      </c>
      <c r="N119" s="325">
        <v>97.966999999999999</v>
      </c>
      <c r="O119" s="752"/>
      <c r="P119" s="803"/>
      <c r="Q119" s="5"/>
      <c r="R119" s="371"/>
      <c r="S119" s="371"/>
      <c r="T119" s="371"/>
      <c r="U119" s="372"/>
      <c r="V119" s="372"/>
      <c r="W119" s="372"/>
      <c r="X119" s="372"/>
      <c r="Y119" s="372"/>
      <c r="Z119" s="372"/>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row>
    <row r="120" spans="1:75" s="1" customFormat="1" ht="33" customHeight="1">
      <c r="A120" s="39"/>
      <c r="B120" s="758" t="s">
        <v>143</v>
      </c>
      <c r="C120" s="758"/>
      <c r="D120" s="758"/>
      <c r="E120" s="758"/>
      <c r="F120" s="758"/>
      <c r="G120" s="758"/>
      <c r="H120" s="758"/>
      <c r="I120" s="758"/>
      <c r="J120" s="758"/>
      <c r="K120" s="758"/>
      <c r="L120" s="758"/>
      <c r="M120" s="758"/>
      <c r="N120" s="758"/>
      <c r="O120" s="758"/>
      <c r="P120" s="41"/>
      <c r="Q120" s="5"/>
      <c r="R120" s="371"/>
      <c r="S120" s="371"/>
      <c r="T120" s="371"/>
      <c r="U120" s="372"/>
      <c r="V120" s="372"/>
      <c r="W120" s="372"/>
      <c r="X120" s="372"/>
      <c r="Y120" s="372"/>
      <c r="Z120" s="372"/>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row>
    <row r="121" spans="1:75" s="1" customFormat="1" ht="90" customHeight="1">
      <c r="A121" s="39"/>
      <c r="B121" s="125"/>
      <c r="C121" s="566" t="s">
        <v>144</v>
      </c>
      <c r="D121" s="549" t="s">
        <v>164</v>
      </c>
      <c r="E121" s="549" t="s">
        <v>62</v>
      </c>
      <c r="F121" s="551" t="s">
        <v>4</v>
      </c>
      <c r="G121" s="551"/>
      <c r="H121" s="119">
        <v>65.099999999999994</v>
      </c>
      <c r="I121" s="119">
        <v>84</v>
      </c>
      <c r="J121" s="119">
        <v>85</v>
      </c>
      <c r="K121" s="567">
        <v>85.02</v>
      </c>
      <c r="L121" s="567">
        <v>85.05</v>
      </c>
      <c r="M121" s="567">
        <v>85.08</v>
      </c>
      <c r="N121" s="119">
        <v>85.11</v>
      </c>
      <c r="O121" s="568"/>
      <c r="P121" s="551"/>
      <c r="Q121" s="5"/>
      <c r="R121" s="371"/>
      <c r="S121" s="371"/>
      <c r="T121" s="371"/>
      <c r="U121" s="372"/>
      <c r="V121" s="372"/>
      <c r="W121" s="372"/>
      <c r="X121" s="372"/>
      <c r="Y121" s="372"/>
      <c r="Z121" s="372"/>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row>
    <row r="122" spans="1:75" s="1" customFormat="1" ht="33" customHeight="1">
      <c r="A122" s="39"/>
      <c r="B122" s="764"/>
      <c r="C122" s="753" t="s">
        <v>145</v>
      </c>
      <c r="D122" s="754" t="s">
        <v>164</v>
      </c>
      <c r="E122" s="752" t="s">
        <v>122</v>
      </c>
      <c r="F122" s="546" t="s">
        <v>116</v>
      </c>
      <c r="G122" s="752" t="s">
        <v>132</v>
      </c>
      <c r="H122" s="547">
        <v>2</v>
      </c>
      <c r="I122" s="547">
        <v>4</v>
      </c>
      <c r="J122" s="547">
        <v>4</v>
      </c>
      <c r="K122" s="552">
        <v>4</v>
      </c>
      <c r="L122" s="552">
        <v>4</v>
      </c>
      <c r="M122" s="552">
        <v>4</v>
      </c>
      <c r="N122" s="547">
        <v>4</v>
      </c>
      <c r="O122" s="752" t="s">
        <v>24</v>
      </c>
      <c r="P122" s="759" t="s">
        <v>374</v>
      </c>
      <c r="Q122" s="5"/>
      <c r="R122" s="371"/>
      <c r="S122" s="371"/>
      <c r="T122" s="371"/>
      <c r="U122" s="372"/>
      <c r="V122" s="372"/>
      <c r="W122" s="372"/>
      <c r="X122" s="372"/>
      <c r="Y122" s="372"/>
      <c r="Z122" s="372"/>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row>
    <row r="123" spans="1:75" s="1" customFormat="1" ht="38.25" customHeight="1">
      <c r="A123" s="39"/>
      <c r="B123" s="764"/>
      <c r="C123" s="753"/>
      <c r="D123" s="754"/>
      <c r="E123" s="752"/>
      <c r="F123" s="551" t="s">
        <v>3</v>
      </c>
      <c r="G123" s="752"/>
      <c r="H123" s="105">
        <v>1.9690000000000001</v>
      </c>
      <c r="I123" s="105">
        <v>27.623000000000001</v>
      </c>
      <c r="J123" s="105">
        <v>109.9</v>
      </c>
      <c r="K123" s="325">
        <v>124</v>
      </c>
      <c r="L123" s="325">
        <v>124</v>
      </c>
      <c r="M123" s="325">
        <v>124</v>
      </c>
      <c r="N123" s="325">
        <v>124</v>
      </c>
      <c r="O123" s="752"/>
      <c r="P123" s="759"/>
      <c r="Q123" s="5"/>
      <c r="R123" s="371"/>
      <c r="S123" s="371"/>
      <c r="T123" s="371"/>
      <c r="U123" s="372"/>
      <c r="V123" s="372"/>
      <c r="W123" s="372"/>
      <c r="X123" s="372"/>
      <c r="Y123" s="372"/>
      <c r="Z123" s="372"/>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row>
    <row r="124" spans="1:75" s="1" customFormat="1" ht="28.5" customHeight="1">
      <c r="A124" s="39"/>
      <c r="B124" s="569"/>
      <c r="C124" s="570" t="s">
        <v>51</v>
      </c>
      <c r="D124" s="571"/>
      <c r="E124" s="569"/>
      <c r="F124" s="522" t="s">
        <v>378</v>
      </c>
      <c r="G124" s="522"/>
      <c r="H124" s="504">
        <f>H123+H119+H115+H113+H111+H109+H104+H102+H98+H96+H94+H92+H90+H88+H84+H82+H80+H78+H76+H74</f>
        <v>53153.166700000002</v>
      </c>
      <c r="I124" s="504">
        <f t="shared" ref="I124:N124" si="3">I123+I119+I115+I113+I111+I109+I104+I102+I98+I96+I94+I92+I90+I88+I84+I82+I80+I78+I76+I74</f>
        <v>56827.340000000004</v>
      </c>
      <c r="J124" s="504">
        <f t="shared" si="3"/>
        <v>134780.37799999997</v>
      </c>
      <c r="K124" s="504">
        <f t="shared" si="3"/>
        <v>87016.220591000005</v>
      </c>
      <c r="L124" s="504">
        <f t="shared" si="3"/>
        <v>72991.396999999997</v>
      </c>
      <c r="M124" s="504">
        <f t="shared" si="3"/>
        <v>75300.467999999993</v>
      </c>
      <c r="N124" s="504">
        <f t="shared" si="3"/>
        <v>74795.298999999999</v>
      </c>
      <c r="O124" s="569"/>
      <c r="P124" s="523" t="s">
        <v>397</v>
      </c>
      <c r="Q124" s="5"/>
      <c r="R124" s="371"/>
      <c r="S124" s="371"/>
      <c r="T124" s="371"/>
      <c r="U124" s="372"/>
      <c r="V124" s="372"/>
      <c r="W124" s="372"/>
      <c r="X124" s="372"/>
      <c r="Y124" s="372"/>
      <c r="Z124" s="372"/>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row>
    <row r="125" spans="1:75" s="126" customFormat="1" ht="20.100000000000001" customHeight="1">
      <c r="A125" s="39"/>
      <c r="B125" s="565" t="s">
        <v>17</v>
      </c>
      <c r="C125" s="775" t="s">
        <v>375</v>
      </c>
      <c r="D125" s="776"/>
      <c r="E125" s="776"/>
      <c r="F125" s="776"/>
      <c r="G125" s="776"/>
      <c r="H125" s="776"/>
      <c r="I125" s="776"/>
      <c r="J125" s="776"/>
      <c r="K125" s="776"/>
      <c r="L125" s="776"/>
      <c r="M125" s="776"/>
      <c r="N125" s="776"/>
      <c r="O125" s="777"/>
      <c r="P125" s="127"/>
      <c r="Q125" s="5"/>
      <c r="R125" s="371"/>
      <c r="S125" s="371"/>
      <c r="T125" s="371"/>
      <c r="U125" s="372"/>
      <c r="V125" s="372"/>
      <c r="W125" s="372"/>
      <c r="X125" s="372"/>
      <c r="Y125" s="372"/>
      <c r="Z125" s="372"/>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row>
    <row r="126" spans="1:75" s="126" customFormat="1" ht="57" customHeight="1">
      <c r="A126" s="39"/>
      <c r="B126" s="551"/>
      <c r="C126" s="550" t="s">
        <v>323</v>
      </c>
      <c r="D126" s="549" t="s">
        <v>162</v>
      </c>
      <c r="E126" s="401" t="s">
        <v>122</v>
      </c>
      <c r="F126" s="401" t="s">
        <v>146</v>
      </c>
      <c r="G126" s="394"/>
      <c r="H126" s="503">
        <v>5</v>
      </c>
      <c r="I126" s="503">
        <v>5</v>
      </c>
      <c r="J126" s="503">
        <v>3</v>
      </c>
      <c r="K126" s="520">
        <v>3</v>
      </c>
      <c r="L126" s="520">
        <v>3</v>
      </c>
      <c r="M126" s="520">
        <v>3</v>
      </c>
      <c r="N126" s="503">
        <v>3</v>
      </c>
      <c r="O126" s="403"/>
      <c r="P126" s="114"/>
      <c r="Q126" s="5"/>
      <c r="R126" s="371"/>
      <c r="S126" s="371"/>
      <c r="T126" s="371"/>
      <c r="U126" s="372"/>
      <c r="V126" s="372"/>
      <c r="W126" s="372"/>
      <c r="X126" s="372"/>
      <c r="Y126" s="372"/>
      <c r="Z126" s="372"/>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row>
    <row r="127" spans="1:75" s="126" customFormat="1" ht="34.5" customHeight="1">
      <c r="A127" s="39"/>
      <c r="B127" s="760"/>
      <c r="C127" s="772" t="s">
        <v>376</v>
      </c>
      <c r="D127" s="773" t="s">
        <v>162</v>
      </c>
      <c r="E127" s="760" t="s">
        <v>122</v>
      </c>
      <c r="F127" s="400" t="s">
        <v>116</v>
      </c>
      <c r="G127" s="760" t="s">
        <v>208</v>
      </c>
      <c r="H127" s="323">
        <v>11</v>
      </c>
      <c r="I127" s="323">
        <v>15</v>
      </c>
      <c r="J127" s="323">
        <v>15</v>
      </c>
      <c r="K127" s="323">
        <v>15</v>
      </c>
      <c r="L127" s="323">
        <v>15</v>
      </c>
      <c r="M127" s="323">
        <v>15</v>
      </c>
      <c r="N127" s="323">
        <v>15</v>
      </c>
      <c r="O127" s="760" t="s">
        <v>24</v>
      </c>
      <c r="P127" s="759" t="s">
        <v>244</v>
      </c>
      <c r="Q127" s="5"/>
      <c r="R127" s="371"/>
      <c r="S127" s="371"/>
      <c r="T127" s="371"/>
      <c r="U127" s="372"/>
      <c r="V127" s="372"/>
      <c r="W127" s="372"/>
      <c r="X127" s="372"/>
      <c r="Y127" s="372"/>
      <c r="Z127" s="372"/>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row>
    <row r="128" spans="1:75" s="126" customFormat="1" ht="28.5" customHeight="1">
      <c r="A128" s="39"/>
      <c r="B128" s="760"/>
      <c r="C128" s="772"/>
      <c r="D128" s="774"/>
      <c r="E128" s="760"/>
      <c r="F128" s="394" t="s">
        <v>3</v>
      </c>
      <c r="G128" s="760"/>
      <c r="H128" s="338">
        <v>264.02</v>
      </c>
      <c r="I128" s="338">
        <f>187961/1000</f>
        <v>187.96100000000001</v>
      </c>
      <c r="J128" s="404">
        <v>647.25400000000002</v>
      </c>
      <c r="K128" s="338">
        <v>187.96100000000001</v>
      </c>
      <c r="L128" s="338">
        <v>187.96100000000001</v>
      </c>
      <c r="M128" s="338">
        <v>187.96100000000001</v>
      </c>
      <c r="N128" s="404">
        <v>187.96100000000001</v>
      </c>
      <c r="O128" s="760"/>
      <c r="P128" s="759"/>
      <c r="Q128" s="5"/>
      <c r="R128" s="371"/>
      <c r="S128" s="371"/>
      <c r="T128" s="371"/>
      <c r="U128" s="372"/>
      <c r="V128" s="372"/>
      <c r="W128" s="372"/>
      <c r="X128" s="372"/>
      <c r="Y128" s="372"/>
      <c r="Z128" s="372"/>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row>
    <row r="129" spans="1:75" s="126" customFormat="1" ht="28.5" customHeight="1">
      <c r="A129" s="39"/>
      <c r="B129" s="521"/>
      <c r="C129" s="390" t="s">
        <v>51</v>
      </c>
      <c r="D129" s="516"/>
      <c r="E129" s="516"/>
      <c r="F129" s="516" t="s">
        <v>378</v>
      </c>
      <c r="G129" s="522"/>
      <c r="H129" s="504">
        <f>H128</f>
        <v>264.02</v>
      </c>
      <c r="I129" s="504">
        <f t="shared" ref="I129:N129" si="4">I128</f>
        <v>187.96100000000001</v>
      </c>
      <c r="J129" s="504">
        <f t="shared" si="4"/>
        <v>647.25400000000002</v>
      </c>
      <c r="K129" s="504">
        <f t="shared" si="4"/>
        <v>187.96100000000001</v>
      </c>
      <c r="L129" s="504">
        <f t="shared" si="4"/>
        <v>187.96100000000001</v>
      </c>
      <c r="M129" s="504">
        <f t="shared" si="4"/>
        <v>187.96100000000001</v>
      </c>
      <c r="N129" s="504">
        <f t="shared" si="4"/>
        <v>187.96100000000001</v>
      </c>
      <c r="O129" s="523"/>
      <c r="P129" s="523"/>
      <c r="Q129" s="5"/>
      <c r="R129" s="371"/>
      <c r="S129" s="371"/>
      <c r="T129" s="371"/>
      <c r="U129" s="372"/>
      <c r="V129" s="372"/>
      <c r="W129" s="372"/>
      <c r="X129" s="372"/>
      <c r="Y129" s="372"/>
      <c r="Z129" s="372"/>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row>
    <row r="130" spans="1:75" s="27" customFormat="1" ht="25.5" customHeight="1">
      <c r="A130" s="39"/>
      <c r="B130" s="517" t="s">
        <v>19</v>
      </c>
      <c r="C130" s="778" t="s">
        <v>377</v>
      </c>
      <c r="D130" s="779"/>
      <c r="E130" s="779"/>
      <c r="F130" s="779"/>
      <c r="G130" s="779"/>
      <c r="H130" s="779"/>
      <c r="I130" s="779"/>
      <c r="J130" s="779"/>
      <c r="K130" s="779"/>
      <c r="L130" s="779"/>
      <c r="M130" s="779"/>
      <c r="N130" s="779"/>
      <c r="O130" s="780"/>
      <c r="P130" s="42"/>
      <c r="Q130" s="5"/>
      <c r="R130" s="371"/>
      <c r="S130" s="371"/>
      <c r="T130" s="371"/>
      <c r="U130" s="372"/>
      <c r="V130" s="372"/>
      <c r="W130" s="372"/>
      <c r="X130" s="372"/>
      <c r="Y130" s="372"/>
      <c r="Z130" s="372"/>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row>
    <row r="131" spans="1:75" s="128" customFormat="1" ht="164.25" customHeight="1">
      <c r="A131" s="39"/>
      <c r="B131" s="113" t="s">
        <v>20</v>
      </c>
      <c r="C131" s="550" t="s">
        <v>324</v>
      </c>
      <c r="D131" s="549" t="s">
        <v>166</v>
      </c>
      <c r="E131" s="549" t="s">
        <v>122</v>
      </c>
      <c r="F131" s="544" t="s">
        <v>4</v>
      </c>
      <c r="G131" s="551"/>
      <c r="H131" s="312"/>
      <c r="I131" s="120"/>
      <c r="J131" s="562">
        <v>55</v>
      </c>
      <c r="K131" s="562">
        <v>55.1</v>
      </c>
      <c r="L131" s="562">
        <v>55.2</v>
      </c>
      <c r="M131" s="562">
        <v>55.3</v>
      </c>
      <c r="N131" s="562">
        <v>55.4</v>
      </c>
      <c r="O131" s="563"/>
      <c r="P131" s="551"/>
      <c r="Q131" s="129"/>
      <c r="R131" s="374"/>
      <c r="S131" s="374"/>
      <c r="T131" s="374"/>
      <c r="U131" s="375"/>
      <c r="V131" s="375"/>
      <c r="W131" s="375"/>
      <c r="X131" s="375"/>
      <c r="Y131" s="375"/>
      <c r="Z131" s="375"/>
      <c r="AA131" s="129"/>
      <c r="AB131" s="129"/>
      <c r="AC131" s="129"/>
      <c r="AD131" s="129"/>
      <c r="AE131" s="129"/>
      <c r="AF131" s="129"/>
      <c r="AG131" s="129"/>
      <c r="AH131" s="129"/>
      <c r="AI131" s="129"/>
      <c r="AJ131" s="129"/>
      <c r="AK131" s="129"/>
      <c r="AL131" s="129"/>
      <c r="AM131" s="129"/>
      <c r="AN131" s="129"/>
      <c r="AO131" s="129"/>
      <c r="AP131" s="129"/>
      <c r="AQ131" s="129"/>
      <c r="AR131" s="129"/>
      <c r="AS131" s="129"/>
      <c r="AT131" s="129"/>
      <c r="AU131" s="129"/>
      <c r="AV131" s="129"/>
      <c r="AW131" s="129"/>
      <c r="AX131" s="129"/>
      <c r="AY131" s="129"/>
      <c r="AZ131" s="129"/>
      <c r="BA131" s="129"/>
      <c r="BB131" s="129"/>
      <c r="BC131" s="129"/>
      <c r="BD131" s="129"/>
      <c r="BE131" s="129"/>
      <c r="BF131" s="129"/>
      <c r="BG131" s="129"/>
      <c r="BH131" s="129"/>
      <c r="BI131" s="129"/>
      <c r="BJ131" s="129"/>
      <c r="BK131" s="129"/>
      <c r="BL131" s="129"/>
      <c r="BM131" s="129"/>
      <c r="BN131" s="129"/>
      <c r="BO131" s="129"/>
      <c r="BP131" s="129"/>
      <c r="BQ131" s="129"/>
      <c r="BR131" s="129"/>
      <c r="BS131" s="129"/>
      <c r="BT131" s="129"/>
      <c r="BU131" s="129"/>
      <c r="BV131" s="129"/>
      <c r="BW131" s="129"/>
    </row>
    <row r="132" spans="1:75" ht="39" customHeight="1">
      <c r="B132" s="764"/>
      <c r="C132" s="753" t="s">
        <v>209</v>
      </c>
      <c r="D132" s="754" t="s">
        <v>166</v>
      </c>
      <c r="E132" s="752" t="s">
        <v>122</v>
      </c>
      <c r="F132" s="546" t="s">
        <v>116</v>
      </c>
      <c r="G132" s="752" t="s">
        <v>210</v>
      </c>
      <c r="H132" s="552">
        <v>960</v>
      </c>
      <c r="I132" s="552">
        <v>960</v>
      </c>
      <c r="J132" s="551">
        <v>960</v>
      </c>
      <c r="K132" s="552">
        <v>960</v>
      </c>
      <c r="L132" s="552">
        <v>960</v>
      </c>
      <c r="M132" s="552">
        <v>960</v>
      </c>
      <c r="N132" s="551">
        <v>960</v>
      </c>
      <c r="O132" s="752" t="s">
        <v>24</v>
      </c>
      <c r="P132" s="752" t="s">
        <v>379</v>
      </c>
      <c r="R132" s="371"/>
      <c r="S132" s="371"/>
      <c r="T132" s="371"/>
      <c r="U132" s="372"/>
      <c r="V132" s="372"/>
      <c r="W132" s="372"/>
      <c r="X132" s="372"/>
      <c r="Y132" s="372"/>
      <c r="Z132" s="372"/>
    </row>
    <row r="133" spans="1:75" ht="70.5" customHeight="1">
      <c r="B133" s="764"/>
      <c r="C133" s="753"/>
      <c r="D133" s="754"/>
      <c r="E133" s="752"/>
      <c r="F133" s="551" t="s">
        <v>3</v>
      </c>
      <c r="G133" s="752"/>
      <c r="H133" s="313">
        <v>3785.6770000000001</v>
      </c>
      <c r="I133" s="313">
        <v>3449.06</v>
      </c>
      <c r="J133" s="315">
        <v>3618.7829999999999</v>
      </c>
      <c r="K133" s="313">
        <v>3688.5949999999998</v>
      </c>
      <c r="L133" s="313">
        <v>3702.8240000000001</v>
      </c>
      <c r="M133" s="313">
        <v>3702.8240000000001</v>
      </c>
      <c r="N133" s="313">
        <v>3702.8240000000001</v>
      </c>
      <c r="O133" s="752"/>
      <c r="P133" s="752"/>
      <c r="R133" s="371"/>
      <c r="S133" s="371"/>
      <c r="T133" s="371"/>
      <c r="U133" s="372"/>
      <c r="V133" s="372"/>
      <c r="W133" s="372"/>
      <c r="X133" s="372"/>
      <c r="Y133" s="372"/>
      <c r="Z133" s="372"/>
    </row>
    <row r="134" spans="1:75" ht="51" customHeight="1">
      <c r="B134" s="764"/>
      <c r="C134" s="753" t="s">
        <v>211</v>
      </c>
      <c r="D134" s="754" t="s">
        <v>166</v>
      </c>
      <c r="E134" s="752" t="s">
        <v>122</v>
      </c>
      <c r="F134" s="546" t="s">
        <v>116</v>
      </c>
      <c r="G134" s="752" t="s">
        <v>138</v>
      </c>
      <c r="H134" s="552">
        <v>4</v>
      </c>
      <c r="I134" s="552">
        <v>4</v>
      </c>
      <c r="J134" s="551">
        <v>4</v>
      </c>
      <c r="K134" s="552">
        <v>4</v>
      </c>
      <c r="L134" s="552">
        <v>4</v>
      </c>
      <c r="M134" s="552">
        <v>4</v>
      </c>
      <c r="N134" s="551">
        <v>4</v>
      </c>
      <c r="O134" s="752" t="s">
        <v>24</v>
      </c>
      <c r="P134" s="752" t="s">
        <v>380</v>
      </c>
      <c r="R134" s="371"/>
      <c r="S134" s="371"/>
      <c r="T134" s="371"/>
      <c r="U134" s="372"/>
      <c r="V134" s="372"/>
      <c r="W134" s="372"/>
      <c r="X134" s="372"/>
      <c r="Y134" s="372"/>
      <c r="Z134" s="372"/>
    </row>
    <row r="135" spans="1:75" ht="55.5" customHeight="1">
      <c r="B135" s="764"/>
      <c r="C135" s="753"/>
      <c r="D135" s="754"/>
      <c r="E135" s="752"/>
      <c r="F135" s="551" t="s">
        <v>3</v>
      </c>
      <c r="G135" s="752"/>
      <c r="H135" s="313">
        <v>3558.183</v>
      </c>
      <c r="I135" s="313">
        <v>3716.181</v>
      </c>
      <c r="J135" s="315">
        <v>4058.0790000000002</v>
      </c>
      <c r="K135" s="313">
        <v>4200.8230000000003</v>
      </c>
      <c r="L135" s="313">
        <v>4142.3519999999999</v>
      </c>
      <c r="M135" s="313">
        <v>4130.8249999999998</v>
      </c>
      <c r="N135" s="313">
        <v>4130.8249999999998</v>
      </c>
      <c r="O135" s="752"/>
      <c r="P135" s="752"/>
      <c r="R135" s="371"/>
      <c r="S135" s="371"/>
      <c r="T135" s="371"/>
      <c r="U135" s="372"/>
      <c r="V135" s="372"/>
      <c r="W135" s="372"/>
      <c r="X135" s="372"/>
      <c r="Y135" s="372"/>
      <c r="Z135" s="372"/>
    </row>
    <row r="136" spans="1:75" ht="48" customHeight="1">
      <c r="B136" s="764"/>
      <c r="C136" s="753" t="s">
        <v>212</v>
      </c>
      <c r="D136" s="754" t="s">
        <v>166</v>
      </c>
      <c r="E136" s="752" t="s">
        <v>122</v>
      </c>
      <c r="F136" s="546" t="s">
        <v>116</v>
      </c>
      <c r="G136" s="759" t="s">
        <v>138</v>
      </c>
      <c r="H136" s="547">
        <v>4</v>
      </c>
      <c r="I136" s="547">
        <v>4</v>
      </c>
      <c r="J136" s="544">
        <v>4</v>
      </c>
      <c r="K136" s="528">
        <v>4</v>
      </c>
      <c r="L136" s="528">
        <v>4</v>
      </c>
      <c r="M136" s="528">
        <v>4</v>
      </c>
      <c r="N136" s="564">
        <v>4</v>
      </c>
      <c r="O136" s="752" t="s">
        <v>24</v>
      </c>
      <c r="P136" s="752" t="s">
        <v>382</v>
      </c>
      <c r="R136" s="371"/>
      <c r="S136" s="371"/>
      <c r="T136" s="371"/>
      <c r="U136" s="372"/>
      <c r="V136" s="372"/>
      <c r="W136" s="372"/>
      <c r="X136" s="372"/>
      <c r="Y136" s="372"/>
      <c r="Z136" s="372"/>
    </row>
    <row r="137" spans="1:75" ht="39.75" customHeight="1">
      <c r="B137" s="764"/>
      <c r="C137" s="753"/>
      <c r="D137" s="754"/>
      <c r="E137" s="752"/>
      <c r="F137" s="551" t="s">
        <v>3</v>
      </c>
      <c r="G137" s="759"/>
      <c r="H137" s="116">
        <v>19119.444200000002</v>
      </c>
      <c r="I137" s="116">
        <f>19547392/1000</f>
        <v>19547.392</v>
      </c>
      <c r="J137" s="117">
        <v>26343.295999999998</v>
      </c>
      <c r="K137" s="526">
        <v>40017.576000000001</v>
      </c>
      <c r="L137" s="526">
        <v>30603.431</v>
      </c>
      <c r="M137" s="526">
        <v>30913.047999999999</v>
      </c>
      <c r="N137" s="526">
        <v>30913.047999999999</v>
      </c>
      <c r="O137" s="752"/>
      <c r="P137" s="752"/>
      <c r="R137" s="371"/>
      <c r="S137" s="371"/>
      <c r="T137" s="371"/>
      <c r="U137" s="372"/>
      <c r="V137" s="372"/>
      <c r="W137" s="372"/>
      <c r="X137" s="372"/>
      <c r="Y137" s="372"/>
      <c r="Z137" s="372"/>
    </row>
    <row r="138" spans="1:75" s="1" customFormat="1" ht="24.75" customHeight="1">
      <c r="A138" s="39"/>
      <c r="B138" s="804"/>
      <c r="C138" s="769" t="s">
        <v>384</v>
      </c>
      <c r="D138" s="754" t="s">
        <v>166</v>
      </c>
      <c r="E138" s="752" t="s">
        <v>122</v>
      </c>
      <c r="F138" s="546" t="s">
        <v>116</v>
      </c>
      <c r="G138" s="759" t="s">
        <v>138</v>
      </c>
      <c r="H138" s="524"/>
      <c r="I138" s="524"/>
      <c r="J138" s="525"/>
      <c r="K138" s="527">
        <v>1</v>
      </c>
      <c r="L138" s="527">
        <v>1</v>
      </c>
      <c r="M138" s="527">
        <v>1</v>
      </c>
      <c r="N138" s="528">
        <v>1</v>
      </c>
      <c r="O138" s="563"/>
      <c r="P138" s="769" t="s">
        <v>383</v>
      </c>
      <c r="Q138" s="5"/>
      <c r="R138" s="371"/>
      <c r="S138" s="371"/>
      <c r="T138" s="371"/>
      <c r="U138" s="372"/>
      <c r="V138" s="372"/>
      <c r="W138" s="372"/>
      <c r="X138" s="372"/>
      <c r="Y138" s="372"/>
      <c r="Z138" s="372"/>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row>
    <row r="139" spans="1:75" s="1" customFormat="1" ht="39.75" customHeight="1">
      <c r="A139" s="39"/>
      <c r="B139" s="805"/>
      <c r="C139" s="770"/>
      <c r="D139" s="754"/>
      <c r="E139" s="752"/>
      <c r="F139" s="551" t="s">
        <v>3</v>
      </c>
      <c r="G139" s="759"/>
      <c r="H139" s="524"/>
      <c r="I139" s="524"/>
      <c r="J139" s="525"/>
      <c r="K139" s="529">
        <v>3713.2869999999998</v>
      </c>
      <c r="L139" s="529">
        <v>3676.73</v>
      </c>
      <c r="M139" s="529">
        <v>3776.1370000000002</v>
      </c>
      <c r="N139" s="529">
        <v>3776.1370000000002</v>
      </c>
      <c r="O139" s="563"/>
      <c r="P139" s="770"/>
      <c r="Q139" s="5"/>
      <c r="R139" s="371"/>
      <c r="S139" s="371"/>
      <c r="T139" s="371"/>
      <c r="U139" s="372"/>
      <c r="V139" s="372"/>
      <c r="W139" s="372"/>
      <c r="X139" s="372"/>
      <c r="Y139" s="372"/>
      <c r="Z139" s="372"/>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row>
    <row r="140" spans="1:75" s="1" customFormat="1" ht="39.75" customHeight="1">
      <c r="A140" s="39"/>
      <c r="B140" s="521"/>
      <c r="C140" s="390" t="s">
        <v>51</v>
      </c>
      <c r="D140" s="516"/>
      <c r="E140" s="516"/>
      <c r="F140" s="516" t="s">
        <v>381</v>
      </c>
      <c r="G140" s="523"/>
      <c r="H140" s="507">
        <f>H137+H135+H133</f>
        <v>26463.304200000002</v>
      </c>
      <c r="I140" s="507">
        <f t="shared" ref="I140:J140" si="5">I137+I135+I133</f>
        <v>26712.633000000002</v>
      </c>
      <c r="J140" s="507">
        <f t="shared" si="5"/>
        <v>34020.158000000003</v>
      </c>
      <c r="K140" s="507">
        <f>K139+K137+K135+K133</f>
        <v>51620.281000000003</v>
      </c>
      <c r="L140" s="507">
        <f>L139+L137+L135+L133</f>
        <v>42125.337</v>
      </c>
      <c r="M140" s="507">
        <f>M139+M137+M135+M133</f>
        <v>42522.833999999995</v>
      </c>
      <c r="N140" s="507">
        <f>N139+N137+N135+N133</f>
        <v>42522.833999999995</v>
      </c>
      <c r="O140" s="522"/>
      <c r="P140" s="522" t="s">
        <v>385</v>
      </c>
      <c r="Q140" s="5"/>
      <c r="R140" s="371"/>
      <c r="S140" s="371"/>
      <c r="T140" s="371"/>
      <c r="U140" s="372"/>
      <c r="V140" s="372"/>
      <c r="W140" s="372"/>
      <c r="X140" s="372"/>
      <c r="Y140" s="372"/>
      <c r="Z140" s="372"/>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row>
    <row r="141" spans="1:75" s="27" customFormat="1" ht="23.25" customHeight="1">
      <c r="A141" s="39"/>
      <c r="B141" s="130" t="s">
        <v>352</v>
      </c>
      <c r="C141" s="794" t="s">
        <v>325</v>
      </c>
      <c r="D141" s="794"/>
      <c r="E141" s="794"/>
      <c r="F141" s="794"/>
      <c r="G141" s="794"/>
      <c r="H141" s="794"/>
      <c r="I141" s="794"/>
      <c r="J141" s="794"/>
      <c r="K141" s="794"/>
      <c r="L141" s="794"/>
      <c r="M141" s="794"/>
      <c r="N141" s="794"/>
      <c r="O141" s="794"/>
      <c r="P141" s="794"/>
      <c r="Q141" s="5"/>
      <c r="R141" s="371"/>
      <c r="S141" s="371"/>
      <c r="T141" s="371"/>
      <c r="U141" s="372"/>
      <c r="V141" s="372"/>
      <c r="W141" s="372"/>
      <c r="X141" s="372"/>
      <c r="Y141" s="372"/>
      <c r="Z141" s="372"/>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row>
    <row r="142" spans="1:75" ht="81.75" customHeight="1">
      <c r="B142" s="114" t="s">
        <v>353</v>
      </c>
      <c r="C142" s="561" t="s">
        <v>423</v>
      </c>
      <c r="D142" s="549" t="s">
        <v>109</v>
      </c>
      <c r="E142" s="51" t="s">
        <v>62</v>
      </c>
      <c r="F142" s="544" t="s">
        <v>4</v>
      </c>
      <c r="G142" s="551"/>
      <c r="H142" s="112">
        <v>69.099999999999994</v>
      </c>
      <c r="I142" s="112">
        <v>69.2</v>
      </c>
      <c r="J142" s="112">
        <v>90.49</v>
      </c>
      <c r="K142" s="560">
        <v>97.33</v>
      </c>
      <c r="L142" s="560">
        <v>98.34</v>
      </c>
      <c r="M142" s="560">
        <v>98.87</v>
      </c>
      <c r="N142" s="112">
        <v>98.87</v>
      </c>
      <c r="O142" s="544"/>
      <c r="P142" s="114"/>
      <c r="R142" s="371"/>
      <c r="S142" s="371"/>
      <c r="T142" s="371"/>
      <c r="U142" s="372"/>
      <c r="V142" s="372"/>
      <c r="W142" s="372"/>
      <c r="X142" s="372"/>
      <c r="Y142" s="372"/>
      <c r="Z142" s="372"/>
    </row>
    <row r="143" spans="1:75" ht="61.5" customHeight="1">
      <c r="B143" s="764"/>
      <c r="C143" s="795" t="s">
        <v>147</v>
      </c>
      <c r="D143" s="796" t="s">
        <v>109</v>
      </c>
      <c r="E143" s="782" t="s">
        <v>62</v>
      </c>
      <c r="F143" s="546" t="s">
        <v>116</v>
      </c>
      <c r="G143" s="755" t="s">
        <v>213</v>
      </c>
      <c r="H143" s="546">
        <v>2</v>
      </c>
      <c r="I143" s="546">
        <v>2</v>
      </c>
      <c r="J143" s="546">
        <v>2</v>
      </c>
      <c r="K143" s="312">
        <v>2</v>
      </c>
      <c r="L143" s="312">
        <v>2</v>
      </c>
      <c r="M143" s="312">
        <v>2</v>
      </c>
      <c r="N143" s="546">
        <v>2</v>
      </c>
      <c r="O143" s="752" t="s">
        <v>24</v>
      </c>
      <c r="P143" s="764" t="s">
        <v>245</v>
      </c>
      <c r="R143" s="371"/>
      <c r="S143" s="371"/>
      <c r="T143" s="371"/>
      <c r="U143" s="372"/>
      <c r="V143" s="372"/>
      <c r="W143" s="372"/>
      <c r="X143" s="372"/>
      <c r="Y143" s="372"/>
      <c r="Z143" s="372"/>
    </row>
    <row r="144" spans="1:75" ht="85.5" customHeight="1">
      <c r="B144" s="764"/>
      <c r="C144" s="795"/>
      <c r="D144" s="796"/>
      <c r="E144" s="782"/>
      <c r="F144" s="546" t="s">
        <v>3</v>
      </c>
      <c r="G144" s="755"/>
      <c r="H144" s="105">
        <v>18</v>
      </c>
      <c r="I144" s="105">
        <v>20</v>
      </c>
      <c r="J144" s="105">
        <v>20</v>
      </c>
      <c r="K144" s="325">
        <v>34.125999999999998</v>
      </c>
      <c r="L144" s="325">
        <v>34.125999999999998</v>
      </c>
      <c r="M144" s="325">
        <v>34.125999999999998</v>
      </c>
      <c r="N144" s="325">
        <v>34.125999999999998</v>
      </c>
      <c r="O144" s="752"/>
      <c r="P144" s="764"/>
      <c r="Q144" s="330"/>
      <c r="R144" s="373"/>
      <c r="S144" s="373"/>
      <c r="T144" s="373"/>
      <c r="U144" s="372"/>
      <c r="V144" s="372"/>
      <c r="W144" s="372"/>
      <c r="X144" s="372"/>
      <c r="Y144" s="372"/>
      <c r="Z144" s="372"/>
    </row>
    <row r="145" spans="1:75" ht="39" customHeight="1">
      <c r="B145" s="764"/>
      <c r="C145" s="781" t="s">
        <v>148</v>
      </c>
      <c r="D145" s="709" t="s">
        <v>109</v>
      </c>
      <c r="E145" s="782" t="s">
        <v>122</v>
      </c>
      <c r="F145" s="393" t="s">
        <v>116</v>
      </c>
      <c r="G145" s="728" t="s">
        <v>214</v>
      </c>
      <c r="H145" s="355">
        <v>3</v>
      </c>
      <c r="I145" s="50">
        <v>3</v>
      </c>
      <c r="J145" s="50">
        <v>3</v>
      </c>
      <c r="K145" s="335">
        <v>3</v>
      </c>
      <c r="L145" s="335">
        <v>3</v>
      </c>
      <c r="M145" s="335">
        <v>3</v>
      </c>
      <c r="N145" s="50">
        <v>3</v>
      </c>
      <c r="O145" s="764" t="s">
        <v>27</v>
      </c>
      <c r="P145" s="764" t="s">
        <v>246</v>
      </c>
      <c r="R145" s="371"/>
      <c r="S145" s="371"/>
      <c r="T145" s="371"/>
      <c r="U145" s="372"/>
      <c r="V145" s="372"/>
      <c r="W145" s="372"/>
      <c r="X145" s="372"/>
      <c r="Y145" s="372"/>
      <c r="Z145" s="372"/>
    </row>
    <row r="146" spans="1:75" ht="35.25" customHeight="1">
      <c r="B146" s="764"/>
      <c r="C146" s="781"/>
      <c r="D146" s="709"/>
      <c r="E146" s="782"/>
      <c r="F146" s="50" t="s">
        <v>3</v>
      </c>
      <c r="G146" s="728"/>
      <c r="H146" s="116">
        <v>64916.497000000003</v>
      </c>
      <c r="I146" s="116">
        <v>64448.000999999997</v>
      </c>
      <c r="J146" s="115">
        <v>85210.297999999995</v>
      </c>
      <c r="K146" s="324">
        <v>93785.842000000004</v>
      </c>
      <c r="L146" s="324">
        <v>94036.729000000007</v>
      </c>
      <c r="M146" s="324">
        <v>94551.202000000005</v>
      </c>
      <c r="N146" s="324">
        <v>94551.202000000005</v>
      </c>
      <c r="O146" s="764"/>
      <c r="P146" s="764"/>
      <c r="R146" s="373"/>
      <c r="S146" s="373"/>
      <c r="T146" s="373"/>
      <c r="U146" s="372"/>
      <c r="V146" s="372"/>
      <c r="W146" s="372"/>
      <c r="X146" s="372"/>
      <c r="Y146" s="372"/>
      <c r="Z146" s="372"/>
    </row>
    <row r="147" spans="1:75" ht="49.5" customHeight="1">
      <c r="B147" s="764"/>
      <c r="C147" s="795" t="s">
        <v>406</v>
      </c>
      <c r="D147" s="709" t="s">
        <v>109</v>
      </c>
      <c r="E147" s="763" t="s">
        <v>122</v>
      </c>
      <c r="F147" s="393" t="s">
        <v>116</v>
      </c>
      <c r="G147" s="801" t="s">
        <v>215</v>
      </c>
      <c r="H147" s="356">
        <v>12</v>
      </c>
      <c r="I147" s="111">
        <v>12</v>
      </c>
      <c r="J147" s="111">
        <v>12</v>
      </c>
      <c r="K147" s="323">
        <v>12</v>
      </c>
      <c r="L147" s="323">
        <v>12</v>
      </c>
      <c r="M147" s="323">
        <v>12</v>
      </c>
      <c r="N147" s="111">
        <v>12</v>
      </c>
      <c r="O147" s="764" t="s">
        <v>28</v>
      </c>
      <c r="P147" s="764" t="s">
        <v>247</v>
      </c>
      <c r="R147" s="371"/>
      <c r="S147" s="373"/>
      <c r="T147" s="371"/>
      <c r="U147" s="372"/>
      <c r="V147" s="372"/>
      <c r="W147" s="372"/>
      <c r="X147" s="372"/>
      <c r="Y147" s="372"/>
      <c r="Z147" s="372"/>
    </row>
    <row r="148" spans="1:75" ht="29.25" customHeight="1">
      <c r="B148" s="764"/>
      <c r="C148" s="795"/>
      <c r="D148" s="709"/>
      <c r="E148" s="763"/>
      <c r="F148" s="111" t="s">
        <v>3</v>
      </c>
      <c r="G148" s="801"/>
      <c r="H148" s="116">
        <v>34.279299999999999</v>
      </c>
      <c r="I148" s="116">
        <v>34.280999999999999</v>
      </c>
      <c r="J148" s="116">
        <v>35.106000000000002</v>
      </c>
      <c r="K148" s="324">
        <v>36.741</v>
      </c>
      <c r="L148" s="324">
        <v>36.741</v>
      </c>
      <c r="M148" s="324">
        <v>36.741</v>
      </c>
      <c r="N148" s="116">
        <v>36.741</v>
      </c>
      <c r="O148" s="764"/>
      <c r="P148" s="764"/>
      <c r="R148" s="371"/>
      <c r="S148" s="371"/>
      <c r="T148" s="371"/>
      <c r="U148" s="372"/>
      <c r="V148" s="372"/>
      <c r="W148" s="372"/>
      <c r="X148" s="372"/>
      <c r="Y148" s="372"/>
      <c r="Z148" s="372"/>
    </row>
    <row r="149" spans="1:75" ht="54" customHeight="1">
      <c r="B149" s="802"/>
      <c r="C149" s="795" t="s">
        <v>149</v>
      </c>
      <c r="D149" s="709" t="s">
        <v>109</v>
      </c>
      <c r="E149" s="763" t="s">
        <v>122</v>
      </c>
      <c r="F149" s="111" t="s">
        <v>123</v>
      </c>
      <c r="G149" s="760" t="s">
        <v>178</v>
      </c>
      <c r="H149" s="355">
        <v>3</v>
      </c>
      <c r="I149" s="50">
        <v>3</v>
      </c>
      <c r="J149" s="50">
        <v>3</v>
      </c>
      <c r="K149" s="335">
        <v>3</v>
      </c>
      <c r="L149" s="335">
        <v>3</v>
      </c>
      <c r="M149" s="335">
        <v>3</v>
      </c>
      <c r="N149" s="50">
        <v>3</v>
      </c>
      <c r="O149" s="802" t="s">
        <v>24</v>
      </c>
      <c r="P149" s="802" t="s">
        <v>248</v>
      </c>
      <c r="R149" s="371"/>
      <c r="S149" s="371"/>
      <c r="T149" s="371"/>
      <c r="U149" s="372"/>
      <c r="V149" s="372"/>
      <c r="W149" s="372"/>
      <c r="X149" s="372"/>
      <c r="Y149" s="372"/>
      <c r="Z149" s="372"/>
    </row>
    <row r="150" spans="1:75" ht="47.25" customHeight="1">
      <c r="B150" s="802"/>
      <c r="C150" s="795"/>
      <c r="D150" s="709"/>
      <c r="E150" s="763"/>
      <c r="F150" s="111" t="s">
        <v>3</v>
      </c>
      <c r="G150" s="760"/>
      <c r="H150" s="116">
        <v>1790.1116</v>
      </c>
      <c r="I150" s="116">
        <v>1912.732</v>
      </c>
      <c r="J150" s="116">
        <v>1889.2660000000001</v>
      </c>
      <c r="K150" s="324">
        <v>2420.0990000000002</v>
      </c>
      <c r="L150" s="324">
        <v>1692.9970000000001</v>
      </c>
      <c r="M150" s="324">
        <v>1692.9970000000001</v>
      </c>
      <c r="N150" s="116">
        <v>1692.9970000000001</v>
      </c>
      <c r="O150" s="802"/>
      <c r="P150" s="802"/>
      <c r="R150" s="376"/>
      <c r="S150" s="376"/>
      <c r="T150" s="376"/>
      <c r="U150" s="372"/>
      <c r="V150" s="372"/>
      <c r="W150" s="372"/>
      <c r="X150" s="372"/>
      <c r="Y150" s="372"/>
      <c r="Z150" s="372"/>
    </row>
    <row r="151" spans="1:75" ht="72.75" customHeight="1">
      <c r="B151" s="764"/>
      <c r="C151" s="795" t="s">
        <v>150</v>
      </c>
      <c r="D151" s="709" t="s">
        <v>109</v>
      </c>
      <c r="E151" s="763" t="s">
        <v>122</v>
      </c>
      <c r="F151" s="393" t="s">
        <v>116</v>
      </c>
      <c r="G151" s="801" t="s">
        <v>216</v>
      </c>
      <c r="H151" s="355"/>
      <c r="I151" s="111">
        <v>50000</v>
      </c>
      <c r="J151" s="111">
        <v>50000</v>
      </c>
      <c r="K151" s="323">
        <v>50000</v>
      </c>
      <c r="L151" s="335"/>
      <c r="M151" s="335"/>
      <c r="N151" s="87"/>
      <c r="O151" s="764" t="s">
        <v>24</v>
      </c>
      <c r="P151" s="764" t="s">
        <v>249</v>
      </c>
      <c r="R151" s="371"/>
      <c r="S151" s="371"/>
      <c r="T151" s="371"/>
      <c r="U151" s="372"/>
      <c r="V151" s="372"/>
      <c r="W151" s="372"/>
      <c r="X151" s="372"/>
      <c r="Y151" s="372"/>
      <c r="Z151" s="372"/>
    </row>
    <row r="152" spans="1:75" ht="57" customHeight="1">
      <c r="B152" s="764"/>
      <c r="C152" s="795"/>
      <c r="D152" s="709"/>
      <c r="E152" s="763"/>
      <c r="F152" s="111" t="s">
        <v>3</v>
      </c>
      <c r="G152" s="801"/>
      <c r="H152" s="355"/>
      <c r="I152" s="116">
        <v>1000</v>
      </c>
      <c r="J152" s="116">
        <v>1000</v>
      </c>
      <c r="K152" s="324">
        <v>1000</v>
      </c>
      <c r="L152" s="335"/>
      <c r="M152" s="335"/>
      <c r="N152" s="87"/>
      <c r="O152" s="764"/>
      <c r="P152" s="764"/>
      <c r="R152" s="376"/>
      <c r="S152" s="376"/>
      <c r="T152" s="376"/>
      <c r="U152" s="372"/>
      <c r="V152" s="372"/>
      <c r="W152" s="372"/>
      <c r="X152" s="372"/>
      <c r="Y152" s="372"/>
      <c r="Z152" s="372"/>
    </row>
    <row r="153" spans="1:75" s="1" customFormat="1" ht="57" customHeight="1">
      <c r="A153" s="39"/>
      <c r="B153" s="496"/>
      <c r="C153" s="491" t="s">
        <v>151</v>
      </c>
      <c r="D153" s="494" t="s">
        <v>109</v>
      </c>
      <c r="E153" s="489" t="s">
        <v>122</v>
      </c>
      <c r="F153" s="492" t="s">
        <v>4</v>
      </c>
      <c r="G153" s="490" t="s">
        <v>152</v>
      </c>
      <c r="H153" s="119">
        <v>95.34</v>
      </c>
      <c r="I153" s="119">
        <v>95.54</v>
      </c>
      <c r="J153" s="119">
        <v>97.37</v>
      </c>
      <c r="K153" s="482"/>
      <c r="L153" s="498"/>
      <c r="M153" s="498"/>
      <c r="N153" s="497"/>
      <c r="O153" s="802" t="s">
        <v>97</v>
      </c>
      <c r="P153" s="802"/>
      <c r="Q153" s="5"/>
      <c r="R153" s="376"/>
      <c r="S153" s="376"/>
      <c r="T153" s="376"/>
      <c r="U153" s="372"/>
      <c r="V153" s="372"/>
      <c r="W153" s="372"/>
      <c r="X153" s="372"/>
      <c r="Y153" s="372"/>
      <c r="Z153" s="372"/>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row>
    <row r="154" spans="1:75" ht="38.25" customHeight="1">
      <c r="B154" s="43"/>
      <c r="C154" s="534" t="s">
        <v>51</v>
      </c>
      <c r="D154" s="499"/>
      <c r="E154" s="499"/>
      <c r="F154" s="530" t="s">
        <v>3</v>
      </c>
      <c r="G154" s="531"/>
      <c r="H154" s="532">
        <v>66758.888000000006</v>
      </c>
      <c r="I154" s="532">
        <v>67415.013999999996</v>
      </c>
      <c r="J154" s="532">
        <v>88154.67</v>
      </c>
      <c r="K154" s="511">
        <f>K152+K150+K148+K146+K144</f>
        <v>97276.808000000005</v>
      </c>
      <c r="L154" s="533">
        <v>95800.592999999993</v>
      </c>
      <c r="M154" s="533">
        <v>96315.066000000006</v>
      </c>
      <c r="N154" s="533">
        <v>96315.066000000006</v>
      </c>
      <c r="O154" s="553"/>
      <c r="P154" s="554" t="s">
        <v>398</v>
      </c>
      <c r="R154" s="371"/>
      <c r="S154" s="371"/>
      <c r="T154" s="371"/>
      <c r="U154" s="372"/>
      <c r="V154" s="372"/>
      <c r="W154" s="372"/>
      <c r="X154" s="372"/>
      <c r="Y154" s="372"/>
      <c r="Z154" s="372"/>
    </row>
    <row r="155" spans="1:75" s="27" customFormat="1" ht="24" customHeight="1">
      <c r="A155" s="39"/>
      <c r="B155" s="95" t="s">
        <v>331</v>
      </c>
      <c r="C155" s="791" t="s">
        <v>326</v>
      </c>
      <c r="D155" s="792"/>
      <c r="E155" s="792"/>
      <c r="F155" s="792"/>
      <c r="G155" s="792"/>
      <c r="H155" s="792"/>
      <c r="I155" s="792"/>
      <c r="J155" s="792"/>
      <c r="K155" s="792"/>
      <c r="L155" s="792"/>
      <c r="M155" s="792"/>
      <c r="N155" s="792"/>
      <c r="O155" s="793"/>
      <c r="P155" s="32"/>
      <c r="Q155" s="5"/>
      <c r="R155" s="371"/>
      <c r="S155" s="371"/>
      <c r="T155" s="371"/>
      <c r="U155" s="372"/>
      <c r="V155" s="372"/>
      <c r="W155" s="372"/>
      <c r="X155" s="372"/>
      <c r="Y155" s="372"/>
      <c r="Z155" s="372"/>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row>
    <row r="156" spans="1:75" s="27" customFormat="1" ht="135" customHeight="1">
      <c r="A156" s="316"/>
      <c r="B156" s="535" t="s">
        <v>355</v>
      </c>
      <c r="C156" s="548" t="s">
        <v>425</v>
      </c>
      <c r="D156" s="546" t="s">
        <v>387</v>
      </c>
      <c r="E156" s="546" t="s">
        <v>62</v>
      </c>
      <c r="F156" s="546" t="s">
        <v>4</v>
      </c>
      <c r="G156" s="546"/>
      <c r="H156" s="112">
        <v>73.600000000000009</v>
      </c>
      <c r="I156" s="112">
        <v>74.006666666666661</v>
      </c>
      <c r="J156" s="112">
        <v>74.773333333333326</v>
      </c>
      <c r="K156" s="560">
        <v>78.316666666666677</v>
      </c>
      <c r="L156" s="560">
        <v>80.533333333333331</v>
      </c>
      <c r="M156" s="560">
        <v>80.766666666666666</v>
      </c>
      <c r="N156" s="112">
        <v>81</v>
      </c>
      <c r="O156" s="546"/>
      <c r="P156" s="308"/>
      <c r="Q156" s="131"/>
      <c r="R156" s="371"/>
      <c r="S156" s="371"/>
      <c r="T156" s="371"/>
      <c r="U156" s="372"/>
      <c r="V156" s="372"/>
      <c r="W156" s="372"/>
      <c r="X156" s="372"/>
      <c r="Y156" s="372"/>
      <c r="Z156" s="372"/>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row>
    <row r="157" spans="1:75" s="27" customFormat="1" ht="24.75" customHeight="1">
      <c r="A157" s="316"/>
      <c r="B157" s="791" t="s">
        <v>386</v>
      </c>
      <c r="C157" s="792"/>
      <c r="D157" s="792"/>
      <c r="E157" s="792"/>
      <c r="F157" s="792"/>
      <c r="G157" s="792"/>
      <c r="H157" s="792"/>
      <c r="I157" s="792"/>
      <c r="J157" s="792"/>
      <c r="K157" s="792"/>
      <c r="L157" s="792"/>
      <c r="M157" s="792"/>
      <c r="N157" s="793"/>
      <c r="O157" s="791"/>
      <c r="P157" s="792"/>
      <c r="Q157" s="131"/>
      <c r="R157" s="371"/>
      <c r="S157" s="371"/>
      <c r="T157" s="371"/>
      <c r="U157" s="372"/>
      <c r="V157" s="372"/>
      <c r="W157" s="372"/>
      <c r="X157" s="372"/>
      <c r="Y157" s="372"/>
      <c r="Z157" s="372"/>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row>
    <row r="158" spans="1:75" s="27" customFormat="1" ht="66" customHeight="1">
      <c r="A158" s="316"/>
      <c r="B158" s="503"/>
      <c r="C158" s="557" t="s">
        <v>388</v>
      </c>
      <c r="D158" s="503" t="s">
        <v>161</v>
      </c>
      <c r="E158" s="503" t="s">
        <v>122</v>
      </c>
      <c r="F158" s="398" t="s">
        <v>4</v>
      </c>
      <c r="G158" s="503"/>
      <c r="H158" s="398">
        <v>49.74</v>
      </c>
      <c r="I158" s="398">
        <v>49.84</v>
      </c>
      <c r="J158" s="398">
        <v>49.94</v>
      </c>
      <c r="K158" s="558">
        <v>59.7</v>
      </c>
      <c r="L158" s="558">
        <v>65.540000000000006</v>
      </c>
      <c r="M158" s="558">
        <v>65.45</v>
      </c>
      <c r="N158" s="515">
        <v>65.47</v>
      </c>
      <c r="O158" s="503"/>
      <c r="P158" s="503"/>
      <c r="Q158" s="131"/>
      <c r="R158" s="371"/>
      <c r="S158" s="371"/>
      <c r="T158" s="371"/>
      <c r="U158" s="372"/>
      <c r="V158" s="372"/>
      <c r="W158" s="372"/>
      <c r="X158" s="372"/>
      <c r="Y158" s="372"/>
      <c r="Z158" s="372"/>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row>
    <row r="159" spans="1:75" s="27" customFormat="1" ht="51.75" customHeight="1">
      <c r="A159" s="316"/>
      <c r="B159" s="782"/>
      <c r="C159" s="797" t="s">
        <v>389</v>
      </c>
      <c r="D159" s="782" t="s">
        <v>161</v>
      </c>
      <c r="E159" s="782" t="s">
        <v>122</v>
      </c>
      <c r="F159" s="546" t="s">
        <v>116</v>
      </c>
      <c r="G159" s="782" t="s">
        <v>133</v>
      </c>
      <c r="H159" s="503">
        <v>18</v>
      </c>
      <c r="I159" s="503">
        <v>18</v>
      </c>
      <c r="J159" s="503">
        <v>17</v>
      </c>
      <c r="K159" s="520">
        <v>19</v>
      </c>
      <c r="L159" s="520">
        <v>19</v>
      </c>
      <c r="M159" s="520">
        <v>18</v>
      </c>
      <c r="N159" s="520">
        <v>19</v>
      </c>
      <c r="O159" s="798" t="s">
        <v>24</v>
      </c>
      <c r="P159" s="799" t="s">
        <v>390</v>
      </c>
      <c r="Q159" s="5"/>
      <c r="R159" s="371"/>
      <c r="S159" s="371"/>
      <c r="T159" s="371"/>
      <c r="U159" s="372"/>
      <c r="V159" s="372"/>
      <c r="W159" s="372"/>
      <c r="X159" s="372"/>
      <c r="Y159" s="372"/>
      <c r="Z159" s="372"/>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row>
    <row r="160" spans="1:75" s="27" customFormat="1" ht="39.75" customHeight="1">
      <c r="A160" s="316"/>
      <c r="B160" s="782"/>
      <c r="C160" s="797"/>
      <c r="D160" s="782"/>
      <c r="E160" s="782"/>
      <c r="F160" s="546" t="s">
        <v>3</v>
      </c>
      <c r="G160" s="782"/>
      <c r="H160" s="524">
        <v>1273.472</v>
      </c>
      <c r="I160" s="524">
        <v>1072.3589999999999</v>
      </c>
      <c r="J160" s="524">
        <v>893.851</v>
      </c>
      <c r="K160" s="556">
        <v>1314.9749999999999</v>
      </c>
      <c r="L160" s="556">
        <v>1131.8810000000001</v>
      </c>
      <c r="M160" s="556">
        <v>1121.0419999999999</v>
      </c>
      <c r="N160" s="556">
        <v>1138.501</v>
      </c>
      <c r="O160" s="798"/>
      <c r="P160" s="800"/>
      <c r="Q160" s="330"/>
      <c r="R160" s="376"/>
      <c r="S160" s="376"/>
      <c r="T160" s="376"/>
      <c r="U160" s="372"/>
      <c r="V160" s="372"/>
      <c r="W160" s="372"/>
      <c r="X160" s="372"/>
      <c r="Y160" s="372"/>
      <c r="Z160" s="372"/>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row>
    <row r="161" spans="1:75" s="1" customFormat="1" ht="90" customHeight="1">
      <c r="A161" s="316"/>
      <c r="B161" s="308"/>
      <c r="C161" s="559" t="s">
        <v>217</v>
      </c>
      <c r="D161" s="546" t="s">
        <v>161</v>
      </c>
      <c r="E161" s="549" t="s">
        <v>122</v>
      </c>
      <c r="F161" s="546" t="s">
        <v>218</v>
      </c>
      <c r="G161" s="546" t="s">
        <v>133</v>
      </c>
      <c r="H161" s="546"/>
      <c r="I161" s="547">
        <v>48000</v>
      </c>
      <c r="J161" s="547">
        <v>50000</v>
      </c>
      <c r="K161" s="552">
        <v>52000</v>
      </c>
      <c r="L161" s="552">
        <v>57000</v>
      </c>
      <c r="M161" s="552">
        <v>60000</v>
      </c>
      <c r="N161" s="547">
        <v>63000</v>
      </c>
      <c r="O161" s="546" t="s">
        <v>97</v>
      </c>
      <c r="P161" s="546"/>
      <c r="Q161" s="133"/>
      <c r="R161" s="377"/>
      <c r="S161" s="377"/>
      <c r="T161" s="377"/>
      <c r="U161" s="378"/>
      <c r="V161" s="378"/>
      <c r="W161" s="372"/>
      <c r="X161" s="372"/>
      <c r="Y161" s="372"/>
      <c r="Z161" s="372"/>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row>
    <row r="162" spans="1:75" s="1" customFormat="1" ht="24" customHeight="1">
      <c r="A162" s="39"/>
      <c r="B162" s="791" t="s">
        <v>153</v>
      </c>
      <c r="C162" s="792"/>
      <c r="D162" s="792"/>
      <c r="E162" s="792"/>
      <c r="F162" s="792"/>
      <c r="G162" s="792"/>
      <c r="H162" s="792"/>
      <c r="I162" s="792"/>
      <c r="J162" s="792"/>
      <c r="K162" s="792"/>
      <c r="L162" s="792"/>
      <c r="M162" s="792"/>
      <c r="N162" s="793"/>
      <c r="O162" s="628"/>
      <c r="P162" s="32"/>
      <c r="Q162" s="5"/>
      <c r="R162" s="371"/>
      <c r="S162" s="371"/>
      <c r="T162" s="371"/>
      <c r="U162" s="372"/>
      <c r="V162" s="372"/>
      <c r="W162" s="372"/>
      <c r="X162" s="372"/>
      <c r="Y162" s="372"/>
      <c r="Z162" s="372"/>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row>
    <row r="163" spans="1:75" ht="56.25" customHeight="1">
      <c r="B163" s="51"/>
      <c r="C163" s="555" t="s">
        <v>154</v>
      </c>
      <c r="D163" s="549" t="s">
        <v>167</v>
      </c>
      <c r="E163" s="549" t="s">
        <v>122</v>
      </c>
      <c r="F163" s="51" t="s">
        <v>29</v>
      </c>
      <c r="G163" s="549"/>
      <c r="H163" s="546">
        <v>83.83</v>
      </c>
      <c r="I163" s="546">
        <v>84.88</v>
      </c>
      <c r="J163" s="51">
        <v>85.68</v>
      </c>
      <c r="K163" s="312">
        <v>86.35</v>
      </c>
      <c r="L163" s="312">
        <v>86.96</v>
      </c>
      <c r="M163" s="312">
        <v>87.55</v>
      </c>
      <c r="N163" s="51">
        <v>88.13</v>
      </c>
      <c r="O163" s="51"/>
      <c r="P163" s="51"/>
      <c r="R163" s="371"/>
      <c r="S163" s="371"/>
      <c r="T163" s="371"/>
      <c r="U163" s="372"/>
      <c r="V163" s="372"/>
      <c r="W163" s="372"/>
      <c r="X163" s="372"/>
      <c r="Y163" s="372"/>
      <c r="Z163" s="372"/>
    </row>
    <row r="164" spans="1:75" ht="41.25" customHeight="1">
      <c r="B164" s="754"/>
      <c r="C164" s="790" t="s">
        <v>155</v>
      </c>
      <c r="D164" s="754" t="s">
        <v>167</v>
      </c>
      <c r="E164" s="754" t="s">
        <v>122</v>
      </c>
      <c r="F164" s="549" t="s">
        <v>185</v>
      </c>
      <c r="G164" s="754" t="s">
        <v>133</v>
      </c>
      <c r="H164" s="546">
        <v>6</v>
      </c>
      <c r="I164" s="546">
        <v>6</v>
      </c>
      <c r="J164" s="51">
        <v>6</v>
      </c>
      <c r="K164" s="312">
        <v>6</v>
      </c>
      <c r="L164" s="312">
        <v>6</v>
      </c>
      <c r="M164" s="312">
        <v>6</v>
      </c>
      <c r="N164" s="51">
        <v>6</v>
      </c>
      <c r="O164" s="754" t="s">
        <v>28</v>
      </c>
      <c r="P164" s="754" t="s">
        <v>250</v>
      </c>
      <c r="R164" s="371"/>
      <c r="S164" s="371"/>
      <c r="T164" s="371"/>
      <c r="U164" s="372"/>
      <c r="V164" s="372"/>
      <c r="W164" s="372"/>
      <c r="X164" s="372"/>
      <c r="Y164" s="372"/>
      <c r="Z164" s="372"/>
    </row>
    <row r="165" spans="1:75" ht="41.25" customHeight="1">
      <c r="B165" s="754"/>
      <c r="C165" s="790"/>
      <c r="D165" s="754"/>
      <c r="E165" s="754"/>
      <c r="F165" s="312" t="s">
        <v>3</v>
      </c>
      <c r="G165" s="754"/>
      <c r="H165" s="116">
        <v>4681.9032980000002</v>
      </c>
      <c r="I165" s="116">
        <v>5099.9309999999996</v>
      </c>
      <c r="J165" s="116">
        <v>4976.2389999999996</v>
      </c>
      <c r="K165" s="313">
        <v>5769.1459999999997</v>
      </c>
      <c r="L165" s="313">
        <v>6934.259</v>
      </c>
      <c r="M165" s="313">
        <v>5782.62</v>
      </c>
      <c r="N165" s="313">
        <v>5782.62</v>
      </c>
      <c r="O165" s="754"/>
      <c r="P165" s="754"/>
      <c r="R165" s="376"/>
      <c r="S165" s="371"/>
      <c r="T165" s="371"/>
      <c r="U165" s="372"/>
      <c r="V165" s="372"/>
      <c r="W165" s="372"/>
      <c r="X165" s="372"/>
      <c r="Y165" s="372"/>
      <c r="Z165" s="372"/>
    </row>
    <row r="166" spans="1:75" s="1" customFormat="1" ht="24.75" customHeight="1">
      <c r="A166" s="39"/>
      <c r="B166" s="682" t="s">
        <v>156</v>
      </c>
      <c r="C166" s="682"/>
      <c r="D166" s="682"/>
      <c r="E166" s="682"/>
      <c r="F166" s="682"/>
      <c r="G166" s="682"/>
      <c r="H166" s="682"/>
      <c r="I166" s="682"/>
      <c r="J166" s="682"/>
      <c r="K166" s="682"/>
      <c r="L166" s="682"/>
      <c r="M166" s="682"/>
      <c r="N166" s="682"/>
      <c r="O166" s="682"/>
      <c r="P166" s="32"/>
      <c r="Q166" s="5"/>
      <c r="R166" s="371"/>
      <c r="S166" s="371"/>
      <c r="T166" s="371"/>
      <c r="U166" s="372"/>
      <c r="V166" s="372"/>
      <c r="W166" s="372"/>
      <c r="X166" s="372"/>
      <c r="Y166" s="372"/>
      <c r="Z166" s="372"/>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row>
    <row r="167" spans="1:75" s="1" customFormat="1" ht="85.5" customHeight="1">
      <c r="A167" s="39"/>
      <c r="B167" s="51"/>
      <c r="C167" s="555" t="s">
        <v>157</v>
      </c>
      <c r="D167" s="312" t="s">
        <v>168</v>
      </c>
      <c r="E167" s="51" t="s">
        <v>62</v>
      </c>
      <c r="F167" s="51" t="s">
        <v>4</v>
      </c>
      <c r="G167" s="549"/>
      <c r="H167" s="536">
        <v>87.23</v>
      </c>
      <c r="I167" s="536">
        <v>87.3</v>
      </c>
      <c r="J167" s="536">
        <v>88.7</v>
      </c>
      <c r="K167" s="536">
        <v>88.9</v>
      </c>
      <c r="L167" s="536">
        <v>89.1</v>
      </c>
      <c r="M167" s="536">
        <v>89.3</v>
      </c>
      <c r="N167" s="536">
        <v>89.4</v>
      </c>
      <c r="O167" s="51"/>
      <c r="P167" s="51"/>
      <c r="Q167" s="5"/>
      <c r="R167" s="376"/>
      <c r="S167" s="371"/>
      <c r="T167" s="371"/>
      <c r="U167" s="372"/>
      <c r="V167" s="372"/>
      <c r="W167" s="372"/>
      <c r="X167" s="372"/>
      <c r="Y167" s="372"/>
      <c r="Z167" s="372"/>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row>
    <row r="168" spans="1:75" ht="46.5" customHeight="1">
      <c r="B168" s="729"/>
      <c r="C168" s="790" t="s">
        <v>427</v>
      </c>
      <c r="D168" s="754" t="s">
        <v>168</v>
      </c>
      <c r="E168" s="754" t="s">
        <v>122</v>
      </c>
      <c r="F168" s="549" t="s">
        <v>116</v>
      </c>
      <c r="G168" s="754" t="s">
        <v>132</v>
      </c>
      <c r="H168" s="546">
        <f>7+20+2</f>
        <v>29</v>
      </c>
      <c r="I168" s="546">
        <f>7+12+1+1</f>
        <v>21</v>
      </c>
      <c r="J168" s="51">
        <f>11+7+2</f>
        <v>20</v>
      </c>
      <c r="K168" s="312">
        <v>34</v>
      </c>
      <c r="L168" s="312">
        <v>33</v>
      </c>
      <c r="M168" s="312">
        <v>34</v>
      </c>
      <c r="N168" s="51">
        <v>34</v>
      </c>
      <c r="O168" s="754" t="s">
        <v>24</v>
      </c>
      <c r="P168" s="754" t="s">
        <v>251</v>
      </c>
      <c r="R168" s="371"/>
      <c r="S168" s="371"/>
      <c r="T168" s="371"/>
      <c r="U168" s="372"/>
      <c r="V168" s="372"/>
      <c r="W168" s="372"/>
      <c r="X168" s="372"/>
      <c r="Y168" s="372"/>
      <c r="Z168" s="372"/>
    </row>
    <row r="169" spans="1:75" ht="37.5" customHeight="1">
      <c r="B169" s="729"/>
      <c r="C169" s="790"/>
      <c r="D169" s="754"/>
      <c r="E169" s="754"/>
      <c r="F169" s="312" t="s">
        <v>3</v>
      </c>
      <c r="G169" s="754"/>
      <c r="H169" s="116">
        <v>1153.6449</v>
      </c>
      <c r="I169" s="116">
        <v>1245.809</v>
      </c>
      <c r="J169" s="117">
        <f>896.293+232.866+644.418+119.406</f>
        <v>1892.9830000000002</v>
      </c>
      <c r="K169" s="313">
        <v>2398.9589999999998</v>
      </c>
      <c r="L169" s="313">
        <v>2351.2089999999998</v>
      </c>
      <c r="M169" s="313">
        <v>2409.7930000000001</v>
      </c>
      <c r="N169" s="313">
        <v>2409.7930000000001</v>
      </c>
      <c r="O169" s="754"/>
      <c r="P169" s="754"/>
      <c r="R169" s="371"/>
      <c r="S169" s="371"/>
      <c r="T169" s="371"/>
      <c r="U169" s="372"/>
      <c r="V169" s="372"/>
      <c r="W169" s="372"/>
      <c r="X169" s="372"/>
      <c r="Y169" s="372"/>
      <c r="Z169" s="372"/>
    </row>
    <row r="170" spans="1:75" ht="32.25" customHeight="1">
      <c r="B170" s="729"/>
      <c r="C170" s="757" t="s">
        <v>219</v>
      </c>
      <c r="D170" s="754" t="s">
        <v>168</v>
      </c>
      <c r="E170" s="754" t="s">
        <v>122</v>
      </c>
      <c r="F170" s="549" t="s">
        <v>116</v>
      </c>
      <c r="G170" s="754" t="s">
        <v>138</v>
      </c>
      <c r="H170" s="547"/>
      <c r="I170" s="547">
        <v>1</v>
      </c>
      <c r="J170" s="544">
        <v>1</v>
      </c>
      <c r="K170" s="520">
        <v>0</v>
      </c>
      <c r="L170" s="552"/>
      <c r="M170" s="552"/>
      <c r="N170" s="547"/>
      <c r="O170" s="754" t="s">
        <v>28</v>
      </c>
      <c r="P170" s="754" t="s">
        <v>252</v>
      </c>
      <c r="Q170" s="330"/>
      <c r="R170" s="376"/>
      <c r="S170" s="376"/>
      <c r="T170" s="376"/>
      <c r="U170" s="372"/>
      <c r="V170" s="372"/>
      <c r="W170" s="372"/>
      <c r="X170" s="372"/>
      <c r="Y170" s="372"/>
      <c r="Z170" s="372"/>
    </row>
    <row r="171" spans="1:75" ht="39" customHeight="1">
      <c r="B171" s="729"/>
      <c r="C171" s="757"/>
      <c r="D171" s="754"/>
      <c r="E171" s="754"/>
      <c r="F171" s="312" t="s">
        <v>3</v>
      </c>
      <c r="G171" s="754"/>
      <c r="H171" s="547"/>
      <c r="I171" s="116">
        <v>16.372</v>
      </c>
      <c r="J171" s="117">
        <f>2.392+18.4+51.098+29.385</f>
        <v>101.27500000000001</v>
      </c>
      <c r="K171" s="556">
        <v>0</v>
      </c>
      <c r="L171" s="552"/>
      <c r="M171" s="552"/>
      <c r="N171" s="547"/>
      <c r="O171" s="754"/>
      <c r="P171" s="754"/>
      <c r="Q171" s="134"/>
      <c r="R171" s="371"/>
      <c r="S171" s="371"/>
      <c r="T171" s="371"/>
      <c r="U171" s="372"/>
      <c r="V171" s="372"/>
      <c r="W171" s="372"/>
      <c r="X171" s="372"/>
      <c r="Y171" s="372"/>
      <c r="Z171" s="372"/>
    </row>
    <row r="172" spans="1:75" s="1" customFormat="1" ht="32.25" customHeight="1">
      <c r="A172" s="39"/>
      <c r="B172" s="135"/>
      <c r="C172" s="31" t="s">
        <v>51</v>
      </c>
      <c r="D172" s="98"/>
      <c r="E172" s="98"/>
      <c r="F172" s="98" t="s">
        <v>378</v>
      </c>
      <c r="G172" s="98"/>
      <c r="H172" s="108">
        <f>H171+H169+H165+H160</f>
        <v>7109.0201980000002</v>
      </c>
      <c r="I172" s="108">
        <f t="shared" ref="I172:N172" si="6">I171+I169+I165+I160</f>
        <v>7434.4709999999995</v>
      </c>
      <c r="J172" s="108">
        <f t="shared" si="6"/>
        <v>7864.347999999999</v>
      </c>
      <c r="K172" s="108">
        <f t="shared" si="6"/>
        <v>9483.08</v>
      </c>
      <c r="L172" s="108">
        <f t="shared" si="6"/>
        <v>10417.349</v>
      </c>
      <c r="M172" s="108">
        <f t="shared" si="6"/>
        <v>9313.4549999999999</v>
      </c>
      <c r="N172" s="108">
        <f t="shared" si="6"/>
        <v>9330.9140000000007</v>
      </c>
      <c r="O172" s="486" t="s">
        <v>24</v>
      </c>
      <c r="P172" s="25" t="s">
        <v>391</v>
      </c>
      <c r="Q172" s="5"/>
      <c r="R172" s="371"/>
      <c r="S172" s="371"/>
      <c r="T172" s="371"/>
      <c r="U172" s="372"/>
      <c r="V172" s="372"/>
      <c r="W172" s="372"/>
      <c r="X172" s="372"/>
      <c r="Y172" s="372"/>
      <c r="Z172" s="372"/>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row>
    <row r="173" spans="1:75" s="1" customFormat="1" ht="28.5" customHeight="1">
      <c r="A173" s="39"/>
      <c r="B173" s="784" t="s">
        <v>69</v>
      </c>
      <c r="C173" s="784"/>
      <c r="D173" s="784"/>
      <c r="E173" s="784"/>
      <c r="F173" s="784"/>
      <c r="G173" s="784"/>
      <c r="H173" s="784"/>
      <c r="I173" s="784"/>
      <c r="J173" s="784"/>
      <c r="K173" s="784"/>
      <c r="L173" s="784"/>
      <c r="M173" s="784"/>
      <c r="N173" s="784"/>
      <c r="O173" s="784"/>
      <c r="P173" s="784"/>
      <c r="Q173" s="5"/>
      <c r="R173" s="371"/>
      <c r="S173" s="371"/>
      <c r="T173" s="371"/>
      <c r="U173" s="372"/>
      <c r="V173" s="372"/>
      <c r="W173" s="372"/>
      <c r="X173" s="372"/>
      <c r="Y173" s="372"/>
      <c r="Z173" s="372"/>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row>
    <row r="174" spans="1:75" s="1" customFormat="1" ht="28.5" customHeight="1">
      <c r="A174" s="39"/>
      <c r="B174" s="23" t="s">
        <v>336</v>
      </c>
      <c r="C174" s="719" t="s">
        <v>392</v>
      </c>
      <c r="D174" s="719"/>
      <c r="E174" s="719"/>
      <c r="F174" s="719"/>
      <c r="G174" s="719"/>
      <c r="H174" s="719"/>
      <c r="I174" s="719"/>
      <c r="J174" s="719"/>
      <c r="K174" s="719"/>
      <c r="L174" s="719"/>
      <c r="M174" s="719"/>
      <c r="N174" s="719"/>
      <c r="O174" s="719"/>
      <c r="P174" s="719"/>
      <c r="Q174" s="5"/>
      <c r="R174" s="371"/>
      <c r="S174" s="371"/>
      <c r="T174" s="371"/>
      <c r="U174" s="372"/>
      <c r="V174" s="372"/>
      <c r="W174" s="372"/>
      <c r="X174" s="372"/>
      <c r="Y174" s="372"/>
      <c r="Z174" s="372"/>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row>
    <row r="175" spans="1:75" s="1" customFormat="1" ht="97.5" customHeight="1">
      <c r="A175" s="39"/>
      <c r="B175" s="51" t="s">
        <v>338</v>
      </c>
      <c r="C175" s="635" t="s">
        <v>102</v>
      </c>
      <c r="D175" s="87" t="s">
        <v>161</v>
      </c>
      <c r="E175" s="383" t="s">
        <v>53</v>
      </c>
      <c r="F175" s="398" t="s">
        <v>4</v>
      </c>
      <c r="G175" s="22"/>
      <c r="H175" s="52">
        <v>6.5</v>
      </c>
      <c r="I175" s="50">
        <v>6.4</v>
      </c>
      <c r="J175" s="50">
        <v>6.3</v>
      </c>
      <c r="K175" s="335">
        <v>6.2</v>
      </c>
      <c r="L175" s="335">
        <v>6.1</v>
      </c>
      <c r="M175" s="335">
        <v>6</v>
      </c>
      <c r="N175" s="50">
        <v>5.9</v>
      </c>
      <c r="O175" s="51"/>
      <c r="P175" s="51"/>
      <c r="Q175" s="5"/>
      <c r="R175" s="371"/>
      <c r="S175" s="371"/>
      <c r="T175" s="371"/>
      <c r="U175" s="372"/>
      <c r="V175" s="372"/>
      <c r="W175" s="372"/>
      <c r="X175" s="372"/>
      <c r="Y175" s="372"/>
      <c r="Z175" s="372"/>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row>
    <row r="176" spans="1:75" s="1" customFormat="1" ht="67.5" customHeight="1">
      <c r="A176" s="39"/>
      <c r="B176" s="51"/>
      <c r="C176" s="132" t="s">
        <v>158</v>
      </c>
      <c r="D176" s="87" t="s">
        <v>135</v>
      </c>
      <c r="E176" s="51" t="s">
        <v>122</v>
      </c>
      <c r="F176" s="51" t="s">
        <v>116</v>
      </c>
      <c r="G176" s="51" t="s">
        <v>221</v>
      </c>
      <c r="H176" s="118">
        <v>268450</v>
      </c>
      <c r="I176" s="111">
        <v>380000</v>
      </c>
      <c r="J176" s="111">
        <v>395000</v>
      </c>
      <c r="K176" s="323">
        <v>400000</v>
      </c>
      <c r="L176" s="323">
        <v>405000</v>
      </c>
      <c r="M176" s="323">
        <v>410000</v>
      </c>
      <c r="N176" s="111">
        <v>420000</v>
      </c>
      <c r="O176" s="389" t="s">
        <v>97</v>
      </c>
      <c r="P176" s="389" t="s">
        <v>97</v>
      </c>
      <c r="Q176" s="5"/>
      <c r="R176" s="371"/>
      <c r="S176" s="371"/>
      <c r="T176" s="371"/>
      <c r="U176" s="372"/>
      <c r="V176" s="372"/>
      <c r="W176" s="372"/>
      <c r="X176" s="372"/>
      <c r="Y176" s="372"/>
      <c r="Z176" s="372"/>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row>
    <row r="177" spans="1:75" s="1" customFormat="1" ht="22.5" customHeight="1">
      <c r="A177" s="39"/>
      <c r="B177" s="24"/>
      <c r="C177" s="31" t="s">
        <v>51</v>
      </c>
      <c r="D177" s="24"/>
      <c r="E177" s="24"/>
      <c r="F177" s="25" t="s">
        <v>3</v>
      </c>
      <c r="G177" s="24"/>
      <c r="H177" s="783" t="s">
        <v>97</v>
      </c>
      <c r="I177" s="783"/>
      <c r="J177" s="783"/>
      <c r="K177" s="783"/>
      <c r="L177" s="783"/>
      <c r="M177" s="783"/>
      <c r="N177" s="783"/>
      <c r="O177" s="24"/>
      <c r="P177" s="24"/>
      <c r="Q177" s="5"/>
      <c r="R177" s="371"/>
      <c r="S177" s="371"/>
      <c r="T177" s="371"/>
      <c r="U177" s="372"/>
      <c r="V177" s="372"/>
      <c r="W177" s="372"/>
      <c r="X177" s="372"/>
      <c r="Y177" s="372"/>
      <c r="Z177" s="372"/>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row>
    <row r="178" spans="1:75" s="1" customFormat="1" ht="33" customHeight="1">
      <c r="A178" s="39"/>
      <c r="B178" s="784" t="s">
        <v>72</v>
      </c>
      <c r="C178" s="784"/>
      <c r="D178" s="784"/>
      <c r="E178" s="784"/>
      <c r="F178" s="784"/>
      <c r="G178" s="784"/>
      <c r="H178" s="784"/>
      <c r="I178" s="784"/>
      <c r="J178" s="784"/>
      <c r="K178" s="784"/>
      <c r="L178" s="784"/>
      <c r="M178" s="784"/>
      <c r="N178" s="784"/>
      <c r="O178" s="784"/>
      <c r="P178" s="784"/>
      <c r="Q178" s="5"/>
      <c r="R178" s="371"/>
      <c r="S178" s="371"/>
      <c r="T178" s="371"/>
      <c r="U178" s="372"/>
      <c r="V178" s="372"/>
      <c r="W178" s="372"/>
      <c r="X178" s="372"/>
      <c r="Y178" s="372"/>
      <c r="Z178" s="372"/>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row>
    <row r="179" spans="1:75" s="1" customFormat="1" ht="23.25" customHeight="1">
      <c r="A179" s="39"/>
      <c r="B179" s="24" t="s">
        <v>345</v>
      </c>
      <c r="C179" s="672" t="s">
        <v>393</v>
      </c>
      <c r="D179" s="683"/>
      <c r="E179" s="683"/>
      <c r="F179" s="683"/>
      <c r="G179" s="683"/>
      <c r="H179" s="683"/>
      <c r="I179" s="683"/>
      <c r="J179" s="683"/>
      <c r="K179" s="683"/>
      <c r="L179" s="683"/>
      <c r="M179" s="683"/>
      <c r="N179" s="683"/>
      <c r="O179" s="683"/>
      <c r="P179" s="683"/>
      <c r="Q179" s="5"/>
      <c r="R179" s="371"/>
      <c r="S179" s="371"/>
      <c r="T179" s="371"/>
      <c r="U179" s="372"/>
      <c r="V179" s="372"/>
      <c r="W179" s="372"/>
      <c r="X179" s="372"/>
      <c r="Y179" s="372"/>
      <c r="Z179" s="372"/>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row>
    <row r="180" spans="1:75" s="1" customFormat="1" ht="69" customHeight="1">
      <c r="A180" s="39"/>
      <c r="B180" s="53" t="s">
        <v>346</v>
      </c>
      <c r="C180" s="399" t="s">
        <v>103</v>
      </c>
      <c r="D180" s="87" t="s">
        <v>126</v>
      </c>
      <c r="E180" s="383" t="s">
        <v>53</v>
      </c>
      <c r="F180" s="398" t="s">
        <v>4</v>
      </c>
      <c r="G180" s="22"/>
      <c r="H180" s="55"/>
      <c r="I180" s="136">
        <v>0.02</v>
      </c>
      <c r="J180" s="50">
        <v>0.02</v>
      </c>
      <c r="K180" s="335">
        <v>0.02</v>
      </c>
      <c r="L180" s="335">
        <v>0.02</v>
      </c>
      <c r="M180" s="335">
        <v>0.02</v>
      </c>
      <c r="N180" s="50">
        <v>0.02</v>
      </c>
      <c r="O180" s="51"/>
      <c r="P180" s="51"/>
      <c r="Q180" s="5"/>
      <c r="R180" s="371"/>
      <c r="S180" s="371"/>
      <c r="T180" s="371"/>
      <c r="U180" s="372"/>
      <c r="V180" s="372"/>
      <c r="W180" s="372"/>
      <c r="X180" s="372"/>
      <c r="Y180" s="372"/>
      <c r="Z180" s="372"/>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row>
    <row r="181" spans="1:75" s="1" customFormat="1" ht="87.75" customHeight="1">
      <c r="A181" s="39"/>
      <c r="B181" s="53"/>
      <c r="C181" s="402" t="s">
        <v>220</v>
      </c>
      <c r="D181" s="87" t="s">
        <v>169</v>
      </c>
      <c r="E181" s="51" t="s">
        <v>122</v>
      </c>
      <c r="F181" s="50" t="s">
        <v>190</v>
      </c>
      <c r="G181" s="22" t="s">
        <v>133</v>
      </c>
      <c r="H181" s="55"/>
      <c r="I181" s="50">
        <v>5</v>
      </c>
      <c r="J181" s="50">
        <v>4</v>
      </c>
      <c r="K181" s="335">
        <v>4</v>
      </c>
      <c r="L181" s="335">
        <v>2</v>
      </c>
      <c r="M181" s="335">
        <v>2</v>
      </c>
      <c r="N181" s="50">
        <v>2</v>
      </c>
      <c r="O181" s="50" t="s">
        <v>24</v>
      </c>
      <c r="P181" s="50" t="s">
        <v>253</v>
      </c>
      <c r="Q181" s="5"/>
      <c r="R181" s="371"/>
      <c r="S181" s="371"/>
      <c r="T181" s="371"/>
      <c r="U181" s="372"/>
      <c r="V181" s="372"/>
      <c r="W181" s="372"/>
      <c r="X181" s="372"/>
      <c r="Y181" s="372"/>
      <c r="Z181" s="372"/>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row>
    <row r="182" spans="1:75" s="1" customFormat="1" ht="28.5" customHeight="1">
      <c r="A182" s="39"/>
      <c r="B182" s="93"/>
      <c r="C182" s="390" t="s">
        <v>74</v>
      </c>
      <c r="D182" s="24"/>
      <c r="E182" s="24"/>
      <c r="F182" s="25" t="s">
        <v>3</v>
      </c>
      <c r="G182" s="24"/>
      <c r="H182" s="785" t="s">
        <v>90</v>
      </c>
      <c r="I182" s="785"/>
      <c r="J182" s="785"/>
      <c r="K182" s="785"/>
      <c r="L182" s="785"/>
      <c r="M182" s="785"/>
      <c r="N182" s="785"/>
      <c r="O182" s="24"/>
      <c r="P182" s="24"/>
      <c r="Q182" s="5"/>
      <c r="R182" s="371"/>
      <c r="S182" s="371"/>
      <c r="T182" s="371"/>
      <c r="U182" s="372"/>
      <c r="V182" s="372"/>
      <c r="W182" s="372"/>
      <c r="X182" s="372"/>
      <c r="Y182" s="372"/>
      <c r="Z182" s="372"/>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row>
    <row r="183" spans="1:75" s="1" customFormat="1" ht="50.25" customHeight="1">
      <c r="A183" s="39"/>
      <c r="B183" s="25"/>
      <c r="C183" s="391" t="s">
        <v>75</v>
      </c>
      <c r="D183" s="25"/>
      <c r="E183" s="25"/>
      <c r="F183" s="25" t="s">
        <v>378</v>
      </c>
      <c r="G183" s="25"/>
      <c r="H183" s="537">
        <f>H172+H154+H140+H129+H124</f>
        <v>153748.39909800002</v>
      </c>
      <c r="I183" s="537">
        <f t="shared" ref="I183:N183" si="7">I172+I154+I140+I129+I124</f>
        <v>158577.41899999999</v>
      </c>
      <c r="J183" s="537">
        <f t="shared" si="7"/>
        <v>265466.80799999996</v>
      </c>
      <c r="K183" s="537">
        <f t="shared" si="7"/>
        <v>245584.35059099999</v>
      </c>
      <c r="L183" s="537">
        <f t="shared" si="7"/>
        <v>221522.63699999999</v>
      </c>
      <c r="M183" s="537">
        <f t="shared" si="7"/>
        <v>223639.78400000001</v>
      </c>
      <c r="N183" s="537">
        <f t="shared" si="7"/>
        <v>223152.07400000002</v>
      </c>
      <c r="O183" s="486" t="s">
        <v>24</v>
      </c>
      <c r="P183" s="25" t="s">
        <v>394</v>
      </c>
      <c r="Q183" s="5"/>
      <c r="R183" s="371"/>
      <c r="S183" s="371"/>
      <c r="T183" s="371"/>
      <c r="U183" s="372"/>
      <c r="V183" s="372"/>
      <c r="W183" s="372"/>
      <c r="X183" s="372"/>
      <c r="Y183" s="372"/>
      <c r="Z183" s="372"/>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row>
    <row r="184" spans="1:75" s="1" customFormat="1" ht="34.5" customHeight="1">
      <c r="A184" s="39"/>
      <c r="B184" s="138"/>
      <c r="C184" s="391" t="s">
        <v>76</v>
      </c>
      <c r="D184" s="139"/>
      <c r="E184" s="139"/>
      <c r="F184" s="139" t="s">
        <v>378</v>
      </c>
      <c r="G184" s="139"/>
      <c r="H184" s="538">
        <f>H185+H183+H68</f>
        <v>161325.47379800002</v>
      </c>
      <c r="I184" s="538">
        <f t="shared" ref="I184:N184" si="8">I185+I183+I68</f>
        <v>165657.58499999999</v>
      </c>
      <c r="J184" s="538">
        <f t="shared" si="8"/>
        <v>289096.69399999996</v>
      </c>
      <c r="K184" s="538">
        <f t="shared" si="8"/>
        <v>261203.379591</v>
      </c>
      <c r="L184" s="538">
        <f t="shared" si="8"/>
        <v>236150.88499999998</v>
      </c>
      <c r="M184" s="538">
        <f t="shared" si="8"/>
        <v>237972.55300000001</v>
      </c>
      <c r="N184" s="539">
        <f t="shared" si="8"/>
        <v>237344.90200000003</v>
      </c>
      <c r="O184" s="34" t="s">
        <v>24</v>
      </c>
      <c r="P184" s="25" t="s">
        <v>395</v>
      </c>
      <c r="Q184" s="5"/>
      <c r="R184" s="66"/>
      <c r="S184" s="66"/>
      <c r="T184" s="66"/>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row>
    <row r="185" spans="1:75" ht="38.25" customHeight="1">
      <c r="B185" s="786" t="s">
        <v>77</v>
      </c>
      <c r="C185" s="786"/>
      <c r="D185" s="786"/>
      <c r="E185" s="786"/>
      <c r="F185" s="786"/>
      <c r="G185" s="786"/>
      <c r="H185" s="511">
        <v>5046.7430000000004</v>
      </c>
      <c r="I185" s="540">
        <v>4882.5770000000002</v>
      </c>
      <c r="J185" s="540">
        <v>20702.437999999998</v>
      </c>
      <c r="K185" s="537">
        <v>11453.59</v>
      </c>
      <c r="L185" s="537">
        <v>10977.887000000001</v>
      </c>
      <c r="M185" s="537">
        <v>10660.328</v>
      </c>
      <c r="N185" s="541">
        <v>10660.328</v>
      </c>
      <c r="O185" s="34" t="s">
        <v>24</v>
      </c>
      <c r="P185" s="25" t="s">
        <v>253</v>
      </c>
    </row>
    <row r="186" spans="1:75" ht="40.5" customHeight="1">
      <c r="C186" s="140"/>
      <c r="D186" s="141"/>
      <c r="E186" s="141"/>
      <c r="F186" s="141"/>
      <c r="G186" s="141"/>
      <c r="H186" s="362"/>
      <c r="I186" s="142"/>
      <c r="K186" s="343"/>
      <c r="L186" s="343"/>
      <c r="M186" s="343"/>
      <c r="O186" s="141"/>
      <c r="P186" s="141"/>
    </row>
    <row r="187" spans="1:75" s="1" customFormat="1" ht="40.5" customHeight="1">
      <c r="A187" s="39"/>
      <c r="B187" s="310"/>
      <c r="C187" s="140"/>
      <c r="D187" s="141"/>
      <c r="E187" s="141"/>
      <c r="F187" s="141"/>
      <c r="G187" s="317"/>
      <c r="H187" s="329"/>
      <c r="I187" s="317"/>
      <c r="J187" s="144"/>
      <c r="K187" s="343"/>
      <c r="L187" s="343"/>
      <c r="M187" s="343"/>
      <c r="N187" s="310"/>
      <c r="O187" s="141"/>
      <c r="P187" s="141"/>
      <c r="Q187" s="5"/>
      <c r="R187" s="66"/>
      <c r="S187" s="66"/>
      <c r="T187" s="66"/>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row>
    <row r="188" spans="1:75" ht="49.5" customHeight="1">
      <c r="C188" s="787" t="s">
        <v>83</v>
      </c>
      <c r="D188" s="787"/>
      <c r="E188" s="787"/>
      <c r="F188" s="787"/>
      <c r="H188" s="788"/>
      <c r="I188" s="788"/>
      <c r="K188" s="343"/>
      <c r="M188" s="789" t="s">
        <v>22</v>
      </c>
      <c r="N188" s="789"/>
    </row>
    <row r="189" spans="1:75" s="5" customFormat="1" ht="90.75" customHeight="1">
      <c r="A189" s="39"/>
      <c r="B189" s="3"/>
      <c r="C189" s="4"/>
      <c r="D189" s="3"/>
      <c r="E189" s="3"/>
      <c r="F189" s="3"/>
      <c r="G189" s="3"/>
      <c r="H189" s="358"/>
      <c r="I189" s="142"/>
      <c r="J189" s="143"/>
      <c r="K189" s="343"/>
      <c r="L189" s="343"/>
      <c r="M189" s="343"/>
      <c r="N189" s="143"/>
      <c r="O189" s="144"/>
      <c r="P189" s="144"/>
      <c r="R189" s="66"/>
      <c r="S189" s="66"/>
      <c r="T189" s="66"/>
    </row>
    <row r="190" spans="1:75" ht="54" customHeight="1">
      <c r="J190" s="143"/>
      <c r="K190" s="343"/>
      <c r="L190" s="343"/>
    </row>
    <row r="191" spans="1:75">
      <c r="I191" s="142"/>
      <c r="J191" s="143"/>
      <c r="K191" s="343"/>
      <c r="L191" s="343"/>
      <c r="M191" s="343"/>
      <c r="N191" s="144"/>
    </row>
    <row r="192" spans="1:75">
      <c r="J192" s="145"/>
    </row>
    <row r="193" spans="9:14">
      <c r="I193" s="142"/>
      <c r="J193" s="143"/>
      <c r="K193" s="343"/>
      <c r="L193" s="343"/>
      <c r="M193" s="343"/>
      <c r="N193" s="144"/>
    </row>
    <row r="195" spans="9:14" hidden="1"/>
    <row r="196" spans="9:14" hidden="1"/>
    <row r="197" spans="9:14" hidden="1"/>
    <row r="198" spans="9:14" hidden="1"/>
    <row r="199" spans="9:14" hidden="1"/>
    <row r="200" spans="9:14" hidden="1"/>
    <row r="201" spans="9:14" hidden="1"/>
    <row r="202" spans="9:14" hidden="1"/>
  </sheetData>
  <mergeCells count="330">
    <mergeCell ref="B162:N162"/>
    <mergeCell ref="P138:P139"/>
    <mergeCell ref="G138:G139"/>
    <mergeCell ref="B116:O116"/>
    <mergeCell ref="B118:B119"/>
    <mergeCell ref="C118:C119"/>
    <mergeCell ref="D118:D119"/>
    <mergeCell ref="E118:E119"/>
    <mergeCell ref="G118:G119"/>
    <mergeCell ref="O118:O119"/>
    <mergeCell ref="P118:P119"/>
    <mergeCell ref="B120:O120"/>
    <mergeCell ref="E138:E139"/>
    <mergeCell ref="D138:D139"/>
    <mergeCell ref="C138:C139"/>
    <mergeCell ref="B138:B139"/>
    <mergeCell ref="B134:B135"/>
    <mergeCell ref="C134:C135"/>
    <mergeCell ref="D134:D135"/>
    <mergeCell ref="E134:E135"/>
    <mergeCell ref="G134:G135"/>
    <mergeCell ref="O134:O135"/>
    <mergeCell ref="P134:P135"/>
    <mergeCell ref="B136:B137"/>
    <mergeCell ref="C155:O155"/>
    <mergeCell ref="B147:B148"/>
    <mergeCell ref="C147:C148"/>
    <mergeCell ref="D147:D148"/>
    <mergeCell ref="E147:E148"/>
    <mergeCell ref="G147:G148"/>
    <mergeCell ref="O147:O148"/>
    <mergeCell ref="P147:P148"/>
    <mergeCell ref="B149:B150"/>
    <mergeCell ref="C149:C150"/>
    <mergeCell ref="D149:D150"/>
    <mergeCell ref="E149:E150"/>
    <mergeCell ref="G149:G150"/>
    <mergeCell ref="O149:O150"/>
    <mergeCell ref="P149:P150"/>
    <mergeCell ref="G151:G152"/>
    <mergeCell ref="O151:O152"/>
    <mergeCell ref="P151:P152"/>
    <mergeCell ref="O153:P153"/>
    <mergeCell ref="E151:E152"/>
    <mergeCell ref="B157:N157"/>
    <mergeCell ref="O157:P157"/>
    <mergeCell ref="C141:P141"/>
    <mergeCell ref="B143:B144"/>
    <mergeCell ref="C143:C144"/>
    <mergeCell ref="D143:D144"/>
    <mergeCell ref="C174:P174"/>
    <mergeCell ref="B164:B165"/>
    <mergeCell ref="C164:C165"/>
    <mergeCell ref="D164:D165"/>
    <mergeCell ref="E164:E165"/>
    <mergeCell ref="G164:G165"/>
    <mergeCell ref="O164:O165"/>
    <mergeCell ref="P164:P165"/>
    <mergeCell ref="B159:B160"/>
    <mergeCell ref="C159:C160"/>
    <mergeCell ref="D159:D160"/>
    <mergeCell ref="E159:E160"/>
    <mergeCell ref="G159:G160"/>
    <mergeCell ref="O159:O160"/>
    <mergeCell ref="P159:P160"/>
    <mergeCell ref="B151:B152"/>
    <mergeCell ref="C151:C152"/>
    <mergeCell ref="D151:D152"/>
    <mergeCell ref="H177:N177"/>
    <mergeCell ref="B178:P178"/>
    <mergeCell ref="C179:P179"/>
    <mergeCell ref="H182:N182"/>
    <mergeCell ref="B185:G185"/>
    <mergeCell ref="C188:F188"/>
    <mergeCell ref="H188:I188"/>
    <mergeCell ref="M188:N188"/>
    <mergeCell ref="B166:O166"/>
    <mergeCell ref="B168:B169"/>
    <mergeCell ref="C168:C169"/>
    <mergeCell ref="D168:D169"/>
    <mergeCell ref="E168:E169"/>
    <mergeCell ref="G168:G169"/>
    <mergeCell ref="O168:O169"/>
    <mergeCell ref="P168:P169"/>
    <mergeCell ref="B170:B171"/>
    <mergeCell ref="C170:C171"/>
    <mergeCell ref="D170:D171"/>
    <mergeCell ref="E170:E171"/>
    <mergeCell ref="G170:G171"/>
    <mergeCell ref="O170:O171"/>
    <mergeCell ref="P170:P171"/>
    <mergeCell ref="B173:P173"/>
    <mergeCell ref="P143:P144"/>
    <mergeCell ref="B145:B146"/>
    <mergeCell ref="C145:C146"/>
    <mergeCell ref="D145:D146"/>
    <mergeCell ref="E145:E146"/>
    <mergeCell ref="G145:G146"/>
    <mergeCell ref="O145:O146"/>
    <mergeCell ref="P145:P146"/>
    <mergeCell ref="D136:D137"/>
    <mergeCell ref="E136:E137"/>
    <mergeCell ref="G136:G137"/>
    <mergeCell ref="O136:O137"/>
    <mergeCell ref="P136:P137"/>
    <mergeCell ref="C136:C137"/>
    <mergeCell ref="E143:E144"/>
    <mergeCell ref="G143:G144"/>
    <mergeCell ref="O143:O144"/>
    <mergeCell ref="B132:B133"/>
    <mergeCell ref="C132:C133"/>
    <mergeCell ref="D132:D133"/>
    <mergeCell ref="E132:E133"/>
    <mergeCell ref="G132:G133"/>
    <mergeCell ref="O132:O133"/>
    <mergeCell ref="P132:P133"/>
    <mergeCell ref="E122:E123"/>
    <mergeCell ref="G122:G123"/>
    <mergeCell ref="O122:O123"/>
    <mergeCell ref="P122:P123"/>
    <mergeCell ref="B127:B128"/>
    <mergeCell ref="C127:C128"/>
    <mergeCell ref="D127:D128"/>
    <mergeCell ref="E127:E128"/>
    <mergeCell ref="G127:G128"/>
    <mergeCell ref="O127:O128"/>
    <mergeCell ref="P127:P128"/>
    <mergeCell ref="C125:O125"/>
    <mergeCell ref="C130:O130"/>
    <mergeCell ref="B122:B123"/>
    <mergeCell ref="C122:C123"/>
    <mergeCell ref="D122:D123"/>
    <mergeCell ref="P114:P115"/>
    <mergeCell ref="B110:B111"/>
    <mergeCell ref="C110:C111"/>
    <mergeCell ref="D110:D111"/>
    <mergeCell ref="E110:E111"/>
    <mergeCell ref="G110:G111"/>
    <mergeCell ref="O110:O111"/>
    <mergeCell ref="P110:P111"/>
    <mergeCell ref="C112:C113"/>
    <mergeCell ref="D112:D113"/>
    <mergeCell ref="E112:E113"/>
    <mergeCell ref="G112:G113"/>
    <mergeCell ref="O112:O113"/>
    <mergeCell ref="P112:P113"/>
    <mergeCell ref="B114:B115"/>
    <mergeCell ref="C114:C115"/>
    <mergeCell ref="D114:D115"/>
    <mergeCell ref="E114:E115"/>
    <mergeCell ref="G114:G115"/>
    <mergeCell ref="O114:O115"/>
    <mergeCell ref="B103:B104"/>
    <mergeCell ref="C103:C104"/>
    <mergeCell ref="D103:D104"/>
    <mergeCell ref="E103:E104"/>
    <mergeCell ref="G103:G104"/>
    <mergeCell ref="O103:O104"/>
    <mergeCell ref="P103:P104"/>
    <mergeCell ref="B106:O106"/>
    <mergeCell ref="B108:B109"/>
    <mergeCell ref="C108:C109"/>
    <mergeCell ref="D108:D109"/>
    <mergeCell ref="E108:E109"/>
    <mergeCell ref="G108:G109"/>
    <mergeCell ref="O108:O109"/>
    <mergeCell ref="P108:P109"/>
    <mergeCell ref="B97:B98"/>
    <mergeCell ref="C97:C98"/>
    <mergeCell ref="D97:D98"/>
    <mergeCell ref="E97:E98"/>
    <mergeCell ref="G97:G98"/>
    <mergeCell ref="O97:O98"/>
    <mergeCell ref="P97:P98"/>
    <mergeCell ref="B99:O99"/>
    <mergeCell ref="B101:B102"/>
    <mergeCell ref="C101:C102"/>
    <mergeCell ref="D101:D102"/>
    <mergeCell ref="E101:E102"/>
    <mergeCell ref="G101:G102"/>
    <mergeCell ref="O101:O102"/>
    <mergeCell ref="P101:P102"/>
    <mergeCell ref="B93:B94"/>
    <mergeCell ref="C93:C94"/>
    <mergeCell ref="D93:D94"/>
    <mergeCell ref="E93:E94"/>
    <mergeCell ref="G93:G94"/>
    <mergeCell ref="O93:O94"/>
    <mergeCell ref="P93:P94"/>
    <mergeCell ref="B95:B96"/>
    <mergeCell ref="C95:C96"/>
    <mergeCell ref="D95:D96"/>
    <mergeCell ref="E95:E96"/>
    <mergeCell ref="G95:G96"/>
    <mergeCell ref="O95:O96"/>
    <mergeCell ref="P95:P96"/>
    <mergeCell ref="B89:B90"/>
    <mergeCell ref="C89:C90"/>
    <mergeCell ref="D89:D90"/>
    <mergeCell ref="E89:E90"/>
    <mergeCell ref="G89:G90"/>
    <mergeCell ref="O89:O90"/>
    <mergeCell ref="P89:P90"/>
    <mergeCell ref="B91:B92"/>
    <mergeCell ref="C91:C92"/>
    <mergeCell ref="D91:D92"/>
    <mergeCell ref="E91:E92"/>
    <mergeCell ref="G91:G92"/>
    <mergeCell ref="O91:O92"/>
    <mergeCell ref="P91:P92"/>
    <mergeCell ref="B83:B84"/>
    <mergeCell ref="C83:C84"/>
    <mergeCell ref="D83:D84"/>
    <mergeCell ref="E83:E84"/>
    <mergeCell ref="G83:G84"/>
    <mergeCell ref="O83:O84"/>
    <mergeCell ref="P83:P84"/>
    <mergeCell ref="B85:O85"/>
    <mergeCell ref="B87:B88"/>
    <mergeCell ref="C87:C88"/>
    <mergeCell ref="D87:D88"/>
    <mergeCell ref="E87:E88"/>
    <mergeCell ref="G87:G88"/>
    <mergeCell ref="O87:O88"/>
    <mergeCell ref="P87:P88"/>
    <mergeCell ref="B79:B80"/>
    <mergeCell ref="C79:C80"/>
    <mergeCell ref="D79:D80"/>
    <mergeCell ref="E79:E80"/>
    <mergeCell ref="G79:G80"/>
    <mergeCell ref="O79:O80"/>
    <mergeCell ref="P79:P80"/>
    <mergeCell ref="B81:B82"/>
    <mergeCell ref="C81:C82"/>
    <mergeCell ref="D81:D82"/>
    <mergeCell ref="E81:E82"/>
    <mergeCell ref="G81:G82"/>
    <mergeCell ref="O81:O82"/>
    <mergeCell ref="P81:P82"/>
    <mergeCell ref="B75:B76"/>
    <mergeCell ref="C75:C76"/>
    <mergeCell ref="D75:D76"/>
    <mergeCell ref="E75:E76"/>
    <mergeCell ref="G75:G76"/>
    <mergeCell ref="O75:O76"/>
    <mergeCell ref="P75:P76"/>
    <mergeCell ref="B77:B78"/>
    <mergeCell ref="C77:C78"/>
    <mergeCell ref="D77:D78"/>
    <mergeCell ref="E77:E78"/>
    <mergeCell ref="G77:G78"/>
    <mergeCell ref="O77:O78"/>
    <mergeCell ref="P77:P78"/>
    <mergeCell ref="B69:P69"/>
    <mergeCell ref="B70:P70"/>
    <mergeCell ref="C71:P71"/>
    <mergeCell ref="B73:B74"/>
    <mergeCell ref="C73:C74"/>
    <mergeCell ref="D73:D74"/>
    <mergeCell ref="E73:E74"/>
    <mergeCell ref="G73:G74"/>
    <mergeCell ref="O73:O74"/>
    <mergeCell ref="P73:P74"/>
    <mergeCell ref="C61:P61"/>
    <mergeCell ref="B63:B66"/>
    <mergeCell ref="C63:C66"/>
    <mergeCell ref="D63:D64"/>
    <mergeCell ref="E63:E66"/>
    <mergeCell ref="G63:G66"/>
    <mergeCell ref="O63:O64"/>
    <mergeCell ref="P63:P64"/>
    <mergeCell ref="D65:D66"/>
    <mergeCell ref="O65:O66"/>
    <mergeCell ref="P65:P66"/>
    <mergeCell ref="P53:P54"/>
    <mergeCell ref="C55:C56"/>
    <mergeCell ref="D55:D56"/>
    <mergeCell ref="E55:E56"/>
    <mergeCell ref="G55:G56"/>
    <mergeCell ref="O55:O56"/>
    <mergeCell ref="P55:P56"/>
    <mergeCell ref="B57:B58"/>
    <mergeCell ref="C57:C58"/>
    <mergeCell ref="D57:D58"/>
    <mergeCell ref="E57:E58"/>
    <mergeCell ref="G57:G58"/>
    <mergeCell ref="O57:O58"/>
    <mergeCell ref="P57:P58"/>
    <mergeCell ref="C43:O43"/>
    <mergeCell ref="B45:O45"/>
    <mergeCell ref="H48:N48"/>
    <mergeCell ref="C49:O49"/>
    <mergeCell ref="B51:O51"/>
    <mergeCell ref="B53:B54"/>
    <mergeCell ref="C53:C54"/>
    <mergeCell ref="D53:D54"/>
    <mergeCell ref="E53:E54"/>
    <mergeCell ref="G53:G54"/>
    <mergeCell ref="O53:O54"/>
    <mergeCell ref="P21:P22"/>
    <mergeCell ref="B24:O24"/>
    <mergeCell ref="B25:O25"/>
    <mergeCell ref="C27:O27"/>
    <mergeCell ref="B29:O29"/>
    <mergeCell ref="B33:O33"/>
    <mergeCell ref="C35:O35"/>
    <mergeCell ref="B37:O37"/>
    <mergeCell ref="B41:O41"/>
    <mergeCell ref="N1:O1"/>
    <mergeCell ref="B21:B22"/>
    <mergeCell ref="C21:C22"/>
    <mergeCell ref="D21:D22"/>
    <mergeCell ref="E21:E22"/>
    <mergeCell ref="F21:F22"/>
    <mergeCell ref="G21:G22"/>
    <mergeCell ref="H21:H22"/>
    <mergeCell ref="I21:I22"/>
    <mergeCell ref="J21:N21"/>
    <mergeCell ref="O21:O22"/>
    <mergeCell ref="K16:N16"/>
    <mergeCell ref="K3:O3"/>
    <mergeCell ref="K4:O4"/>
    <mergeCell ref="K5:O5"/>
    <mergeCell ref="K7:O7"/>
    <mergeCell ref="K10:O10"/>
    <mergeCell ref="K11:O11"/>
    <mergeCell ref="K12:O12"/>
    <mergeCell ref="K14:O14"/>
    <mergeCell ref="L6:N6"/>
    <mergeCell ref="L13:N13"/>
  </mergeCells>
  <conditionalFormatting sqref="I180">
    <cfRule type="cellIs" dxfId="0" priority="1" operator="lessThan">
      <formula>0</formula>
    </cfRule>
  </conditionalFormatting>
  <printOptions horizontalCentered="1"/>
  <pageMargins left="0" right="0" top="0.39370078740157483" bottom="0" header="0" footer="0"/>
  <pageSetup paperSize="9" scale="48" firstPageNumber="21474836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EDF9A-A391-4512-9288-1D32F040680B}">
  <sheetPr>
    <pageSetUpPr fitToPage="1"/>
  </sheetPr>
  <dimension ref="A1:FB59"/>
  <sheetViews>
    <sheetView topLeftCell="A50" zoomScale="124" zoomScaleNormal="124" workbookViewId="0">
      <selection activeCell="F51" sqref="F51"/>
    </sheetView>
  </sheetViews>
  <sheetFormatPr defaultColWidth="9.140625" defaultRowHeight="16.5"/>
  <cols>
    <col min="1" max="1" width="2" style="39" customWidth="1"/>
    <col min="2" max="2" width="5.28515625" style="405" customWidth="1"/>
    <col min="3" max="3" width="49.5703125" style="146" customWidth="1"/>
    <col min="4" max="4" width="15.42578125" style="405" bestFit="1" customWidth="1"/>
    <col min="5" max="5" width="18.7109375" style="405" customWidth="1"/>
    <col min="6" max="7" width="17" style="405" customWidth="1"/>
    <col min="8" max="8" width="17.28515625" style="405" customWidth="1"/>
    <col min="9" max="10" width="18.5703125" style="405" customWidth="1"/>
    <col min="11" max="11" width="17.7109375" style="405" customWidth="1"/>
    <col min="12" max="12" width="17" style="405" customWidth="1"/>
    <col min="13" max="13" width="22.28515625" style="405" customWidth="1"/>
    <col min="14" max="23" width="21.28515625" style="5" customWidth="1"/>
    <col min="24" max="24" width="21.28515625" style="319" customWidth="1"/>
    <col min="25" max="158" width="9.140625" style="319"/>
    <col min="159" max="16384" width="9.140625" style="1"/>
  </cols>
  <sheetData>
    <row r="1" spans="1:158" s="81" customFormat="1" ht="17.25">
      <c r="A1" s="405"/>
      <c r="B1" s="405"/>
      <c r="C1" s="146"/>
      <c r="D1" s="405"/>
      <c r="E1" s="405"/>
      <c r="F1" s="405"/>
      <c r="G1" s="405"/>
      <c r="H1" s="405"/>
      <c r="I1" s="405"/>
      <c r="J1" s="405"/>
      <c r="K1" s="405"/>
      <c r="L1" s="806"/>
      <c r="M1" s="806"/>
      <c r="N1" s="82"/>
      <c r="O1" s="82"/>
      <c r="P1" s="82"/>
      <c r="Q1" s="82"/>
      <c r="R1" s="82"/>
      <c r="S1" s="82"/>
      <c r="T1" s="82"/>
      <c r="U1" s="82"/>
      <c r="V1" s="82"/>
      <c r="W1" s="82"/>
      <c r="X1" s="318"/>
      <c r="Y1" s="318"/>
      <c r="Z1" s="318"/>
      <c r="AA1" s="318"/>
      <c r="AB1" s="318"/>
      <c r="AC1" s="318"/>
      <c r="AD1" s="318"/>
      <c r="AE1" s="318"/>
      <c r="AF1" s="318"/>
      <c r="AG1" s="318"/>
      <c r="AH1" s="318"/>
      <c r="AI1" s="318"/>
      <c r="AJ1" s="318"/>
      <c r="AK1" s="318"/>
      <c r="AL1" s="318"/>
      <c r="AM1" s="318"/>
      <c r="AN1" s="318"/>
      <c r="AO1" s="318"/>
      <c r="AP1" s="318"/>
      <c r="AQ1" s="318"/>
      <c r="AR1" s="318"/>
      <c r="AS1" s="318"/>
      <c r="AT1" s="318"/>
      <c r="AU1" s="318"/>
      <c r="AV1" s="318"/>
      <c r="AW1" s="318"/>
      <c r="AX1" s="318"/>
      <c r="AY1" s="318"/>
      <c r="AZ1" s="318"/>
      <c r="BA1" s="318"/>
      <c r="BB1" s="318"/>
      <c r="BC1" s="318"/>
      <c r="BD1" s="318"/>
      <c r="BE1" s="318"/>
      <c r="BF1" s="318"/>
      <c r="BG1" s="318"/>
      <c r="BH1" s="318"/>
      <c r="BI1" s="318"/>
      <c r="BJ1" s="318"/>
      <c r="BK1" s="318"/>
      <c r="BL1" s="318"/>
      <c r="BM1" s="318"/>
      <c r="BN1" s="318"/>
      <c r="BO1" s="318"/>
      <c r="BP1" s="318"/>
      <c r="BQ1" s="318"/>
      <c r="BR1" s="318"/>
      <c r="BS1" s="318"/>
      <c r="BT1" s="318"/>
      <c r="BU1" s="318"/>
      <c r="BV1" s="318"/>
      <c r="BW1" s="318"/>
      <c r="BX1" s="318"/>
      <c r="BY1" s="318"/>
      <c r="BZ1" s="318"/>
      <c r="CA1" s="318"/>
      <c r="CB1" s="318"/>
      <c r="CC1" s="318"/>
      <c r="CD1" s="318"/>
      <c r="CE1" s="318"/>
      <c r="CF1" s="318"/>
      <c r="CG1" s="318"/>
      <c r="CH1" s="318"/>
      <c r="CI1" s="318"/>
      <c r="CJ1" s="318"/>
      <c r="CK1" s="318"/>
      <c r="CL1" s="318"/>
      <c r="CM1" s="318"/>
      <c r="CN1" s="318"/>
      <c r="CO1" s="318"/>
      <c r="CP1" s="318"/>
      <c r="CQ1" s="318"/>
      <c r="CR1" s="318"/>
      <c r="CS1" s="318"/>
      <c r="CT1" s="318"/>
      <c r="CU1" s="318"/>
      <c r="CV1" s="318"/>
      <c r="CW1" s="318"/>
      <c r="CX1" s="318"/>
      <c r="CY1" s="318"/>
      <c r="CZ1" s="318"/>
      <c r="DA1" s="318"/>
      <c r="DB1" s="318"/>
      <c r="DC1" s="318"/>
      <c r="DD1" s="318"/>
      <c r="DE1" s="318"/>
      <c r="DF1" s="318"/>
      <c r="DG1" s="318"/>
      <c r="DH1" s="318"/>
      <c r="DI1" s="318"/>
      <c r="DJ1" s="318"/>
      <c r="DK1" s="318"/>
      <c r="DL1" s="318"/>
      <c r="DM1" s="318"/>
      <c r="DN1" s="318"/>
      <c r="DO1" s="318"/>
      <c r="DP1" s="318"/>
      <c r="DQ1" s="318"/>
      <c r="DR1" s="318"/>
      <c r="DS1" s="318"/>
      <c r="DT1" s="318"/>
      <c r="DU1" s="318"/>
      <c r="DV1" s="318"/>
      <c r="DW1" s="318"/>
      <c r="DX1" s="318"/>
      <c r="DY1" s="318"/>
      <c r="DZ1" s="318"/>
      <c r="EA1" s="318"/>
      <c r="EB1" s="318"/>
      <c r="EC1" s="318"/>
      <c r="ED1" s="318"/>
      <c r="EE1" s="318"/>
      <c r="EF1" s="318"/>
      <c r="EG1" s="318"/>
      <c r="EH1" s="318"/>
      <c r="EI1" s="318"/>
      <c r="EJ1" s="318"/>
      <c r="EK1" s="318"/>
      <c r="EL1" s="318"/>
      <c r="EM1" s="318"/>
      <c r="EN1" s="318"/>
      <c r="EO1" s="318"/>
      <c r="EP1" s="318"/>
      <c r="EQ1" s="318"/>
      <c r="ER1" s="318"/>
      <c r="ES1" s="318"/>
      <c r="ET1" s="318"/>
      <c r="EU1" s="318"/>
      <c r="EV1" s="318"/>
      <c r="EW1" s="318"/>
      <c r="EX1" s="318"/>
      <c r="EY1" s="318"/>
      <c r="EZ1" s="318"/>
      <c r="FA1" s="318"/>
      <c r="FB1" s="318"/>
    </row>
    <row r="2" spans="1:158" s="81" customFormat="1" ht="17.25">
      <c r="A2" s="405"/>
      <c r="B2" s="405"/>
      <c r="C2" s="146"/>
      <c r="D2" s="405"/>
      <c r="E2" s="405"/>
      <c r="F2" s="405"/>
      <c r="G2" s="405"/>
      <c r="H2" s="405"/>
      <c r="I2" s="405"/>
      <c r="J2" s="405"/>
      <c r="K2" s="405"/>
      <c r="L2" s="405"/>
      <c r="M2" s="405"/>
      <c r="N2" s="82"/>
      <c r="O2" s="82"/>
      <c r="P2" s="82"/>
      <c r="Q2" s="82"/>
      <c r="R2" s="82"/>
      <c r="S2" s="82"/>
      <c r="T2" s="82"/>
      <c r="U2" s="82"/>
      <c r="V2" s="82"/>
      <c r="W2" s="82"/>
      <c r="X2" s="318"/>
      <c r="Y2" s="318"/>
      <c r="Z2" s="318"/>
      <c r="AA2" s="318"/>
      <c r="AB2" s="318"/>
      <c r="AC2" s="318"/>
      <c r="AD2" s="318"/>
      <c r="AE2" s="318"/>
      <c r="AF2" s="318"/>
      <c r="AG2" s="318"/>
      <c r="AH2" s="318"/>
      <c r="AI2" s="318"/>
      <c r="AJ2" s="318"/>
      <c r="AK2" s="318"/>
      <c r="AL2" s="318"/>
      <c r="AM2" s="318"/>
      <c r="AN2" s="318"/>
      <c r="AO2" s="318"/>
      <c r="AP2" s="318"/>
      <c r="AQ2" s="318"/>
      <c r="AR2" s="318"/>
      <c r="AS2" s="318"/>
      <c r="AT2" s="318"/>
      <c r="AU2" s="318"/>
      <c r="AV2" s="318"/>
      <c r="AW2" s="318"/>
      <c r="AX2" s="318"/>
      <c r="AY2" s="318"/>
      <c r="AZ2" s="318"/>
      <c r="BA2" s="318"/>
      <c r="BB2" s="318"/>
      <c r="BC2" s="318"/>
      <c r="BD2" s="318"/>
      <c r="BE2" s="318"/>
      <c r="BF2" s="318"/>
      <c r="BG2" s="318"/>
      <c r="BH2" s="318"/>
      <c r="BI2" s="318"/>
      <c r="BJ2" s="318"/>
      <c r="BK2" s="318"/>
      <c r="BL2" s="318"/>
      <c r="BM2" s="318"/>
      <c r="BN2" s="318"/>
      <c r="BO2" s="318"/>
      <c r="BP2" s="318"/>
      <c r="BQ2" s="318"/>
      <c r="BR2" s="318"/>
      <c r="BS2" s="318"/>
      <c r="BT2" s="318"/>
      <c r="BU2" s="318"/>
      <c r="BV2" s="318"/>
      <c r="BW2" s="318"/>
      <c r="BX2" s="318"/>
      <c r="BY2" s="318"/>
      <c r="BZ2" s="318"/>
      <c r="CA2" s="318"/>
      <c r="CB2" s="318"/>
      <c r="CC2" s="318"/>
      <c r="CD2" s="318"/>
      <c r="CE2" s="318"/>
      <c r="CF2" s="318"/>
      <c r="CG2" s="318"/>
      <c r="CH2" s="318"/>
      <c r="CI2" s="318"/>
      <c r="CJ2" s="318"/>
      <c r="CK2" s="318"/>
      <c r="CL2" s="318"/>
      <c r="CM2" s="318"/>
      <c r="CN2" s="318"/>
      <c r="CO2" s="318"/>
      <c r="CP2" s="318"/>
      <c r="CQ2" s="318"/>
      <c r="CR2" s="318"/>
      <c r="CS2" s="318"/>
      <c r="CT2" s="318"/>
      <c r="CU2" s="318"/>
      <c r="CV2" s="318"/>
      <c r="CW2" s="318"/>
      <c r="CX2" s="318"/>
      <c r="CY2" s="318"/>
      <c r="CZ2" s="318"/>
      <c r="DA2" s="318"/>
      <c r="DB2" s="318"/>
      <c r="DC2" s="318"/>
      <c r="DD2" s="318"/>
      <c r="DE2" s="318"/>
      <c r="DF2" s="318"/>
      <c r="DG2" s="318"/>
      <c r="DH2" s="318"/>
      <c r="DI2" s="318"/>
      <c r="DJ2" s="318"/>
      <c r="DK2" s="318"/>
      <c r="DL2" s="318"/>
      <c r="DM2" s="318"/>
      <c r="DN2" s="318"/>
      <c r="DO2" s="318"/>
      <c r="DP2" s="318"/>
      <c r="DQ2" s="318"/>
      <c r="DR2" s="318"/>
      <c r="DS2" s="318"/>
      <c r="DT2" s="318"/>
      <c r="DU2" s="318"/>
      <c r="DV2" s="318"/>
      <c r="DW2" s="318"/>
      <c r="DX2" s="318"/>
      <c r="DY2" s="318"/>
      <c r="DZ2" s="318"/>
      <c r="EA2" s="318"/>
      <c r="EB2" s="318"/>
      <c r="EC2" s="318"/>
      <c r="ED2" s="318"/>
      <c r="EE2" s="318"/>
      <c r="EF2" s="318"/>
      <c r="EG2" s="318"/>
      <c r="EH2" s="318"/>
      <c r="EI2" s="318"/>
      <c r="EJ2" s="318"/>
      <c r="EK2" s="318"/>
      <c r="EL2" s="318"/>
      <c r="EM2" s="318"/>
      <c r="EN2" s="318"/>
      <c r="EO2" s="318"/>
      <c r="EP2" s="318"/>
      <c r="EQ2" s="318"/>
      <c r="ER2" s="318"/>
      <c r="ES2" s="318"/>
      <c r="ET2" s="318"/>
      <c r="EU2" s="318"/>
      <c r="EV2" s="318"/>
      <c r="EW2" s="318"/>
      <c r="EX2" s="318"/>
      <c r="EY2" s="318"/>
      <c r="EZ2" s="318"/>
      <c r="FA2" s="318"/>
      <c r="FB2" s="318"/>
    </row>
    <row r="3" spans="1:158" ht="45" customHeight="1">
      <c r="C3" s="146" t="s">
        <v>261</v>
      </c>
      <c r="M3" s="147"/>
    </row>
    <row r="4" spans="1:158" ht="12.75" customHeight="1">
      <c r="M4" s="147"/>
    </row>
    <row r="5" spans="1:158" s="16" customFormat="1" ht="27.75" customHeight="1">
      <c r="A5" s="86"/>
      <c r="B5" s="807" t="s">
        <v>0</v>
      </c>
      <c r="C5" s="807" t="s">
        <v>34</v>
      </c>
      <c r="D5" s="807" t="s">
        <v>37</v>
      </c>
      <c r="E5" s="808" t="s">
        <v>256</v>
      </c>
      <c r="F5" s="808" t="s">
        <v>257</v>
      </c>
      <c r="G5" s="809" t="s">
        <v>258</v>
      </c>
      <c r="H5" s="807" t="s">
        <v>259</v>
      </c>
      <c r="I5" s="807"/>
      <c r="J5" s="807"/>
      <c r="K5" s="807"/>
      <c r="L5" s="807"/>
      <c r="M5" s="808" t="s">
        <v>260</v>
      </c>
      <c r="N5" s="19"/>
      <c r="O5" s="19"/>
      <c r="P5" s="19"/>
      <c r="Q5" s="19"/>
      <c r="R5" s="19"/>
      <c r="S5" s="19"/>
      <c r="T5" s="19"/>
      <c r="U5" s="19"/>
      <c r="V5" s="19"/>
      <c r="W5" s="19"/>
      <c r="X5" s="320"/>
      <c r="Y5" s="320"/>
      <c r="Z5" s="320"/>
      <c r="AA5" s="320"/>
      <c r="AB5" s="320"/>
      <c r="AC5" s="320"/>
      <c r="AD5" s="320"/>
      <c r="AE5" s="320"/>
      <c r="AF5" s="320"/>
      <c r="AG5" s="320"/>
      <c r="AH5" s="320"/>
      <c r="AI5" s="320"/>
      <c r="AJ5" s="320"/>
      <c r="AK5" s="320"/>
      <c r="AL5" s="320"/>
      <c r="AM5" s="320"/>
      <c r="AN5" s="320"/>
      <c r="AO5" s="320"/>
      <c r="AP5" s="320"/>
      <c r="AQ5" s="320"/>
      <c r="AR5" s="320"/>
      <c r="AS5" s="320"/>
      <c r="AT5" s="320"/>
      <c r="AU5" s="320"/>
      <c r="AV5" s="320"/>
      <c r="AW5" s="320"/>
      <c r="AX5" s="320"/>
      <c r="AY5" s="320"/>
      <c r="AZ5" s="320"/>
      <c r="BA5" s="320"/>
      <c r="BB5" s="320"/>
      <c r="BC5" s="320"/>
      <c r="BD5" s="320"/>
      <c r="BE5" s="320"/>
      <c r="BF5" s="320"/>
      <c r="BG5" s="320"/>
      <c r="BH5" s="320"/>
      <c r="BI5" s="320"/>
      <c r="BJ5" s="320"/>
      <c r="BK5" s="320"/>
      <c r="BL5" s="320"/>
      <c r="BM5" s="320"/>
      <c r="BN5" s="320"/>
      <c r="BO5" s="320"/>
      <c r="BP5" s="320"/>
      <c r="BQ5" s="320"/>
      <c r="BR5" s="320"/>
      <c r="BS5" s="320"/>
      <c r="BT5" s="320"/>
      <c r="BU5" s="320"/>
      <c r="BV5" s="320"/>
      <c r="BW5" s="320"/>
      <c r="BX5" s="320"/>
      <c r="BY5" s="320"/>
      <c r="BZ5" s="320"/>
      <c r="CA5" s="320"/>
      <c r="CB5" s="320"/>
      <c r="CC5" s="320"/>
      <c r="CD5" s="320"/>
      <c r="CE5" s="320"/>
      <c r="CF5" s="320"/>
      <c r="CG5" s="320"/>
      <c r="CH5" s="320"/>
      <c r="CI5" s="320"/>
      <c r="CJ5" s="320"/>
      <c r="CK5" s="320"/>
      <c r="CL5" s="320"/>
      <c r="CM5" s="320"/>
      <c r="CN5" s="320"/>
      <c r="CO5" s="320"/>
      <c r="CP5" s="320"/>
      <c r="CQ5" s="320"/>
      <c r="CR5" s="320"/>
      <c r="CS5" s="320"/>
      <c r="CT5" s="320"/>
      <c r="CU5" s="320"/>
      <c r="CV5" s="320"/>
      <c r="CW5" s="320"/>
      <c r="CX5" s="320"/>
      <c r="CY5" s="320"/>
      <c r="CZ5" s="320"/>
      <c r="DA5" s="320"/>
      <c r="DB5" s="320"/>
      <c r="DC5" s="320"/>
      <c r="DD5" s="320"/>
      <c r="DE5" s="320"/>
      <c r="DF5" s="320"/>
      <c r="DG5" s="320"/>
      <c r="DH5" s="320"/>
      <c r="DI5" s="320"/>
      <c r="DJ5" s="320"/>
      <c r="DK5" s="320"/>
      <c r="DL5" s="320"/>
      <c r="DM5" s="320"/>
      <c r="DN5" s="320"/>
      <c r="DO5" s="320"/>
      <c r="DP5" s="320"/>
      <c r="DQ5" s="320"/>
      <c r="DR5" s="320"/>
      <c r="DS5" s="320"/>
      <c r="DT5" s="320"/>
      <c r="DU5" s="320"/>
      <c r="DV5" s="320"/>
      <c r="DW5" s="320"/>
      <c r="DX5" s="320"/>
      <c r="DY5" s="320"/>
      <c r="DZ5" s="320"/>
      <c r="EA5" s="320"/>
      <c r="EB5" s="320"/>
      <c r="EC5" s="320"/>
      <c r="ED5" s="320"/>
      <c r="EE5" s="320"/>
      <c r="EF5" s="320"/>
      <c r="EG5" s="320"/>
      <c r="EH5" s="320"/>
      <c r="EI5" s="320"/>
      <c r="EJ5" s="320"/>
      <c r="EK5" s="320"/>
      <c r="EL5" s="320"/>
      <c r="EM5" s="320"/>
      <c r="EN5" s="320"/>
      <c r="EO5" s="320"/>
      <c r="EP5" s="320"/>
      <c r="EQ5" s="320"/>
      <c r="ER5" s="320"/>
      <c r="ES5" s="320"/>
      <c r="ET5" s="320"/>
      <c r="EU5" s="320"/>
      <c r="EV5" s="320"/>
      <c r="EW5" s="320"/>
      <c r="EX5" s="320"/>
      <c r="EY5" s="320"/>
      <c r="EZ5" s="320"/>
      <c r="FA5" s="320"/>
      <c r="FB5" s="320"/>
    </row>
    <row r="6" spans="1:158" ht="32.25" customHeight="1">
      <c r="B6" s="807"/>
      <c r="C6" s="807"/>
      <c r="D6" s="807"/>
      <c r="E6" s="808"/>
      <c r="F6" s="808"/>
      <c r="G6" s="810"/>
      <c r="H6" s="413">
        <v>2026</v>
      </c>
      <c r="I6" s="413">
        <v>2027</v>
      </c>
      <c r="J6" s="413">
        <v>2028</v>
      </c>
      <c r="K6" s="413">
        <v>2029</v>
      </c>
      <c r="L6" s="413">
        <v>2030</v>
      </c>
      <c r="M6" s="807"/>
    </row>
    <row r="7" spans="1:158" ht="19.5" customHeight="1">
      <c r="B7" s="413">
        <v>1</v>
      </c>
      <c r="C7" s="413">
        <v>2</v>
      </c>
      <c r="D7" s="413">
        <v>3</v>
      </c>
      <c r="E7" s="413">
        <v>4</v>
      </c>
      <c r="F7" s="413">
        <v>5</v>
      </c>
      <c r="G7" s="413">
        <v>6</v>
      </c>
      <c r="H7" s="413">
        <v>7</v>
      </c>
      <c r="I7" s="413">
        <v>8</v>
      </c>
      <c r="J7" s="413">
        <v>9</v>
      </c>
      <c r="K7" s="413">
        <v>10</v>
      </c>
      <c r="L7" s="413">
        <v>11</v>
      </c>
      <c r="M7" s="413">
        <v>12</v>
      </c>
    </row>
    <row r="8" spans="1:158" ht="96" customHeight="1">
      <c r="B8" s="428">
        <v>1</v>
      </c>
      <c r="C8" s="414" t="s">
        <v>419</v>
      </c>
      <c r="D8" s="346" t="s">
        <v>4</v>
      </c>
      <c r="E8" s="346"/>
      <c r="F8" s="346"/>
      <c r="G8" s="346"/>
      <c r="H8" s="346">
        <f>[4]Инвестплан!J37</f>
        <v>69.16</v>
      </c>
      <c r="I8" s="346">
        <f>[4]Инвестплан!K37</f>
        <v>69.67</v>
      </c>
      <c r="J8" s="346">
        <f>[4]Инвестплан!L37</f>
        <v>69.69</v>
      </c>
      <c r="K8" s="346">
        <f>[4]Инвестплан!M37</f>
        <v>69.959999999999994</v>
      </c>
      <c r="L8" s="346">
        <f>[4]Инвестплан!N37</f>
        <v>70.56</v>
      </c>
      <c r="M8" s="346"/>
    </row>
    <row r="9" spans="1:158" ht="100.5" customHeight="1">
      <c r="B9" s="428">
        <v>2</v>
      </c>
      <c r="C9" s="416" t="s">
        <v>262</v>
      </c>
      <c r="D9" s="418" t="s">
        <v>264</v>
      </c>
      <c r="E9" s="352">
        <f>[4]Инвестплан!I40</f>
        <v>24</v>
      </c>
      <c r="F9" s="429">
        <f>E9+H9+I9+J9+K9+L9</f>
        <v>111</v>
      </c>
      <c r="G9" s="429">
        <f t="shared" ref="G9:G51" si="0">F9-E9</f>
        <v>87</v>
      </c>
      <c r="H9" s="429">
        <f>[4]Инвестплан!J40</f>
        <v>15</v>
      </c>
      <c r="I9" s="429">
        <v>20</v>
      </c>
      <c r="J9" s="429">
        <v>17</v>
      </c>
      <c r="K9" s="429">
        <v>20</v>
      </c>
      <c r="L9" s="429">
        <f>[4]Инвестплан!N40</f>
        <v>15</v>
      </c>
      <c r="M9" s="429"/>
      <c r="N9" s="1"/>
      <c r="O9" s="1"/>
      <c r="P9" s="1"/>
      <c r="Q9" s="1"/>
      <c r="R9" s="1"/>
      <c r="S9" s="1"/>
      <c r="T9" s="1"/>
      <c r="U9" s="319"/>
      <c r="V9" s="319"/>
      <c r="W9" s="319"/>
    </row>
    <row r="10" spans="1:158" ht="100.5" customHeight="1">
      <c r="B10" s="428">
        <v>3</v>
      </c>
      <c r="C10" s="415" t="s">
        <v>429</v>
      </c>
      <c r="D10" s="419" t="s">
        <v>265</v>
      </c>
      <c r="E10" s="430">
        <f>[4]Инвестплан!I42</f>
        <v>3</v>
      </c>
      <c r="F10" s="431">
        <f t="shared" ref="F10" si="1">H10+I10+J10+K10+L10</f>
        <v>13</v>
      </c>
      <c r="G10" s="431">
        <f t="shared" si="0"/>
        <v>10</v>
      </c>
      <c r="H10" s="431">
        <f>[4]Инвестплан!J42</f>
        <v>3</v>
      </c>
      <c r="I10" s="431">
        <f>[4]Инвестплан!K42</f>
        <v>3</v>
      </c>
      <c r="J10" s="431">
        <f>[4]Инвестплан!L42</f>
        <v>2</v>
      </c>
      <c r="K10" s="431">
        <f>[4]Инвестплан!M42</f>
        <v>3</v>
      </c>
      <c r="L10" s="431">
        <f>[4]Инвестплан!N42</f>
        <v>2</v>
      </c>
      <c r="M10" s="419"/>
      <c r="N10" s="1"/>
      <c r="O10" s="1"/>
      <c r="P10" s="1"/>
      <c r="Q10" s="1"/>
      <c r="R10" s="1"/>
      <c r="S10" s="1"/>
      <c r="T10" s="1"/>
      <c r="U10" s="319"/>
      <c r="V10" s="319"/>
      <c r="W10" s="319"/>
    </row>
    <row r="11" spans="1:158" ht="100.5" customHeight="1">
      <c r="B11" s="428">
        <v>4</v>
      </c>
      <c r="C11" s="148" t="s">
        <v>430</v>
      </c>
      <c r="D11" s="417" t="s">
        <v>265</v>
      </c>
      <c r="E11" s="345">
        <f>[4]Инвестплан!I44</f>
        <v>3</v>
      </c>
      <c r="F11" s="348">
        <f t="shared" ref="F11" si="2">E11+H11+I11+J11+K11+L11</f>
        <v>18</v>
      </c>
      <c r="G11" s="348">
        <f t="shared" si="0"/>
        <v>15</v>
      </c>
      <c r="H11" s="154">
        <f>[4]Инвестплан!J44</f>
        <v>3</v>
      </c>
      <c r="I11" s="154">
        <f>[4]Инвестплан!K44</f>
        <v>3</v>
      </c>
      <c r="J11" s="154">
        <f>[4]Инвестплан!L44</f>
        <v>3</v>
      </c>
      <c r="K11" s="154">
        <f>[4]Инвестплан!M44</f>
        <v>3</v>
      </c>
      <c r="L11" s="154">
        <f>[4]Инвестплан!N44</f>
        <v>3</v>
      </c>
      <c r="M11" s="149"/>
      <c r="N11" s="1"/>
      <c r="O11" s="1"/>
      <c r="P11" s="1"/>
      <c r="Q11" s="1"/>
      <c r="R11" s="1"/>
      <c r="S11" s="1"/>
      <c r="T11" s="1"/>
      <c r="U11" s="319"/>
      <c r="V11" s="319"/>
      <c r="W11" s="319"/>
    </row>
    <row r="12" spans="1:158" s="27" customFormat="1" ht="66">
      <c r="A12" s="39"/>
      <c r="B12" s="428">
        <v>5</v>
      </c>
      <c r="C12" s="414" t="s">
        <v>366</v>
      </c>
      <c r="D12" s="346" t="s">
        <v>4</v>
      </c>
      <c r="E12" s="150"/>
      <c r="F12" s="348"/>
      <c r="G12" s="348"/>
      <c r="H12" s="150">
        <f>[4]Инвестплан!J49</f>
        <v>32</v>
      </c>
      <c r="I12" s="150">
        <f>[4]Инвестплан!K49</f>
        <v>33</v>
      </c>
      <c r="J12" s="150">
        <f>[4]Инвестплан!L49</f>
        <v>34</v>
      </c>
      <c r="K12" s="150">
        <f>[4]Инвестплан!M49</f>
        <v>35</v>
      </c>
      <c r="L12" s="150">
        <f>[4]Инвестплан!N49</f>
        <v>36</v>
      </c>
      <c r="M12" s="346"/>
      <c r="N12" s="5"/>
      <c r="O12" s="5"/>
      <c r="P12" s="5"/>
      <c r="Q12" s="5"/>
      <c r="R12" s="5"/>
      <c r="S12" s="5"/>
      <c r="T12" s="5"/>
      <c r="U12" s="5"/>
      <c r="V12" s="5"/>
      <c r="W12" s="5"/>
      <c r="X12" s="321"/>
      <c r="Y12" s="321"/>
      <c r="Z12" s="321"/>
      <c r="AA12" s="321"/>
      <c r="AB12" s="321"/>
      <c r="AC12" s="321"/>
      <c r="AD12" s="321"/>
      <c r="AE12" s="321"/>
      <c r="AF12" s="321"/>
      <c r="AG12" s="321"/>
      <c r="AH12" s="321"/>
      <c r="AI12" s="321"/>
      <c r="AJ12" s="321"/>
      <c r="AK12" s="321"/>
      <c r="AL12" s="321"/>
      <c r="AM12" s="321"/>
      <c r="AN12" s="321"/>
      <c r="AO12" s="321"/>
      <c r="AP12" s="321"/>
      <c r="AQ12" s="321"/>
      <c r="AR12" s="321"/>
      <c r="AS12" s="321"/>
      <c r="AT12" s="321"/>
      <c r="AU12" s="321"/>
      <c r="AV12" s="321"/>
      <c r="AW12" s="321"/>
      <c r="AX12" s="321"/>
      <c r="AY12" s="321"/>
      <c r="AZ12" s="321"/>
      <c r="BA12" s="321"/>
      <c r="BB12" s="321"/>
      <c r="BC12" s="321"/>
      <c r="BD12" s="321"/>
      <c r="BE12" s="321"/>
      <c r="BF12" s="321"/>
      <c r="BG12" s="321"/>
      <c r="BH12" s="321"/>
      <c r="BI12" s="321"/>
      <c r="BJ12" s="321"/>
      <c r="BK12" s="321"/>
      <c r="BL12" s="321"/>
      <c r="BM12" s="321"/>
      <c r="BN12" s="321"/>
      <c r="BO12" s="321"/>
      <c r="BP12" s="321"/>
      <c r="BQ12" s="321"/>
      <c r="BR12" s="321"/>
      <c r="BS12" s="321"/>
      <c r="BT12" s="321"/>
      <c r="BU12" s="321"/>
      <c r="BV12" s="321"/>
      <c r="BW12" s="321"/>
      <c r="BX12" s="321"/>
      <c r="BY12" s="321"/>
      <c r="BZ12" s="321"/>
      <c r="CA12" s="321"/>
      <c r="CB12" s="321"/>
      <c r="CC12" s="321"/>
      <c r="CD12" s="321"/>
      <c r="CE12" s="321"/>
      <c r="CF12" s="321"/>
      <c r="CG12" s="321"/>
      <c r="CH12" s="321"/>
      <c r="CI12" s="321"/>
      <c r="CJ12" s="321"/>
      <c r="CK12" s="321"/>
      <c r="CL12" s="321"/>
      <c r="CM12" s="321"/>
      <c r="CN12" s="321"/>
      <c r="CO12" s="321"/>
      <c r="CP12" s="321"/>
      <c r="CQ12" s="321"/>
      <c r="CR12" s="321"/>
      <c r="CS12" s="321"/>
      <c r="CT12" s="321"/>
      <c r="CU12" s="321"/>
      <c r="CV12" s="321"/>
      <c r="CW12" s="321"/>
      <c r="CX12" s="321"/>
      <c r="CY12" s="321"/>
      <c r="CZ12" s="321"/>
      <c r="DA12" s="321"/>
      <c r="DB12" s="321"/>
      <c r="DC12" s="321"/>
      <c r="DD12" s="321"/>
      <c r="DE12" s="321"/>
      <c r="DF12" s="321"/>
      <c r="DG12" s="321"/>
      <c r="DH12" s="321"/>
      <c r="DI12" s="321"/>
      <c r="DJ12" s="321"/>
      <c r="DK12" s="321"/>
      <c r="DL12" s="321"/>
      <c r="DM12" s="321"/>
      <c r="DN12" s="321"/>
      <c r="DO12" s="321"/>
      <c r="DP12" s="321"/>
      <c r="DQ12" s="321"/>
      <c r="DR12" s="321"/>
      <c r="DS12" s="321"/>
      <c r="DT12" s="321"/>
      <c r="DU12" s="321"/>
      <c r="DV12" s="321"/>
      <c r="DW12" s="321"/>
      <c r="DX12" s="321"/>
      <c r="DY12" s="321"/>
      <c r="DZ12" s="321"/>
      <c r="EA12" s="321"/>
      <c r="EB12" s="321"/>
      <c r="EC12" s="321"/>
      <c r="ED12" s="321"/>
      <c r="EE12" s="321"/>
      <c r="EF12" s="321"/>
      <c r="EG12" s="321"/>
      <c r="EH12" s="321"/>
      <c r="EI12" s="321"/>
      <c r="EJ12" s="321"/>
      <c r="EK12" s="321"/>
      <c r="EL12" s="321"/>
      <c r="EM12" s="321"/>
      <c r="EN12" s="321"/>
      <c r="EO12" s="321"/>
      <c r="EP12" s="321"/>
      <c r="EQ12" s="321"/>
      <c r="ER12" s="321"/>
      <c r="ES12" s="321"/>
      <c r="ET12" s="321"/>
      <c r="EU12" s="321"/>
      <c r="EV12" s="321"/>
      <c r="EW12" s="321"/>
      <c r="EX12" s="321"/>
      <c r="EY12" s="321"/>
      <c r="EZ12" s="321"/>
      <c r="FA12" s="321"/>
      <c r="FB12" s="321"/>
    </row>
    <row r="13" spans="1:158" s="27" customFormat="1" ht="108.75" customHeight="1">
      <c r="A13" s="39"/>
      <c r="B13" s="428">
        <v>6</v>
      </c>
      <c r="C13" s="350" t="s">
        <v>263</v>
      </c>
      <c r="D13" s="346" t="s">
        <v>136</v>
      </c>
      <c r="E13" s="346">
        <f>[1]Инвестплан!I50</f>
        <v>1</v>
      </c>
      <c r="F13" s="348">
        <f>E13+H13+I13+J13+K13+L13</f>
        <v>18</v>
      </c>
      <c r="G13" s="348">
        <f t="shared" ref="G13" si="3">F13-E13</f>
        <v>17</v>
      </c>
      <c r="H13" s="150">
        <f>[1]Инвестплан!J50</f>
        <v>1</v>
      </c>
      <c r="I13" s="150">
        <f>[1]Инвестплан!K50</f>
        <v>4</v>
      </c>
      <c r="J13" s="150">
        <f>[1]Инвестплан!L50</f>
        <v>4</v>
      </c>
      <c r="K13" s="150">
        <f>[1]Инвестплан!M50</f>
        <v>4</v>
      </c>
      <c r="L13" s="150">
        <f>[1]Инвестплан!N50</f>
        <v>4</v>
      </c>
      <c r="M13" s="150"/>
      <c r="N13" s="5"/>
      <c r="O13" s="5"/>
      <c r="P13" s="5"/>
      <c r="Q13" s="5"/>
      <c r="R13" s="5"/>
      <c r="S13" s="5"/>
      <c r="T13" s="5"/>
      <c r="U13" s="5"/>
      <c r="V13" s="5"/>
      <c r="W13" s="5"/>
      <c r="X13" s="321"/>
      <c r="Y13" s="321"/>
      <c r="Z13" s="321"/>
      <c r="AA13" s="321"/>
      <c r="AB13" s="321"/>
      <c r="AC13" s="321"/>
      <c r="AD13" s="321"/>
      <c r="AE13" s="321"/>
      <c r="AF13" s="321"/>
      <c r="AG13" s="321"/>
      <c r="AH13" s="321"/>
      <c r="AI13" s="321"/>
      <c r="AJ13" s="321"/>
      <c r="AK13" s="321"/>
      <c r="AL13" s="321"/>
      <c r="AM13" s="321"/>
      <c r="AN13" s="321"/>
      <c r="AO13" s="321"/>
      <c r="AP13" s="321"/>
      <c r="AQ13" s="321"/>
      <c r="AR13" s="321"/>
      <c r="AS13" s="321"/>
      <c r="AT13" s="321"/>
      <c r="AU13" s="321"/>
      <c r="AV13" s="321"/>
      <c r="AW13" s="321"/>
      <c r="AX13" s="321"/>
      <c r="AY13" s="321"/>
      <c r="AZ13" s="321"/>
      <c r="BA13" s="321"/>
      <c r="BB13" s="321"/>
      <c r="BC13" s="321"/>
      <c r="BD13" s="321"/>
      <c r="BE13" s="321"/>
      <c r="BF13" s="321"/>
      <c r="BG13" s="321"/>
      <c r="BH13" s="321"/>
      <c r="BI13" s="321"/>
      <c r="BJ13" s="321"/>
      <c r="BK13" s="321"/>
      <c r="BL13" s="321"/>
      <c r="BM13" s="321"/>
      <c r="BN13" s="321"/>
      <c r="BO13" s="321"/>
      <c r="BP13" s="321"/>
      <c r="BQ13" s="321"/>
      <c r="BR13" s="321"/>
      <c r="BS13" s="321"/>
      <c r="BT13" s="321"/>
      <c r="BU13" s="321"/>
      <c r="BV13" s="321"/>
      <c r="BW13" s="321"/>
      <c r="BX13" s="321"/>
      <c r="BY13" s="321"/>
      <c r="BZ13" s="321"/>
      <c r="CA13" s="321"/>
      <c r="CB13" s="321"/>
      <c r="CC13" s="321"/>
      <c r="CD13" s="321"/>
      <c r="CE13" s="321"/>
      <c r="CF13" s="321"/>
      <c r="CG13" s="321"/>
      <c r="CH13" s="321"/>
      <c r="CI13" s="321"/>
      <c r="CJ13" s="321"/>
      <c r="CK13" s="321"/>
      <c r="CL13" s="321"/>
      <c r="CM13" s="321"/>
      <c r="CN13" s="321"/>
      <c r="CO13" s="321"/>
      <c r="CP13" s="321"/>
      <c r="CQ13" s="321"/>
      <c r="CR13" s="321"/>
      <c r="CS13" s="321"/>
      <c r="CT13" s="321"/>
      <c r="CU13" s="321"/>
      <c r="CV13" s="321"/>
      <c r="CW13" s="321"/>
      <c r="CX13" s="321"/>
      <c r="CY13" s="321"/>
      <c r="CZ13" s="321"/>
      <c r="DA13" s="321"/>
      <c r="DB13" s="321"/>
      <c r="DC13" s="321"/>
      <c r="DD13" s="321"/>
      <c r="DE13" s="321"/>
      <c r="DF13" s="321"/>
      <c r="DG13" s="321"/>
      <c r="DH13" s="321"/>
      <c r="DI13" s="321"/>
      <c r="DJ13" s="321"/>
      <c r="DK13" s="321"/>
      <c r="DL13" s="321"/>
      <c r="DM13" s="321"/>
      <c r="DN13" s="321"/>
      <c r="DO13" s="321"/>
      <c r="DP13" s="321"/>
      <c r="DQ13" s="321"/>
      <c r="DR13" s="321"/>
      <c r="DS13" s="321"/>
      <c r="DT13" s="321"/>
      <c r="DU13" s="321"/>
      <c r="DV13" s="321"/>
      <c r="DW13" s="321"/>
      <c r="DX13" s="321"/>
      <c r="DY13" s="321"/>
      <c r="DZ13" s="321"/>
      <c r="EA13" s="321"/>
      <c r="EB13" s="321"/>
      <c r="EC13" s="321"/>
      <c r="ED13" s="321"/>
      <c r="EE13" s="321"/>
      <c r="EF13" s="321"/>
      <c r="EG13" s="321"/>
      <c r="EH13" s="321"/>
      <c r="EI13" s="321"/>
      <c r="EJ13" s="321"/>
      <c r="EK13" s="321"/>
      <c r="EL13" s="321"/>
      <c r="EM13" s="321"/>
      <c r="EN13" s="321"/>
      <c r="EO13" s="321"/>
      <c r="EP13" s="321"/>
      <c r="EQ13" s="321"/>
      <c r="ER13" s="321"/>
      <c r="ES13" s="321"/>
      <c r="ET13" s="321"/>
      <c r="EU13" s="321"/>
      <c r="EV13" s="321"/>
      <c r="EW13" s="321"/>
      <c r="EX13" s="321"/>
      <c r="EY13" s="321"/>
      <c r="EZ13" s="321"/>
      <c r="FA13" s="321"/>
      <c r="FB13" s="321"/>
    </row>
    <row r="14" spans="1:158" s="27" customFormat="1" ht="99" customHeight="1">
      <c r="A14" s="39"/>
      <c r="B14" s="428">
        <v>7</v>
      </c>
      <c r="C14" s="420" t="s">
        <v>428</v>
      </c>
      <c r="D14" s="421" t="s">
        <v>4</v>
      </c>
      <c r="E14" s="432"/>
      <c r="F14" s="433"/>
      <c r="G14" s="433"/>
      <c r="H14" s="432">
        <f>[1]Инвестплан!J59</f>
        <v>79.8</v>
      </c>
      <c r="I14" s="432">
        <f>[1]Инвестплан!K59</f>
        <v>80.849999999999994</v>
      </c>
      <c r="J14" s="432">
        <f>[1]Инвестплан!L59</f>
        <v>81.900000000000006</v>
      </c>
      <c r="K14" s="432">
        <f>[1]Инвестплан!M59</f>
        <v>82.95</v>
      </c>
      <c r="L14" s="432">
        <f>[1]Инвестплан!N59</f>
        <v>83</v>
      </c>
      <c r="M14" s="151"/>
      <c r="N14" s="5"/>
      <c r="O14" s="5"/>
      <c r="P14" s="5"/>
      <c r="Q14" s="5"/>
      <c r="R14" s="5"/>
      <c r="S14" s="5"/>
      <c r="T14" s="5"/>
      <c r="U14" s="5"/>
      <c r="V14" s="5"/>
      <c r="W14" s="5"/>
      <c r="X14" s="321"/>
      <c r="Y14" s="321"/>
      <c r="Z14" s="321"/>
      <c r="AA14" s="321"/>
      <c r="AB14" s="321"/>
      <c r="AC14" s="321"/>
      <c r="AD14" s="321"/>
      <c r="AE14" s="321"/>
      <c r="AF14" s="321"/>
      <c r="AG14" s="321"/>
      <c r="AH14" s="321"/>
      <c r="AI14" s="321"/>
      <c r="AJ14" s="321"/>
      <c r="AK14" s="321"/>
      <c r="AL14" s="321"/>
      <c r="AM14" s="321"/>
      <c r="AN14" s="321"/>
      <c r="AO14" s="321"/>
      <c r="AP14" s="321"/>
      <c r="AQ14" s="321"/>
      <c r="AR14" s="321"/>
      <c r="AS14" s="321"/>
      <c r="AT14" s="321"/>
      <c r="AU14" s="321"/>
      <c r="AV14" s="321"/>
      <c r="AW14" s="321"/>
      <c r="AX14" s="321"/>
      <c r="AY14" s="321"/>
      <c r="AZ14" s="321"/>
      <c r="BA14" s="321"/>
      <c r="BB14" s="321"/>
      <c r="BC14" s="321"/>
      <c r="BD14" s="321"/>
      <c r="BE14" s="321"/>
      <c r="BF14" s="321"/>
      <c r="BG14" s="321"/>
      <c r="BH14" s="321"/>
      <c r="BI14" s="321"/>
      <c r="BJ14" s="321"/>
      <c r="BK14" s="321"/>
      <c r="BL14" s="321"/>
      <c r="BM14" s="321"/>
      <c r="BN14" s="321"/>
      <c r="BO14" s="321"/>
      <c r="BP14" s="321"/>
      <c r="BQ14" s="321"/>
      <c r="BR14" s="321"/>
      <c r="BS14" s="321"/>
      <c r="BT14" s="321"/>
      <c r="BU14" s="321"/>
      <c r="BV14" s="321"/>
      <c r="BW14" s="321"/>
      <c r="BX14" s="321"/>
      <c r="BY14" s="321"/>
      <c r="BZ14" s="321"/>
      <c r="CA14" s="321"/>
      <c r="CB14" s="321"/>
      <c r="CC14" s="321"/>
      <c r="CD14" s="321"/>
      <c r="CE14" s="321"/>
      <c r="CF14" s="321"/>
      <c r="CG14" s="321"/>
      <c r="CH14" s="321"/>
      <c r="CI14" s="321"/>
      <c r="CJ14" s="321"/>
      <c r="CK14" s="321"/>
      <c r="CL14" s="321"/>
      <c r="CM14" s="321"/>
      <c r="CN14" s="321"/>
      <c r="CO14" s="321"/>
      <c r="CP14" s="321"/>
      <c r="CQ14" s="321"/>
      <c r="CR14" s="321"/>
      <c r="CS14" s="321"/>
      <c r="CT14" s="321"/>
      <c r="CU14" s="321"/>
      <c r="CV14" s="321"/>
      <c r="CW14" s="321"/>
      <c r="CX14" s="321"/>
      <c r="CY14" s="321"/>
      <c r="CZ14" s="321"/>
      <c r="DA14" s="321"/>
      <c r="DB14" s="321"/>
      <c r="DC14" s="321"/>
      <c r="DD14" s="321"/>
      <c r="DE14" s="321"/>
      <c r="DF14" s="321"/>
      <c r="DG14" s="321"/>
      <c r="DH14" s="321"/>
      <c r="DI14" s="321"/>
      <c r="DJ14" s="321"/>
      <c r="DK14" s="321"/>
      <c r="DL14" s="321"/>
      <c r="DM14" s="321"/>
      <c r="DN14" s="321"/>
      <c r="DO14" s="321"/>
      <c r="DP14" s="321"/>
      <c r="DQ14" s="321"/>
      <c r="DR14" s="321"/>
      <c r="DS14" s="321"/>
      <c r="DT14" s="321"/>
      <c r="DU14" s="321"/>
      <c r="DV14" s="321"/>
      <c r="DW14" s="321"/>
      <c r="DX14" s="321"/>
      <c r="DY14" s="321"/>
      <c r="DZ14" s="321"/>
      <c r="EA14" s="321"/>
      <c r="EB14" s="321"/>
      <c r="EC14" s="321"/>
      <c r="ED14" s="321"/>
      <c r="EE14" s="321"/>
      <c r="EF14" s="321"/>
      <c r="EG14" s="321"/>
      <c r="EH14" s="321"/>
      <c r="EI14" s="321"/>
      <c r="EJ14" s="321"/>
      <c r="EK14" s="321"/>
      <c r="EL14" s="321"/>
      <c r="EM14" s="321"/>
      <c r="EN14" s="321"/>
      <c r="EO14" s="321"/>
      <c r="EP14" s="321"/>
      <c r="EQ14" s="321"/>
      <c r="ER14" s="321"/>
      <c r="ES14" s="321"/>
      <c r="ET14" s="321"/>
      <c r="EU14" s="321"/>
      <c r="EV14" s="321"/>
      <c r="EW14" s="321"/>
      <c r="EX14" s="321"/>
      <c r="EY14" s="321"/>
      <c r="EZ14" s="321"/>
      <c r="FA14" s="321"/>
      <c r="FB14" s="321"/>
    </row>
    <row r="15" spans="1:158" s="27" customFormat="1" ht="77.25" customHeight="1">
      <c r="A15" s="39"/>
      <c r="B15" s="428">
        <v>8</v>
      </c>
      <c r="C15" s="422" t="s">
        <v>372</v>
      </c>
      <c r="D15" s="423" t="s">
        <v>266</v>
      </c>
      <c r="E15" s="434">
        <f>[4]Инвестплан!I62</f>
        <v>33</v>
      </c>
      <c r="F15" s="433">
        <f>E15+H15+I15+J15+K15+L15</f>
        <v>164</v>
      </c>
      <c r="G15" s="433">
        <f t="shared" ref="G15" si="4">F15-E15</f>
        <v>131</v>
      </c>
      <c r="H15" s="435">
        <f>[1]Инвестплан!J60</f>
        <v>35</v>
      </c>
      <c r="I15" s="435">
        <f>[1]Инвестплан!K60</f>
        <v>25</v>
      </c>
      <c r="J15" s="435">
        <f>[1]Инвестплан!L60</f>
        <v>23</v>
      </c>
      <c r="K15" s="435">
        <f>[1]Инвестплан!M60</f>
        <v>24</v>
      </c>
      <c r="L15" s="435">
        <f>[1]Инвестплан!N60</f>
        <v>24</v>
      </c>
      <c r="M15" s="423"/>
      <c r="N15" s="5"/>
      <c r="O15" s="5"/>
      <c r="P15" s="5"/>
      <c r="Q15" s="5"/>
      <c r="R15" s="5"/>
      <c r="S15" s="5"/>
      <c r="T15" s="5"/>
      <c r="U15" s="5"/>
      <c r="V15" s="5"/>
      <c r="W15" s="5"/>
      <c r="X15" s="321"/>
      <c r="Y15" s="321"/>
      <c r="Z15" s="321"/>
      <c r="AA15" s="321"/>
      <c r="AB15" s="321"/>
      <c r="AC15" s="321"/>
      <c r="AD15" s="321"/>
      <c r="AE15" s="321"/>
      <c r="AF15" s="321"/>
      <c r="AG15" s="321"/>
      <c r="AH15" s="321"/>
      <c r="AI15" s="321"/>
      <c r="AJ15" s="321"/>
      <c r="AK15" s="321"/>
      <c r="AL15" s="321"/>
      <c r="AM15" s="321"/>
      <c r="AN15" s="321"/>
      <c r="AO15" s="321"/>
      <c r="AP15" s="321"/>
      <c r="AQ15" s="321"/>
      <c r="AR15" s="321"/>
      <c r="AS15" s="321"/>
      <c r="AT15" s="321"/>
      <c r="AU15" s="321"/>
      <c r="AV15" s="321"/>
      <c r="AW15" s="321"/>
      <c r="AX15" s="321"/>
      <c r="AY15" s="321"/>
      <c r="AZ15" s="321"/>
      <c r="BA15" s="321"/>
      <c r="BB15" s="321"/>
      <c r="BC15" s="321"/>
      <c r="BD15" s="321"/>
      <c r="BE15" s="321"/>
      <c r="BF15" s="321"/>
      <c r="BG15" s="321"/>
      <c r="BH15" s="321"/>
      <c r="BI15" s="321"/>
      <c r="BJ15" s="321"/>
      <c r="BK15" s="321"/>
      <c r="BL15" s="321"/>
      <c r="BM15" s="321"/>
      <c r="BN15" s="321"/>
      <c r="BO15" s="321"/>
      <c r="BP15" s="321"/>
      <c r="BQ15" s="321"/>
      <c r="BR15" s="321"/>
      <c r="BS15" s="321"/>
      <c r="BT15" s="321"/>
      <c r="BU15" s="321"/>
      <c r="BV15" s="321"/>
      <c r="BW15" s="321"/>
      <c r="BX15" s="321"/>
      <c r="BY15" s="321"/>
      <c r="BZ15" s="321"/>
      <c r="CA15" s="321"/>
      <c r="CB15" s="321"/>
      <c r="CC15" s="321"/>
      <c r="CD15" s="321"/>
      <c r="CE15" s="321"/>
      <c r="CF15" s="321"/>
      <c r="CG15" s="321"/>
      <c r="CH15" s="321"/>
      <c r="CI15" s="321"/>
      <c r="CJ15" s="321"/>
      <c r="CK15" s="321"/>
      <c r="CL15" s="321"/>
      <c r="CM15" s="321"/>
      <c r="CN15" s="321"/>
      <c r="CO15" s="321"/>
      <c r="CP15" s="321"/>
      <c r="CQ15" s="321"/>
      <c r="CR15" s="321"/>
      <c r="CS15" s="321"/>
      <c r="CT15" s="321"/>
      <c r="CU15" s="321"/>
      <c r="CV15" s="321"/>
      <c r="CW15" s="321"/>
      <c r="CX15" s="321"/>
      <c r="CY15" s="321"/>
      <c r="CZ15" s="321"/>
      <c r="DA15" s="321"/>
      <c r="DB15" s="321"/>
      <c r="DC15" s="321"/>
      <c r="DD15" s="321"/>
      <c r="DE15" s="321"/>
      <c r="DF15" s="321"/>
      <c r="DG15" s="321"/>
      <c r="DH15" s="321"/>
      <c r="DI15" s="321"/>
      <c r="DJ15" s="321"/>
      <c r="DK15" s="321"/>
      <c r="DL15" s="321"/>
      <c r="DM15" s="321"/>
      <c r="DN15" s="321"/>
      <c r="DO15" s="321"/>
      <c r="DP15" s="321"/>
      <c r="DQ15" s="321"/>
      <c r="DR15" s="321"/>
      <c r="DS15" s="321"/>
      <c r="DT15" s="321"/>
      <c r="DU15" s="321"/>
      <c r="DV15" s="321"/>
      <c r="DW15" s="321"/>
      <c r="DX15" s="321"/>
      <c r="DY15" s="321"/>
      <c r="DZ15" s="321"/>
      <c r="EA15" s="321"/>
      <c r="EB15" s="321"/>
      <c r="EC15" s="321"/>
      <c r="ED15" s="321"/>
      <c r="EE15" s="321"/>
      <c r="EF15" s="321"/>
      <c r="EG15" s="321"/>
      <c r="EH15" s="321"/>
      <c r="EI15" s="321"/>
      <c r="EJ15" s="321"/>
      <c r="EK15" s="321"/>
      <c r="EL15" s="321"/>
      <c r="EM15" s="321"/>
      <c r="EN15" s="321"/>
      <c r="EO15" s="321"/>
      <c r="EP15" s="321"/>
      <c r="EQ15" s="321"/>
      <c r="ER15" s="321"/>
      <c r="ES15" s="321"/>
      <c r="ET15" s="321"/>
      <c r="EU15" s="321"/>
      <c r="EV15" s="321"/>
      <c r="EW15" s="321"/>
      <c r="EX15" s="321"/>
      <c r="EY15" s="321"/>
      <c r="EZ15" s="321"/>
      <c r="FA15" s="321"/>
      <c r="FB15" s="321"/>
    </row>
    <row r="16" spans="1:158" s="27" customFormat="1" ht="98.25" customHeight="1">
      <c r="A16" s="39"/>
      <c r="B16" s="428">
        <v>9</v>
      </c>
      <c r="C16" s="424" t="s">
        <v>267</v>
      </c>
      <c r="D16" s="425" t="s">
        <v>266</v>
      </c>
      <c r="E16" s="436">
        <f>[4]Инвестплан!I64</f>
        <v>6</v>
      </c>
      <c r="F16" s="437">
        <f t="shared" ref="F16:F49" si="5">E16+H16+I16+J16+K16+L16</f>
        <v>16</v>
      </c>
      <c r="G16" s="437">
        <f t="shared" si="0"/>
        <v>10</v>
      </c>
      <c r="H16" s="425">
        <f>[4]Инвестплан!J64</f>
        <v>6</v>
      </c>
      <c r="I16" s="425">
        <f>[4]Инвестплан!K64</f>
        <v>1</v>
      </c>
      <c r="J16" s="425">
        <f>[4]Инвестплан!L64</f>
        <v>1</v>
      </c>
      <c r="K16" s="425">
        <f>[4]Инвестплан!M64</f>
        <v>1</v>
      </c>
      <c r="L16" s="425">
        <f>[4]Инвестплан!N64</f>
        <v>1</v>
      </c>
      <c r="M16" s="424"/>
      <c r="N16" s="5"/>
      <c r="O16" s="5"/>
      <c r="P16" s="5"/>
      <c r="Q16" s="5"/>
      <c r="R16" s="5"/>
      <c r="S16" s="5"/>
      <c r="T16" s="5"/>
      <c r="U16" s="5"/>
      <c r="V16" s="5"/>
      <c r="W16" s="5"/>
      <c r="X16" s="321"/>
      <c r="Y16" s="321"/>
      <c r="Z16" s="321"/>
      <c r="AA16" s="321"/>
      <c r="AB16" s="321"/>
      <c r="AC16" s="321"/>
      <c r="AD16" s="321"/>
      <c r="AE16" s="321"/>
      <c r="AF16" s="321"/>
      <c r="AG16" s="321"/>
      <c r="AH16" s="321"/>
      <c r="AI16" s="321"/>
      <c r="AJ16" s="321"/>
      <c r="AK16" s="321"/>
      <c r="AL16" s="321"/>
      <c r="AM16" s="321"/>
      <c r="AN16" s="321"/>
      <c r="AO16" s="321"/>
      <c r="AP16" s="321"/>
      <c r="AQ16" s="321"/>
      <c r="AR16" s="321"/>
      <c r="AS16" s="321"/>
      <c r="AT16" s="321"/>
      <c r="AU16" s="321"/>
      <c r="AV16" s="321"/>
      <c r="AW16" s="321"/>
      <c r="AX16" s="321"/>
      <c r="AY16" s="321"/>
      <c r="AZ16" s="321"/>
      <c r="BA16" s="321"/>
      <c r="BB16" s="321"/>
      <c r="BC16" s="321"/>
      <c r="BD16" s="321"/>
      <c r="BE16" s="321"/>
      <c r="BF16" s="321"/>
      <c r="BG16" s="321"/>
      <c r="BH16" s="321"/>
      <c r="BI16" s="321"/>
      <c r="BJ16" s="321"/>
      <c r="BK16" s="321"/>
      <c r="BL16" s="321"/>
      <c r="BM16" s="321"/>
      <c r="BN16" s="321"/>
      <c r="BO16" s="321"/>
      <c r="BP16" s="321"/>
      <c r="BQ16" s="321"/>
      <c r="BR16" s="321"/>
      <c r="BS16" s="321"/>
      <c r="BT16" s="321"/>
      <c r="BU16" s="321"/>
      <c r="BV16" s="321"/>
      <c r="BW16" s="321"/>
      <c r="BX16" s="321"/>
      <c r="BY16" s="321"/>
      <c r="BZ16" s="321"/>
      <c r="CA16" s="321"/>
      <c r="CB16" s="321"/>
      <c r="CC16" s="321"/>
      <c r="CD16" s="321"/>
      <c r="CE16" s="321"/>
      <c r="CF16" s="321"/>
      <c r="CG16" s="321"/>
      <c r="CH16" s="321"/>
      <c r="CI16" s="321"/>
      <c r="CJ16" s="321"/>
      <c r="CK16" s="321"/>
      <c r="CL16" s="321"/>
      <c r="CM16" s="321"/>
      <c r="CN16" s="321"/>
      <c r="CO16" s="321"/>
      <c r="CP16" s="321"/>
      <c r="CQ16" s="321"/>
      <c r="CR16" s="321"/>
      <c r="CS16" s="321"/>
      <c r="CT16" s="321"/>
      <c r="CU16" s="321"/>
      <c r="CV16" s="321"/>
      <c r="CW16" s="321"/>
      <c r="CX16" s="321"/>
      <c r="CY16" s="321"/>
      <c r="CZ16" s="321"/>
      <c r="DA16" s="321"/>
      <c r="DB16" s="321"/>
      <c r="DC16" s="321"/>
      <c r="DD16" s="321"/>
      <c r="DE16" s="321"/>
      <c r="DF16" s="321"/>
      <c r="DG16" s="321"/>
      <c r="DH16" s="321"/>
      <c r="DI16" s="321"/>
      <c r="DJ16" s="321"/>
      <c r="DK16" s="321"/>
      <c r="DL16" s="321"/>
      <c r="DM16" s="321"/>
      <c r="DN16" s="321"/>
      <c r="DO16" s="321"/>
      <c r="DP16" s="321"/>
      <c r="DQ16" s="321"/>
      <c r="DR16" s="321"/>
      <c r="DS16" s="321"/>
      <c r="DT16" s="321"/>
      <c r="DU16" s="321"/>
      <c r="DV16" s="321"/>
      <c r="DW16" s="321"/>
      <c r="DX16" s="321"/>
      <c r="DY16" s="321"/>
      <c r="DZ16" s="321"/>
      <c r="EA16" s="321"/>
      <c r="EB16" s="321"/>
      <c r="EC16" s="321"/>
      <c r="ED16" s="321"/>
      <c r="EE16" s="321"/>
      <c r="EF16" s="321"/>
      <c r="EG16" s="321"/>
      <c r="EH16" s="321"/>
      <c r="EI16" s="321"/>
      <c r="EJ16" s="321"/>
      <c r="EK16" s="321"/>
      <c r="EL16" s="321"/>
      <c r="EM16" s="321"/>
      <c r="EN16" s="321"/>
      <c r="EO16" s="321"/>
      <c r="EP16" s="321"/>
      <c r="EQ16" s="321"/>
      <c r="ER16" s="321"/>
      <c r="ES16" s="321"/>
      <c r="ET16" s="321"/>
      <c r="EU16" s="321"/>
      <c r="EV16" s="321"/>
      <c r="EW16" s="321"/>
      <c r="EX16" s="321"/>
      <c r="EY16" s="321"/>
      <c r="EZ16" s="321"/>
      <c r="FA16" s="321"/>
      <c r="FB16" s="321"/>
    </row>
    <row r="17" spans="1:158" s="27" customFormat="1" ht="54" customHeight="1">
      <c r="A17" s="39"/>
      <c r="B17" s="428">
        <v>10</v>
      </c>
      <c r="C17" s="426" t="s">
        <v>268</v>
      </c>
      <c r="D17" s="427" t="s">
        <v>269</v>
      </c>
      <c r="E17" s="427">
        <f>[1]Инвестплан!I64</f>
        <v>4</v>
      </c>
      <c r="F17" s="433">
        <f t="shared" si="5"/>
        <v>24</v>
      </c>
      <c r="G17" s="433">
        <f t="shared" si="0"/>
        <v>20</v>
      </c>
      <c r="H17" s="438">
        <f>[1]Инвестплан!J64</f>
        <v>4</v>
      </c>
      <c r="I17" s="438">
        <f>[1]Инвестплан!K64</f>
        <v>4</v>
      </c>
      <c r="J17" s="438">
        <f>[1]Инвестплан!L64</f>
        <v>4</v>
      </c>
      <c r="K17" s="438">
        <f>[1]Инвестплан!M64</f>
        <v>4</v>
      </c>
      <c r="L17" s="438">
        <f>[1]Инвестплан!N64</f>
        <v>4</v>
      </c>
      <c r="M17" s="427"/>
      <c r="N17" s="5"/>
      <c r="O17" s="5"/>
      <c r="P17" s="5"/>
      <c r="Q17" s="5"/>
      <c r="R17" s="5"/>
      <c r="S17" s="5"/>
      <c r="T17" s="5"/>
      <c r="U17" s="5"/>
      <c r="V17" s="5"/>
      <c r="W17" s="5"/>
      <c r="X17" s="321"/>
      <c r="Y17" s="321"/>
      <c r="Z17" s="321"/>
      <c r="AA17" s="321"/>
      <c r="AB17" s="321"/>
      <c r="AC17" s="321"/>
      <c r="AD17" s="321"/>
      <c r="AE17" s="321"/>
      <c r="AF17" s="321"/>
      <c r="AG17" s="321"/>
      <c r="AH17" s="321"/>
      <c r="AI17" s="321"/>
      <c r="AJ17" s="321"/>
      <c r="AK17" s="321"/>
      <c r="AL17" s="321"/>
      <c r="AM17" s="321"/>
      <c r="AN17" s="321"/>
      <c r="AO17" s="321"/>
      <c r="AP17" s="321"/>
      <c r="AQ17" s="321"/>
      <c r="AR17" s="321"/>
      <c r="AS17" s="321"/>
      <c r="AT17" s="321"/>
      <c r="AU17" s="321"/>
      <c r="AV17" s="321"/>
      <c r="AW17" s="321"/>
      <c r="AX17" s="321"/>
      <c r="AY17" s="321"/>
      <c r="AZ17" s="321"/>
      <c r="BA17" s="321"/>
      <c r="BB17" s="321"/>
      <c r="BC17" s="321"/>
      <c r="BD17" s="321"/>
      <c r="BE17" s="321"/>
      <c r="BF17" s="321"/>
      <c r="BG17" s="321"/>
      <c r="BH17" s="321"/>
      <c r="BI17" s="321"/>
      <c r="BJ17" s="321"/>
      <c r="BK17" s="321"/>
      <c r="BL17" s="321"/>
      <c r="BM17" s="321"/>
      <c r="BN17" s="321"/>
      <c r="BO17" s="321"/>
      <c r="BP17" s="321"/>
      <c r="BQ17" s="321"/>
      <c r="BR17" s="321"/>
      <c r="BS17" s="321"/>
      <c r="BT17" s="321"/>
      <c r="BU17" s="321"/>
      <c r="BV17" s="321"/>
      <c r="BW17" s="321"/>
      <c r="BX17" s="321"/>
      <c r="BY17" s="321"/>
      <c r="BZ17" s="321"/>
      <c r="CA17" s="321"/>
      <c r="CB17" s="321"/>
      <c r="CC17" s="321"/>
      <c r="CD17" s="321"/>
      <c r="CE17" s="321"/>
      <c r="CF17" s="321"/>
      <c r="CG17" s="321"/>
      <c r="CH17" s="321"/>
      <c r="CI17" s="321"/>
      <c r="CJ17" s="321"/>
      <c r="CK17" s="321"/>
      <c r="CL17" s="321"/>
      <c r="CM17" s="321"/>
      <c r="CN17" s="321"/>
      <c r="CO17" s="321"/>
      <c r="CP17" s="321"/>
      <c r="CQ17" s="321"/>
      <c r="CR17" s="321"/>
      <c r="CS17" s="321"/>
      <c r="CT17" s="321"/>
      <c r="CU17" s="321"/>
      <c r="CV17" s="321"/>
      <c r="CW17" s="321"/>
      <c r="CX17" s="321"/>
      <c r="CY17" s="321"/>
      <c r="CZ17" s="321"/>
      <c r="DA17" s="321"/>
      <c r="DB17" s="321"/>
      <c r="DC17" s="321"/>
      <c r="DD17" s="321"/>
      <c r="DE17" s="321"/>
      <c r="DF17" s="321"/>
      <c r="DG17" s="321"/>
      <c r="DH17" s="321"/>
      <c r="DI17" s="321"/>
      <c r="DJ17" s="321"/>
      <c r="DK17" s="321"/>
      <c r="DL17" s="321"/>
      <c r="DM17" s="321"/>
      <c r="DN17" s="321"/>
      <c r="DO17" s="321"/>
      <c r="DP17" s="321"/>
      <c r="DQ17" s="321"/>
      <c r="DR17" s="321"/>
      <c r="DS17" s="321"/>
      <c r="DT17" s="321"/>
      <c r="DU17" s="321"/>
      <c r="DV17" s="321"/>
      <c r="DW17" s="321"/>
      <c r="DX17" s="321"/>
      <c r="DY17" s="321"/>
      <c r="DZ17" s="321"/>
      <c r="EA17" s="321"/>
      <c r="EB17" s="321"/>
      <c r="EC17" s="321"/>
      <c r="ED17" s="321"/>
      <c r="EE17" s="321"/>
      <c r="EF17" s="321"/>
      <c r="EG17" s="321"/>
      <c r="EH17" s="321"/>
      <c r="EI17" s="321"/>
      <c r="EJ17" s="321"/>
      <c r="EK17" s="321"/>
      <c r="EL17" s="321"/>
      <c r="EM17" s="321"/>
      <c r="EN17" s="321"/>
      <c r="EO17" s="321"/>
      <c r="EP17" s="321"/>
      <c r="EQ17" s="321"/>
      <c r="ER17" s="321"/>
      <c r="ES17" s="321"/>
      <c r="ET17" s="321"/>
      <c r="EU17" s="321"/>
      <c r="EV17" s="321"/>
      <c r="EW17" s="321"/>
      <c r="EX17" s="321"/>
      <c r="EY17" s="321"/>
      <c r="EZ17" s="321"/>
      <c r="FA17" s="321"/>
      <c r="FB17" s="321"/>
    </row>
    <row r="18" spans="1:158" s="27" customFormat="1" ht="54" customHeight="1">
      <c r="A18" s="39"/>
      <c r="B18" s="480">
        <v>11</v>
      </c>
      <c r="C18" s="424" t="s">
        <v>310</v>
      </c>
      <c r="D18" s="425" t="s">
        <v>123</v>
      </c>
      <c r="E18" s="436">
        <f>[4]Инвестплан!I68</f>
        <v>300000</v>
      </c>
      <c r="F18" s="437">
        <f t="shared" si="5"/>
        <v>1800000</v>
      </c>
      <c r="G18" s="437">
        <f t="shared" si="0"/>
        <v>1500000</v>
      </c>
      <c r="H18" s="439">
        <f>[4]Инвестплан!J68</f>
        <v>300000</v>
      </c>
      <c r="I18" s="439">
        <f>[4]Инвестплан!K68</f>
        <v>300000</v>
      </c>
      <c r="J18" s="439">
        <f>[4]Инвестплан!L68</f>
        <v>300000</v>
      </c>
      <c r="K18" s="439">
        <f>[4]Инвестплан!M68</f>
        <v>300000</v>
      </c>
      <c r="L18" s="439">
        <f>[4]Инвестплан!N68</f>
        <v>300000</v>
      </c>
      <c r="M18" s="424"/>
      <c r="N18" s="5"/>
      <c r="O18" s="5"/>
      <c r="P18" s="5"/>
      <c r="Q18" s="5"/>
      <c r="R18" s="5"/>
      <c r="S18" s="5"/>
      <c r="T18" s="5"/>
      <c r="U18" s="5"/>
      <c r="V18" s="5"/>
      <c r="W18" s="5"/>
      <c r="X18" s="321"/>
      <c r="Y18" s="321"/>
      <c r="Z18" s="321"/>
      <c r="AA18" s="321"/>
      <c r="AB18" s="321"/>
      <c r="AC18" s="321"/>
      <c r="AD18" s="321"/>
      <c r="AE18" s="321"/>
      <c r="AF18" s="321"/>
      <c r="AG18" s="321"/>
      <c r="AH18" s="321"/>
      <c r="AI18" s="321"/>
      <c r="AJ18" s="321"/>
      <c r="AK18" s="321"/>
      <c r="AL18" s="321"/>
      <c r="AM18" s="321"/>
      <c r="AN18" s="321"/>
      <c r="AO18" s="321"/>
      <c r="AP18" s="321"/>
      <c r="AQ18" s="321"/>
      <c r="AR18" s="321"/>
      <c r="AS18" s="321"/>
      <c r="AT18" s="321"/>
      <c r="AU18" s="321"/>
      <c r="AV18" s="321"/>
      <c r="AW18" s="321"/>
      <c r="AX18" s="321"/>
      <c r="AY18" s="321"/>
      <c r="AZ18" s="321"/>
      <c r="BA18" s="321"/>
      <c r="BB18" s="321"/>
      <c r="BC18" s="321"/>
      <c r="BD18" s="321"/>
      <c r="BE18" s="321"/>
      <c r="BF18" s="321"/>
      <c r="BG18" s="321"/>
      <c r="BH18" s="321"/>
      <c r="BI18" s="321"/>
      <c r="BJ18" s="321"/>
      <c r="BK18" s="321"/>
      <c r="BL18" s="321"/>
      <c r="BM18" s="321"/>
      <c r="BN18" s="321"/>
      <c r="BO18" s="321"/>
      <c r="BP18" s="321"/>
      <c r="BQ18" s="321"/>
      <c r="BR18" s="321"/>
      <c r="BS18" s="321"/>
      <c r="BT18" s="321"/>
      <c r="BU18" s="321"/>
      <c r="BV18" s="321"/>
      <c r="BW18" s="321"/>
      <c r="BX18" s="321"/>
      <c r="BY18" s="321"/>
      <c r="BZ18" s="321"/>
      <c r="CA18" s="321"/>
      <c r="CB18" s="321"/>
      <c r="CC18" s="321"/>
      <c r="CD18" s="321"/>
      <c r="CE18" s="321"/>
      <c r="CF18" s="321"/>
      <c r="CG18" s="321"/>
      <c r="CH18" s="321"/>
      <c r="CI18" s="321"/>
      <c r="CJ18" s="321"/>
      <c r="CK18" s="321"/>
      <c r="CL18" s="321"/>
      <c r="CM18" s="321"/>
      <c r="CN18" s="321"/>
      <c r="CO18" s="321"/>
      <c r="CP18" s="321"/>
      <c r="CQ18" s="321"/>
      <c r="CR18" s="321"/>
      <c r="CS18" s="321"/>
      <c r="CT18" s="321"/>
      <c r="CU18" s="321"/>
      <c r="CV18" s="321"/>
      <c r="CW18" s="321"/>
      <c r="CX18" s="321"/>
      <c r="CY18" s="321"/>
      <c r="CZ18" s="321"/>
      <c r="DA18" s="321"/>
      <c r="DB18" s="321"/>
      <c r="DC18" s="321"/>
      <c r="DD18" s="321"/>
      <c r="DE18" s="321"/>
      <c r="DF18" s="321"/>
      <c r="DG18" s="321"/>
      <c r="DH18" s="321"/>
      <c r="DI18" s="321"/>
      <c r="DJ18" s="321"/>
      <c r="DK18" s="321"/>
      <c r="DL18" s="321"/>
      <c r="DM18" s="321"/>
      <c r="DN18" s="321"/>
      <c r="DO18" s="321"/>
      <c r="DP18" s="321"/>
      <c r="DQ18" s="321"/>
      <c r="DR18" s="321"/>
      <c r="DS18" s="321"/>
      <c r="DT18" s="321"/>
      <c r="DU18" s="321"/>
      <c r="DV18" s="321"/>
      <c r="DW18" s="321"/>
      <c r="DX18" s="321"/>
      <c r="DY18" s="321"/>
      <c r="DZ18" s="321"/>
      <c r="EA18" s="321"/>
      <c r="EB18" s="321"/>
      <c r="EC18" s="321"/>
      <c r="ED18" s="321"/>
      <c r="EE18" s="321"/>
      <c r="EF18" s="321"/>
      <c r="EG18" s="321"/>
      <c r="EH18" s="321"/>
      <c r="EI18" s="321"/>
      <c r="EJ18" s="321"/>
      <c r="EK18" s="321"/>
      <c r="EL18" s="321"/>
      <c r="EM18" s="321"/>
      <c r="EN18" s="321"/>
      <c r="EO18" s="321"/>
      <c r="EP18" s="321"/>
      <c r="EQ18" s="321"/>
      <c r="ER18" s="321"/>
      <c r="ES18" s="321"/>
      <c r="ET18" s="321"/>
      <c r="EU18" s="321"/>
      <c r="EV18" s="321"/>
      <c r="EW18" s="321"/>
      <c r="EX18" s="321"/>
      <c r="EY18" s="321"/>
      <c r="EZ18" s="321"/>
      <c r="FA18" s="321"/>
      <c r="FB18" s="321"/>
    </row>
    <row r="19" spans="1:158" s="27" customFormat="1" ht="54" customHeight="1">
      <c r="A19" s="39"/>
      <c r="B19" s="480">
        <v>12</v>
      </c>
      <c r="C19" s="440" t="s">
        <v>311</v>
      </c>
      <c r="D19" s="425" t="s">
        <v>190</v>
      </c>
      <c r="E19" s="436">
        <f>[4]Инвестплан!I70</f>
        <v>4</v>
      </c>
      <c r="F19" s="437">
        <f t="shared" si="5"/>
        <v>24</v>
      </c>
      <c r="G19" s="437">
        <f t="shared" si="0"/>
        <v>20</v>
      </c>
      <c r="H19" s="436">
        <f>[4]Инвестплан!J70</f>
        <v>4</v>
      </c>
      <c r="I19" s="436">
        <f>[4]Инвестплан!K70</f>
        <v>4</v>
      </c>
      <c r="J19" s="436">
        <f>[4]Инвестплан!L70</f>
        <v>4</v>
      </c>
      <c r="K19" s="436">
        <f>[4]Инвестплан!M70</f>
        <v>4</v>
      </c>
      <c r="L19" s="436">
        <f>[4]Инвестплан!N70</f>
        <v>4</v>
      </c>
      <c r="M19" s="440"/>
      <c r="N19" s="5"/>
      <c r="O19" s="5"/>
      <c r="P19" s="5"/>
      <c r="Q19" s="5"/>
      <c r="R19" s="5"/>
      <c r="S19" s="5"/>
      <c r="T19" s="5"/>
      <c r="U19" s="5"/>
      <c r="V19" s="5"/>
      <c r="W19" s="5"/>
      <c r="X19" s="321"/>
      <c r="Y19" s="321"/>
      <c r="Z19" s="321"/>
      <c r="AA19" s="321"/>
      <c r="AB19" s="321"/>
      <c r="AC19" s="321"/>
      <c r="AD19" s="321"/>
      <c r="AE19" s="321"/>
      <c r="AF19" s="321"/>
      <c r="AG19" s="321"/>
      <c r="AH19" s="321"/>
      <c r="AI19" s="321"/>
      <c r="AJ19" s="321"/>
      <c r="AK19" s="321"/>
      <c r="AL19" s="321"/>
      <c r="AM19" s="321"/>
      <c r="AN19" s="321"/>
      <c r="AO19" s="321"/>
      <c r="AP19" s="321"/>
      <c r="AQ19" s="321"/>
      <c r="AR19" s="321"/>
      <c r="AS19" s="321"/>
      <c r="AT19" s="321"/>
      <c r="AU19" s="321"/>
      <c r="AV19" s="321"/>
      <c r="AW19" s="321"/>
      <c r="AX19" s="321"/>
      <c r="AY19" s="321"/>
      <c r="AZ19" s="321"/>
      <c r="BA19" s="321"/>
      <c r="BB19" s="321"/>
      <c r="BC19" s="321"/>
      <c r="BD19" s="321"/>
      <c r="BE19" s="321"/>
      <c r="BF19" s="321"/>
      <c r="BG19" s="321"/>
      <c r="BH19" s="321"/>
      <c r="BI19" s="321"/>
      <c r="BJ19" s="321"/>
      <c r="BK19" s="321"/>
      <c r="BL19" s="321"/>
      <c r="BM19" s="321"/>
      <c r="BN19" s="321"/>
      <c r="BO19" s="321"/>
      <c r="BP19" s="321"/>
      <c r="BQ19" s="321"/>
      <c r="BR19" s="321"/>
      <c r="BS19" s="321"/>
      <c r="BT19" s="321"/>
      <c r="BU19" s="321"/>
      <c r="BV19" s="321"/>
      <c r="BW19" s="321"/>
      <c r="BX19" s="321"/>
      <c r="BY19" s="321"/>
      <c r="BZ19" s="321"/>
      <c r="CA19" s="321"/>
      <c r="CB19" s="321"/>
      <c r="CC19" s="321"/>
      <c r="CD19" s="321"/>
      <c r="CE19" s="321"/>
      <c r="CF19" s="321"/>
      <c r="CG19" s="321"/>
      <c r="CH19" s="321"/>
      <c r="CI19" s="321"/>
      <c r="CJ19" s="321"/>
      <c r="CK19" s="321"/>
      <c r="CL19" s="321"/>
      <c r="CM19" s="321"/>
      <c r="CN19" s="321"/>
      <c r="CO19" s="321"/>
      <c r="CP19" s="321"/>
      <c r="CQ19" s="321"/>
      <c r="CR19" s="321"/>
      <c r="CS19" s="321"/>
      <c r="CT19" s="321"/>
      <c r="CU19" s="321"/>
      <c r="CV19" s="321"/>
      <c r="CW19" s="321"/>
      <c r="CX19" s="321"/>
      <c r="CY19" s="321"/>
      <c r="CZ19" s="321"/>
      <c r="DA19" s="321"/>
      <c r="DB19" s="321"/>
      <c r="DC19" s="321"/>
      <c r="DD19" s="321"/>
      <c r="DE19" s="321"/>
      <c r="DF19" s="321"/>
      <c r="DG19" s="321"/>
      <c r="DH19" s="321"/>
      <c r="DI19" s="321"/>
      <c r="DJ19" s="321"/>
      <c r="DK19" s="321"/>
      <c r="DL19" s="321"/>
      <c r="DM19" s="321"/>
      <c r="DN19" s="321"/>
      <c r="DO19" s="321"/>
      <c r="DP19" s="321"/>
      <c r="DQ19" s="321"/>
      <c r="DR19" s="321"/>
      <c r="DS19" s="321"/>
      <c r="DT19" s="321"/>
      <c r="DU19" s="321"/>
      <c r="DV19" s="321"/>
      <c r="DW19" s="321"/>
      <c r="DX19" s="321"/>
      <c r="DY19" s="321"/>
      <c r="DZ19" s="321"/>
      <c r="EA19" s="321"/>
      <c r="EB19" s="321"/>
      <c r="EC19" s="321"/>
      <c r="ED19" s="321"/>
      <c r="EE19" s="321"/>
      <c r="EF19" s="321"/>
      <c r="EG19" s="321"/>
      <c r="EH19" s="321"/>
      <c r="EI19" s="321"/>
      <c r="EJ19" s="321"/>
      <c r="EK19" s="321"/>
      <c r="EL19" s="321"/>
      <c r="EM19" s="321"/>
      <c r="EN19" s="321"/>
      <c r="EO19" s="321"/>
      <c r="EP19" s="321"/>
      <c r="EQ19" s="321"/>
      <c r="ER19" s="321"/>
      <c r="ES19" s="321"/>
      <c r="ET19" s="321"/>
      <c r="EU19" s="321"/>
      <c r="EV19" s="321"/>
      <c r="EW19" s="321"/>
      <c r="EX19" s="321"/>
      <c r="EY19" s="321"/>
      <c r="EZ19" s="321"/>
      <c r="FA19" s="321"/>
      <c r="FB19" s="321"/>
    </row>
    <row r="20" spans="1:158" s="27" customFormat="1" ht="59.25" customHeight="1">
      <c r="A20" s="39"/>
      <c r="B20" s="480">
        <v>13</v>
      </c>
      <c r="C20" s="351" t="s">
        <v>420</v>
      </c>
      <c r="D20" s="441" t="s">
        <v>132</v>
      </c>
      <c r="E20" s="442">
        <v>0</v>
      </c>
      <c r="F20" s="347" t="e">
        <f t="shared" si="5"/>
        <v>#REF!</v>
      </c>
      <c r="G20" s="347" t="e">
        <f t="shared" si="0"/>
        <v>#REF!</v>
      </c>
      <c r="H20" s="442" t="e">
        <f>#REF!</f>
        <v>#REF!</v>
      </c>
      <c r="I20" s="442" t="e">
        <f>#REF!</f>
        <v>#REF!</v>
      </c>
      <c r="J20" s="442" t="e">
        <f>#REF!</f>
        <v>#REF!</v>
      </c>
      <c r="K20" s="442" t="e">
        <f>#REF!</f>
        <v>#REF!</v>
      </c>
      <c r="L20" s="442" t="e">
        <f>#REF!</f>
        <v>#REF!</v>
      </c>
      <c r="M20" s="351"/>
      <c r="N20" s="5"/>
      <c r="O20" s="5"/>
      <c r="P20" s="5"/>
      <c r="Q20" s="5"/>
      <c r="R20" s="5"/>
      <c r="S20" s="5"/>
      <c r="T20" s="5"/>
      <c r="U20" s="5"/>
      <c r="V20" s="5"/>
      <c r="W20" s="5"/>
      <c r="X20" s="321"/>
      <c r="Y20" s="321"/>
      <c r="Z20" s="321"/>
      <c r="AA20" s="321"/>
      <c r="AB20" s="321"/>
      <c r="AC20" s="321"/>
      <c r="AD20" s="321"/>
      <c r="AE20" s="321"/>
      <c r="AF20" s="321"/>
      <c r="AG20" s="321"/>
      <c r="AH20" s="321"/>
      <c r="AI20" s="321"/>
      <c r="AJ20" s="321"/>
      <c r="AK20" s="321"/>
      <c r="AL20" s="321"/>
      <c r="AM20" s="321"/>
      <c r="AN20" s="321"/>
      <c r="AO20" s="321"/>
      <c r="AP20" s="321"/>
      <c r="AQ20" s="321"/>
      <c r="AR20" s="321"/>
      <c r="AS20" s="321"/>
      <c r="AT20" s="321"/>
      <c r="AU20" s="321"/>
      <c r="AV20" s="321"/>
      <c r="AW20" s="321"/>
      <c r="AX20" s="321"/>
      <c r="AY20" s="321"/>
      <c r="AZ20" s="321"/>
      <c r="BA20" s="321"/>
      <c r="BB20" s="321"/>
      <c r="BC20" s="321"/>
      <c r="BD20" s="321"/>
      <c r="BE20" s="321"/>
      <c r="BF20" s="321"/>
      <c r="BG20" s="321"/>
      <c r="BH20" s="321"/>
      <c r="BI20" s="321"/>
      <c r="BJ20" s="321"/>
      <c r="BK20" s="321"/>
      <c r="BL20" s="321"/>
      <c r="BM20" s="321"/>
      <c r="BN20" s="321"/>
      <c r="BO20" s="321"/>
      <c r="BP20" s="321"/>
      <c r="BQ20" s="321"/>
      <c r="BR20" s="321"/>
      <c r="BS20" s="321"/>
      <c r="BT20" s="321"/>
      <c r="BU20" s="321"/>
      <c r="BV20" s="321"/>
      <c r="BW20" s="321"/>
      <c r="BX20" s="321"/>
      <c r="BY20" s="321"/>
      <c r="BZ20" s="321"/>
      <c r="CA20" s="321"/>
      <c r="CB20" s="321"/>
      <c r="CC20" s="321"/>
      <c r="CD20" s="321"/>
      <c r="CE20" s="321"/>
      <c r="CF20" s="321"/>
      <c r="CG20" s="321"/>
      <c r="CH20" s="321"/>
      <c r="CI20" s="321"/>
      <c r="CJ20" s="321"/>
      <c r="CK20" s="321"/>
      <c r="CL20" s="321"/>
      <c r="CM20" s="321"/>
      <c r="CN20" s="321"/>
      <c r="CO20" s="321"/>
      <c r="CP20" s="321"/>
      <c r="CQ20" s="321"/>
      <c r="CR20" s="321"/>
      <c r="CS20" s="321"/>
      <c r="CT20" s="321"/>
      <c r="CU20" s="321"/>
      <c r="CV20" s="321"/>
      <c r="CW20" s="321"/>
      <c r="CX20" s="321"/>
      <c r="CY20" s="321"/>
      <c r="CZ20" s="321"/>
      <c r="DA20" s="321"/>
      <c r="DB20" s="321"/>
      <c r="DC20" s="321"/>
      <c r="DD20" s="321"/>
      <c r="DE20" s="321"/>
      <c r="DF20" s="321"/>
      <c r="DG20" s="321"/>
      <c r="DH20" s="321"/>
      <c r="DI20" s="321"/>
      <c r="DJ20" s="321"/>
      <c r="DK20" s="321"/>
      <c r="DL20" s="321"/>
      <c r="DM20" s="321"/>
      <c r="DN20" s="321"/>
      <c r="DO20" s="321"/>
      <c r="DP20" s="321"/>
      <c r="DQ20" s="321"/>
      <c r="DR20" s="321"/>
      <c r="DS20" s="321"/>
      <c r="DT20" s="321"/>
      <c r="DU20" s="321"/>
      <c r="DV20" s="321"/>
      <c r="DW20" s="321"/>
      <c r="DX20" s="321"/>
      <c r="DY20" s="321"/>
      <c r="DZ20" s="321"/>
      <c r="EA20" s="321"/>
      <c r="EB20" s="321"/>
      <c r="EC20" s="321"/>
      <c r="ED20" s="321"/>
      <c r="EE20" s="321"/>
      <c r="EF20" s="321"/>
      <c r="EG20" s="321"/>
      <c r="EH20" s="321"/>
      <c r="EI20" s="321"/>
      <c r="EJ20" s="321"/>
      <c r="EK20" s="321"/>
      <c r="EL20" s="321"/>
      <c r="EM20" s="321"/>
      <c r="EN20" s="321"/>
      <c r="EO20" s="321"/>
      <c r="EP20" s="321"/>
      <c r="EQ20" s="321"/>
      <c r="ER20" s="321"/>
      <c r="ES20" s="321"/>
      <c r="ET20" s="321"/>
      <c r="EU20" s="321"/>
      <c r="EV20" s="321"/>
      <c r="EW20" s="321"/>
      <c r="EX20" s="321"/>
      <c r="EY20" s="321"/>
      <c r="EZ20" s="321"/>
      <c r="FA20" s="321"/>
      <c r="FB20" s="321"/>
    </row>
    <row r="21" spans="1:158" ht="108" customHeight="1">
      <c r="B21" s="428">
        <v>14</v>
      </c>
      <c r="C21" s="518" t="s">
        <v>421</v>
      </c>
      <c r="D21" s="444" t="s">
        <v>123</v>
      </c>
      <c r="E21" s="349">
        <f>[4]Инвестплан!I76</f>
        <v>25</v>
      </c>
      <c r="F21" s="347">
        <f t="shared" si="5"/>
        <v>231</v>
      </c>
      <c r="G21" s="348">
        <f t="shared" si="0"/>
        <v>206</v>
      </c>
      <c r="H21" s="444">
        <f>[4]Инвестплан!J76</f>
        <v>18</v>
      </c>
      <c r="I21" s="444">
        <f>[4]Инвестплан!K76</f>
        <v>54</v>
      </c>
      <c r="J21" s="444">
        <f>[4]Инвестплан!L76</f>
        <v>46</v>
      </c>
      <c r="K21" s="444">
        <f>[4]Инвестплан!M76</f>
        <v>44</v>
      </c>
      <c r="L21" s="444">
        <f>[4]Инвестплан!N76</f>
        <v>44</v>
      </c>
      <c r="M21" s="445"/>
    </row>
    <row r="22" spans="1:158" ht="134.25" customHeight="1">
      <c r="B22" s="480">
        <v>15</v>
      </c>
      <c r="C22" s="443" t="s">
        <v>312</v>
      </c>
      <c r="D22" s="444" t="s">
        <v>185</v>
      </c>
      <c r="E22" s="349">
        <f>[4]Инвестплан!I78</f>
        <v>6</v>
      </c>
      <c r="F22" s="347">
        <f t="shared" si="5"/>
        <v>36</v>
      </c>
      <c r="G22" s="348">
        <f t="shared" si="0"/>
        <v>30</v>
      </c>
      <c r="H22" s="444">
        <f>[4]Инвестплан!J78</f>
        <v>6</v>
      </c>
      <c r="I22" s="444">
        <f>[4]Инвестплан!K78</f>
        <v>6</v>
      </c>
      <c r="J22" s="444">
        <f>[4]Инвестплан!L78</f>
        <v>6</v>
      </c>
      <c r="K22" s="444">
        <f>[4]Инвестплан!M78</f>
        <v>6</v>
      </c>
      <c r="L22" s="444">
        <f>[4]Инвестплан!N78</f>
        <v>6</v>
      </c>
      <c r="M22" s="444"/>
    </row>
    <row r="23" spans="1:158" ht="60.75" customHeight="1">
      <c r="B23" s="428">
        <v>16</v>
      </c>
      <c r="C23" s="422" t="s">
        <v>186</v>
      </c>
      <c r="D23" s="423" t="s">
        <v>190</v>
      </c>
      <c r="E23" s="434">
        <f>[4]Инвестплан!I80</f>
        <v>1</v>
      </c>
      <c r="F23" s="433">
        <v>8</v>
      </c>
      <c r="G23" s="433">
        <f t="shared" si="0"/>
        <v>7</v>
      </c>
      <c r="H23" s="435">
        <f>[4]Инвестплан!J80</f>
        <v>4</v>
      </c>
      <c r="I23" s="421">
        <v>3</v>
      </c>
      <c r="J23" s="421">
        <v>0</v>
      </c>
      <c r="K23" s="421">
        <v>0</v>
      </c>
      <c r="L23" s="421">
        <f>[4]Инвестплан!N80</f>
        <v>0</v>
      </c>
      <c r="M23" s="422"/>
    </row>
    <row r="24" spans="1:158" ht="56.25" customHeight="1">
      <c r="B24" s="428">
        <v>17</v>
      </c>
      <c r="C24" s="468" t="s">
        <v>270</v>
      </c>
      <c r="D24" s="469" t="s">
        <v>138</v>
      </c>
      <c r="E24" s="434">
        <f>[4]Инвестплан!I82</f>
        <v>17</v>
      </c>
      <c r="F24" s="433">
        <f t="shared" si="5"/>
        <v>102</v>
      </c>
      <c r="G24" s="433">
        <f t="shared" si="0"/>
        <v>85</v>
      </c>
      <c r="H24" s="435">
        <f>[4]Инвестплан!J82</f>
        <v>17</v>
      </c>
      <c r="I24" s="435">
        <f>[4]Инвестплан!K82</f>
        <v>17</v>
      </c>
      <c r="J24" s="435">
        <f>[4]Инвестплан!L82</f>
        <v>17</v>
      </c>
      <c r="K24" s="435">
        <f>[4]Инвестплан!M82</f>
        <v>17</v>
      </c>
      <c r="L24" s="435">
        <f>[4]Инвестплан!N82</f>
        <v>17</v>
      </c>
      <c r="M24" s="423"/>
    </row>
    <row r="25" spans="1:158" ht="56.25" customHeight="1">
      <c r="B25" s="428">
        <v>18</v>
      </c>
      <c r="C25" s="468" t="s">
        <v>433</v>
      </c>
      <c r="D25" s="469"/>
      <c r="E25" s="434">
        <f>[1]Инвестплан!I82</f>
        <v>1</v>
      </c>
      <c r="F25" s="433">
        <f t="shared" si="5"/>
        <v>10</v>
      </c>
      <c r="G25" s="433">
        <f t="shared" si="0"/>
        <v>9</v>
      </c>
      <c r="H25" s="435">
        <f>[1]Инвестплан!J82</f>
        <v>1</v>
      </c>
      <c r="I25" s="435">
        <f>[1]Инвестплан!K82</f>
        <v>2</v>
      </c>
      <c r="J25" s="435">
        <f>[1]Инвестплан!L82</f>
        <v>2</v>
      </c>
      <c r="K25" s="435">
        <f>[1]Инвестплан!M82</f>
        <v>2</v>
      </c>
      <c r="L25" s="435">
        <f>[1]Инвестплан!N82</f>
        <v>2</v>
      </c>
      <c r="M25" s="423"/>
    </row>
    <row r="26" spans="1:158" ht="69" customHeight="1">
      <c r="B26" s="428">
        <v>19</v>
      </c>
      <c r="C26" s="440" t="s">
        <v>432</v>
      </c>
      <c r="D26" s="425" t="s">
        <v>271</v>
      </c>
      <c r="E26" s="436">
        <f>[4]Инвестплан!I86</f>
        <v>5</v>
      </c>
      <c r="F26" s="437">
        <f t="shared" si="5"/>
        <v>30</v>
      </c>
      <c r="G26" s="437">
        <f t="shared" si="0"/>
        <v>25</v>
      </c>
      <c r="H26" s="436">
        <f>[4]Инвестплан!J86</f>
        <v>5</v>
      </c>
      <c r="I26" s="436">
        <f>[4]Инвестплан!K86</f>
        <v>5</v>
      </c>
      <c r="J26" s="436">
        <f>[4]Инвестплан!L86</f>
        <v>5</v>
      </c>
      <c r="K26" s="436">
        <f>[4]Инвестплан!M86</f>
        <v>5</v>
      </c>
      <c r="L26" s="436">
        <f>[4]Инвестплан!N86</f>
        <v>5</v>
      </c>
      <c r="M26" s="425"/>
    </row>
    <row r="27" spans="1:158" ht="69" customHeight="1">
      <c r="B27" s="428">
        <v>20</v>
      </c>
      <c r="C27" s="443" t="s">
        <v>272</v>
      </c>
      <c r="D27" s="444" t="s">
        <v>190</v>
      </c>
      <c r="E27" s="446">
        <f>[4]Инвестплан!I90</f>
        <v>16</v>
      </c>
      <c r="F27" s="347">
        <f>E27+H27+I27+J27+K27+L27</f>
        <v>96</v>
      </c>
      <c r="G27" s="347">
        <f>F27-E27</f>
        <v>80</v>
      </c>
      <c r="H27" s="349">
        <f>[4]Инвестплан!J90</f>
        <v>16</v>
      </c>
      <c r="I27" s="349">
        <f>[4]Инвестплан!K90</f>
        <v>16</v>
      </c>
      <c r="J27" s="349">
        <f>[4]Инвестплан!L90</f>
        <v>16</v>
      </c>
      <c r="K27" s="349">
        <f>[4]Инвестплан!M90</f>
        <v>16</v>
      </c>
      <c r="L27" s="349">
        <v>16</v>
      </c>
      <c r="M27" s="443"/>
    </row>
    <row r="28" spans="1:158" ht="62.25" customHeight="1">
      <c r="B28" s="428">
        <v>21</v>
      </c>
      <c r="C28" s="152" t="s">
        <v>431</v>
      </c>
      <c r="D28" s="421" t="s">
        <v>4</v>
      </c>
      <c r="E28" s="448">
        <f>[1]Инвестплан!I90</f>
        <v>8</v>
      </c>
      <c r="F28" s="433">
        <f>E28+H28+I28+J28+K28+L28</f>
        <v>108</v>
      </c>
      <c r="G28" s="433">
        <f>F28-E28</f>
        <v>100</v>
      </c>
      <c r="H28" s="434">
        <f>[1]Инвестплан!J90</f>
        <v>100</v>
      </c>
      <c r="I28" s="434">
        <f>[1]Инвестплан!K90</f>
        <v>0</v>
      </c>
      <c r="J28" s="434">
        <f>[1]Инвестплан!L90</f>
        <v>0</v>
      </c>
      <c r="K28" s="434">
        <f>[1]Инвестплан!M90</f>
        <v>0</v>
      </c>
      <c r="L28" s="434">
        <f>[1]Инвестплан!N90</f>
        <v>0</v>
      </c>
      <c r="M28" s="153"/>
      <c r="N28" s="1"/>
      <c r="O28" s="1"/>
      <c r="P28" s="1"/>
      <c r="Q28" s="1"/>
      <c r="R28" s="1"/>
      <c r="S28" s="1"/>
      <c r="T28" s="1"/>
      <c r="U28" s="319"/>
      <c r="V28" s="319"/>
      <c r="W28" s="319"/>
    </row>
    <row r="29" spans="1:158" ht="69.75" customHeight="1">
      <c r="B29" s="428">
        <v>22</v>
      </c>
      <c r="C29" s="422" t="s">
        <v>434</v>
      </c>
      <c r="D29" s="421" t="s">
        <v>123</v>
      </c>
      <c r="E29" s="434">
        <f>[4]Инвестплан!I97</f>
        <v>1</v>
      </c>
      <c r="F29" s="433">
        <f t="shared" si="5"/>
        <v>6</v>
      </c>
      <c r="G29" s="433">
        <f t="shared" si="0"/>
        <v>5</v>
      </c>
      <c r="H29" s="447">
        <f>[4]Инвестплан!J97</f>
        <v>1</v>
      </c>
      <c r="I29" s="447">
        <f>[4]Инвестплан!K97</f>
        <v>1</v>
      </c>
      <c r="J29" s="447">
        <f>[4]Инвестплан!L97</f>
        <v>1</v>
      </c>
      <c r="K29" s="447">
        <f>[4]Инвестплан!M97</f>
        <v>1</v>
      </c>
      <c r="L29" s="447">
        <f>[4]Инвестплан!N97</f>
        <v>1</v>
      </c>
      <c r="M29" s="423"/>
    </row>
    <row r="30" spans="1:158" ht="56.25" customHeight="1">
      <c r="B30" s="428">
        <v>23</v>
      </c>
      <c r="C30" s="470" t="s">
        <v>273</v>
      </c>
      <c r="D30" s="421" t="s">
        <v>123</v>
      </c>
      <c r="E30" s="434">
        <f>[4]Инвестплан!I99</f>
        <v>12</v>
      </c>
      <c r="F30" s="433">
        <f t="shared" si="5"/>
        <v>62</v>
      </c>
      <c r="G30" s="433">
        <f t="shared" si="0"/>
        <v>50</v>
      </c>
      <c r="H30" s="448">
        <f>[4]Инвестплан!J99</f>
        <v>10</v>
      </c>
      <c r="I30" s="449">
        <f>[4]Инвестплан!K99</f>
        <v>10</v>
      </c>
      <c r="J30" s="449">
        <f>[4]Инвестплан!L99</f>
        <v>10</v>
      </c>
      <c r="K30" s="449">
        <f>[4]Инвестплан!M99</f>
        <v>10</v>
      </c>
      <c r="L30" s="449">
        <f>[4]Инвестплан!N99</f>
        <v>10</v>
      </c>
      <c r="M30" s="423"/>
    </row>
    <row r="31" spans="1:158" ht="56.25" customHeight="1">
      <c r="B31" s="428">
        <v>24</v>
      </c>
      <c r="C31" s="470" t="s">
        <v>274</v>
      </c>
      <c r="D31" s="421" t="s">
        <v>123</v>
      </c>
      <c r="E31" s="434">
        <f>[4]Инвестплан!I101</f>
        <v>5</v>
      </c>
      <c r="F31" s="433">
        <f t="shared" si="5"/>
        <v>40</v>
      </c>
      <c r="G31" s="433">
        <f t="shared" si="0"/>
        <v>35</v>
      </c>
      <c r="H31" s="450">
        <f>[4]Инвестплан!J101</f>
        <v>7</v>
      </c>
      <c r="I31" s="431">
        <f>[4]Инвестплан!K101</f>
        <v>7</v>
      </c>
      <c r="J31" s="431">
        <f>[4]Инвестплан!L101</f>
        <v>7</v>
      </c>
      <c r="K31" s="431">
        <f>[4]Инвестплан!M101</f>
        <v>7</v>
      </c>
      <c r="L31" s="431">
        <f>[4]Инвестплан!N101</f>
        <v>7</v>
      </c>
      <c r="M31" s="423"/>
    </row>
    <row r="32" spans="1:158" ht="72.75" customHeight="1">
      <c r="B32" s="428">
        <v>25</v>
      </c>
      <c r="C32" s="470" t="s">
        <v>435</v>
      </c>
      <c r="D32" s="421" t="s">
        <v>123</v>
      </c>
      <c r="E32" s="434">
        <f>[4]Инвестплан!I103</f>
        <v>20</v>
      </c>
      <c r="F32" s="433">
        <f t="shared" si="5"/>
        <v>80</v>
      </c>
      <c r="G32" s="433">
        <f t="shared" si="0"/>
        <v>60</v>
      </c>
      <c r="H32" s="450">
        <f>[4]Инвестплан!J103</f>
        <v>12</v>
      </c>
      <c r="I32" s="431">
        <f>[4]Инвестплан!K103</f>
        <v>12</v>
      </c>
      <c r="J32" s="431">
        <f>[4]Инвестплан!L103</f>
        <v>12</v>
      </c>
      <c r="K32" s="431">
        <f>[4]Инвестплан!M103</f>
        <v>12</v>
      </c>
      <c r="L32" s="431">
        <f>[4]Инвестплан!N103</f>
        <v>12</v>
      </c>
      <c r="M32" s="423"/>
    </row>
    <row r="33" spans="1:158" ht="60.75" customHeight="1">
      <c r="B33" s="428">
        <v>26</v>
      </c>
      <c r="C33" s="471" t="s">
        <v>141</v>
      </c>
      <c r="D33" s="425" t="s">
        <v>138</v>
      </c>
      <c r="E33" s="436">
        <f>[4]Инвестплан!I107</f>
        <v>1</v>
      </c>
      <c r="F33" s="437">
        <f t="shared" si="5"/>
        <v>6</v>
      </c>
      <c r="G33" s="437">
        <f t="shared" si="0"/>
        <v>5</v>
      </c>
      <c r="H33" s="436">
        <f>[4]Инвестплан!J107</f>
        <v>1</v>
      </c>
      <c r="I33" s="436">
        <f>[4]Инвестплан!K107</f>
        <v>1</v>
      </c>
      <c r="J33" s="436">
        <f>[4]Инвестплан!L107</f>
        <v>1</v>
      </c>
      <c r="K33" s="436">
        <f>[4]Инвестплан!M107</f>
        <v>1</v>
      </c>
      <c r="L33" s="436">
        <f>[4]Инвестплан!N107</f>
        <v>1</v>
      </c>
      <c r="M33" s="424"/>
    </row>
    <row r="34" spans="1:158" ht="59.25" customHeight="1">
      <c r="B34" s="428">
        <v>27</v>
      </c>
      <c r="C34" s="424" t="s">
        <v>275</v>
      </c>
      <c r="D34" s="436" t="s">
        <v>266</v>
      </c>
      <c r="E34" s="436">
        <f>[4]Инвестплан!I111</f>
        <v>4</v>
      </c>
      <c r="F34" s="437">
        <f t="shared" si="5"/>
        <v>24</v>
      </c>
      <c r="G34" s="437">
        <f t="shared" si="0"/>
        <v>20</v>
      </c>
      <c r="H34" s="436">
        <f>[4]Инвестплан!J111</f>
        <v>4</v>
      </c>
      <c r="I34" s="436">
        <f>[4]Инвестплан!K111</f>
        <v>4</v>
      </c>
      <c r="J34" s="436">
        <f>[4]Инвестплан!L111</f>
        <v>4</v>
      </c>
      <c r="K34" s="436">
        <f>[4]Инвестплан!M111</f>
        <v>4</v>
      </c>
      <c r="L34" s="436">
        <f>[4]Инвестплан!N111</f>
        <v>4</v>
      </c>
      <c r="M34" s="436"/>
    </row>
    <row r="35" spans="1:158" s="126" customFormat="1" ht="58.5" customHeight="1">
      <c r="A35" s="39"/>
      <c r="B35" s="428">
        <v>28</v>
      </c>
      <c r="C35" s="152" t="s">
        <v>276</v>
      </c>
      <c r="D35" s="451" t="s">
        <v>3</v>
      </c>
      <c r="E35" s="434">
        <f>[4]Инвестплан!I115</f>
        <v>15</v>
      </c>
      <c r="F35" s="433">
        <f t="shared" si="5"/>
        <v>90</v>
      </c>
      <c r="G35" s="433">
        <f t="shared" si="0"/>
        <v>75</v>
      </c>
      <c r="H35" s="434">
        <f>[4]Инвестплан!J115</f>
        <v>15</v>
      </c>
      <c r="I35" s="423">
        <f>[4]Инвестплан!K115</f>
        <v>15</v>
      </c>
      <c r="J35" s="423">
        <f>[4]Инвестплан!L115</f>
        <v>15</v>
      </c>
      <c r="K35" s="423">
        <f>[4]Инвестплан!M115</f>
        <v>15</v>
      </c>
      <c r="L35" s="423">
        <f>[4]Инвестплан!N115</f>
        <v>15</v>
      </c>
      <c r="M35" s="423"/>
      <c r="N35" s="5"/>
      <c r="O35" s="5"/>
      <c r="P35" s="5"/>
      <c r="Q35" s="5"/>
      <c r="R35" s="5"/>
      <c r="S35" s="5"/>
      <c r="T35" s="5"/>
      <c r="U35" s="5"/>
      <c r="V35" s="5"/>
      <c r="W35" s="5"/>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322"/>
      <c r="BC35" s="322"/>
      <c r="BD35" s="322"/>
      <c r="BE35" s="322"/>
      <c r="BF35" s="322"/>
      <c r="BG35" s="322"/>
      <c r="BH35" s="322"/>
      <c r="BI35" s="322"/>
      <c r="BJ35" s="322"/>
      <c r="BK35" s="322"/>
      <c r="BL35" s="322"/>
      <c r="BM35" s="322"/>
      <c r="BN35" s="322"/>
      <c r="BO35" s="322"/>
      <c r="BP35" s="322"/>
      <c r="BQ35" s="322"/>
      <c r="BR35" s="322"/>
      <c r="BS35" s="322"/>
      <c r="BT35" s="322"/>
      <c r="BU35" s="322"/>
      <c r="BV35" s="322"/>
      <c r="BW35" s="322"/>
      <c r="BX35" s="322"/>
      <c r="BY35" s="322"/>
      <c r="BZ35" s="322"/>
      <c r="CA35" s="322"/>
      <c r="CB35" s="322"/>
      <c r="CC35" s="322"/>
      <c r="CD35" s="322"/>
      <c r="CE35" s="322"/>
      <c r="CF35" s="322"/>
      <c r="CG35" s="322"/>
      <c r="CH35" s="322"/>
      <c r="CI35" s="322"/>
      <c r="CJ35" s="322"/>
      <c r="CK35" s="322"/>
      <c r="CL35" s="322"/>
      <c r="CM35" s="322"/>
      <c r="CN35" s="322"/>
      <c r="CO35" s="322"/>
      <c r="CP35" s="322"/>
      <c r="CQ35" s="322"/>
      <c r="CR35" s="322"/>
      <c r="CS35" s="322"/>
      <c r="CT35" s="322"/>
      <c r="CU35" s="322"/>
      <c r="CV35" s="322"/>
      <c r="CW35" s="322"/>
      <c r="CX35" s="322"/>
      <c r="CY35" s="322"/>
      <c r="CZ35" s="322"/>
      <c r="DA35" s="322"/>
      <c r="DB35" s="322"/>
      <c r="DC35" s="322"/>
      <c r="DD35" s="322"/>
      <c r="DE35" s="322"/>
      <c r="DF35" s="322"/>
      <c r="DG35" s="322"/>
      <c r="DH35" s="322"/>
      <c r="DI35" s="322"/>
      <c r="DJ35" s="322"/>
      <c r="DK35" s="322"/>
      <c r="DL35" s="322"/>
      <c r="DM35" s="322"/>
      <c r="DN35" s="322"/>
      <c r="DO35" s="322"/>
      <c r="DP35" s="322"/>
      <c r="DQ35" s="322"/>
      <c r="DR35" s="322"/>
      <c r="DS35" s="322"/>
      <c r="DT35" s="322"/>
      <c r="DU35" s="322"/>
      <c r="DV35" s="322"/>
      <c r="DW35" s="322"/>
      <c r="DX35" s="322"/>
      <c r="DY35" s="322"/>
      <c r="DZ35" s="322"/>
      <c r="EA35" s="322"/>
      <c r="EB35" s="322"/>
      <c r="EC35" s="322"/>
      <c r="ED35" s="322"/>
      <c r="EE35" s="322"/>
      <c r="EF35" s="322"/>
      <c r="EG35" s="322"/>
      <c r="EH35" s="322"/>
      <c r="EI35" s="322"/>
      <c r="EJ35" s="322"/>
      <c r="EK35" s="322"/>
      <c r="EL35" s="322"/>
      <c r="EM35" s="322"/>
      <c r="EN35" s="322"/>
      <c r="EO35" s="322"/>
      <c r="EP35" s="322"/>
      <c r="EQ35" s="322"/>
      <c r="ER35" s="322"/>
      <c r="ES35" s="322"/>
      <c r="ET35" s="322"/>
      <c r="EU35" s="322"/>
      <c r="EV35" s="322"/>
      <c r="EW35" s="322"/>
      <c r="EX35" s="322"/>
      <c r="EY35" s="322"/>
      <c r="EZ35" s="322"/>
      <c r="FA35" s="322"/>
      <c r="FB35" s="322"/>
    </row>
    <row r="36" spans="1:158" s="126" customFormat="1" ht="117.75" customHeight="1">
      <c r="A36" s="39"/>
      <c r="B36" s="428">
        <v>29</v>
      </c>
      <c r="C36" s="152" t="s">
        <v>422</v>
      </c>
      <c r="D36" s="451"/>
      <c r="E36" s="434"/>
      <c r="F36" s="433"/>
      <c r="G36" s="433"/>
      <c r="H36" s="434">
        <f>[1]Инвестплан!J118</f>
        <v>55</v>
      </c>
      <c r="I36" s="434">
        <f>[1]Инвестплан!K118</f>
        <v>55.1</v>
      </c>
      <c r="J36" s="434">
        <f>[1]Инвестплан!L118</f>
        <v>55.2</v>
      </c>
      <c r="K36" s="434">
        <f>[1]Инвестплан!M118</f>
        <v>55.3</v>
      </c>
      <c r="L36" s="434">
        <f>[1]Инвестплан!N118</f>
        <v>55.4</v>
      </c>
      <c r="M36" s="423"/>
      <c r="N36" s="5"/>
      <c r="O36" s="5"/>
      <c r="P36" s="5"/>
      <c r="Q36" s="5"/>
      <c r="R36" s="5"/>
      <c r="S36" s="5"/>
      <c r="T36" s="5"/>
      <c r="U36" s="5"/>
      <c r="V36" s="5"/>
      <c r="W36" s="5"/>
      <c r="X36" s="322"/>
      <c r="Y36" s="322"/>
      <c r="Z36" s="322"/>
      <c r="AA36" s="322"/>
      <c r="AB36" s="322"/>
      <c r="AC36" s="322"/>
      <c r="AD36" s="322"/>
      <c r="AE36" s="322"/>
      <c r="AF36" s="322"/>
      <c r="AG36" s="322"/>
      <c r="AH36" s="322"/>
      <c r="AI36" s="322"/>
      <c r="AJ36" s="322"/>
      <c r="AK36" s="322"/>
      <c r="AL36" s="322"/>
      <c r="AM36" s="322"/>
      <c r="AN36" s="322"/>
      <c r="AO36" s="322"/>
      <c r="AP36" s="322"/>
      <c r="AQ36" s="322"/>
      <c r="AR36" s="322"/>
      <c r="AS36" s="322"/>
      <c r="AT36" s="322"/>
      <c r="AU36" s="322"/>
      <c r="AV36" s="322"/>
      <c r="AW36" s="322"/>
      <c r="AX36" s="322"/>
      <c r="AY36" s="322"/>
      <c r="AZ36" s="322"/>
      <c r="BA36" s="322"/>
      <c r="BB36" s="322"/>
      <c r="BC36" s="322"/>
      <c r="BD36" s="322"/>
      <c r="BE36" s="322"/>
      <c r="BF36" s="322"/>
      <c r="BG36" s="322"/>
      <c r="BH36" s="322"/>
      <c r="BI36" s="322"/>
      <c r="BJ36" s="322"/>
      <c r="BK36" s="322"/>
      <c r="BL36" s="322"/>
      <c r="BM36" s="322"/>
      <c r="BN36" s="322"/>
      <c r="BO36" s="322"/>
      <c r="BP36" s="322"/>
      <c r="BQ36" s="322"/>
      <c r="BR36" s="322"/>
      <c r="BS36" s="322"/>
      <c r="BT36" s="322"/>
      <c r="BU36" s="322"/>
      <c r="BV36" s="322"/>
      <c r="BW36" s="322"/>
      <c r="BX36" s="322"/>
      <c r="BY36" s="322"/>
      <c r="BZ36" s="322"/>
      <c r="CA36" s="322"/>
      <c r="CB36" s="322"/>
      <c r="CC36" s="322"/>
      <c r="CD36" s="322"/>
      <c r="CE36" s="322"/>
      <c r="CF36" s="322"/>
      <c r="CG36" s="322"/>
      <c r="CH36" s="322"/>
      <c r="CI36" s="322"/>
      <c r="CJ36" s="322"/>
      <c r="CK36" s="322"/>
      <c r="CL36" s="322"/>
      <c r="CM36" s="322"/>
      <c r="CN36" s="322"/>
      <c r="CO36" s="322"/>
      <c r="CP36" s="322"/>
      <c r="CQ36" s="322"/>
      <c r="CR36" s="322"/>
      <c r="CS36" s="322"/>
      <c r="CT36" s="322"/>
      <c r="CU36" s="322"/>
      <c r="CV36" s="322"/>
      <c r="CW36" s="322"/>
      <c r="CX36" s="322"/>
      <c r="CY36" s="322"/>
      <c r="CZ36" s="322"/>
      <c r="DA36" s="322"/>
      <c r="DB36" s="322"/>
      <c r="DC36" s="322"/>
      <c r="DD36" s="322"/>
      <c r="DE36" s="322"/>
      <c r="DF36" s="322"/>
      <c r="DG36" s="322"/>
      <c r="DH36" s="322"/>
      <c r="DI36" s="322"/>
      <c r="DJ36" s="322"/>
      <c r="DK36" s="322"/>
      <c r="DL36" s="322"/>
      <c r="DM36" s="322"/>
      <c r="DN36" s="322"/>
      <c r="DO36" s="322"/>
      <c r="DP36" s="322"/>
      <c r="DQ36" s="322"/>
      <c r="DR36" s="322"/>
      <c r="DS36" s="322"/>
      <c r="DT36" s="322"/>
      <c r="DU36" s="322"/>
      <c r="DV36" s="322"/>
      <c r="DW36" s="322"/>
      <c r="DX36" s="322"/>
      <c r="DY36" s="322"/>
      <c r="DZ36" s="322"/>
      <c r="EA36" s="322"/>
      <c r="EB36" s="322"/>
      <c r="EC36" s="322"/>
      <c r="ED36" s="322"/>
      <c r="EE36" s="322"/>
      <c r="EF36" s="322"/>
      <c r="EG36" s="322"/>
      <c r="EH36" s="322"/>
      <c r="EI36" s="322"/>
      <c r="EJ36" s="322"/>
      <c r="EK36" s="322"/>
      <c r="EL36" s="322"/>
      <c r="EM36" s="322"/>
      <c r="EN36" s="322"/>
      <c r="EO36" s="322"/>
      <c r="EP36" s="322"/>
      <c r="EQ36" s="322"/>
      <c r="ER36" s="322"/>
      <c r="ES36" s="322"/>
      <c r="ET36" s="322"/>
      <c r="EU36" s="322"/>
      <c r="EV36" s="322"/>
      <c r="EW36" s="322"/>
      <c r="EX36" s="322"/>
      <c r="EY36" s="322"/>
      <c r="EZ36" s="322"/>
      <c r="FA36" s="322"/>
      <c r="FB36" s="322"/>
    </row>
    <row r="37" spans="1:158" ht="82.5" customHeight="1">
      <c r="B37" s="480">
        <v>30</v>
      </c>
      <c r="C37" s="445" t="s">
        <v>209</v>
      </c>
      <c r="D37" s="349" t="s">
        <v>279</v>
      </c>
      <c r="E37" s="349">
        <f>[4]Инвестплан!I119</f>
        <v>960</v>
      </c>
      <c r="F37" s="347">
        <f t="shared" si="5"/>
        <v>5760</v>
      </c>
      <c r="G37" s="348">
        <f t="shared" si="0"/>
        <v>4800</v>
      </c>
      <c r="H37" s="349">
        <f>[4]Инвестплан!J119</f>
        <v>960</v>
      </c>
      <c r="I37" s="349">
        <f>[4]Инвестплан!K119</f>
        <v>960</v>
      </c>
      <c r="J37" s="349">
        <f>[4]Инвестплан!L119</f>
        <v>960</v>
      </c>
      <c r="K37" s="349">
        <f>[4]Инвестплан!M119</f>
        <v>960</v>
      </c>
      <c r="L37" s="349">
        <f>[4]Инвестплан!N119</f>
        <v>960</v>
      </c>
      <c r="M37" s="445"/>
    </row>
    <row r="38" spans="1:158" ht="98.25" customHeight="1">
      <c r="B38" s="480">
        <v>31</v>
      </c>
      <c r="C38" s="445" t="s">
        <v>211</v>
      </c>
      <c r="D38" s="349" t="s">
        <v>278</v>
      </c>
      <c r="E38" s="349">
        <f>[4]Инвестплан!I123</f>
        <v>4</v>
      </c>
      <c r="F38" s="347">
        <f t="shared" si="5"/>
        <v>24</v>
      </c>
      <c r="G38" s="348">
        <f t="shared" si="0"/>
        <v>20</v>
      </c>
      <c r="H38" s="349">
        <f>[4]Инвестплан!J123</f>
        <v>4</v>
      </c>
      <c r="I38" s="349">
        <f>[4]Инвестплан!K123</f>
        <v>4</v>
      </c>
      <c r="J38" s="349">
        <f>[4]Инвестплан!L123</f>
        <v>4</v>
      </c>
      <c r="K38" s="349">
        <f>[4]Инвестплан!M123</f>
        <v>4</v>
      </c>
      <c r="L38" s="349">
        <f>[4]Инвестплан!N123</f>
        <v>4</v>
      </c>
      <c r="M38" s="445"/>
    </row>
    <row r="39" spans="1:158" ht="83.25" customHeight="1">
      <c r="B39" s="428">
        <v>32</v>
      </c>
      <c r="C39" s="445" t="s">
        <v>277</v>
      </c>
      <c r="D39" s="349" t="s">
        <v>278</v>
      </c>
      <c r="E39" s="349">
        <f>[4]Инвестплан!I127</f>
        <v>4</v>
      </c>
      <c r="F39" s="347">
        <f t="shared" si="5"/>
        <v>24</v>
      </c>
      <c r="G39" s="348">
        <f t="shared" si="0"/>
        <v>20</v>
      </c>
      <c r="H39" s="349">
        <f>[4]Инвестплан!J127</f>
        <v>4</v>
      </c>
      <c r="I39" s="349">
        <f>[4]Инвестплан!K127</f>
        <v>4</v>
      </c>
      <c r="J39" s="349">
        <f>[4]Инвестплан!L127</f>
        <v>4</v>
      </c>
      <c r="K39" s="349">
        <f>[4]Инвестплан!M127</f>
        <v>4</v>
      </c>
      <c r="L39" s="349">
        <f>[4]Инвестплан!N127</f>
        <v>4</v>
      </c>
      <c r="M39" s="445"/>
    </row>
    <row r="40" spans="1:158" ht="45.75" customHeight="1">
      <c r="B40" s="428">
        <v>33</v>
      </c>
      <c r="C40" s="445" t="s">
        <v>367</v>
      </c>
      <c r="D40" s="349" t="s">
        <v>138</v>
      </c>
      <c r="E40" s="349">
        <v>0</v>
      </c>
      <c r="F40" s="347">
        <f t="shared" si="5"/>
        <v>4</v>
      </c>
      <c r="G40" s="348">
        <f t="shared" si="0"/>
        <v>4</v>
      </c>
      <c r="H40" s="349">
        <f>[1]Инвестплан!K125</f>
        <v>1</v>
      </c>
      <c r="I40" s="349">
        <f>[1]Инвестплан!L125</f>
        <v>1</v>
      </c>
      <c r="J40" s="349">
        <f>[1]Инвестплан!M125</f>
        <v>1</v>
      </c>
      <c r="K40" s="349">
        <f>[1]Инвестплан!N125</f>
        <v>1</v>
      </c>
      <c r="L40" s="349">
        <f>[1]Инвестплан!O125</f>
        <v>0</v>
      </c>
      <c r="M40" s="445"/>
    </row>
    <row r="41" spans="1:158" ht="69.75" customHeight="1">
      <c r="B41" s="428">
        <v>34</v>
      </c>
      <c r="C41" s="483" t="s">
        <v>424</v>
      </c>
      <c r="D41" s="349"/>
      <c r="E41" s="349"/>
      <c r="F41" s="347"/>
      <c r="G41" s="348"/>
      <c r="H41" s="349">
        <f>[1]Инвестплан!J129</f>
        <v>90.488791769738413</v>
      </c>
      <c r="I41" s="349">
        <f>[1]Инвестплан!K129</f>
        <v>97.333254927455783</v>
      </c>
      <c r="J41" s="349">
        <f>[1]Инвестплан!L129</f>
        <v>98.337160259285895</v>
      </c>
      <c r="K41" s="349">
        <f>[1]Инвестплан!M129</f>
        <v>98.865255256047291</v>
      </c>
      <c r="L41" s="349">
        <f>[1]Инвестплан!N129</f>
        <v>98.865255256047291</v>
      </c>
      <c r="M41" s="445"/>
    </row>
    <row r="42" spans="1:158" ht="115.5" customHeight="1">
      <c r="B42" s="428">
        <v>35</v>
      </c>
      <c r="C42" s="443" t="s">
        <v>436</v>
      </c>
      <c r="D42" s="417" t="s">
        <v>123</v>
      </c>
      <c r="E42" s="417">
        <f>[4]Инвестплан!I131</f>
        <v>2</v>
      </c>
      <c r="F42" s="347">
        <f t="shared" si="5"/>
        <v>12</v>
      </c>
      <c r="G42" s="348">
        <f t="shared" si="0"/>
        <v>10</v>
      </c>
      <c r="H42" s="417">
        <f>[4]Инвестплан!J131</f>
        <v>2</v>
      </c>
      <c r="I42" s="417">
        <f>[4]Инвестплан!K131</f>
        <v>2</v>
      </c>
      <c r="J42" s="417">
        <f>[4]Инвестплан!L131</f>
        <v>2</v>
      </c>
      <c r="K42" s="417">
        <f>[4]Инвестплан!M131</f>
        <v>2</v>
      </c>
      <c r="L42" s="417">
        <f>[4]Инвестплан!N131</f>
        <v>2</v>
      </c>
      <c r="M42" s="349"/>
    </row>
    <row r="43" spans="1:158" ht="69.75" customHeight="1">
      <c r="B43" s="428">
        <v>36</v>
      </c>
      <c r="C43" s="415" t="s">
        <v>148</v>
      </c>
      <c r="D43" s="419" t="s">
        <v>280</v>
      </c>
      <c r="E43" s="452">
        <f>[4]Инвестплан!I133</f>
        <v>3</v>
      </c>
      <c r="F43" s="433">
        <f t="shared" si="5"/>
        <v>18</v>
      </c>
      <c r="G43" s="433">
        <f t="shared" si="0"/>
        <v>15</v>
      </c>
      <c r="H43" s="452">
        <f>[4]Инвестплан!J133</f>
        <v>3</v>
      </c>
      <c r="I43" s="452">
        <f>[4]Инвестплан!K133</f>
        <v>3</v>
      </c>
      <c r="J43" s="419">
        <f>[4]Инвестплан!L133</f>
        <v>3</v>
      </c>
      <c r="K43" s="419">
        <f>[4]Инвестплан!M133</f>
        <v>3</v>
      </c>
      <c r="L43" s="419">
        <f>[4]Инвестплан!N133</f>
        <v>3</v>
      </c>
      <c r="M43" s="423"/>
    </row>
    <row r="44" spans="1:158" ht="60" customHeight="1">
      <c r="B44" s="428">
        <v>37</v>
      </c>
      <c r="C44" s="443" t="s">
        <v>437</v>
      </c>
      <c r="D44" s="444" t="s">
        <v>123</v>
      </c>
      <c r="E44" s="417">
        <f>[4]Инвестплан!I135</f>
        <v>12</v>
      </c>
      <c r="F44" s="347">
        <f t="shared" si="5"/>
        <v>72</v>
      </c>
      <c r="G44" s="348">
        <f t="shared" si="0"/>
        <v>60</v>
      </c>
      <c r="H44" s="444">
        <f>[4]Инвестплан!J135</f>
        <v>12</v>
      </c>
      <c r="I44" s="444">
        <f>[4]Инвестплан!K135</f>
        <v>12</v>
      </c>
      <c r="J44" s="444">
        <f>[4]Инвестплан!L135</f>
        <v>12</v>
      </c>
      <c r="K44" s="444">
        <f>[4]Инвестплан!M135</f>
        <v>12</v>
      </c>
      <c r="L44" s="444">
        <f>[4]Инвестплан!N135</f>
        <v>12</v>
      </c>
      <c r="M44" s="349"/>
    </row>
    <row r="45" spans="1:158" ht="95.25" customHeight="1">
      <c r="B45" s="428">
        <v>38</v>
      </c>
      <c r="C45" s="453" t="s">
        <v>281</v>
      </c>
      <c r="D45" s="421" t="s">
        <v>185</v>
      </c>
      <c r="E45" s="452">
        <f>[4]Инвестплан!I137</f>
        <v>3</v>
      </c>
      <c r="F45" s="433">
        <f t="shared" si="5"/>
        <v>18</v>
      </c>
      <c r="G45" s="433">
        <f t="shared" si="0"/>
        <v>15</v>
      </c>
      <c r="H45" s="419">
        <f>[4]Инвестплан!J137</f>
        <v>3</v>
      </c>
      <c r="I45" s="419">
        <f>[4]Инвестплан!K137</f>
        <v>3</v>
      </c>
      <c r="J45" s="419">
        <f>[4]Инвестплан!L137</f>
        <v>3</v>
      </c>
      <c r="K45" s="419">
        <f>[4]Инвестплан!M137</f>
        <v>3</v>
      </c>
      <c r="L45" s="419">
        <f>[4]Инвестплан!N137</f>
        <v>3</v>
      </c>
      <c r="M45" s="421"/>
    </row>
    <row r="46" spans="1:158" ht="103.5" customHeight="1">
      <c r="B46" s="428">
        <v>39</v>
      </c>
      <c r="C46" s="443" t="s">
        <v>282</v>
      </c>
      <c r="D46" s="444" t="s">
        <v>116</v>
      </c>
      <c r="E46" s="444">
        <f>[1]Инвестплан!I138</f>
        <v>50000</v>
      </c>
      <c r="F46" s="347">
        <f t="shared" si="5"/>
        <v>150000</v>
      </c>
      <c r="G46" s="348">
        <f t="shared" si="0"/>
        <v>100000</v>
      </c>
      <c r="H46" s="444">
        <f>[1]Инвестплан!J138</f>
        <v>50000</v>
      </c>
      <c r="I46" s="444">
        <f>[1]Инвестплан!K138</f>
        <v>50000</v>
      </c>
      <c r="J46" s="444">
        <f>[1]Инвестплан!L138</f>
        <v>0</v>
      </c>
      <c r="K46" s="444">
        <f>[1]Инвестплан!M138</f>
        <v>0</v>
      </c>
      <c r="L46" s="444">
        <f>[1]Инвестплан!N138</f>
        <v>0</v>
      </c>
      <c r="M46" s="349"/>
    </row>
    <row r="47" spans="1:158" ht="103.5" customHeight="1">
      <c r="B47" s="428">
        <v>40</v>
      </c>
      <c r="C47" s="518" t="s">
        <v>426</v>
      </c>
      <c r="D47" s="444"/>
      <c r="E47" s="444"/>
      <c r="F47" s="347"/>
      <c r="G47" s="348"/>
      <c r="H47" s="444">
        <f>[1]Инвестплан!J143</f>
        <v>74.773333333333326</v>
      </c>
      <c r="I47" s="444">
        <f>[1]Инвестплан!K143</f>
        <v>78.316666666666677</v>
      </c>
      <c r="J47" s="444">
        <f>[1]Инвестплан!L143</f>
        <v>80.533333333333331</v>
      </c>
      <c r="K47" s="444">
        <f>[1]Инвестплан!M143</f>
        <v>80.766666666666666</v>
      </c>
      <c r="L47" s="444">
        <f>[1]Инвестплан!N143</f>
        <v>81</v>
      </c>
      <c r="M47" s="349"/>
    </row>
    <row r="48" spans="1:158" s="27" customFormat="1" ht="59.25" customHeight="1">
      <c r="A48" s="39"/>
      <c r="B48" s="428">
        <v>41</v>
      </c>
      <c r="C48" s="350" t="s">
        <v>438</v>
      </c>
      <c r="D48" s="346" t="s">
        <v>116</v>
      </c>
      <c r="E48" s="454">
        <f>[1]Инвестплан!I146</f>
        <v>18</v>
      </c>
      <c r="F48" s="347">
        <f t="shared" ref="F48" si="6">E48+H48+I48+J48+K48+L48</f>
        <v>110</v>
      </c>
      <c r="G48" s="348">
        <f t="shared" ref="G48" si="7">F48-E48</f>
        <v>92</v>
      </c>
      <c r="H48" s="444">
        <f>[1]Инвестплан!J146</f>
        <v>17</v>
      </c>
      <c r="I48" s="444">
        <f>[1]Инвестплан!K146</f>
        <v>19</v>
      </c>
      <c r="J48" s="444">
        <f>[1]Инвестплан!L146</f>
        <v>19</v>
      </c>
      <c r="K48" s="444">
        <f>[1]Инвестплан!M146</f>
        <v>18</v>
      </c>
      <c r="L48" s="444">
        <f>[1]Инвестплан!N146</f>
        <v>19</v>
      </c>
      <c r="M48" s="519"/>
      <c r="N48" s="5"/>
      <c r="O48" s="5"/>
      <c r="P48" s="5"/>
      <c r="Q48" s="5"/>
      <c r="R48" s="5"/>
      <c r="S48" s="5"/>
      <c r="T48" s="5"/>
      <c r="U48" s="5"/>
      <c r="V48" s="5"/>
      <c r="W48" s="5"/>
      <c r="X48" s="321"/>
      <c r="Y48" s="321"/>
      <c r="Z48" s="321"/>
      <c r="AA48" s="321"/>
      <c r="AB48" s="321"/>
      <c r="AC48" s="321"/>
      <c r="AD48" s="321"/>
      <c r="AE48" s="321"/>
      <c r="AF48" s="321"/>
      <c r="AG48" s="321"/>
      <c r="AH48" s="321"/>
      <c r="AI48" s="321"/>
      <c r="AJ48" s="321"/>
      <c r="AK48" s="321"/>
      <c r="AL48" s="321"/>
      <c r="AM48" s="321"/>
      <c r="AN48" s="321"/>
      <c r="AO48" s="321"/>
      <c r="AP48" s="321"/>
      <c r="AQ48" s="321"/>
      <c r="AR48" s="321"/>
      <c r="AS48" s="321"/>
      <c r="AT48" s="321"/>
      <c r="AU48" s="321"/>
      <c r="AV48" s="321"/>
      <c r="AW48" s="321"/>
      <c r="AX48" s="321"/>
      <c r="AY48" s="321"/>
      <c r="AZ48" s="321"/>
      <c r="BA48" s="321"/>
      <c r="BB48" s="321"/>
      <c r="BC48" s="321"/>
      <c r="BD48" s="321"/>
      <c r="BE48" s="321"/>
      <c r="BF48" s="321"/>
      <c r="BG48" s="321"/>
      <c r="BH48" s="321"/>
      <c r="BI48" s="321"/>
      <c r="BJ48" s="321"/>
      <c r="BK48" s="321"/>
      <c r="BL48" s="321"/>
      <c r="BM48" s="321"/>
      <c r="BN48" s="321"/>
      <c r="BO48" s="321"/>
      <c r="BP48" s="321"/>
      <c r="BQ48" s="321"/>
      <c r="BR48" s="321"/>
      <c r="BS48" s="321"/>
      <c r="BT48" s="321"/>
      <c r="BU48" s="321"/>
      <c r="BV48" s="321"/>
      <c r="BW48" s="321"/>
      <c r="BX48" s="321"/>
      <c r="BY48" s="321"/>
      <c r="BZ48" s="321"/>
      <c r="CA48" s="321"/>
      <c r="CB48" s="321"/>
      <c r="CC48" s="321"/>
      <c r="CD48" s="321"/>
      <c r="CE48" s="321"/>
      <c r="CF48" s="321"/>
      <c r="CG48" s="321"/>
      <c r="CH48" s="321"/>
      <c r="CI48" s="321"/>
      <c r="CJ48" s="321"/>
      <c r="CK48" s="321"/>
      <c r="CL48" s="321"/>
      <c r="CM48" s="321"/>
      <c r="CN48" s="321"/>
      <c r="CO48" s="321"/>
      <c r="CP48" s="321"/>
      <c r="CQ48" s="321"/>
      <c r="CR48" s="321"/>
      <c r="CS48" s="321"/>
      <c r="CT48" s="321"/>
      <c r="CU48" s="321"/>
      <c r="CV48" s="321"/>
      <c r="CW48" s="321"/>
      <c r="CX48" s="321"/>
      <c r="CY48" s="321"/>
      <c r="CZ48" s="321"/>
      <c r="DA48" s="321"/>
      <c r="DB48" s="321"/>
      <c r="DC48" s="321"/>
      <c r="DD48" s="321"/>
      <c r="DE48" s="321"/>
      <c r="DF48" s="321"/>
      <c r="DG48" s="321"/>
      <c r="DH48" s="321"/>
      <c r="DI48" s="321"/>
      <c r="DJ48" s="321"/>
      <c r="DK48" s="321"/>
      <c r="DL48" s="321"/>
      <c r="DM48" s="321"/>
      <c r="DN48" s="321"/>
      <c r="DO48" s="321"/>
      <c r="DP48" s="321"/>
      <c r="DQ48" s="321"/>
      <c r="DR48" s="321"/>
      <c r="DS48" s="321"/>
      <c r="DT48" s="321"/>
      <c r="DU48" s="321"/>
      <c r="DV48" s="321"/>
      <c r="DW48" s="321"/>
      <c r="DX48" s="321"/>
      <c r="DY48" s="321"/>
      <c r="DZ48" s="321"/>
      <c r="EA48" s="321"/>
      <c r="EB48" s="321"/>
      <c r="EC48" s="321"/>
      <c r="ED48" s="321"/>
      <c r="EE48" s="321"/>
      <c r="EF48" s="321"/>
      <c r="EG48" s="321"/>
      <c r="EH48" s="321"/>
      <c r="EI48" s="321"/>
      <c r="EJ48" s="321"/>
      <c r="EK48" s="321"/>
      <c r="EL48" s="321"/>
      <c r="EM48" s="321"/>
      <c r="EN48" s="321"/>
      <c r="EO48" s="321"/>
      <c r="EP48" s="321"/>
      <c r="EQ48" s="321"/>
      <c r="ER48" s="321"/>
      <c r="ES48" s="321"/>
      <c r="ET48" s="321"/>
      <c r="EU48" s="321"/>
      <c r="EV48" s="321"/>
      <c r="EW48" s="321"/>
      <c r="EX48" s="321"/>
      <c r="EY48" s="321"/>
      <c r="EZ48" s="321"/>
      <c r="FA48" s="321"/>
      <c r="FB48" s="321"/>
    </row>
    <row r="49" spans="1:158" ht="85.5" customHeight="1">
      <c r="B49" s="428">
        <v>42</v>
      </c>
      <c r="C49" s="350" t="s">
        <v>283</v>
      </c>
      <c r="D49" s="346" t="s">
        <v>185</v>
      </c>
      <c r="E49" s="346">
        <f>[4]Инвестплан!I155</f>
        <v>6</v>
      </c>
      <c r="F49" s="347">
        <f t="shared" si="5"/>
        <v>36</v>
      </c>
      <c r="G49" s="348">
        <f t="shared" si="0"/>
        <v>30</v>
      </c>
      <c r="H49" s="346">
        <f>[4]Инвестплан!J155</f>
        <v>6</v>
      </c>
      <c r="I49" s="346">
        <f>[4]Инвестплан!K155</f>
        <v>6</v>
      </c>
      <c r="J49" s="346">
        <f>[4]Инвестплан!L155</f>
        <v>6</v>
      </c>
      <c r="K49" s="346">
        <f>[4]Инвестплан!M155</f>
        <v>6</v>
      </c>
      <c r="L49" s="346">
        <f>[4]Инвестплан!N155</f>
        <v>6</v>
      </c>
      <c r="M49" s="346"/>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row>
    <row r="50" spans="1:158" ht="84.75" customHeight="1">
      <c r="B50" s="428">
        <v>43</v>
      </c>
      <c r="C50" s="472" t="s">
        <v>439</v>
      </c>
      <c r="D50" s="346" t="s">
        <v>132</v>
      </c>
      <c r="E50" s="346">
        <f>[4]Инвестплан!I159</f>
        <v>21</v>
      </c>
      <c r="F50" s="347">
        <f>E50+H50+I50+J50+K50+L50</f>
        <v>176</v>
      </c>
      <c r="G50" s="348">
        <f t="shared" si="0"/>
        <v>155</v>
      </c>
      <c r="H50" s="346">
        <f>[4]Инвестплан!J159</f>
        <v>20</v>
      </c>
      <c r="I50" s="346">
        <f>[4]Инвестплан!K159</f>
        <v>34</v>
      </c>
      <c r="J50" s="346">
        <f>[4]Инвестплан!L159</f>
        <v>33</v>
      </c>
      <c r="K50" s="346">
        <f>[4]Инвестплан!M159</f>
        <v>34</v>
      </c>
      <c r="L50" s="346">
        <f>[4]Инвестплан!N159</f>
        <v>34</v>
      </c>
      <c r="M50" s="150"/>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row>
    <row r="51" spans="1:158" ht="61.5" customHeight="1">
      <c r="B51" s="428">
        <v>44</v>
      </c>
      <c r="C51" s="483" t="s">
        <v>440</v>
      </c>
      <c r="D51" s="346" t="s">
        <v>138</v>
      </c>
      <c r="E51" s="346">
        <f>[1]Инвестплан!I157</f>
        <v>1</v>
      </c>
      <c r="F51" s="347">
        <f t="shared" ref="F51" si="8">E51+H51+I51+J51+K51+L51</f>
        <v>2</v>
      </c>
      <c r="G51" s="348">
        <f t="shared" si="0"/>
        <v>1</v>
      </c>
      <c r="H51" s="349">
        <f>[1]Инвестплан!J157</f>
        <v>1</v>
      </c>
      <c r="I51" s="349">
        <f>[1]Инвестплан!K157</f>
        <v>0</v>
      </c>
      <c r="J51" s="349">
        <f>[1]Инвестплан!L157</f>
        <v>0</v>
      </c>
      <c r="K51" s="349">
        <f>[1]Инвестплан!M157</f>
        <v>0</v>
      </c>
      <c r="L51" s="349">
        <f>[1]Инвестплан!N157</f>
        <v>0</v>
      </c>
      <c r="M51" s="350"/>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row>
    <row r="52" spans="1:158" s="5" customFormat="1" hidden="1">
      <c r="A52" s="39"/>
      <c r="B52" s="405"/>
      <c r="C52" s="146"/>
      <c r="D52" s="405"/>
      <c r="E52" s="405"/>
      <c r="F52" s="405"/>
      <c r="G52" s="405"/>
      <c r="H52" s="405"/>
      <c r="I52" s="405"/>
      <c r="J52" s="405"/>
      <c r="K52" s="405"/>
      <c r="L52" s="405"/>
      <c r="M52" s="405"/>
    </row>
    <row r="53" spans="1:158" s="5" customFormat="1" hidden="1">
      <c r="A53" s="39"/>
      <c r="B53" s="405"/>
      <c r="C53" s="146"/>
      <c r="D53" s="405"/>
      <c r="E53" s="405"/>
      <c r="F53" s="405"/>
      <c r="G53" s="405"/>
      <c r="H53" s="405"/>
      <c r="I53" s="405"/>
      <c r="J53" s="405"/>
      <c r="K53" s="405"/>
      <c r="L53" s="405"/>
      <c r="M53" s="405"/>
    </row>
    <row r="54" spans="1:158" s="5" customFormat="1" hidden="1">
      <c r="A54" s="39"/>
      <c r="B54" s="405"/>
      <c r="C54" s="146"/>
      <c r="D54" s="405"/>
      <c r="E54" s="405"/>
      <c r="F54" s="405"/>
      <c r="G54" s="405"/>
      <c r="H54" s="405"/>
      <c r="I54" s="405"/>
      <c r="J54" s="405"/>
      <c r="K54" s="405"/>
      <c r="L54" s="405"/>
      <c r="M54" s="405"/>
    </row>
    <row r="55" spans="1:158" s="5" customFormat="1" hidden="1">
      <c r="A55" s="39"/>
      <c r="B55" s="405"/>
      <c r="C55" s="146"/>
      <c r="D55" s="405"/>
      <c r="E55" s="405"/>
      <c r="F55" s="405"/>
      <c r="G55" s="405"/>
      <c r="H55" s="405"/>
      <c r="I55" s="405"/>
      <c r="J55" s="405"/>
      <c r="K55" s="405"/>
      <c r="L55" s="405"/>
      <c r="M55" s="405"/>
    </row>
    <row r="56" spans="1:158" s="5" customFormat="1" hidden="1">
      <c r="A56" s="39"/>
      <c r="B56" s="405"/>
      <c r="C56" s="146"/>
      <c r="D56" s="405"/>
      <c r="E56" s="405"/>
      <c r="F56" s="405"/>
      <c r="G56" s="405"/>
      <c r="H56" s="405"/>
      <c r="I56" s="405"/>
      <c r="J56" s="405"/>
      <c r="K56" s="405"/>
      <c r="L56" s="405"/>
      <c r="M56" s="405"/>
    </row>
    <row r="57" spans="1:158" s="5" customFormat="1" hidden="1">
      <c r="A57" s="39"/>
      <c r="B57" s="405"/>
      <c r="C57" s="146"/>
      <c r="D57" s="405"/>
      <c r="E57" s="405"/>
      <c r="F57" s="405"/>
      <c r="G57" s="405"/>
      <c r="H57" s="405"/>
      <c r="I57" s="405"/>
      <c r="J57" s="405"/>
      <c r="K57" s="405"/>
      <c r="L57" s="405"/>
      <c r="M57" s="405"/>
    </row>
    <row r="58" spans="1:158" s="5" customFormat="1" hidden="1">
      <c r="A58" s="39"/>
      <c r="B58" s="405"/>
      <c r="C58" s="146"/>
      <c r="D58" s="405"/>
      <c r="E58" s="405"/>
      <c r="F58" s="405"/>
      <c r="G58" s="405"/>
      <c r="H58" s="405"/>
      <c r="I58" s="405"/>
      <c r="J58" s="405"/>
      <c r="K58" s="405"/>
      <c r="L58" s="405"/>
      <c r="M58" s="405"/>
    </row>
    <row r="59" spans="1:158" s="5" customFormat="1" hidden="1">
      <c r="A59" s="39"/>
      <c r="B59" s="405"/>
      <c r="C59" s="146"/>
      <c r="D59" s="405"/>
      <c r="E59" s="405"/>
      <c r="F59" s="405"/>
      <c r="G59" s="405"/>
      <c r="H59" s="405"/>
      <c r="I59" s="405"/>
      <c r="J59" s="405"/>
      <c r="K59" s="405"/>
      <c r="L59" s="405"/>
      <c r="M59" s="405"/>
    </row>
  </sheetData>
  <mergeCells count="9">
    <mergeCell ref="L1:M1"/>
    <mergeCell ref="B5:B6"/>
    <mergeCell ref="C5:C6"/>
    <mergeCell ref="D5:D6"/>
    <mergeCell ref="E5:E6"/>
    <mergeCell ref="F5:F6"/>
    <mergeCell ref="G5:G6"/>
    <mergeCell ref="H5:L5"/>
    <mergeCell ref="M5:M6"/>
  </mergeCells>
  <pageMargins left="0.7" right="0.7" top="0.75" bottom="0.75" header="0.3" footer="0.3"/>
  <pageSetup paperSize="9" scale="13"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0C1AE-BFD4-40F2-AE53-D0DCC7A5625B}">
  <dimension ref="B1:AA55"/>
  <sheetViews>
    <sheetView tabSelected="1" topLeftCell="A30" zoomScale="70" zoomScaleNormal="70" workbookViewId="0">
      <selection activeCell="H54" sqref="H54"/>
    </sheetView>
  </sheetViews>
  <sheetFormatPr defaultRowHeight="15"/>
  <cols>
    <col min="1" max="1" width="1" style="1" customWidth="1"/>
    <col min="2" max="2" width="7.28515625" style="155" customWidth="1"/>
    <col min="3" max="3" width="40.140625" style="156" customWidth="1"/>
    <col min="4" max="4" width="11" style="157" customWidth="1"/>
    <col min="5" max="5" width="12.28515625" style="157" customWidth="1"/>
    <col min="6" max="6" width="10.7109375" style="158" customWidth="1"/>
    <col min="7" max="7" width="9.7109375" style="158" customWidth="1"/>
    <col min="8" max="8" width="14.7109375" style="158" customWidth="1"/>
    <col min="9" max="9" width="13.85546875" style="157" customWidth="1"/>
    <col min="10" max="10" width="14" style="157" customWidth="1"/>
    <col min="11" max="11" width="14.42578125" style="157" customWidth="1"/>
    <col min="12" max="12" width="15.140625" style="157" customWidth="1"/>
    <col min="13" max="13" width="13.85546875" style="157" customWidth="1"/>
    <col min="14" max="14" width="12.28515625" style="157" customWidth="1"/>
    <col min="15" max="15" width="13.42578125" style="157" customWidth="1"/>
    <col min="16" max="16" width="42.140625" style="159" customWidth="1"/>
    <col min="17" max="18" width="9.140625" style="79"/>
    <col min="19" max="19" width="9.140625" style="1"/>
    <col min="20" max="20" width="36.42578125" style="1" customWidth="1"/>
    <col min="21" max="27" width="14.42578125" style="1" customWidth="1"/>
    <col min="28" max="16384" width="9.140625" style="1"/>
  </cols>
  <sheetData>
    <row r="1" spans="2:20">
      <c r="O1" s="811"/>
      <c r="P1" s="811"/>
    </row>
    <row r="2" spans="2:20">
      <c r="E2" s="160"/>
      <c r="G2" s="161"/>
      <c r="H2" s="161"/>
      <c r="I2" s="160"/>
      <c r="J2" s="160"/>
      <c r="K2" s="160"/>
      <c r="L2" s="160"/>
      <c r="M2" s="406"/>
      <c r="N2" s="406"/>
      <c r="O2" s="811"/>
      <c r="P2" s="811"/>
    </row>
    <row r="3" spans="2:20">
      <c r="B3" s="407"/>
      <c r="C3" s="812" t="s">
        <v>284</v>
      </c>
      <c r="D3" s="812"/>
      <c r="E3" s="812"/>
      <c r="F3" s="812"/>
      <c r="G3" s="812"/>
      <c r="H3" s="812"/>
      <c r="I3" s="812"/>
      <c r="J3" s="812"/>
      <c r="K3" s="812"/>
      <c r="L3" s="812"/>
      <c r="M3" s="812"/>
      <c r="N3" s="812"/>
      <c r="O3" s="812"/>
      <c r="P3" s="812"/>
    </row>
    <row r="4" spans="2:20">
      <c r="B4" s="407"/>
      <c r="C4" s="407"/>
      <c r="D4" s="407"/>
      <c r="E4" s="407"/>
      <c r="F4" s="162"/>
      <c r="G4" s="162"/>
      <c r="H4" s="162"/>
      <c r="I4" s="408"/>
      <c r="J4" s="408"/>
      <c r="K4" s="408"/>
      <c r="L4" s="813"/>
      <c r="M4" s="813"/>
      <c r="N4" s="407"/>
      <c r="O4" s="407"/>
      <c r="P4" s="163"/>
    </row>
    <row r="5" spans="2:20" ht="15.75" thickBot="1">
      <c r="B5" s="407"/>
    </row>
    <row r="6" spans="2:20" s="164" customFormat="1" ht="25.5" customHeight="1" thickBot="1">
      <c r="B6" s="814" t="s">
        <v>0</v>
      </c>
      <c r="C6" s="816" t="s">
        <v>285</v>
      </c>
      <c r="D6" s="818" t="s">
        <v>37</v>
      </c>
      <c r="E6" s="820" t="s">
        <v>286</v>
      </c>
      <c r="F6" s="822" t="s">
        <v>287</v>
      </c>
      <c r="G6" s="824" t="s">
        <v>288</v>
      </c>
      <c r="H6" s="829" t="s">
        <v>289</v>
      </c>
      <c r="I6" s="830"/>
      <c r="J6" s="830"/>
      <c r="K6" s="830"/>
      <c r="L6" s="831"/>
      <c r="M6" s="814" t="s">
        <v>290</v>
      </c>
      <c r="N6" s="820" t="s">
        <v>291</v>
      </c>
      <c r="O6" s="816"/>
      <c r="P6" s="832" t="s">
        <v>292</v>
      </c>
    </row>
    <row r="7" spans="2:20" s="164" customFormat="1" ht="53.25" customHeight="1">
      <c r="B7" s="815"/>
      <c r="C7" s="817"/>
      <c r="D7" s="819"/>
      <c r="E7" s="821"/>
      <c r="F7" s="823"/>
      <c r="G7" s="825"/>
      <c r="H7" s="165">
        <v>2026</v>
      </c>
      <c r="I7" s="166">
        <v>2027</v>
      </c>
      <c r="J7" s="167">
        <v>2028</v>
      </c>
      <c r="K7" s="168">
        <v>2029</v>
      </c>
      <c r="L7" s="167">
        <v>2030</v>
      </c>
      <c r="M7" s="815"/>
      <c r="N7" s="455" t="s">
        <v>293</v>
      </c>
      <c r="O7" s="410" t="s">
        <v>294</v>
      </c>
      <c r="P7" s="833"/>
    </row>
    <row r="8" spans="2:20">
      <c r="B8" s="409">
        <v>1</v>
      </c>
      <c r="C8" s="410">
        <v>2</v>
      </c>
      <c r="D8" s="411">
        <v>3</v>
      </c>
      <c r="E8" s="455">
        <v>4</v>
      </c>
      <c r="F8" s="456">
        <v>5</v>
      </c>
      <c r="G8" s="169">
        <v>6</v>
      </c>
      <c r="H8" s="170">
        <v>7</v>
      </c>
      <c r="I8" s="171">
        <v>8</v>
      </c>
      <c r="J8" s="172">
        <v>9</v>
      </c>
      <c r="K8" s="173">
        <v>10</v>
      </c>
      <c r="L8" s="172">
        <v>11</v>
      </c>
      <c r="M8" s="409">
        <v>12</v>
      </c>
      <c r="N8" s="455">
        <v>13</v>
      </c>
      <c r="O8" s="410">
        <v>14</v>
      </c>
      <c r="P8" s="412">
        <v>15</v>
      </c>
    </row>
    <row r="9" spans="2:20" s="174" customFormat="1" ht="57.75" customHeight="1" thickBot="1">
      <c r="B9" s="175" t="s">
        <v>30</v>
      </c>
      <c r="C9" s="176" t="s">
        <v>441</v>
      </c>
      <c r="D9" s="177" t="s">
        <v>4</v>
      </c>
      <c r="E9" s="178"/>
      <c r="F9" s="179"/>
      <c r="G9" s="180">
        <v>76</v>
      </c>
      <c r="H9" s="181">
        <v>77</v>
      </c>
      <c r="I9" s="182">
        <v>78</v>
      </c>
      <c r="J9" s="181">
        <v>79</v>
      </c>
      <c r="K9" s="183">
        <v>80</v>
      </c>
      <c r="L9" s="181">
        <v>81</v>
      </c>
      <c r="M9" s="184"/>
      <c r="N9" s="178"/>
      <c r="O9" s="185"/>
      <c r="P9" s="186"/>
    </row>
    <row r="10" spans="2:20" s="174" customFormat="1" ht="91.5" customHeight="1">
      <c r="B10" s="187" t="s">
        <v>1</v>
      </c>
      <c r="C10" s="188" t="s">
        <v>319</v>
      </c>
      <c r="D10" s="189" t="s">
        <v>4</v>
      </c>
      <c r="E10" s="190">
        <v>100</v>
      </c>
      <c r="F10" s="191">
        <v>0.4</v>
      </c>
      <c r="G10" s="192">
        <v>0</v>
      </c>
      <c r="H10" s="481">
        <v>46539.199999999997</v>
      </c>
      <c r="I10" s="193">
        <v>0</v>
      </c>
      <c r="J10" s="194">
        <v>0</v>
      </c>
      <c r="K10" s="195">
        <v>0</v>
      </c>
      <c r="L10" s="194">
        <v>0</v>
      </c>
      <c r="M10" s="196">
        <v>0</v>
      </c>
      <c r="N10" s="190">
        <v>600</v>
      </c>
      <c r="O10" s="197"/>
      <c r="P10" s="834" t="s">
        <v>295</v>
      </c>
    </row>
    <row r="11" spans="2:20" s="174" customFormat="1" ht="70.5" customHeight="1">
      <c r="B11" s="198"/>
      <c r="C11" s="473" t="s">
        <v>296</v>
      </c>
      <c r="D11" s="200" t="s">
        <v>3</v>
      </c>
      <c r="E11" s="457">
        <v>100</v>
      </c>
      <c r="F11" s="458">
        <v>0.4</v>
      </c>
      <c r="G11" s="201">
        <v>0</v>
      </c>
      <c r="H11" s="202">
        <v>99.6</v>
      </c>
      <c r="I11" s="203">
        <v>0</v>
      </c>
      <c r="J11" s="204">
        <v>0</v>
      </c>
      <c r="K11" s="205">
        <v>0</v>
      </c>
      <c r="L11" s="204">
        <v>0</v>
      </c>
      <c r="M11" s="206">
        <v>0</v>
      </c>
      <c r="N11" s="457">
        <v>600</v>
      </c>
      <c r="O11" s="207"/>
      <c r="P11" s="835"/>
    </row>
    <row r="12" spans="2:20" s="174" customFormat="1" ht="17.25" customHeight="1">
      <c r="B12" s="198"/>
      <c r="C12" s="473" t="s">
        <v>297</v>
      </c>
      <c r="D12" s="200" t="s">
        <v>3</v>
      </c>
      <c r="E12" s="459">
        <v>46739.199999999997</v>
      </c>
      <c r="F12" s="459">
        <v>200</v>
      </c>
      <c r="G12" s="201">
        <v>0</v>
      </c>
      <c r="H12" s="208">
        <v>46539.199999999997</v>
      </c>
      <c r="I12" s="209">
        <v>0</v>
      </c>
      <c r="J12" s="210">
        <v>0</v>
      </c>
      <c r="K12" s="211">
        <v>0</v>
      </c>
      <c r="L12" s="210">
        <v>0</v>
      </c>
      <c r="M12" s="206"/>
      <c r="N12" s="457"/>
      <c r="O12" s="207"/>
      <c r="P12" s="835"/>
    </row>
    <row r="13" spans="2:20" s="174" customFormat="1" ht="17.25" customHeight="1">
      <c r="B13" s="198"/>
      <c r="C13" s="473" t="s">
        <v>24</v>
      </c>
      <c r="D13" s="200" t="s">
        <v>3</v>
      </c>
      <c r="E13" s="459">
        <v>200</v>
      </c>
      <c r="F13" s="459">
        <v>200</v>
      </c>
      <c r="G13" s="201">
        <v>0</v>
      </c>
      <c r="H13" s="210">
        <v>0</v>
      </c>
      <c r="I13" s="209">
        <v>0</v>
      </c>
      <c r="J13" s="210">
        <v>0</v>
      </c>
      <c r="K13" s="211">
        <v>0</v>
      </c>
      <c r="L13" s="210">
        <v>0</v>
      </c>
      <c r="M13" s="206"/>
      <c r="N13" s="457"/>
      <c r="O13" s="207"/>
      <c r="P13" s="835"/>
    </row>
    <row r="14" spans="2:20" s="174" customFormat="1" ht="17.25" customHeight="1">
      <c r="B14" s="198"/>
      <c r="C14" s="473" t="s">
        <v>226</v>
      </c>
      <c r="D14" s="200" t="s">
        <v>3</v>
      </c>
      <c r="E14" s="457">
        <v>0</v>
      </c>
      <c r="F14" s="457">
        <v>0</v>
      </c>
      <c r="G14" s="201">
        <v>0</v>
      </c>
      <c r="H14" s="210">
        <v>0</v>
      </c>
      <c r="I14" s="209">
        <v>0</v>
      </c>
      <c r="J14" s="210">
        <v>0</v>
      </c>
      <c r="K14" s="211">
        <v>0</v>
      </c>
      <c r="L14" s="210">
        <v>0</v>
      </c>
      <c r="M14" s="206"/>
      <c r="N14" s="457"/>
      <c r="O14" s="207"/>
      <c r="P14" s="835"/>
      <c r="T14" s="174" t="s">
        <v>23</v>
      </c>
    </row>
    <row r="15" spans="2:20" s="174" customFormat="1" ht="23.25" customHeight="1" thickBot="1">
      <c r="B15" s="212"/>
      <c r="C15" s="474" t="s">
        <v>298</v>
      </c>
      <c r="D15" s="214" t="s">
        <v>3</v>
      </c>
      <c r="E15" s="215">
        <v>46539.199999999997</v>
      </c>
      <c r="F15" s="216">
        <v>0</v>
      </c>
      <c r="G15" s="217">
        <v>0</v>
      </c>
      <c r="H15" s="218">
        <v>46539.199999999997</v>
      </c>
      <c r="I15" s="219">
        <v>0</v>
      </c>
      <c r="J15" s="220">
        <v>0</v>
      </c>
      <c r="K15" s="221">
        <v>0</v>
      </c>
      <c r="L15" s="220">
        <v>0</v>
      </c>
      <c r="M15" s="222"/>
      <c r="N15" s="216"/>
      <c r="O15" s="223"/>
      <c r="P15" s="836"/>
    </row>
    <row r="16" spans="2:20" s="40" customFormat="1" ht="81.75" customHeight="1">
      <c r="B16" s="224" t="s">
        <v>5</v>
      </c>
      <c r="C16" s="475" t="s">
        <v>299</v>
      </c>
      <c r="D16" s="225" t="s">
        <v>3</v>
      </c>
      <c r="E16" s="226">
        <v>15221.901</v>
      </c>
      <c r="F16" s="226">
        <v>357.50700000000001</v>
      </c>
      <c r="G16" s="227">
        <v>606.25599999999997</v>
      </c>
      <c r="H16" s="484">
        <v>9086.2549999999992</v>
      </c>
      <c r="I16" s="485">
        <v>5171.8829999999998</v>
      </c>
      <c r="J16" s="229">
        <v>0</v>
      </c>
      <c r="K16" s="230">
        <v>0</v>
      </c>
      <c r="L16" s="229">
        <v>0</v>
      </c>
      <c r="M16" s="231"/>
      <c r="N16" s="232">
        <v>150</v>
      </c>
      <c r="O16" s="233">
        <v>35</v>
      </c>
      <c r="P16" s="834" t="s">
        <v>300</v>
      </c>
      <c r="S16" s="234"/>
    </row>
    <row r="17" spans="2:20" s="40" customFormat="1" ht="180" customHeight="1">
      <c r="B17" s="235"/>
      <c r="C17" s="476" t="s">
        <v>301</v>
      </c>
      <c r="D17" s="237"/>
      <c r="E17" s="460"/>
      <c r="F17" s="461"/>
      <c r="G17" s="238"/>
      <c r="H17" s="208"/>
      <c r="I17" s="239"/>
      <c r="J17" s="240"/>
      <c r="K17" s="241"/>
      <c r="L17" s="240"/>
      <c r="M17" s="242"/>
      <c r="N17" s="462"/>
      <c r="O17" s="243"/>
      <c r="P17" s="835"/>
    </row>
    <row r="18" spans="2:20" s="40" customFormat="1">
      <c r="B18" s="235"/>
      <c r="C18" s="473" t="s">
        <v>297</v>
      </c>
      <c r="D18" s="200" t="s">
        <v>3</v>
      </c>
      <c r="E18" s="461">
        <v>15221.901</v>
      </c>
      <c r="F18" s="461">
        <v>357.50700000000001</v>
      </c>
      <c r="G18" s="244">
        <v>606.25599999999997</v>
      </c>
      <c r="H18" s="208">
        <v>9086.2549999999992</v>
      </c>
      <c r="I18" s="239">
        <v>5171.8829999999998</v>
      </c>
      <c r="J18" s="240">
        <v>0</v>
      </c>
      <c r="K18" s="241">
        <v>0</v>
      </c>
      <c r="L18" s="240">
        <v>0</v>
      </c>
      <c r="M18" s="242"/>
      <c r="N18" s="462"/>
      <c r="O18" s="243"/>
      <c r="P18" s="835"/>
    </row>
    <row r="19" spans="2:20" s="40" customFormat="1">
      <c r="B19" s="235"/>
      <c r="C19" s="473" t="s">
        <v>24</v>
      </c>
      <c r="D19" s="200" t="s">
        <v>3</v>
      </c>
      <c r="E19" s="461">
        <v>15221.901</v>
      </c>
      <c r="F19" s="461">
        <v>357.50700000000001</v>
      </c>
      <c r="G19" s="244">
        <v>606.25599999999997</v>
      </c>
      <c r="H19" s="208">
        <v>9086.2549999999992</v>
      </c>
      <c r="I19" s="239">
        <v>5171.8829999999998</v>
      </c>
      <c r="J19" s="240">
        <v>0</v>
      </c>
      <c r="K19" s="241">
        <v>0</v>
      </c>
      <c r="L19" s="240">
        <v>0</v>
      </c>
      <c r="M19" s="242"/>
      <c r="N19" s="462"/>
      <c r="O19" s="243"/>
      <c r="P19" s="835"/>
    </row>
    <row r="20" spans="2:20" s="40" customFormat="1">
      <c r="B20" s="235"/>
      <c r="C20" s="473" t="s">
        <v>226</v>
      </c>
      <c r="D20" s="200" t="s">
        <v>3</v>
      </c>
      <c r="E20" s="460">
        <v>0</v>
      </c>
      <c r="F20" s="463">
        <v>0</v>
      </c>
      <c r="G20" s="245">
        <v>0</v>
      </c>
      <c r="H20" s="210">
        <v>0</v>
      </c>
      <c r="I20" s="239">
        <v>0</v>
      </c>
      <c r="J20" s="240">
        <v>0</v>
      </c>
      <c r="K20" s="241">
        <v>0</v>
      </c>
      <c r="L20" s="240">
        <v>0</v>
      </c>
      <c r="M20" s="242"/>
      <c r="N20" s="462"/>
      <c r="O20" s="243"/>
      <c r="P20" s="835"/>
    </row>
    <row r="21" spans="2:20" s="40" customFormat="1" ht="15.75" thickBot="1">
      <c r="B21" s="246"/>
      <c r="C21" s="474" t="s">
        <v>313</v>
      </c>
      <c r="D21" s="214" t="s">
        <v>3</v>
      </c>
      <c r="E21" s="247">
        <v>0</v>
      </c>
      <c r="F21" s="248">
        <v>0</v>
      </c>
      <c r="G21" s="249">
        <v>0</v>
      </c>
      <c r="H21" s="220">
        <v>0</v>
      </c>
      <c r="I21" s="250">
        <v>0</v>
      </c>
      <c r="J21" s="251">
        <v>0</v>
      </c>
      <c r="K21" s="252">
        <v>0</v>
      </c>
      <c r="L21" s="251">
        <v>0</v>
      </c>
      <c r="M21" s="253"/>
      <c r="N21" s="254"/>
      <c r="O21" s="255"/>
      <c r="P21" s="836"/>
    </row>
    <row r="22" spans="2:20" ht="45.75" customHeight="1">
      <c r="B22" s="224" t="s">
        <v>8</v>
      </c>
      <c r="C22" s="475" t="s">
        <v>314</v>
      </c>
      <c r="D22" s="225" t="s">
        <v>3</v>
      </c>
      <c r="E22" s="228">
        <v>0</v>
      </c>
      <c r="F22" s="256">
        <v>0</v>
      </c>
      <c r="G22" s="257">
        <v>0</v>
      </c>
      <c r="H22" s="228">
        <v>0</v>
      </c>
      <c r="I22" s="258">
        <v>0</v>
      </c>
      <c r="J22" s="228">
        <v>0</v>
      </c>
      <c r="K22" s="259">
        <v>0</v>
      </c>
      <c r="L22" s="260">
        <v>0</v>
      </c>
      <c r="M22" s="261"/>
      <c r="N22" s="262"/>
      <c r="O22" s="263"/>
      <c r="P22" s="837" t="s">
        <v>302</v>
      </c>
      <c r="T22" s="477"/>
    </row>
    <row r="23" spans="2:20" ht="30">
      <c r="B23" s="235"/>
      <c r="C23" s="476" t="s">
        <v>315</v>
      </c>
      <c r="D23" s="237"/>
      <c r="E23" s="460"/>
      <c r="F23" s="461"/>
      <c r="G23" s="238"/>
      <c r="H23" s="208" t="s">
        <v>442</v>
      </c>
      <c r="I23" s="264">
        <v>0</v>
      </c>
      <c r="J23" s="478">
        <v>0</v>
      </c>
      <c r="K23" s="478">
        <v>0</v>
      </c>
      <c r="L23" s="240"/>
      <c r="M23" s="242"/>
      <c r="N23" s="462"/>
      <c r="O23" s="243"/>
      <c r="P23" s="838"/>
    </row>
    <row r="24" spans="2:20">
      <c r="B24" s="265"/>
      <c r="C24" s="473" t="s">
        <v>297</v>
      </c>
      <c r="D24" s="200" t="s">
        <v>3</v>
      </c>
      <c r="E24" s="464">
        <v>0</v>
      </c>
      <c r="F24" s="464">
        <v>0</v>
      </c>
      <c r="G24" s="266">
        <v>0</v>
      </c>
      <c r="H24" s="267">
        <v>0</v>
      </c>
      <c r="I24" s="267">
        <v>0</v>
      </c>
      <c r="J24" s="268">
        <v>0</v>
      </c>
      <c r="K24" s="268">
        <v>0</v>
      </c>
      <c r="L24" s="268">
        <v>0</v>
      </c>
      <c r="M24" s="270"/>
      <c r="N24" s="465"/>
      <c r="O24" s="271"/>
      <c r="P24" s="838"/>
    </row>
    <row r="25" spans="2:20">
      <c r="B25" s="265"/>
      <c r="C25" s="473" t="s">
        <v>24</v>
      </c>
      <c r="D25" s="200" t="s">
        <v>3</v>
      </c>
      <c r="E25" s="464">
        <v>0</v>
      </c>
      <c r="F25" s="464">
        <v>0</v>
      </c>
      <c r="G25" s="266">
        <v>0</v>
      </c>
      <c r="H25" s="267">
        <v>0</v>
      </c>
      <c r="I25" s="267">
        <v>0</v>
      </c>
      <c r="J25" s="268">
        <v>0</v>
      </c>
      <c r="K25" s="268">
        <v>0</v>
      </c>
      <c r="L25" s="268">
        <v>0</v>
      </c>
      <c r="M25" s="270"/>
      <c r="N25" s="465"/>
      <c r="O25" s="271"/>
      <c r="P25" s="838"/>
    </row>
    <row r="26" spans="2:20">
      <c r="B26" s="265"/>
      <c r="C26" s="473" t="s">
        <v>226</v>
      </c>
      <c r="D26" s="200" t="s">
        <v>3</v>
      </c>
      <c r="E26" s="464">
        <v>0</v>
      </c>
      <c r="F26" s="464">
        <v>0</v>
      </c>
      <c r="G26" s="266">
        <v>0</v>
      </c>
      <c r="H26" s="210">
        <v>0</v>
      </c>
      <c r="I26" s="272">
        <v>0</v>
      </c>
      <c r="J26" s="268">
        <v>0</v>
      </c>
      <c r="K26" s="269">
        <v>0</v>
      </c>
      <c r="L26" s="268">
        <v>0</v>
      </c>
      <c r="M26" s="270"/>
      <c r="N26" s="465"/>
      <c r="O26" s="271"/>
      <c r="P26" s="838"/>
    </row>
    <row r="27" spans="2:20" ht="15.75" thickBot="1">
      <c r="B27" s="273"/>
      <c r="C27" s="213" t="s">
        <v>303</v>
      </c>
      <c r="D27" s="214" t="s">
        <v>3</v>
      </c>
      <c r="E27" s="274">
        <v>0</v>
      </c>
      <c r="F27" s="274">
        <v>0</v>
      </c>
      <c r="G27" s="275">
        <v>0</v>
      </c>
      <c r="H27" s="220">
        <v>0</v>
      </c>
      <c r="I27" s="276">
        <v>0</v>
      </c>
      <c r="J27" s="277">
        <v>0</v>
      </c>
      <c r="K27" s="278">
        <v>0</v>
      </c>
      <c r="L27" s="277">
        <v>0</v>
      </c>
      <c r="M27" s="279"/>
      <c r="N27" s="280"/>
      <c r="O27" s="281"/>
      <c r="P27" s="839"/>
    </row>
    <row r="28" spans="2:20" ht="46.5" customHeight="1">
      <c r="B28" s="224" t="s">
        <v>11</v>
      </c>
      <c r="C28" s="188" t="s">
        <v>304</v>
      </c>
      <c r="D28" s="225" t="s">
        <v>3</v>
      </c>
      <c r="E28" s="226">
        <v>44.325000000000003</v>
      </c>
      <c r="F28" s="256">
        <v>0</v>
      </c>
      <c r="G28" s="257">
        <v>0</v>
      </c>
      <c r="H28" s="228">
        <v>44.325000000000003</v>
      </c>
      <c r="I28" s="258">
        <v>0</v>
      </c>
      <c r="J28" s="260">
        <v>0</v>
      </c>
      <c r="K28" s="259">
        <v>0</v>
      </c>
      <c r="L28" s="260">
        <v>0</v>
      </c>
      <c r="M28" s="282"/>
      <c r="N28" s="232">
        <v>10</v>
      </c>
      <c r="O28" s="233">
        <v>14</v>
      </c>
      <c r="P28" s="840" t="s">
        <v>305</v>
      </c>
    </row>
    <row r="29" spans="2:20" ht="72" customHeight="1">
      <c r="B29" s="235"/>
      <c r="C29" s="236" t="s">
        <v>306</v>
      </c>
      <c r="D29" s="283"/>
      <c r="E29" s="460"/>
      <c r="F29" s="461"/>
      <c r="G29" s="238"/>
      <c r="H29" s="208"/>
      <c r="I29" s="239"/>
      <c r="J29" s="240"/>
      <c r="K29" s="241"/>
      <c r="L29" s="240"/>
      <c r="M29" s="242"/>
      <c r="N29" s="460"/>
      <c r="O29" s="284"/>
      <c r="P29" s="841"/>
    </row>
    <row r="30" spans="2:20">
      <c r="B30" s="265"/>
      <c r="C30" s="199" t="s">
        <v>297</v>
      </c>
      <c r="D30" s="200" t="s">
        <v>3</v>
      </c>
      <c r="E30" s="466">
        <v>44.325000000000003</v>
      </c>
      <c r="F30" s="467">
        <v>0</v>
      </c>
      <c r="G30" s="285">
        <v>0</v>
      </c>
      <c r="H30" s="286">
        <v>44.325000000000003</v>
      </c>
      <c r="I30" s="272">
        <v>0</v>
      </c>
      <c r="J30" s="268">
        <v>0</v>
      </c>
      <c r="K30" s="269">
        <v>0</v>
      </c>
      <c r="L30" s="268">
        <v>0</v>
      </c>
      <c r="M30" s="270"/>
      <c r="N30" s="465"/>
      <c r="O30" s="271"/>
      <c r="P30" s="841"/>
    </row>
    <row r="31" spans="2:20">
      <c r="B31" s="265"/>
      <c r="C31" s="199" t="s">
        <v>24</v>
      </c>
      <c r="D31" s="200" t="s">
        <v>3</v>
      </c>
      <c r="E31" s="466">
        <v>44.325000000000003</v>
      </c>
      <c r="F31" s="467">
        <v>0</v>
      </c>
      <c r="G31" s="285">
        <v>0</v>
      </c>
      <c r="H31" s="208">
        <v>44.325000000000003</v>
      </c>
      <c r="I31" s="272">
        <v>0</v>
      </c>
      <c r="J31" s="268">
        <v>0</v>
      </c>
      <c r="K31" s="269">
        <v>0</v>
      </c>
      <c r="L31" s="268">
        <v>0</v>
      </c>
      <c r="M31" s="270"/>
      <c r="N31" s="465"/>
      <c r="O31" s="271"/>
      <c r="P31" s="841"/>
    </row>
    <row r="32" spans="2:20">
      <c r="B32" s="265"/>
      <c r="C32" s="199" t="s">
        <v>226</v>
      </c>
      <c r="D32" s="200" t="s">
        <v>3</v>
      </c>
      <c r="E32" s="466">
        <v>0</v>
      </c>
      <c r="F32" s="467">
        <v>0</v>
      </c>
      <c r="G32" s="285">
        <v>0</v>
      </c>
      <c r="H32" s="210">
        <v>0</v>
      </c>
      <c r="I32" s="272">
        <v>0</v>
      </c>
      <c r="J32" s="268">
        <v>0</v>
      </c>
      <c r="K32" s="269">
        <v>0</v>
      </c>
      <c r="L32" s="268">
        <v>0</v>
      </c>
      <c r="M32" s="270"/>
      <c r="N32" s="465"/>
      <c r="O32" s="271"/>
      <c r="P32" s="841"/>
    </row>
    <row r="33" spans="2:27" ht="15.75" thickBot="1">
      <c r="B33" s="273"/>
      <c r="C33" s="474" t="s">
        <v>313</v>
      </c>
      <c r="D33" s="214" t="s">
        <v>3</v>
      </c>
      <c r="E33" s="287">
        <v>0</v>
      </c>
      <c r="F33" s="287">
        <v>0</v>
      </c>
      <c r="G33" s="288">
        <v>0</v>
      </c>
      <c r="H33" s="220">
        <v>0</v>
      </c>
      <c r="I33" s="276">
        <v>0</v>
      </c>
      <c r="J33" s="277">
        <v>0</v>
      </c>
      <c r="K33" s="278">
        <v>0</v>
      </c>
      <c r="L33" s="277">
        <v>0</v>
      </c>
      <c r="M33" s="279"/>
      <c r="N33" s="280"/>
      <c r="O33" s="281"/>
      <c r="P33" s="842"/>
    </row>
    <row r="34" spans="2:27" ht="40.5" customHeight="1">
      <c r="B34" s="224" t="s">
        <v>13</v>
      </c>
      <c r="C34" s="188" t="s">
        <v>316</v>
      </c>
      <c r="D34" s="225" t="s">
        <v>3</v>
      </c>
      <c r="E34" s="226">
        <v>194.41</v>
      </c>
      <c r="F34" s="256">
        <v>0</v>
      </c>
      <c r="G34" s="257">
        <v>0</v>
      </c>
      <c r="H34" s="228">
        <v>194.41</v>
      </c>
      <c r="I34" s="258">
        <v>0</v>
      </c>
      <c r="J34" s="260">
        <v>0</v>
      </c>
      <c r="K34" s="259">
        <v>0</v>
      </c>
      <c r="L34" s="260">
        <v>0</v>
      </c>
      <c r="M34" s="282"/>
      <c r="N34" s="289"/>
      <c r="O34" s="290"/>
      <c r="P34" s="843" t="s">
        <v>305</v>
      </c>
    </row>
    <row r="35" spans="2:27" ht="60">
      <c r="B35" s="235"/>
      <c r="C35" s="236" t="s">
        <v>317</v>
      </c>
      <c r="D35" s="283"/>
      <c r="E35" s="463"/>
      <c r="F35" s="461"/>
      <c r="G35" s="238"/>
      <c r="H35" s="208"/>
      <c r="I35" s="239"/>
      <c r="J35" s="240"/>
      <c r="K35" s="241"/>
      <c r="L35" s="240"/>
      <c r="M35" s="242"/>
      <c r="N35" s="462"/>
      <c r="O35" s="243"/>
      <c r="P35" s="844"/>
    </row>
    <row r="36" spans="2:27">
      <c r="B36" s="235"/>
      <c r="C36" s="199" t="s">
        <v>297</v>
      </c>
      <c r="D36" s="200" t="s">
        <v>3</v>
      </c>
      <c r="E36" s="461">
        <v>194.41</v>
      </c>
      <c r="F36" s="463">
        <v>0</v>
      </c>
      <c r="G36" s="245">
        <v>0</v>
      </c>
      <c r="H36" s="291">
        <v>194.41</v>
      </c>
      <c r="I36" s="292">
        <v>0</v>
      </c>
      <c r="J36" s="293">
        <v>0</v>
      </c>
      <c r="K36" s="294">
        <v>0</v>
      </c>
      <c r="L36" s="293">
        <v>0</v>
      </c>
      <c r="M36" s="242"/>
      <c r="N36" s="462"/>
      <c r="O36" s="243"/>
      <c r="P36" s="844"/>
    </row>
    <row r="37" spans="2:27">
      <c r="B37" s="235"/>
      <c r="C37" s="199" t="s">
        <v>24</v>
      </c>
      <c r="D37" s="200" t="s">
        <v>3</v>
      </c>
      <c r="E37" s="461">
        <v>194.41</v>
      </c>
      <c r="F37" s="463">
        <v>0</v>
      </c>
      <c r="G37" s="245">
        <v>0</v>
      </c>
      <c r="H37" s="208">
        <v>194.41</v>
      </c>
      <c r="I37" s="239">
        <v>0</v>
      </c>
      <c r="J37" s="240">
        <v>0</v>
      </c>
      <c r="K37" s="241">
        <v>0</v>
      </c>
      <c r="L37" s="240">
        <v>0</v>
      </c>
      <c r="M37" s="242"/>
      <c r="N37" s="462"/>
      <c r="O37" s="243"/>
      <c r="P37" s="844"/>
    </row>
    <row r="38" spans="2:27">
      <c r="B38" s="235"/>
      <c r="C38" s="199" t="s">
        <v>226</v>
      </c>
      <c r="D38" s="200" t="s">
        <v>3</v>
      </c>
      <c r="E38" s="463">
        <v>0</v>
      </c>
      <c r="F38" s="463">
        <v>0</v>
      </c>
      <c r="G38" s="245">
        <v>0</v>
      </c>
      <c r="H38" s="208">
        <v>0</v>
      </c>
      <c r="I38" s="239">
        <v>0</v>
      </c>
      <c r="J38" s="240">
        <v>0</v>
      </c>
      <c r="K38" s="241">
        <v>0</v>
      </c>
      <c r="L38" s="240">
        <v>0</v>
      </c>
      <c r="M38" s="242"/>
      <c r="N38" s="462"/>
      <c r="O38" s="243"/>
      <c r="P38" s="844"/>
    </row>
    <row r="39" spans="2:27" ht="15.75" thickBot="1">
      <c r="B39" s="246"/>
      <c r="C39" s="213" t="s">
        <v>303</v>
      </c>
      <c r="D39" s="214" t="s">
        <v>3</v>
      </c>
      <c r="E39" s="248">
        <v>0</v>
      </c>
      <c r="F39" s="248">
        <v>0</v>
      </c>
      <c r="G39" s="249">
        <v>0</v>
      </c>
      <c r="H39" s="218">
        <v>0</v>
      </c>
      <c r="I39" s="250">
        <v>0</v>
      </c>
      <c r="J39" s="251">
        <v>0</v>
      </c>
      <c r="K39" s="252">
        <v>0</v>
      </c>
      <c r="L39" s="251">
        <v>0</v>
      </c>
      <c r="M39" s="253"/>
      <c r="N39" s="254"/>
      <c r="O39" s="255"/>
      <c r="P39" s="845"/>
    </row>
    <row r="40" spans="2:27" ht="47.25" customHeight="1">
      <c r="B40" s="224" t="s">
        <v>15</v>
      </c>
      <c r="C40" s="188" t="s">
        <v>307</v>
      </c>
      <c r="D40" s="225" t="s">
        <v>3</v>
      </c>
      <c r="E40" s="226">
        <v>754.42759100000001</v>
      </c>
      <c r="F40" s="256">
        <v>0</v>
      </c>
      <c r="G40" s="257">
        <v>0</v>
      </c>
      <c r="H40" s="228">
        <v>292.315</v>
      </c>
      <c r="I40" s="258">
        <v>462.11259100000001</v>
      </c>
      <c r="J40" s="260">
        <v>0</v>
      </c>
      <c r="K40" s="259">
        <v>0</v>
      </c>
      <c r="L40" s="260">
        <v>0</v>
      </c>
      <c r="M40" s="261"/>
      <c r="N40" s="262"/>
      <c r="O40" s="295"/>
      <c r="P40" s="837" t="s">
        <v>305</v>
      </c>
    </row>
    <row r="41" spans="2:27" ht="90">
      <c r="B41" s="235"/>
      <c r="C41" s="236" t="s">
        <v>308</v>
      </c>
      <c r="D41" s="200"/>
      <c r="E41" s="463"/>
      <c r="F41" s="463"/>
      <c r="G41" s="245"/>
      <c r="H41" s="210"/>
      <c r="I41" s="296"/>
      <c r="J41" s="297"/>
      <c r="K41" s="298"/>
      <c r="L41" s="297"/>
      <c r="M41" s="242"/>
      <c r="N41" s="462"/>
      <c r="O41" s="243"/>
      <c r="P41" s="846"/>
    </row>
    <row r="42" spans="2:27">
      <c r="B42" s="235"/>
      <c r="C42" s="199" t="s">
        <v>297</v>
      </c>
      <c r="D42" s="200" t="s">
        <v>3</v>
      </c>
      <c r="E42" s="463">
        <v>0</v>
      </c>
      <c r="F42" s="463">
        <v>0</v>
      </c>
      <c r="G42" s="245">
        <v>0</v>
      </c>
      <c r="H42" s="210">
        <v>0</v>
      </c>
      <c r="I42" s="296">
        <v>0</v>
      </c>
      <c r="J42" s="297">
        <v>0</v>
      </c>
      <c r="K42" s="298">
        <v>0</v>
      </c>
      <c r="L42" s="297">
        <v>0</v>
      </c>
      <c r="M42" s="242"/>
      <c r="N42" s="462"/>
      <c r="O42" s="243"/>
      <c r="P42" s="846"/>
    </row>
    <row r="43" spans="2:27">
      <c r="B43" s="235"/>
      <c r="C43" s="199" t="s">
        <v>24</v>
      </c>
      <c r="D43" s="200" t="s">
        <v>3</v>
      </c>
      <c r="E43" s="461">
        <v>754.42759100000001</v>
      </c>
      <c r="F43" s="463">
        <v>0</v>
      </c>
      <c r="G43" s="245">
        <v>0</v>
      </c>
      <c r="H43" s="208">
        <v>292.315</v>
      </c>
      <c r="I43" s="296">
        <v>462.11259100000001</v>
      </c>
      <c r="J43" s="297">
        <v>0</v>
      </c>
      <c r="K43" s="298">
        <v>0</v>
      </c>
      <c r="L43" s="297">
        <v>0</v>
      </c>
      <c r="M43" s="242"/>
      <c r="N43" s="462"/>
      <c r="O43" s="243"/>
      <c r="P43" s="846"/>
    </row>
    <row r="44" spans="2:27">
      <c r="B44" s="235"/>
      <c r="C44" s="199" t="s">
        <v>226</v>
      </c>
      <c r="D44" s="200" t="s">
        <v>3</v>
      </c>
      <c r="E44" s="463">
        <v>0</v>
      </c>
      <c r="F44" s="463">
        <v>0</v>
      </c>
      <c r="G44" s="245">
        <v>0</v>
      </c>
      <c r="H44" s="210">
        <v>0</v>
      </c>
      <c r="I44" s="296">
        <v>0</v>
      </c>
      <c r="J44" s="297">
        <v>0</v>
      </c>
      <c r="K44" s="298">
        <v>0</v>
      </c>
      <c r="L44" s="297">
        <v>0</v>
      </c>
      <c r="M44" s="242"/>
      <c r="N44" s="462"/>
      <c r="O44" s="243"/>
      <c r="P44" s="846"/>
    </row>
    <row r="45" spans="2:27" ht="15.75" thickBot="1">
      <c r="B45" s="246"/>
      <c r="C45" s="213" t="s">
        <v>303</v>
      </c>
      <c r="D45" s="214" t="s">
        <v>3</v>
      </c>
      <c r="E45" s="248">
        <v>0</v>
      </c>
      <c r="F45" s="248">
        <v>0</v>
      </c>
      <c r="G45" s="249">
        <v>0</v>
      </c>
      <c r="H45" s="299">
        <v>0</v>
      </c>
      <c r="I45" s="300">
        <v>0</v>
      </c>
      <c r="J45" s="301">
        <v>0</v>
      </c>
      <c r="K45" s="302">
        <v>0</v>
      </c>
      <c r="L45" s="301">
        <v>0</v>
      </c>
      <c r="M45" s="253"/>
      <c r="N45" s="254"/>
      <c r="O45" s="255"/>
      <c r="P45" s="847"/>
    </row>
    <row r="46" spans="2:27" ht="56.25" customHeight="1">
      <c r="B46" s="224" t="s">
        <v>17</v>
      </c>
      <c r="C46" s="303" t="s">
        <v>322</v>
      </c>
      <c r="D46" s="225" t="s">
        <v>3</v>
      </c>
      <c r="E46" s="226">
        <v>4320.1790000000001</v>
      </c>
      <c r="F46" s="256">
        <v>0</v>
      </c>
      <c r="G46" s="257">
        <v>0</v>
      </c>
      <c r="H46" s="228">
        <v>0</v>
      </c>
      <c r="I46" s="259">
        <v>4320.1790000000001</v>
      </c>
      <c r="J46" s="260">
        <v>0</v>
      </c>
      <c r="K46" s="259">
        <v>0</v>
      </c>
      <c r="L46" s="260">
        <v>0</v>
      </c>
      <c r="M46" s="304"/>
      <c r="N46" s="262"/>
      <c r="O46" s="305"/>
      <c r="P46" s="826"/>
      <c r="T46" s="479"/>
      <c r="U46" s="479"/>
      <c r="V46" s="479"/>
      <c r="W46" s="479"/>
      <c r="X46" s="479"/>
      <c r="Y46" s="479"/>
      <c r="Z46" s="479"/>
      <c r="AA46" s="479"/>
    </row>
    <row r="47" spans="2:27" ht="51.75" customHeight="1" thickBot="1">
      <c r="B47" s="235"/>
      <c r="C47" s="236" t="s">
        <v>309</v>
      </c>
      <c r="D47" s="200"/>
      <c r="E47" s="463">
        <v>0</v>
      </c>
      <c r="F47" s="463">
        <v>0</v>
      </c>
      <c r="G47" s="245">
        <v>0</v>
      </c>
      <c r="H47" s="210">
        <v>0</v>
      </c>
      <c r="I47" s="298">
        <v>0</v>
      </c>
      <c r="J47" s="297">
        <v>0</v>
      </c>
      <c r="K47" s="298">
        <v>0</v>
      </c>
      <c r="L47" s="297">
        <v>0</v>
      </c>
      <c r="M47" s="237"/>
      <c r="N47" s="462"/>
      <c r="O47" s="462"/>
      <c r="P47" s="827"/>
    </row>
    <row r="48" spans="2:27" ht="15.75" thickBot="1">
      <c r="B48" s="235"/>
      <c r="C48" s="199" t="s">
        <v>297</v>
      </c>
      <c r="D48" s="200" t="s">
        <v>3</v>
      </c>
      <c r="E48" s="461">
        <v>4320.1790000000001</v>
      </c>
      <c r="F48" s="463">
        <v>0</v>
      </c>
      <c r="G48" s="245">
        <v>0</v>
      </c>
      <c r="H48" s="208">
        <v>0</v>
      </c>
      <c r="I48" s="848">
        <v>4320.1790000000001</v>
      </c>
      <c r="J48" s="298">
        <v>0</v>
      </c>
      <c r="K48" s="298">
        <v>0</v>
      </c>
      <c r="L48" s="297">
        <v>0</v>
      </c>
      <c r="M48" s="237"/>
      <c r="N48" s="462"/>
      <c r="O48" s="462"/>
      <c r="P48" s="827"/>
    </row>
    <row r="49" spans="2:16">
      <c r="B49" s="235"/>
      <c r="C49" s="199" t="s">
        <v>24</v>
      </c>
      <c r="D49" s="200" t="s">
        <v>3</v>
      </c>
      <c r="E49" s="461">
        <v>4320.1790000000001</v>
      </c>
      <c r="F49" s="463">
        <v>0</v>
      </c>
      <c r="G49" s="245">
        <v>0</v>
      </c>
      <c r="H49" s="208">
        <v>0</v>
      </c>
      <c r="I49" s="848">
        <v>4320.1790000000001</v>
      </c>
      <c r="J49" s="298">
        <v>0</v>
      </c>
      <c r="K49" s="298">
        <v>0</v>
      </c>
      <c r="L49" s="297">
        <v>0</v>
      </c>
      <c r="M49" s="237"/>
      <c r="N49" s="462"/>
      <c r="O49" s="462"/>
      <c r="P49" s="827"/>
    </row>
    <row r="50" spans="2:16">
      <c r="B50" s="235"/>
      <c r="C50" s="199" t="s">
        <v>226</v>
      </c>
      <c r="D50" s="200" t="s">
        <v>3</v>
      </c>
      <c r="E50" s="463">
        <v>0</v>
      </c>
      <c r="F50" s="463">
        <v>0</v>
      </c>
      <c r="G50" s="245">
        <v>0</v>
      </c>
      <c r="H50" s="210">
        <v>0</v>
      </c>
      <c r="I50" s="298">
        <v>0</v>
      </c>
      <c r="J50" s="297">
        <v>0</v>
      </c>
      <c r="K50" s="298">
        <v>0</v>
      </c>
      <c r="L50" s="297">
        <v>0</v>
      </c>
      <c r="M50" s="237"/>
      <c r="N50" s="462"/>
      <c r="O50" s="462"/>
      <c r="P50" s="827"/>
    </row>
    <row r="51" spans="2:16" ht="15.75" thickBot="1">
      <c r="B51" s="246"/>
      <c r="C51" s="213" t="s">
        <v>303</v>
      </c>
      <c r="D51" s="214" t="s">
        <v>3</v>
      </c>
      <c r="E51" s="248">
        <v>0</v>
      </c>
      <c r="F51" s="248">
        <v>0</v>
      </c>
      <c r="G51" s="249">
        <v>0</v>
      </c>
      <c r="H51" s="299">
        <v>0</v>
      </c>
      <c r="I51" s="302">
        <v>0</v>
      </c>
      <c r="J51" s="301">
        <v>0</v>
      </c>
      <c r="K51" s="302">
        <v>0</v>
      </c>
      <c r="L51" s="301">
        <v>0</v>
      </c>
      <c r="M51" s="306"/>
      <c r="N51" s="254"/>
      <c r="O51" s="254"/>
      <c r="P51" s="828"/>
    </row>
    <row r="52" spans="2:16">
      <c r="D52" s="156"/>
      <c r="M52" s="156"/>
      <c r="N52" s="156"/>
      <c r="O52" s="156"/>
    </row>
    <row r="53" spans="2:16">
      <c r="D53" s="156"/>
      <c r="E53" s="158"/>
      <c r="H53" s="158">
        <f>H40+H34+H28+H16</f>
        <v>9617.3049999999985</v>
      </c>
      <c r="I53" s="158">
        <f>I46+I40+I16</f>
        <v>9954.1745909999991</v>
      </c>
      <c r="J53" s="158"/>
      <c r="K53" s="158"/>
      <c r="M53" s="156"/>
      <c r="N53" s="156"/>
      <c r="O53" s="156"/>
    </row>
    <row r="54" spans="2:16">
      <c r="D54" s="156"/>
      <c r="M54" s="156"/>
      <c r="N54" s="156"/>
      <c r="O54" s="156"/>
    </row>
    <row r="55" spans="2:16">
      <c r="D55" s="156"/>
      <c r="M55" s="156"/>
      <c r="N55" s="156"/>
      <c r="O55" s="156"/>
    </row>
  </sheetData>
  <mergeCells count="21">
    <mergeCell ref="P46:P51"/>
    <mergeCell ref="H6:L6"/>
    <mergeCell ref="M6:M7"/>
    <mergeCell ref="N6:O6"/>
    <mergeCell ref="P6:P7"/>
    <mergeCell ref="P10:P15"/>
    <mergeCell ref="P16:P21"/>
    <mergeCell ref="P22:P27"/>
    <mergeCell ref="P28:P33"/>
    <mergeCell ref="P34:P39"/>
    <mergeCell ref="P40:P45"/>
    <mergeCell ref="O1:P1"/>
    <mergeCell ref="O2:P2"/>
    <mergeCell ref="C3:P3"/>
    <mergeCell ref="L4:M4"/>
    <mergeCell ref="B6:B7"/>
    <mergeCell ref="C6:C7"/>
    <mergeCell ref="D6:D7"/>
    <mergeCell ref="E6:E7"/>
    <mergeCell ref="F6:F7"/>
    <mergeCell ref="G6:G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План развития</vt:lpstr>
      <vt:lpstr>Инвестплан</vt:lpstr>
      <vt:lpstr>Карта рисков</vt:lpstr>
      <vt:lpstr>ППИП</vt:lpstr>
      <vt:lpstr>Инвестплан!Print_Titles</vt:lpstr>
      <vt:lpstr>'План развития'!Print_Titles</vt:lpstr>
      <vt:lpstr>Инвестплан!Область_печати</vt:lpstr>
      <vt:lpstr>'План развития'!Область_печати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Сауле Чикеева</dc:creator>
  <cp:lastModifiedBy>Айзада Болат</cp:lastModifiedBy>
  <cp:revision>2</cp:revision>
  <cp:lastPrinted>2026-08-26T12:18:57Z</cp:lastPrinted>
  <dcterms:created xsi:type="dcterms:W3CDTF">2015-06-05T18:19:34Z</dcterms:created>
  <dcterms:modified xsi:type="dcterms:W3CDTF">2026-08-31T06:12:48Z</dcterms:modified>
</cp:coreProperties>
</file>