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mukhan\Desktop\Агрегирка Факиза\"/>
    </mc:Choice>
  </mc:AlternateContent>
  <bookViews>
    <workbookView xWindow="-105" yWindow="-105" windowWidth="23250" windowHeight="12450"/>
  </bookViews>
  <sheets>
    <sheet name="РБП" sheetId="1" r:id="rId1"/>
  </sheets>
  <calcPr calcId="162913"/>
</workbook>
</file>

<file path=xl/calcChain.xml><?xml version="1.0" encoding="utf-8"?>
<calcChain xmlns="http://schemas.openxmlformats.org/spreadsheetml/2006/main">
  <c r="P57" i="1" l="1"/>
  <c r="N57" i="1"/>
  <c r="J57" i="1"/>
  <c r="P56" i="1"/>
  <c r="M56" i="1"/>
  <c r="J56" i="1"/>
  <c r="F56" i="1"/>
  <c r="P55" i="1"/>
  <c r="N55" i="1"/>
  <c r="L55" i="1"/>
  <c r="J55" i="1"/>
  <c r="M54" i="1"/>
  <c r="K54" i="1"/>
  <c r="L54" i="1" s="1"/>
  <c r="I54" i="1"/>
  <c r="I53" i="1" s="1"/>
  <c r="H54" i="1"/>
  <c r="G54" i="1"/>
  <c r="G53" i="1" s="1"/>
  <c r="F54" i="1"/>
  <c r="F53" i="1" s="1"/>
  <c r="M53" i="1"/>
  <c r="N53" i="1" s="1"/>
  <c r="K53" i="1"/>
  <c r="H53" i="1"/>
  <c r="P52" i="1"/>
  <c r="N52" i="1"/>
  <c r="L52" i="1"/>
  <c r="J52" i="1"/>
  <c r="P51" i="1"/>
  <c r="M51" i="1"/>
  <c r="K51" i="1"/>
  <c r="I51" i="1"/>
  <c r="H51" i="1"/>
  <c r="L51" i="1" s="1"/>
  <c r="G51" i="1"/>
  <c r="F51" i="1"/>
  <c r="P50" i="1"/>
  <c r="N50" i="1"/>
  <c r="L50" i="1"/>
  <c r="J50" i="1"/>
  <c r="M49" i="1"/>
  <c r="K49" i="1"/>
  <c r="I49" i="1"/>
  <c r="H49" i="1"/>
  <c r="G49" i="1"/>
  <c r="F49" i="1"/>
  <c r="N49" i="1" s="1"/>
  <c r="P48" i="1"/>
  <c r="N48" i="1"/>
  <c r="L48" i="1"/>
  <c r="J48" i="1"/>
  <c r="M47" i="1"/>
  <c r="K47" i="1"/>
  <c r="L47" i="1" s="1"/>
  <c r="I47" i="1"/>
  <c r="J47" i="1" s="1"/>
  <c r="H47" i="1"/>
  <c r="G47" i="1"/>
  <c r="F47" i="1"/>
  <c r="P46" i="1"/>
  <c r="N46" i="1"/>
  <c r="L46" i="1"/>
  <c r="J46" i="1"/>
  <c r="P45" i="1"/>
  <c r="M45" i="1"/>
  <c r="L45" i="1"/>
  <c r="K45" i="1"/>
  <c r="I45" i="1"/>
  <c r="H45" i="1"/>
  <c r="G45" i="1"/>
  <c r="F45" i="1"/>
  <c r="P44" i="1"/>
  <c r="N44" i="1"/>
  <c r="L44" i="1"/>
  <c r="J44" i="1"/>
  <c r="M43" i="1"/>
  <c r="N43" i="1" s="1"/>
  <c r="K43" i="1"/>
  <c r="P43" i="1" s="1"/>
  <c r="I43" i="1"/>
  <c r="H43" i="1"/>
  <c r="G43" i="1"/>
  <c r="F43" i="1"/>
  <c r="P42" i="1"/>
  <c r="N42" i="1"/>
  <c r="J42" i="1"/>
  <c r="P41" i="1"/>
  <c r="M41" i="1"/>
  <c r="J41" i="1"/>
  <c r="F41" i="1"/>
  <c r="P40" i="1"/>
  <c r="N40" i="1"/>
  <c r="L40" i="1"/>
  <c r="J40" i="1"/>
  <c r="P39" i="1"/>
  <c r="M39" i="1"/>
  <c r="L39" i="1"/>
  <c r="K39" i="1"/>
  <c r="I39" i="1"/>
  <c r="H39" i="1"/>
  <c r="G39" i="1"/>
  <c r="F39" i="1"/>
  <c r="P38" i="1"/>
  <c r="N38" i="1"/>
  <c r="L38" i="1"/>
  <c r="J38" i="1"/>
  <c r="M37" i="1"/>
  <c r="N37" i="1" s="1"/>
  <c r="K37" i="1"/>
  <c r="P37" i="1" s="1"/>
  <c r="I37" i="1"/>
  <c r="H37" i="1"/>
  <c r="G37" i="1"/>
  <c r="F37" i="1"/>
  <c r="P36" i="1"/>
  <c r="N36" i="1"/>
  <c r="L36" i="1"/>
  <c r="J36" i="1"/>
  <c r="M35" i="1"/>
  <c r="N35" i="1" s="1"/>
  <c r="I35" i="1"/>
  <c r="H35" i="1"/>
  <c r="L35" i="1" s="1"/>
  <c r="G35" i="1"/>
  <c r="G9" i="1" s="1"/>
  <c r="F35" i="1"/>
  <c r="P34" i="1"/>
  <c r="N34" i="1"/>
  <c r="J34" i="1"/>
  <c r="P33" i="1"/>
  <c r="N33" i="1"/>
  <c r="J33" i="1"/>
  <c r="P32" i="1"/>
  <c r="N32" i="1"/>
  <c r="J32" i="1"/>
  <c r="P31" i="1"/>
  <c r="N31" i="1"/>
  <c r="L31" i="1"/>
  <c r="J31" i="1"/>
  <c r="P30" i="1"/>
  <c r="N30" i="1"/>
  <c r="L30" i="1"/>
  <c r="J30" i="1"/>
  <c r="P29" i="1"/>
  <c r="N29" i="1"/>
  <c r="L29" i="1"/>
  <c r="J29" i="1"/>
  <c r="P28" i="1"/>
  <c r="N28" i="1"/>
  <c r="L28" i="1"/>
  <c r="J28" i="1"/>
  <c r="M27" i="1"/>
  <c r="N27" i="1" s="1"/>
  <c r="K27" i="1"/>
  <c r="P27" i="1" s="1"/>
  <c r="I27" i="1"/>
  <c r="J27" i="1" s="1"/>
  <c r="H27" i="1"/>
  <c r="G27" i="1"/>
  <c r="F27" i="1"/>
  <c r="P26" i="1"/>
  <c r="N26" i="1"/>
  <c r="J26" i="1"/>
  <c r="P25" i="1"/>
  <c r="M25" i="1"/>
  <c r="J25" i="1"/>
  <c r="F25" i="1"/>
  <c r="P24" i="1"/>
  <c r="N24" i="1"/>
  <c r="J24" i="1"/>
  <c r="P23" i="1"/>
  <c r="N23" i="1"/>
  <c r="J23" i="1"/>
  <c r="P22" i="1"/>
  <c r="N22" i="1"/>
  <c r="J22" i="1"/>
  <c r="P21" i="1"/>
  <c r="N21" i="1"/>
  <c r="J21" i="1"/>
  <c r="P20" i="1"/>
  <c r="N20" i="1"/>
  <c r="L20" i="1"/>
  <c r="J20" i="1"/>
  <c r="P19" i="1"/>
  <c r="N19" i="1"/>
  <c r="L19" i="1"/>
  <c r="J19" i="1"/>
  <c r="P18" i="1"/>
  <c r="N18" i="1"/>
  <c r="J18" i="1"/>
  <c r="P17" i="1"/>
  <c r="N17" i="1"/>
  <c r="L17" i="1"/>
  <c r="J17" i="1"/>
  <c r="P16" i="1"/>
  <c r="N16" i="1"/>
  <c r="L16" i="1"/>
  <c r="J16" i="1"/>
  <c r="P15" i="1"/>
  <c r="N15" i="1"/>
  <c r="L15" i="1"/>
  <c r="J15" i="1"/>
  <c r="P14" i="1"/>
  <c r="N14" i="1"/>
  <c r="L14" i="1"/>
  <c r="J14" i="1"/>
  <c r="P13" i="1"/>
  <c r="N13" i="1"/>
  <c r="L13" i="1"/>
  <c r="J13" i="1"/>
  <c r="P12" i="1"/>
  <c r="N12" i="1"/>
  <c r="L12" i="1"/>
  <c r="J12" i="1"/>
  <c r="P11" i="1"/>
  <c r="N11" i="1"/>
  <c r="L11" i="1"/>
  <c r="J11" i="1"/>
  <c r="P10" i="1"/>
  <c r="N10" i="1"/>
  <c r="L10" i="1"/>
  <c r="H9" i="1"/>
  <c r="P9" i="1" s="1"/>
  <c r="P8" i="1"/>
  <c r="J8" i="1"/>
  <c r="N25" i="1" l="1"/>
  <c r="J39" i="1"/>
  <c r="J45" i="1"/>
  <c r="P49" i="1"/>
  <c r="P54" i="1"/>
  <c r="F9" i="1"/>
  <c r="J37" i="1"/>
  <c r="J43" i="1"/>
  <c r="N51" i="1"/>
  <c r="N56" i="1"/>
  <c r="J53" i="1"/>
  <c r="N39" i="1"/>
  <c r="N45" i="1"/>
  <c r="N47" i="1"/>
  <c r="L53" i="1"/>
  <c r="J35" i="1"/>
  <c r="J51" i="1"/>
  <c r="J10" i="1"/>
  <c r="N41" i="1"/>
  <c r="J49" i="1"/>
  <c r="N54" i="1"/>
  <c r="I9" i="1"/>
  <c r="J9" i="1" s="1"/>
  <c r="L27" i="1"/>
  <c r="L37" i="1"/>
  <c r="L43" i="1"/>
  <c r="L49" i="1"/>
  <c r="J54" i="1"/>
  <c r="P35" i="1"/>
  <c r="P47" i="1"/>
  <c r="P53" i="1"/>
</calcChain>
</file>

<file path=xl/sharedStrings.xml><?xml version="1.0" encoding="utf-8"?>
<sst xmlns="http://schemas.openxmlformats.org/spreadsheetml/2006/main" count="187" uniqueCount="105">
  <si>
    <t>Бюджеттiк бағдарламаларды (кiшi бағдарламаларды) іске асыру мониторингiнiң нәтижелерi туралы есеп</t>
  </si>
  <si>
    <t>1 тамыз 2026  жылғы жағдай бойынша</t>
  </si>
  <si>
    <t>Коды</t>
  </si>
  <si>
    <t>Атауы</t>
  </si>
  <si>
    <t>Бір жылға арналған жиынтық қаржыландыру жоспары</t>
  </si>
  <si>
    <t>Есепті кезеңге арналған жиынтық қаржыландыру жоспары</t>
  </si>
  <si>
    <t>Қабылданған міндеттемелер</t>
  </si>
  <si>
    <t>Төленген міндеттемелер</t>
  </si>
  <si>
    <t>Бір жылға арналған жоспардың күтілетін орындалуы</t>
  </si>
  <si>
    <t>Күтіліп отырылыған атқарылу % (12 - бағ./5 -бағ.*100)</t>
  </si>
  <si>
    <t>Бір жылға күтілетін атқарылмау сомасы(12-бағ. - 5-бағ.)</t>
  </si>
  <si>
    <t>Төлемдер бойынша жоспардың орындалмауы (10-бағ.-7 -бағ.)</t>
  </si>
  <si>
    <t>ББӘ</t>
  </si>
  <si>
    <t>Бағдарлама</t>
  </si>
  <si>
    <t>Кіші бағдарлама</t>
  </si>
  <si>
    <t>міндеттемелер бойынша</t>
  </si>
  <si>
    <t>төлемдер бойынша</t>
  </si>
  <si>
    <t>1</t>
  </si>
  <si>
    <t>2</t>
  </si>
  <si>
    <t>3</t>
  </si>
  <si>
    <t>4</t>
  </si>
  <si>
    <t>5</t>
  </si>
  <si>
    <t>6</t>
  </si>
  <si>
    <t>7</t>
  </si>
  <si>
    <t>8</t>
  </si>
  <si>
    <t>9</t>
  </si>
  <si>
    <t>10</t>
  </si>
  <si>
    <t>11</t>
  </si>
  <si>
    <t>12</t>
  </si>
  <si>
    <t>13</t>
  </si>
  <si>
    <t>14</t>
  </si>
  <si>
    <t>15</t>
  </si>
  <si>
    <t>Қазақстан Республикасы Ұлттық экономика министрлігі</t>
  </si>
  <si>
    <t>0,0</t>
  </si>
  <si>
    <t>Ағымдағы бағдарламалар</t>
  </si>
  <si>
    <t>001</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</si>
  <si>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t>
  </si>
  <si>
    <t>100</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</si>
  <si>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уәкілетті органның қызметін қамтамасыз ету</t>
  </si>
  <si>
    <t>102</t>
  </si>
  <si>
    <t>Экономика, мемлекеттік басқару, өңірлік даму және кәсіпкерлікті дамыту саласында зерттеулер жүргізу, социологиялық, талдамалық және консалтингтік қызметтер көрсету</t>
  </si>
  <si>
    <t>104</t>
  </si>
  <si>
    <t>Ақпараттық жүйелердің жұмыс істеуін қамтамасыз ету және мемлекеттік органды ақпараттық-техникалық қамтамасыз ету</t>
  </si>
  <si>
    <t>105</t>
  </si>
  <si>
    <t>Бюджеттік инвестициялардың және мемлекеттік-жекешелік әріптестік, оның ішінде концессия жобаларының іске асырылуына бағалау жүргізу</t>
  </si>
  <si>
    <t>106</t>
  </si>
  <si>
    <t>Мемлекеттік кепілдіктер ұсыну үшін инвестициялық жобалар, бюджеттік инвестициялар, бюджеттік кредит беру және мемлекеттік-жекешелік әріптестік, оның ішінде концессия мәселелері бойынша құжаттаманы сараптау</t>
  </si>
  <si>
    <t>107</t>
  </si>
  <si>
    <t>Халықаралық қаржы институттарының қатысуымен ерекше маңызды мемлекеттік-жекешелік әріптестік жобаларын әзірлеуді үйлестіру және қорытындылар беру жөніндегі көрсетілетін қызметтер</t>
  </si>
  <si>
    <t>108</t>
  </si>
  <si>
    <t xml:space="preserve">Қазақстан Республикасының егемен кредиттік рейтингін қайта қарау мәселелері бойынша халықаралық рейтингтік агенттіктерімен өзара іс-қимыл
</t>
  </si>
  <si>
    <t>111</t>
  </si>
  <si>
    <t xml:space="preserve">Қазақстан Республикасы Ұлттық экономика министрлігінің күрделі шығыстары
</t>
  </si>
  <si>
    <t>115</t>
  </si>
  <si>
    <t>Қазақстан Республикасы заң жобаларының ғылыми экономикалық сараптамасы</t>
  </si>
  <si>
    <t>123</t>
  </si>
  <si>
    <t>Ағымдағы әкімшілік шығыстар</t>
  </si>
  <si>
    <t>006</t>
  </si>
  <si>
    <t>Халықаралық ұйымдармен бірлесіп жүзеге асырылатын жобаларды зерттеулердің іске асырылуын қамтамасыз ету</t>
  </si>
  <si>
    <t>Республикалық бюджеттен грантты бірлесіп қаржыландыру есебінен</t>
  </si>
  <si>
    <t>034</t>
  </si>
  <si>
    <t>Мамандарды әлеуметтік қолдау шараларын іске асыру үшін жергілікті атқарушы органдарға берілетін бюджеттік кредиттер</t>
  </si>
  <si>
    <t>030</t>
  </si>
  <si>
    <t>Республикалық бюджеттің қаражаты есебінен</t>
  </si>
  <si>
    <t>057</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</si>
  <si>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t>
  </si>
  <si>
    <t>000</t>
  </si>
  <si>
    <t>087</t>
  </si>
  <si>
    <t>Кәсіпкерлік субъектілерін мемлекеттік қолдау шараларын іске асыру</t>
  </si>
  <si>
    <t xml:space="preserve">Кәсіпкерлік әлеуетті сауықтыру және күшейту </t>
  </si>
  <si>
    <t>101</t>
  </si>
  <si>
    <t>Оператор мен қаржылық агент көрсететін қызметтерге ақы төлеу</t>
  </si>
  <si>
    <t>Кәсіпкерлерді ақпараттық қамтамасыз ету</t>
  </si>
  <si>
    <t>128</t>
  </si>
  <si>
    <t>Жеке кәсіпкерлік субъектілерінің кредиттері бойынша сыйақы мөлшерлемесін субсидиялау және кепілдендіру</t>
  </si>
  <si>
    <t>129</t>
  </si>
  <si>
    <t>Кәсіпкерлік субъектілеріне берілетін «Қазақстанның Даму Банкі» АҚ кепілдіктері бойынша тәуекелдер үшін комиссияны субсидиялау</t>
  </si>
  <si>
    <t>096</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</si>
  <si>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t>
  </si>
  <si>
    <t>Өкілдiк шығындарға арналған қаражат есебiнен іс-шаралар өткізу</t>
  </si>
  <si>
    <t>116</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</si>
  <si>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</si>
  <si>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138</t>
  </si>
  <si>
    <t>Мемлекеттік қызметшілердің біліктілігін арттыруын қамтамасыз ету</t>
  </si>
  <si>
    <t>159</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</si>
  <si>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t>
  </si>
  <si>
    <t>164</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</si>
  <si>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t>
  </si>
  <si>
    <t>202</t>
  </si>
  <si>
    <t>Құжаттамалардың сақтандыру қорын құру және сақтау бойынша іс-шараларды іске асыру</t>
  </si>
  <si>
    <t>Ақпаратты сақтауды қамтамасыз ету</t>
  </si>
  <si>
    <t>209</t>
  </si>
  <si>
    <t>Жұмылдыру органдары қызметкерлерінің біліктілігін арттыру</t>
  </si>
  <si>
    <t>214</t>
  </si>
  <si>
    <t>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t>
  </si>
  <si>
    <t>216</t>
  </si>
  <si>
    <t>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t>
  </si>
  <si>
    <t>Даму бағдарламалары</t>
  </si>
  <si>
    <t>133</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</si>
  <si>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</si>
  <si>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211</t>
  </si>
  <si>
    <t>Қазақстанның Түркі инвестициялық қоры жарғылық капиталындағы үлесін сатып алу</t>
  </si>
  <si>
    <t>млн. теңге</t>
  </si>
  <si>
    <t>Қабылданбаған міндеттемелер сомасы                        (8-бағ.-6-бағ.)</t>
  </si>
  <si>
    <t>Атқарылу %           (10 - бағ./7 - бағ.*100)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</si>
</sst>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0"/>
    <numFmt numFmtId="165" formatCode="#,##0.00;\-#,##0.00;0.00"/>
    <numFmt numFmtId="166" formatCode="#,##0.0_ ;\-#,##0.0\ "/>
  </numFmts>
  <fonts count="12" x14ac:knownFonts="1">
    <font>
      <sz val="10"/>
      <color rgb="FF000000"/>
      <name val="Arial"/>
    </font>
    <font>
      <sz val="9"/>
      <color rgb="FF333333"/>
      <name val="Arial"/>
    </font>
    <font>
      <b/>
      <sz val="12"/>
      <color rgb="FF333333"/>
      <name val="Times New Roman"/>
    </font>
    <font>
      <sz val="9"/>
      <color rgb="FF333333"/>
      <name val="Times New Roman"/>
    </font>
    <font>
      <b/>
      <sz val="9"/>
      <color rgb="FF333333"/>
      <name val="Times New Roman"/>
    </font>
    <font>
      <sz val="9"/>
      <color rgb="FF000000"/>
      <name val="Times New Roman"/>
    </font>
    <font>
      <b/>
      <sz val="9"/>
      <color rgb="FF000000"/>
      <name val="Times New Roman"/>
    </font>
    <font>
      <sz val="7"/>
      <color rgb="FF000000"/>
      <name val="Times New Roman"/>
    </font>
    <font>
      <b/>
      <i/>
      <sz val="9"/>
      <color rgb="FF000000"/>
      <name val="Times New Roman"/>
    </font>
    <font>
      <sz val="9"/>
      <color rgb="FFFFFFFF"/>
      <name val="Times New Roman"/>
    </font>
    <font>
      <sz val="9"/>
      <color rgb="FF000000"/>
      <name val="Times New Roman"/>
      <family val="1"/>
      <charset val="204"/>
    </font>
    <font>
      <b/>
      <i/>
      <sz val="9"/>
      <color rgb="FF000000"/>
      <name val="Times New Roman"/>
      <family val="1"/>
      <charset val="204"/>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2">
    <border>
      <left/>
      <right/>
      <top/>
      <bottom/>
      <diagonal/>
    </border>
    <border>
      <left style="thin">
        <color rgb="FF949694"/>
      </left>
      <right style="thin">
        <color rgb="FF949694"/>
      </right>
      <top style="thin">
        <color rgb="FF949694"/>
      </top>
      <bottom style="thin">
        <color rgb="FF949694"/>
      </bottom>
      <diagonal/>
    </border>
  </borders>
  <cellStyleXfs count="1">
    <xf numFmtId="0" fontId="0" fillId="0" borderId="0"/>
  </cellStyleXfs>
  <cellXfs count="37">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49" fontId="6" fillId="2" borderId="1" xfId="0" applyNumberFormat="1" applyFont="1" applyFill="1" applyBorder="1" applyAlignment="1">
      <alignment horizontal="left" wrapText="1"/>
    </xf>
    <xf numFmtId="0" fontId="6" fillId="2" borderId="1" xfId="0" applyFont="1" applyFill="1" applyBorder="1" applyAlignment="1">
      <alignment horizontal="right" vertical="center"/>
    </xf>
    <xf numFmtId="49" fontId="6" fillId="2" borderId="1" xfId="0" applyNumberFormat="1" applyFont="1" applyFill="1" applyBorder="1" applyAlignment="1">
      <alignment horizontal="right" vertical="center"/>
    </xf>
    <xf numFmtId="164" fontId="8" fillId="2" borderId="1" xfId="0" applyNumberFormat="1" applyFont="1" applyFill="1" applyBorder="1" applyAlignment="1">
      <alignment horizontal="right" vertical="center"/>
    </xf>
    <xf numFmtId="0" fontId="8" fillId="2" borderId="1" xfId="0" applyFont="1" applyFill="1" applyBorder="1" applyAlignment="1">
      <alignment horizontal="right" vertical="center"/>
    </xf>
    <xf numFmtId="49" fontId="8" fillId="2" borderId="1" xfId="0" applyNumberFormat="1" applyFont="1" applyFill="1" applyBorder="1" applyAlignment="1">
      <alignment horizontal="right" vertical="center"/>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right" vertical="center"/>
    </xf>
    <xf numFmtId="0" fontId="9" fillId="2" borderId="1" xfId="0" applyFont="1" applyFill="1" applyBorder="1" applyAlignment="1">
      <alignment horizontal="right"/>
    </xf>
    <xf numFmtId="49" fontId="9" fillId="2" borderId="1" xfId="0" applyNumberFormat="1" applyFont="1" applyFill="1" applyBorder="1" applyAlignment="1">
      <alignment horizontal="left"/>
    </xf>
    <xf numFmtId="0" fontId="5" fillId="2" borderId="1" xfId="0" applyFont="1" applyFill="1" applyBorder="1" applyAlignment="1">
      <alignment horizontal="left" wrapText="1"/>
    </xf>
    <xf numFmtId="0" fontId="9" fillId="2" borderId="1" xfId="0" applyFont="1" applyFill="1" applyBorder="1" applyAlignment="1">
      <alignment horizontal="left"/>
    </xf>
    <xf numFmtId="164" fontId="5" fillId="2" borderId="1" xfId="0" applyNumberFormat="1" applyFont="1" applyFill="1" applyBorder="1" applyAlignment="1">
      <alignment horizontal="right" vertical="center"/>
    </xf>
    <xf numFmtId="0" fontId="10" fillId="2" borderId="1" xfId="0" applyFont="1" applyFill="1" applyBorder="1" applyAlignment="1">
      <alignment horizontal="right" vertical="center"/>
    </xf>
    <xf numFmtId="164" fontId="11" fillId="2" borderId="1" xfId="0" applyNumberFormat="1" applyFont="1" applyFill="1" applyBorder="1" applyAlignment="1">
      <alignment horizontal="right" vertical="center"/>
    </xf>
    <xf numFmtId="0" fontId="11" fillId="2" borderId="1" xfId="0" applyFont="1" applyFill="1" applyBorder="1" applyAlignment="1">
      <alignment horizontal="right" vertical="center"/>
    </xf>
    <xf numFmtId="164" fontId="6" fillId="3" borderId="1" xfId="0" applyNumberFormat="1" applyFont="1" applyFill="1" applyBorder="1" applyAlignment="1">
      <alignment horizontal="right" vertical="center"/>
    </xf>
    <xf numFmtId="165" fontId="8" fillId="3" borderId="1" xfId="0" applyNumberFormat="1" applyFont="1" applyFill="1" applyBorder="1" applyAlignment="1">
      <alignment horizontal="right" vertical="center"/>
    </xf>
    <xf numFmtId="164" fontId="8" fillId="3" borderId="1" xfId="0" applyNumberFormat="1" applyFont="1" applyFill="1" applyBorder="1" applyAlignment="1">
      <alignment horizontal="right" vertical="center"/>
    </xf>
    <xf numFmtId="165" fontId="5" fillId="3" borderId="1" xfId="0" applyNumberFormat="1" applyFont="1" applyFill="1" applyBorder="1" applyAlignment="1">
      <alignment horizontal="right" vertical="center"/>
    </xf>
    <xf numFmtId="164" fontId="5" fillId="3" borderId="1" xfId="0" applyNumberFormat="1" applyFont="1" applyFill="1" applyBorder="1" applyAlignment="1">
      <alignment horizontal="right" vertical="center"/>
    </xf>
    <xf numFmtId="164" fontId="10" fillId="3" borderId="1" xfId="0" applyNumberFormat="1" applyFont="1" applyFill="1" applyBorder="1" applyAlignment="1">
      <alignment horizontal="right" vertical="center"/>
    </xf>
    <xf numFmtId="164" fontId="11" fillId="3" borderId="1" xfId="0" applyNumberFormat="1" applyFont="1" applyFill="1" applyBorder="1" applyAlignment="1">
      <alignment horizontal="right" vertical="center"/>
    </xf>
    <xf numFmtId="166" fontId="1" fillId="2" borderId="0" xfId="0" applyNumberFormat="1" applyFont="1" applyFill="1" applyAlignment="1">
      <alignment horizontal="left"/>
    </xf>
    <xf numFmtId="49" fontId="8" fillId="2" borderId="1" xfId="0" applyNumberFormat="1" applyFont="1" applyFill="1" applyBorder="1" applyAlignment="1">
      <alignment horizontal="left" vertical="center" wrapText="1"/>
    </xf>
    <xf numFmtId="49" fontId="2" fillId="2" borderId="0" xfId="0" applyNumberFormat="1" applyFont="1" applyFill="1" applyAlignment="1">
      <alignment horizontal="center"/>
    </xf>
    <xf numFmtId="49" fontId="3" fillId="2" borderId="0" xfId="0" applyNumberFormat="1" applyFont="1" applyFill="1" applyAlignment="1">
      <alignment horizontal="left"/>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49" fontId="4" fillId="2" borderId="0" xfId="0" applyNumberFormat="1" applyFont="1" applyFill="1" applyAlignment="1">
      <alignment horizontal="right"/>
    </xf>
    <xf numFmtId="0" fontId="3" fillId="2" borderId="0" xfId="0" applyFont="1" applyFill="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58"/>
  <sheetViews>
    <sheetView tabSelected="1" workbookViewId="0">
      <selection activeCell="R5" sqref="R5"/>
    </sheetView>
  </sheetViews>
  <sheetFormatPr defaultRowHeight="12.75" x14ac:dyDescent="0.2"/>
  <cols>
    <col min="1" max="1" width="2.140625" customWidth="1"/>
    <col min="2" max="3" width="7.42578125" customWidth="1"/>
    <col min="4" max="4" width="7.5703125" customWidth="1"/>
    <col min="5" max="5" width="41" customWidth="1"/>
    <col min="6" max="6" width="17" customWidth="1"/>
    <col min="7" max="7" width="16.140625" customWidth="1"/>
    <col min="8" max="8" width="15.28515625" customWidth="1"/>
    <col min="9" max="9" width="15.7109375" customWidth="1"/>
    <col min="10" max="10" width="15.42578125" customWidth="1"/>
    <col min="11" max="11" width="15.28515625" customWidth="1"/>
    <col min="12" max="12" width="16.140625" customWidth="1"/>
    <col min="13" max="13" width="15.7109375" customWidth="1"/>
    <col min="14" max="14" width="13.7109375" customWidth="1"/>
    <col min="15" max="16" width="15.7109375" customWidth="1"/>
    <col min="17" max="17" width="8.7109375" customWidth="1"/>
  </cols>
  <sheetData>
    <row r="1" spans="2:17" s="1" customFormat="1" ht="23.45" customHeight="1" x14ac:dyDescent="0.25">
      <c r="B1" s="31" t="s">
        <v>0</v>
      </c>
      <c r="C1" s="31"/>
      <c r="D1" s="31"/>
      <c r="E1" s="31"/>
      <c r="F1" s="31"/>
      <c r="G1" s="31"/>
      <c r="H1" s="31"/>
      <c r="I1" s="31"/>
      <c r="J1" s="31"/>
      <c r="K1" s="31"/>
      <c r="L1" s="31"/>
      <c r="M1" s="31"/>
      <c r="N1" s="31"/>
      <c r="O1" s="31"/>
      <c r="P1" s="31"/>
    </row>
    <row r="2" spans="2:17" s="1" customFormat="1" ht="23.45" customHeight="1" x14ac:dyDescent="0.25">
      <c r="B2" s="31" t="s">
        <v>1</v>
      </c>
      <c r="C2" s="31"/>
      <c r="D2" s="31"/>
      <c r="E2" s="31"/>
      <c r="F2" s="31"/>
      <c r="G2" s="31"/>
      <c r="H2" s="31"/>
      <c r="I2" s="31"/>
      <c r="J2" s="31"/>
      <c r="K2" s="31"/>
      <c r="L2" s="31"/>
      <c r="M2" s="31"/>
      <c r="N2" s="31"/>
      <c r="O2" s="31"/>
      <c r="P2" s="31"/>
    </row>
    <row r="3" spans="2:17" s="1" customFormat="1" ht="19.7" customHeight="1" x14ac:dyDescent="0.2">
      <c r="B3" s="36"/>
      <c r="C3" s="36"/>
      <c r="D3" s="36"/>
      <c r="E3" s="32"/>
      <c r="F3" s="32"/>
      <c r="G3" s="35" t="s">
        <v>102</v>
      </c>
      <c r="H3" s="35"/>
      <c r="I3" s="35"/>
      <c r="J3" s="35"/>
      <c r="K3" s="35"/>
      <c r="L3" s="35"/>
      <c r="M3" s="35"/>
      <c r="N3" s="35"/>
      <c r="O3" s="35"/>
      <c r="P3" s="35"/>
    </row>
    <row r="4" spans="2:17" s="1" customFormat="1" ht="12.75" customHeight="1" x14ac:dyDescent="0.2"/>
    <row r="5" spans="2:17" s="1" customFormat="1" ht="21.95" customHeight="1" x14ac:dyDescent="0.2">
      <c r="B5" s="33" t="s">
        <v>2</v>
      </c>
      <c r="C5" s="33"/>
      <c r="D5" s="33"/>
      <c r="E5" s="33" t="s">
        <v>3</v>
      </c>
      <c r="F5" s="34" t="s">
        <v>4</v>
      </c>
      <c r="G5" s="34" t="s">
        <v>5</v>
      </c>
      <c r="H5" s="34"/>
      <c r="I5" s="34" t="s">
        <v>6</v>
      </c>
      <c r="J5" s="34" t="s">
        <v>103</v>
      </c>
      <c r="K5" s="34" t="s">
        <v>7</v>
      </c>
      <c r="L5" s="34" t="s">
        <v>104</v>
      </c>
      <c r="M5" s="34" t="s">
        <v>8</v>
      </c>
      <c r="N5" s="34" t="s">
        <v>9</v>
      </c>
      <c r="O5" s="34" t="s">
        <v>10</v>
      </c>
      <c r="P5" s="34" t="s">
        <v>11</v>
      </c>
    </row>
    <row r="6" spans="2:17" s="1" customFormat="1" ht="59.65" customHeight="1" x14ac:dyDescent="0.2">
      <c r="B6" s="2" t="s">
        <v>12</v>
      </c>
      <c r="C6" s="3" t="s">
        <v>13</v>
      </c>
      <c r="D6" s="3" t="s">
        <v>14</v>
      </c>
      <c r="E6" s="33"/>
      <c r="F6" s="34"/>
      <c r="G6" s="3" t="s">
        <v>15</v>
      </c>
      <c r="H6" s="3" t="s">
        <v>16</v>
      </c>
      <c r="I6" s="34"/>
      <c r="J6" s="34"/>
      <c r="K6" s="34"/>
      <c r="L6" s="34"/>
      <c r="M6" s="34"/>
      <c r="N6" s="34"/>
      <c r="O6" s="34"/>
      <c r="P6" s="34"/>
    </row>
    <row r="7" spans="2:17" s="1" customFormat="1" ht="24" customHeight="1" x14ac:dyDescent="0.2">
      <c r="B7" s="2" t="s">
        <v>17</v>
      </c>
      <c r="C7" s="2" t="s">
        <v>18</v>
      </c>
      <c r="D7" s="2" t="s">
        <v>19</v>
      </c>
      <c r="E7" s="2" t="s">
        <v>20</v>
      </c>
      <c r="F7" s="2" t="s">
        <v>21</v>
      </c>
      <c r="G7" s="2" t="s">
        <v>22</v>
      </c>
      <c r="H7" s="2" t="s">
        <v>23</v>
      </c>
      <c r="I7" s="2" t="s">
        <v>24</v>
      </c>
      <c r="J7" s="2" t="s">
        <v>25</v>
      </c>
      <c r="K7" s="2" t="s">
        <v>26</v>
      </c>
      <c r="L7" s="2" t="s">
        <v>27</v>
      </c>
      <c r="M7" s="2" t="s">
        <v>28</v>
      </c>
      <c r="N7" s="2" t="s">
        <v>29</v>
      </c>
      <c r="O7" s="2" t="s">
        <v>30</v>
      </c>
      <c r="P7" s="2" t="s">
        <v>31</v>
      </c>
    </row>
    <row r="8" spans="2:17" s="1" customFormat="1" ht="30.4" customHeight="1" x14ac:dyDescent="0.2">
      <c r="B8" s="4">
        <v>243</v>
      </c>
      <c r="C8" s="5"/>
      <c r="D8" s="5"/>
      <c r="E8" s="6" t="s">
        <v>32</v>
      </c>
      <c r="F8" s="22">
        <v>618166.05000000005</v>
      </c>
      <c r="G8" s="22">
        <v>215625.08</v>
      </c>
      <c r="H8" s="22">
        <v>199199.34</v>
      </c>
      <c r="I8" s="22">
        <v>202646.2</v>
      </c>
      <c r="J8" s="22">
        <f>I8-G8</f>
        <v>-12978.879999999976</v>
      </c>
      <c r="K8" s="22">
        <v>198997.33</v>
      </c>
      <c r="L8" s="22">
        <v>99.8985868078191</v>
      </c>
      <c r="M8" s="22">
        <v>618166.05000000005</v>
      </c>
      <c r="N8" s="7">
        <v>100</v>
      </c>
      <c r="O8" s="8" t="s">
        <v>33</v>
      </c>
      <c r="P8" s="9">
        <f>K8-H8</f>
        <v>-202.01000000000931</v>
      </c>
      <c r="Q8" s="29"/>
    </row>
    <row r="9" spans="2:17" s="1" customFormat="1" ht="24" customHeight="1" x14ac:dyDescent="0.2">
      <c r="B9" s="30" t="s">
        <v>34</v>
      </c>
      <c r="C9" s="30"/>
      <c r="D9" s="30"/>
      <c r="E9" s="30"/>
      <c r="F9" s="23">
        <f>F10+F21+F23+F25+F27+F33+F35+F37+F39+F41+F43+F45+F47+F49+F51</f>
        <v>583736.06000000006</v>
      </c>
      <c r="G9" s="24">
        <f t="shared" ref="G9:I9" si="0">G10+G21+G23+G25+G27+G33+G35+G37+G39+G41+G43+G45+G47+G49+G51</f>
        <v>193615.09</v>
      </c>
      <c r="H9" s="24">
        <f t="shared" si="0"/>
        <v>190142.59</v>
      </c>
      <c r="I9" s="24">
        <f t="shared" si="0"/>
        <v>193589.46</v>
      </c>
      <c r="J9" s="24">
        <f>I9-G9</f>
        <v>-25.630000000004657</v>
      </c>
      <c r="K9" s="24">
        <v>189940.6</v>
      </c>
      <c r="L9" s="24">
        <v>99.893756360218205</v>
      </c>
      <c r="M9" s="24">
        <v>583736.1</v>
      </c>
      <c r="N9" s="10">
        <v>100</v>
      </c>
      <c r="O9" s="11" t="s">
        <v>33</v>
      </c>
      <c r="P9" s="9">
        <f>K9-H9</f>
        <v>-201.98999999999069</v>
      </c>
    </row>
    <row r="10" spans="2:17" s="1" customFormat="1" ht="73.5" customHeight="1" x14ac:dyDescent="0.2">
      <c r="B10" s="5"/>
      <c r="C10" s="2" t="s">
        <v>35</v>
      </c>
      <c r="D10" s="5"/>
      <c r="E10" s="12" t="s">
        <v>36</v>
      </c>
      <c r="F10" s="25">
        <v>12294.51</v>
      </c>
      <c r="G10" s="26">
        <v>8700.4500000000007</v>
      </c>
      <c r="H10" s="26">
        <v>6666.58</v>
      </c>
      <c r="I10" s="26">
        <v>8674.82</v>
      </c>
      <c r="J10" s="26">
        <f t="shared" ref="J10" si="1">J11+J12+J13+J14+J15+J16+J17+J18+J19+J20</f>
        <v>-25.620000000000143</v>
      </c>
      <c r="K10" s="26">
        <v>6642.3</v>
      </c>
      <c r="L10" s="27">
        <f>K10/H10*100</f>
        <v>99.635795265338459</v>
      </c>
      <c r="M10" s="26">
        <v>12294.51</v>
      </c>
      <c r="N10" s="19">
        <f>M10/F10*100</f>
        <v>100</v>
      </c>
      <c r="O10" s="13" t="s">
        <v>33</v>
      </c>
      <c r="P10" s="18">
        <f>K10-H10</f>
        <v>-24.279999999999745</v>
      </c>
    </row>
    <row r="11" spans="2:17" s="1" customFormat="1" ht="84.4" customHeight="1" x14ac:dyDescent="0.2">
      <c r="B11" s="14">
        <v>243</v>
      </c>
      <c r="C11" s="15" t="s">
        <v>35</v>
      </c>
      <c r="D11" s="2" t="s">
        <v>37</v>
      </c>
      <c r="E11" s="16" t="s">
        <v>38</v>
      </c>
      <c r="F11" s="26">
        <v>442.35</v>
      </c>
      <c r="G11" s="26">
        <v>192.33</v>
      </c>
      <c r="H11" s="26">
        <v>192.33</v>
      </c>
      <c r="I11" s="26">
        <v>191.49</v>
      </c>
      <c r="J11" s="26">
        <f t="shared" ref="J11:J57" si="2">I11-G11</f>
        <v>-0.84000000000000341</v>
      </c>
      <c r="K11" s="26">
        <v>191.49</v>
      </c>
      <c r="L11" s="26">
        <f>K11/H11*100</f>
        <v>99.563250662923096</v>
      </c>
      <c r="M11" s="26">
        <v>442.35</v>
      </c>
      <c r="N11" s="19">
        <f t="shared" ref="N11:N57" si="3">M11/F11*100</f>
        <v>100</v>
      </c>
      <c r="O11" s="13" t="s">
        <v>33</v>
      </c>
      <c r="P11" s="18">
        <f t="shared" ref="P11:P57" si="4">K11-H11</f>
        <v>-0.84000000000000341</v>
      </c>
    </row>
    <row r="12" spans="2:17" s="1" customFormat="1" ht="52.15" customHeight="1" x14ac:dyDescent="0.2">
      <c r="B12" s="14"/>
      <c r="C12" s="17"/>
      <c r="D12" s="2" t="s">
        <v>39</v>
      </c>
      <c r="E12" s="12" t="s">
        <v>40</v>
      </c>
      <c r="F12" s="26">
        <v>1942.09</v>
      </c>
      <c r="G12" s="26">
        <v>1942.09</v>
      </c>
      <c r="H12" s="26">
        <v>854.9</v>
      </c>
      <c r="I12" s="26">
        <v>1942.09</v>
      </c>
      <c r="J12" s="26">
        <f t="shared" si="2"/>
        <v>0</v>
      </c>
      <c r="K12" s="26">
        <v>854.89</v>
      </c>
      <c r="L12" s="26">
        <f t="shared" ref="L12:L55" si="5">K12/H12*100</f>
        <v>99.998830272546499</v>
      </c>
      <c r="M12" s="26">
        <v>1942.09</v>
      </c>
      <c r="N12" s="19">
        <f t="shared" si="3"/>
        <v>100</v>
      </c>
      <c r="O12" s="13" t="s">
        <v>33</v>
      </c>
      <c r="P12" s="18">
        <f>K12-H12</f>
        <v>-9.9999999999909051E-3</v>
      </c>
    </row>
    <row r="13" spans="2:17" s="1" customFormat="1" ht="41.1" customHeight="1" x14ac:dyDescent="0.2">
      <c r="B13" s="14"/>
      <c r="C13" s="17"/>
      <c r="D13" s="2" t="s">
        <v>41</v>
      </c>
      <c r="E13" s="12" t="s">
        <v>42</v>
      </c>
      <c r="F13" s="26">
        <v>601.07000000000005</v>
      </c>
      <c r="G13" s="26">
        <v>371.14</v>
      </c>
      <c r="H13" s="26">
        <v>90.92</v>
      </c>
      <c r="I13" s="26">
        <v>371.13</v>
      </c>
      <c r="J13" s="26">
        <f t="shared" si="2"/>
        <v>-9.9999999999909051E-3</v>
      </c>
      <c r="K13" s="26">
        <v>90.56</v>
      </c>
      <c r="L13" s="26">
        <f t="shared" si="5"/>
        <v>99.604047514298287</v>
      </c>
      <c r="M13" s="26">
        <v>601.07000000000005</v>
      </c>
      <c r="N13" s="19">
        <f t="shared" si="3"/>
        <v>100</v>
      </c>
      <c r="O13" s="13" t="s">
        <v>33</v>
      </c>
      <c r="P13" s="18">
        <f t="shared" si="4"/>
        <v>-0.35999999999999943</v>
      </c>
    </row>
    <row r="14" spans="2:17" s="1" customFormat="1" ht="41.1" customHeight="1" x14ac:dyDescent="0.2">
      <c r="B14" s="14"/>
      <c r="C14" s="17"/>
      <c r="D14" s="2" t="s">
        <v>43</v>
      </c>
      <c r="E14" s="12" t="s">
        <v>44</v>
      </c>
      <c r="F14" s="26">
        <v>331.65</v>
      </c>
      <c r="G14" s="26">
        <v>331.65</v>
      </c>
      <c r="H14" s="26">
        <v>237.92</v>
      </c>
      <c r="I14" s="26">
        <v>331.65</v>
      </c>
      <c r="J14" s="26">
        <f t="shared" si="2"/>
        <v>0</v>
      </c>
      <c r="K14" s="26">
        <v>237.92</v>
      </c>
      <c r="L14" s="26">
        <f t="shared" si="5"/>
        <v>100</v>
      </c>
      <c r="M14" s="26">
        <v>331.65</v>
      </c>
      <c r="N14" s="19">
        <f t="shared" si="3"/>
        <v>100</v>
      </c>
      <c r="O14" s="13" t="s">
        <v>33</v>
      </c>
      <c r="P14" s="18">
        <f t="shared" si="4"/>
        <v>0</v>
      </c>
    </row>
    <row r="15" spans="2:17" s="1" customFormat="1" ht="73.5" customHeight="1" x14ac:dyDescent="0.2">
      <c r="B15" s="14"/>
      <c r="C15" s="17"/>
      <c r="D15" s="2" t="s">
        <v>45</v>
      </c>
      <c r="E15" s="12" t="s">
        <v>46</v>
      </c>
      <c r="F15" s="26">
        <v>322.82</v>
      </c>
      <c r="G15" s="26">
        <v>322.82</v>
      </c>
      <c r="H15" s="26">
        <v>107.61</v>
      </c>
      <c r="I15" s="26">
        <v>322.82</v>
      </c>
      <c r="J15" s="26">
        <f t="shared" si="2"/>
        <v>0</v>
      </c>
      <c r="K15" s="26">
        <v>107.61</v>
      </c>
      <c r="L15" s="26">
        <f t="shared" si="5"/>
        <v>100</v>
      </c>
      <c r="M15" s="26">
        <v>322.82</v>
      </c>
      <c r="N15" s="19">
        <f t="shared" si="3"/>
        <v>100</v>
      </c>
      <c r="O15" s="13" t="s">
        <v>33</v>
      </c>
      <c r="P15" s="18">
        <f t="shared" si="4"/>
        <v>0</v>
      </c>
    </row>
    <row r="16" spans="2:17" s="1" customFormat="1" ht="62.85" customHeight="1" x14ac:dyDescent="0.2">
      <c r="B16" s="14"/>
      <c r="C16" s="17"/>
      <c r="D16" s="2" t="s">
        <v>47</v>
      </c>
      <c r="E16" s="12" t="s">
        <v>48</v>
      </c>
      <c r="F16" s="26">
        <v>274.8</v>
      </c>
      <c r="G16" s="26">
        <v>274.8</v>
      </c>
      <c r="H16" s="26">
        <v>137.4</v>
      </c>
      <c r="I16" s="26">
        <v>274.8</v>
      </c>
      <c r="J16" s="26">
        <f t="shared" si="2"/>
        <v>0</v>
      </c>
      <c r="K16" s="26">
        <v>137.4</v>
      </c>
      <c r="L16" s="26">
        <f t="shared" si="5"/>
        <v>100</v>
      </c>
      <c r="M16" s="26">
        <v>274.8</v>
      </c>
      <c r="N16" s="19">
        <f t="shared" si="3"/>
        <v>100</v>
      </c>
      <c r="O16" s="13" t="s">
        <v>33</v>
      </c>
      <c r="P16" s="18">
        <f t="shared" si="4"/>
        <v>0</v>
      </c>
    </row>
    <row r="17" spans="2:16" s="1" customFormat="1" ht="52.15" customHeight="1" x14ac:dyDescent="0.2">
      <c r="B17" s="14"/>
      <c r="C17" s="17"/>
      <c r="D17" s="2" t="s">
        <v>49</v>
      </c>
      <c r="E17" s="16" t="s">
        <v>50</v>
      </c>
      <c r="F17" s="26">
        <v>191.63</v>
      </c>
      <c r="G17" s="26">
        <v>57.02</v>
      </c>
      <c r="H17" s="26">
        <v>57.02</v>
      </c>
      <c r="I17" s="26">
        <v>57</v>
      </c>
      <c r="J17" s="26">
        <f t="shared" si="2"/>
        <v>-2.0000000000003126E-2</v>
      </c>
      <c r="K17" s="26">
        <v>57</v>
      </c>
      <c r="L17" s="26">
        <f t="shared" si="5"/>
        <v>99.964924587863905</v>
      </c>
      <c r="M17" s="26">
        <v>191.63</v>
      </c>
      <c r="N17" s="19">
        <f t="shared" si="3"/>
        <v>100</v>
      </c>
      <c r="O17" s="13" t="s">
        <v>33</v>
      </c>
      <c r="P17" s="18">
        <f t="shared" si="4"/>
        <v>-2.0000000000003126E-2</v>
      </c>
    </row>
    <row r="18" spans="2:16" s="1" customFormat="1" ht="30.4" customHeight="1" x14ac:dyDescent="0.2">
      <c r="B18" s="14"/>
      <c r="C18" s="17"/>
      <c r="D18" s="2" t="s">
        <v>51</v>
      </c>
      <c r="E18" s="16" t="s">
        <v>52</v>
      </c>
      <c r="F18" s="26">
        <v>13.66</v>
      </c>
      <c r="G18" s="26">
        <v>13.66</v>
      </c>
      <c r="H18" s="26">
        <v>0</v>
      </c>
      <c r="I18" s="26">
        <v>0</v>
      </c>
      <c r="J18" s="26">
        <f t="shared" si="2"/>
        <v>-13.66</v>
      </c>
      <c r="K18" s="26">
        <v>0</v>
      </c>
      <c r="L18" s="26">
        <v>0</v>
      </c>
      <c r="M18" s="26">
        <v>13.66</v>
      </c>
      <c r="N18" s="19">
        <f t="shared" si="3"/>
        <v>100</v>
      </c>
      <c r="O18" s="13" t="s">
        <v>33</v>
      </c>
      <c r="P18" s="18">
        <f t="shared" si="4"/>
        <v>0</v>
      </c>
    </row>
    <row r="19" spans="2:16" s="1" customFormat="1" ht="30.4" customHeight="1" x14ac:dyDescent="0.2">
      <c r="B19" s="14"/>
      <c r="C19" s="17"/>
      <c r="D19" s="2" t="s">
        <v>53</v>
      </c>
      <c r="E19" s="12" t="s">
        <v>54</v>
      </c>
      <c r="F19" s="26">
        <v>87.28</v>
      </c>
      <c r="G19" s="26">
        <v>87.28</v>
      </c>
      <c r="H19" s="26">
        <v>18.39</v>
      </c>
      <c r="I19" s="26">
        <v>87.28</v>
      </c>
      <c r="J19" s="26">
        <f t="shared" si="2"/>
        <v>0</v>
      </c>
      <c r="K19" s="26">
        <v>18.39</v>
      </c>
      <c r="L19" s="26">
        <f t="shared" si="5"/>
        <v>100</v>
      </c>
      <c r="M19" s="26">
        <v>87.28</v>
      </c>
      <c r="N19" s="19">
        <f t="shared" si="3"/>
        <v>100</v>
      </c>
      <c r="O19" s="13" t="s">
        <v>33</v>
      </c>
      <c r="P19" s="18">
        <f t="shared" si="4"/>
        <v>0</v>
      </c>
    </row>
    <row r="20" spans="2:16" s="1" customFormat="1" ht="19.7" customHeight="1" x14ac:dyDescent="0.2">
      <c r="B20" s="14"/>
      <c r="C20" s="17"/>
      <c r="D20" s="2" t="s">
        <v>55</v>
      </c>
      <c r="E20" s="12" t="s">
        <v>56</v>
      </c>
      <c r="F20" s="26">
        <v>8087.17</v>
      </c>
      <c r="G20" s="26">
        <v>5107.66</v>
      </c>
      <c r="H20" s="26">
        <v>4970.1000000000004</v>
      </c>
      <c r="I20" s="26">
        <v>5096.57</v>
      </c>
      <c r="J20" s="26">
        <f t="shared" si="2"/>
        <v>-11.090000000000146</v>
      </c>
      <c r="K20" s="26">
        <v>4970.05</v>
      </c>
      <c r="L20" s="26">
        <f t="shared" si="5"/>
        <v>99.998993984024466</v>
      </c>
      <c r="M20" s="26">
        <v>8087.17</v>
      </c>
      <c r="N20" s="19">
        <f t="shared" si="3"/>
        <v>100</v>
      </c>
      <c r="O20" s="13" t="s">
        <v>33</v>
      </c>
      <c r="P20" s="18">
        <f t="shared" si="4"/>
        <v>-5.0000000000181899E-2</v>
      </c>
    </row>
    <row r="21" spans="2:16" s="1" customFormat="1" ht="41.1" customHeight="1" x14ac:dyDescent="0.2">
      <c r="B21" s="5"/>
      <c r="C21" s="2" t="s">
        <v>57</v>
      </c>
      <c r="D21" s="5"/>
      <c r="E21" s="12" t="s">
        <v>58</v>
      </c>
      <c r="F21" s="26">
        <v>414.35</v>
      </c>
      <c r="G21" s="26">
        <v>0</v>
      </c>
      <c r="H21" s="26">
        <v>0</v>
      </c>
      <c r="I21" s="26">
        <v>0</v>
      </c>
      <c r="J21" s="26">
        <f t="shared" si="2"/>
        <v>0</v>
      </c>
      <c r="K21" s="26">
        <v>0</v>
      </c>
      <c r="L21" s="26">
        <v>0</v>
      </c>
      <c r="M21" s="26">
        <v>414.35</v>
      </c>
      <c r="N21" s="19">
        <f t="shared" si="3"/>
        <v>100</v>
      </c>
      <c r="O21" s="13" t="s">
        <v>33</v>
      </c>
      <c r="P21" s="18">
        <f t="shared" si="4"/>
        <v>0</v>
      </c>
    </row>
    <row r="22" spans="2:16" s="1" customFormat="1" ht="30.4" customHeight="1" x14ac:dyDescent="0.2">
      <c r="B22" s="14"/>
      <c r="C22" s="15" t="s">
        <v>57</v>
      </c>
      <c r="D22" s="2" t="s">
        <v>57</v>
      </c>
      <c r="E22" s="12" t="s">
        <v>59</v>
      </c>
      <c r="F22" s="26">
        <v>414.35</v>
      </c>
      <c r="G22" s="26">
        <v>0</v>
      </c>
      <c r="H22" s="26">
        <v>0</v>
      </c>
      <c r="I22" s="26">
        <v>0</v>
      </c>
      <c r="J22" s="26">
        <f t="shared" si="2"/>
        <v>0</v>
      </c>
      <c r="K22" s="26">
        <v>0</v>
      </c>
      <c r="L22" s="26">
        <v>0</v>
      </c>
      <c r="M22" s="26">
        <v>414.35</v>
      </c>
      <c r="N22" s="19">
        <f t="shared" si="3"/>
        <v>100</v>
      </c>
      <c r="O22" s="13" t="s">
        <v>33</v>
      </c>
      <c r="P22" s="18">
        <f t="shared" si="4"/>
        <v>0</v>
      </c>
    </row>
    <row r="23" spans="2:16" s="1" customFormat="1" ht="41.1" customHeight="1" x14ac:dyDescent="0.2">
      <c r="B23" s="5"/>
      <c r="C23" s="2" t="s">
        <v>60</v>
      </c>
      <c r="D23" s="5"/>
      <c r="E23" s="12" t="s">
        <v>61</v>
      </c>
      <c r="F23" s="26">
        <v>25000</v>
      </c>
      <c r="G23" s="26">
        <v>0</v>
      </c>
      <c r="H23" s="26">
        <v>0</v>
      </c>
      <c r="I23" s="26">
        <v>0</v>
      </c>
      <c r="J23" s="26">
        <f t="shared" si="2"/>
        <v>0</v>
      </c>
      <c r="K23" s="26">
        <v>0</v>
      </c>
      <c r="L23" s="26">
        <v>0</v>
      </c>
      <c r="M23" s="26">
        <v>25000</v>
      </c>
      <c r="N23" s="19">
        <f t="shared" si="3"/>
        <v>100</v>
      </c>
      <c r="O23" s="13" t="s">
        <v>33</v>
      </c>
      <c r="P23" s="18">
        <f t="shared" si="4"/>
        <v>0</v>
      </c>
    </row>
    <row r="24" spans="2:16" s="1" customFormat="1" ht="19.7" customHeight="1" x14ac:dyDescent="0.2">
      <c r="B24" s="14"/>
      <c r="C24" s="15" t="s">
        <v>60</v>
      </c>
      <c r="D24" s="2" t="s">
        <v>62</v>
      </c>
      <c r="E24" s="12" t="s">
        <v>63</v>
      </c>
      <c r="F24" s="26">
        <v>25000</v>
      </c>
      <c r="G24" s="26">
        <v>0</v>
      </c>
      <c r="H24" s="26">
        <v>0</v>
      </c>
      <c r="I24" s="26">
        <v>0</v>
      </c>
      <c r="J24" s="26">
        <f t="shared" si="2"/>
        <v>0</v>
      </c>
      <c r="K24" s="26">
        <v>0</v>
      </c>
      <c r="L24" s="26">
        <v>0</v>
      </c>
      <c r="M24" s="26">
        <v>25000</v>
      </c>
      <c r="N24" s="19">
        <f t="shared" si="3"/>
        <v>100</v>
      </c>
      <c r="O24" s="13" t="s">
        <v>33</v>
      </c>
      <c r="P24" s="18">
        <f t="shared" si="4"/>
        <v>0</v>
      </c>
    </row>
    <row r="25" spans="2:16" s="1" customFormat="1" ht="62.85" customHeight="1" x14ac:dyDescent="0.2">
      <c r="B25" s="5"/>
      <c r="C25" s="2" t="s">
        <v>64</v>
      </c>
      <c r="D25" s="5"/>
      <c r="E25" s="12" t="s">
        <v>65</v>
      </c>
      <c r="F25" s="26">
        <f>F26</f>
        <v>6</v>
      </c>
      <c r="G25" s="26">
        <v>0</v>
      </c>
      <c r="H25" s="26">
        <v>0</v>
      </c>
      <c r="I25" s="26">
        <v>0</v>
      </c>
      <c r="J25" s="26">
        <f t="shared" si="2"/>
        <v>0</v>
      </c>
      <c r="K25" s="26">
        <v>0</v>
      </c>
      <c r="L25" s="26">
        <v>0</v>
      </c>
      <c r="M25" s="26">
        <f>M26</f>
        <v>6</v>
      </c>
      <c r="N25" s="19">
        <f t="shared" si="3"/>
        <v>100</v>
      </c>
      <c r="O25" s="13" t="s">
        <v>33</v>
      </c>
      <c r="P25" s="18">
        <f t="shared" si="4"/>
        <v>0</v>
      </c>
    </row>
    <row r="26" spans="2:16" s="1" customFormat="1" ht="19.7" customHeight="1" x14ac:dyDescent="0.2">
      <c r="B26" s="14"/>
      <c r="C26" s="15" t="s">
        <v>64</v>
      </c>
      <c r="D26" s="2" t="s">
        <v>66</v>
      </c>
      <c r="E26" s="12"/>
      <c r="F26" s="26">
        <v>6</v>
      </c>
      <c r="G26" s="26">
        <v>0</v>
      </c>
      <c r="H26" s="26">
        <v>0</v>
      </c>
      <c r="I26" s="26">
        <v>0</v>
      </c>
      <c r="J26" s="26">
        <f t="shared" si="2"/>
        <v>0</v>
      </c>
      <c r="K26" s="26">
        <v>0</v>
      </c>
      <c r="L26" s="26">
        <v>0</v>
      </c>
      <c r="M26" s="26">
        <v>6</v>
      </c>
      <c r="N26" s="19">
        <f t="shared" si="3"/>
        <v>100</v>
      </c>
      <c r="O26" s="13" t="s">
        <v>33</v>
      </c>
      <c r="P26" s="18">
        <f t="shared" si="4"/>
        <v>0</v>
      </c>
    </row>
    <row r="27" spans="2:16" s="1" customFormat="1" ht="30.4" customHeight="1" x14ac:dyDescent="0.2">
      <c r="B27" s="5"/>
      <c r="C27" s="2" t="s">
        <v>67</v>
      </c>
      <c r="D27" s="5"/>
      <c r="E27" s="12" t="s">
        <v>68</v>
      </c>
      <c r="F27" s="26">
        <f>F28+F29+F30+F31+F32</f>
        <v>213896.68000000002</v>
      </c>
      <c r="G27" s="26">
        <f t="shared" ref="G27:I27" si="6">G28+G29+G30+G31+G32</f>
        <v>63215.26</v>
      </c>
      <c r="H27" s="26">
        <f t="shared" si="6"/>
        <v>61823.13</v>
      </c>
      <c r="I27" s="26">
        <f t="shared" si="6"/>
        <v>63215.26</v>
      </c>
      <c r="J27" s="26">
        <f t="shared" si="2"/>
        <v>0</v>
      </c>
      <c r="K27" s="26">
        <f t="shared" ref="K27" si="7">K28+K29+K30+K31+K32</f>
        <v>61646.15</v>
      </c>
      <c r="L27" s="26">
        <f t="shared" si="5"/>
        <v>99.713731737619895</v>
      </c>
      <c r="M27" s="26">
        <f>M28+M29+M30+M31+M32</f>
        <v>213896.68000000002</v>
      </c>
      <c r="N27" s="19">
        <f t="shared" si="3"/>
        <v>100</v>
      </c>
      <c r="O27" s="13" t="s">
        <v>33</v>
      </c>
      <c r="P27" s="18">
        <f t="shared" si="4"/>
        <v>-176.97999999999593</v>
      </c>
    </row>
    <row r="28" spans="2:16" s="1" customFormat="1" ht="19.7" customHeight="1" x14ac:dyDescent="0.2">
      <c r="B28" s="14"/>
      <c r="C28" s="15" t="s">
        <v>67</v>
      </c>
      <c r="D28" s="2" t="s">
        <v>37</v>
      </c>
      <c r="E28" s="12" t="s">
        <v>69</v>
      </c>
      <c r="F28" s="26">
        <v>618.14</v>
      </c>
      <c r="G28" s="26">
        <v>618.14</v>
      </c>
      <c r="H28" s="26">
        <v>153.03</v>
      </c>
      <c r="I28" s="26">
        <v>618.14</v>
      </c>
      <c r="J28" s="26">
        <f t="shared" si="2"/>
        <v>0</v>
      </c>
      <c r="K28" s="26">
        <v>153.03</v>
      </c>
      <c r="L28" s="26">
        <f t="shared" si="5"/>
        <v>100</v>
      </c>
      <c r="M28" s="26">
        <v>618.14</v>
      </c>
      <c r="N28" s="19">
        <f t="shared" si="3"/>
        <v>100</v>
      </c>
      <c r="O28" s="13" t="s">
        <v>33</v>
      </c>
      <c r="P28" s="18">
        <f t="shared" si="4"/>
        <v>0</v>
      </c>
    </row>
    <row r="29" spans="2:16" s="1" customFormat="1" ht="30.4" customHeight="1" x14ac:dyDescent="0.2">
      <c r="B29" s="14"/>
      <c r="C29" s="17"/>
      <c r="D29" s="2" t="s">
        <v>70</v>
      </c>
      <c r="E29" s="12" t="s">
        <v>71</v>
      </c>
      <c r="F29" s="26">
        <v>700.67</v>
      </c>
      <c r="G29" s="26">
        <v>700.67</v>
      </c>
      <c r="H29" s="26">
        <v>26.73</v>
      </c>
      <c r="I29" s="26">
        <v>700.67</v>
      </c>
      <c r="J29" s="26">
        <f t="shared" si="2"/>
        <v>0</v>
      </c>
      <c r="K29" s="26">
        <v>13.36</v>
      </c>
      <c r="L29" s="26">
        <f t="shared" si="5"/>
        <v>49.981294425738866</v>
      </c>
      <c r="M29" s="26">
        <v>700.67</v>
      </c>
      <c r="N29" s="19">
        <f t="shared" si="3"/>
        <v>100</v>
      </c>
      <c r="O29" s="13" t="s">
        <v>33</v>
      </c>
      <c r="P29" s="18">
        <f t="shared" si="4"/>
        <v>-13.370000000000001</v>
      </c>
    </row>
    <row r="30" spans="2:16" s="1" customFormat="1" ht="19.7" customHeight="1" x14ac:dyDescent="0.2">
      <c r="B30" s="14"/>
      <c r="C30" s="17"/>
      <c r="D30" s="2" t="s">
        <v>39</v>
      </c>
      <c r="E30" s="12" t="s">
        <v>72</v>
      </c>
      <c r="F30" s="26">
        <v>590.20000000000005</v>
      </c>
      <c r="G30" s="26">
        <v>590.20000000000005</v>
      </c>
      <c r="H30" s="26">
        <v>337.12</v>
      </c>
      <c r="I30" s="26">
        <v>590.20000000000005</v>
      </c>
      <c r="J30" s="26">
        <f t="shared" si="2"/>
        <v>0</v>
      </c>
      <c r="K30" s="26">
        <v>173.51</v>
      </c>
      <c r="L30" s="26">
        <f t="shared" si="5"/>
        <v>51.468319886093973</v>
      </c>
      <c r="M30" s="26">
        <v>590.20000000000005</v>
      </c>
      <c r="N30" s="19">
        <f t="shared" si="3"/>
        <v>100</v>
      </c>
      <c r="O30" s="13" t="s">
        <v>33</v>
      </c>
      <c r="P30" s="18">
        <f t="shared" si="4"/>
        <v>-163.61000000000001</v>
      </c>
    </row>
    <row r="31" spans="2:16" s="1" customFormat="1" ht="41.1" customHeight="1" x14ac:dyDescent="0.2">
      <c r="B31" s="14"/>
      <c r="C31" s="17"/>
      <c r="D31" s="2" t="s">
        <v>73</v>
      </c>
      <c r="E31" s="12" t="s">
        <v>74</v>
      </c>
      <c r="F31" s="26">
        <v>211306.25</v>
      </c>
      <c r="G31" s="26">
        <v>61306.25</v>
      </c>
      <c r="H31" s="26">
        <v>61306.25</v>
      </c>
      <c r="I31" s="26">
        <v>61306.25</v>
      </c>
      <c r="J31" s="26">
        <f t="shared" si="2"/>
        <v>0</v>
      </c>
      <c r="K31" s="26">
        <v>61306.25</v>
      </c>
      <c r="L31" s="26">
        <f t="shared" si="5"/>
        <v>100</v>
      </c>
      <c r="M31" s="26">
        <v>211306.25</v>
      </c>
      <c r="N31" s="19">
        <f t="shared" si="3"/>
        <v>100</v>
      </c>
      <c r="O31" s="13" t="s">
        <v>33</v>
      </c>
      <c r="P31" s="18">
        <f t="shared" si="4"/>
        <v>0</v>
      </c>
    </row>
    <row r="32" spans="2:16" s="1" customFormat="1" ht="52.15" customHeight="1" x14ac:dyDescent="0.2">
      <c r="B32" s="14"/>
      <c r="C32" s="17"/>
      <c r="D32" s="2" t="s">
        <v>75</v>
      </c>
      <c r="E32" s="12" t="s">
        <v>76</v>
      </c>
      <c r="F32" s="26">
        <v>681.42</v>
      </c>
      <c r="G32" s="26">
        <v>0</v>
      </c>
      <c r="H32" s="26">
        <v>0</v>
      </c>
      <c r="I32" s="26">
        <v>0</v>
      </c>
      <c r="J32" s="26">
        <f t="shared" si="2"/>
        <v>0</v>
      </c>
      <c r="K32" s="26">
        <v>0</v>
      </c>
      <c r="L32" s="26">
        <v>0</v>
      </c>
      <c r="M32" s="26">
        <v>681.42</v>
      </c>
      <c r="N32" s="19">
        <f t="shared" si="3"/>
        <v>100</v>
      </c>
      <c r="O32" s="13" t="s">
        <v>33</v>
      </c>
      <c r="P32" s="18">
        <f t="shared" si="4"/>
        <v>0</v>
      </c>
    </row>
    <row r="33" spans="2:16" s="1" customFormat="1" ht="62.85" customHeight="1" x14ac:dyDescent="0.2">
      <c r="B33" s="5"/>
      <c r="C33" s="2" t="s">
        <v>77</v>
      </c>
      <c r="D33" s="5"/>
      <c r="E33" s="12" t="s">
        <v>78</v>
      </c>
      <c r="F33" s="26">
        <v>60</v>
      </c>
      <c r="G33" s="26">
        <v>0</v>
      </c>
      <c r="H33" s="26">
        <v>0</v>
      </c>
      <c r="I33" s="26">
        <v>0</v>
      </c>
      <c r="J33" s="26">
        <f t="shared" si="2"/>
        <v>0</v>
      </c>
      <c r="K33" s="26">
        <v>0</v>
      </c>
      <c r="L33" s="26">
        <v>0</v>
      </c>
      <c r="M33" s="26">
        <v>60</v>
      </c>
      <c r="N33" s="19">
        <f t="shared" si="3"/>
        <v>100</v>
      </c>
      <c r="O33" s="13" t="s">
        <v>33</v>
      </c>
      <c r="P33" s="18">
        <f t="shared" si="4"/>
        <v>0</v>
      </c>
    </row>
    <row r="34" spans="2:16" s="1" customFormat="1" ht="19.7" customHeight="1" x14ac:dyDescent="0.2">
      <c r="B34" s="14"/>
      <c r="C34" s="15" t="s">
        <v>77</v>
      </c>
      <c r="D34" s="2" t="s">
        <v>66</v>
      </c>
      <c r="E34" s="12"/>
      <c r="F34" s="26">
        <v>60</v>
      </c>
      <c r="G34" s="26">
        <v>0</v>
      </c>
      <c r="H34" s="26">
        <v>0</v>
      </c>
      <c r="I34" s="26">
        <v>0</v>
      </c>
      <c r="J34" s="26">
        <f t="shared" si="2"/>
        <v>0</v>
      </c>
      <c r="K34" s="26">
        <v>0</v>
      </c>
      <c r="L34" s="26">
        <v>0</v>
      </c>
      <c r="M34" s="26">
        <v>60</v>
      </c>
      <c r="N34" s="19">
        <f t="shared" si="3"/>
        <v>100</v>
      </c>
      <c r="O34" s="13" t="s">
        <v>33</v>
      </c>
      <c r="P34" s="18">
        <f t="shared" si="4"/>
        <v>0</v>
      </c>
    </row>
    <row r="35" spans="2:16" s="1" customFormat="1" ht="30.4" customHeight="1" x14ac:dyDescent="0.2">
      <c r="B35" s="5"/>
      <c r="C35" s="2" t="s">
        <v>70</v>
      </c>
      <c r="D35" s="5"/>
      <c r="E35" s="12" t="s">
        <v>79</v>
      </c>
      <c r="F35" s="26">
        <f>F36</f>
        <v>3.9</v>
      </c>
      <c r="G35" s="26">
        <f t="shared" ref="G35:I35" si="8">G36</f>
        <v>3.9</v>
      </c>
      <c r="H35" s="26">
        <f t="shared" si="8"/>
        <v>3.9</v>
      </c>
      <c r="I35" s="26">
        <f t="shared" si="8"/>
        <v>3.9</v>
      </c>
      <c r="J35" s="26">
        <f t="shared" si="2"/>
        <v>0</v>
      </c>
      <c r="K35" s="26">
        <v>3.9</v>
      </c>
      <c r="L35" s="26">
        <f t="shared" si="5"/>
        <v>100</v>
      </c>
      <c r="M35" s="26">
        <f>M36</f>
        <v>3.9</v>
      </c>
      <c r="N35" s="19">
        <f t="shared" si="3"/>
        <v>100</v>
      </c>
      <c r="O35" s="13" t="s">
        <v>33</v>
      </c>
      <c r="P35" s="18">
        <f t="shared" si="4"/>
        <v>0</v>
      </c>
    </row>
    <row r="36" spans="2:16" s="1" customFormat="1" ht="19.7" customHeight="1" x14ac:dyDescent="0.2">
      <c r="B36" s="14"/>
      <c r="C36" s="15" t="s">
        <v>70</v>
      </c>
      <c r="D36" s="2" t="s">
        <v>66</v>
      </c>
      <c r="E36" s="12"/>
      <c r="F36" s="26">
        <v>3.9</v>
      </c>
      <c r="G36" s="26">
        <v>3.9</v>
      </c>
      <c r="H36" s="26">
        <v>3.9</v>
      </c>
      <c r="I36" s="26">
        <v>3.9</v>
      </c>
      <c r="J36" s="26">
        <f t="shared" si="2"/>
        <v>0</v>
      </c>
      <c r="K36" s="26">
        <v>3.9</v>
      </c>
      <c r="L36" s="26">
        <f t="shared" si="5"/>
        <v>100</v>
      </c>
      <c r="M36" s="26">
        <v>3.9</v>
      </c>
      <c r="N36" s="19">
        <f t="shared" si="3"/>
        <v>100</v>
      </c>
      <c r="O36" s="13" t="s">
        <v>33</v>
      </c>
      <c r="P36" s="18">
        <f t="shared" si="4"/>
        <v>0</v>
      </c>
    </row>
    <row r="37" spans="2:16" s="1" customFormat="1" ht="62.85" customHeight="1" x14ac:dyDescent="0.2">
      <c r="B37" s="5"/>
      <c r="C37" s="2" t="s">
        <v>80</v>
      </c>
      <c r="D37" s="5"/>
      <c r="E37" s="12" t="s">
        <v>81</v>
      </c>
      <c r="F37" s="26">
        <f>F38</f>
        <v>31025.95</v>
      </c>
      <c r="G37" s="26">
        <f t="shared" ref="G37:I37" si="9">G38</f>
        <v>31025.95</v>
      </c>
      <c r="H37" s="26">
        <f t="shared" si="9"/>
        <v>31025.95</v>
      </c>
      <c r="I37" s="26">
        <f t="shared" si="9"/>
        <v>31025.95</v>
      </c>
      <c r="J37" s="26">
        <f t="shared" si="2"/>
        <v>0</v>
      </c>
      <c r="K37" s="26">
        <f>K38</f>
        <v>31025.95</v>
      </c>
      <c r="L37" s="26">
        <f t="shared" si="5"/>
        <v>100</v>
      </c>
      <c r="M37" s="26">
        <f>M38</f>
        <v>31025.95</v>
      </c>
      <c r="N37" s="19">
        <f t="shared" si="3"/>
        <v>100</v>
      </c>
      <c r="O37" s="13" t="s">
        <v>33</v>
      </c>
      <c r="P37" s="18">
        <f t="shared" si="4"/>
        <v>0</v>
      </c>
    </row>
    <row r="38" spans="2:16" s="1" customFormat="1" ht="19.7" customHeight="1" x14ac:dyDescent="0.2">
      <c r="B38" s="14"/>
      <c r="C38" s="15" t="s">
        <v>80</v>
      </c>
      <c r="D38" s="2" t="s">
        <v>66</v>
      </c>
      <c r="E38" s="12"/>
      <c r="F38" s="26">
        <v>31025.95</v>
      </c>
      <c r="G38" s="26">
        <v>31025.95</v>
      </c>
      <c r="H38" s="26">
        <v>31025.95</v>
      </c>
      <c r="I38" s="26">
        <v>31025.95</v>
      </c>
      <c r="J38" s="26">
        <f t="shared" si="2"/>
        <v>0</v>
      </c>
      <c r="K38" s="26">
        <v>31025.95</v>
      </c>
      <c r="L38" s="26">
        <f t="shared" si="5"/>
        <v>100</v>
      </c>
      <c r="M38" s="26">
        <v>31025.95</v>
      </c>
      <c r="N38" s="19">
        <f t="shared" si="3"/>
        <v>100</v>
      </c>
      <c r="O38" s="13" t="s">
        <v>33</v>
      </c>
      <c r="P38" s="18">
        <f t="shared" si="4"/>
        <v>0</v>
      </c>
    </row>
    <row r="39" spans="2:16" s="1" customFormat="1" ht="30.4" customHeight="1" x14ac:dyDescent="0.2">
      <c r="B39" s="5"/>
      <c r="C39" s="2" t="s">
        <v>82</v>
      </c>
      <c r="D39" s="5"/>
      <c r="E39" s="12" t="s">
        <v>83</v>
      </c>
      <c r="F39" s="26">
        <f>F40</f>
        <v>12.05</v>
      </c>
      <c r="G39" s="26">
        <f t="shared" ref="G39:I39" si="10">G40</f>
        <v>12.05</v>
      </c>
      <c r="H39" s="26">
        <f t="shared" si="10"/>
        <v>8.4499999999999993</v>
      </c>
      <c r="I39" s="26">
        <f t="shared" si="10"/>
        <v>12.05</v>
      </c>
      <c r="J39" s="26">
        <f t="shared" si="2"/>
        <v>0</v>
      </c>
      <c r="K39" s="26">
        <f>K40</f>
        <v>7.7</v>
      </c>
      <c r="L39" s="26">
        <f t="shared" si="5"/>
        <v>91.124260355029591</v>
      </c>
      <c r="M39" s="26">
        <f>M40</f>
        <v>12.05</v>
      </c>
      <c r="N39" s="19">
        <f t="shared" si="3"/>
        <v>100</v>
      </c>
      <c r="O39" s="13" t="s">
        <v>33</v>
      </c>
      <c r="P39" s="18">
        <f t="shared" si="4"/>
        <v>-0.74999999999999911</v>
      </c>
    </row>
    <row r="40" spans="2:16" s="1" customFormat="1" ht="19.7" customHeight="1" x14ac:dyDescent="0.2">
      <c r="B40" s="14"/>
      <c r="C40" s="15" t="s">
        <v>82</v>
      </c>
      <c r="D40" s="2" t="s">
        <v>66</v>
      </c>
      <c r="E40" s="12"/>
      <c r="F40" s="26">
        <v>12.05</v>
      </c>
      <c r="G40" s="26">
        <v>12.05</v>
      </c>
      <c r="H40" s="26">
        <v>8.4499999999999993</v>
      </c>
      <c r="I40" s="26">
        <v>12.05</v>
      </c>
      <c r="J40" s="26">
        <f t="shared" si="2"/>
        <v>0</v>
      </c>
      <c r="K40" s="26">
        <v>7.7</v>
      </c>
      <c r="L40" s="26">
        <f t="shared" si="5"/>
        <v>91.124260355029591</v>
      </c>
      <c r="M40" s="26">
        <v>12.05</v>
      </c>
      <c r="N40" s="19">
        <f t="shared" si="3"/>
        <v>100</v>
      </c>
      <c r="O40" s="13" t="s">
        <v>33</v>
      </c>
      <c r="P40" s="18">
        <f t="shared" si="4"/>
        <v>-0.74999999999999911</v>
      </c>
    </row>
    <row r="41" spans="2:16" s="1" customFormat="1" ht="73.5" customHeight="1" x14ac:dyDescent="0.2">
      <c r="B41" s="5"/>
      <c r="C41" s="2" t="s">
        <v>84</v>
      </c>
      <c r="D41" s="5"/>
      <c r="E41" s="12" t="s">
        <v>85</v>
      </c>
      <c r="F41" s="26">
        <f>F42</f>
        <v>120</v>
      </c>
      <c r="G41" s="26">
        <v>0</v>
      </c>
      <c r="H41" s="26">
        <v>0</v>
      </c>
      <c r="I41" s="26">
        <v>0</v>
      </c>
      <c r="J41" s="26">
        <f t="shared" si="2"/>
        <v>0</v>
      </c>
      <c r="K41" s="26">
        <v>0</v>
      </c>
      <c r="L41" s="26">
        <v>0</v>
      </c>
      <c r="M41" s="26">
        <f>M42</f>
        <v>120</v>
      </c>
      <c r="N41" s="19">
        <f t="shared" si="3"/>
        <v>100</v>
      </c>
      <c r="O41" s="13" t="s">
        <v>33</v>
      </c>
      <c r="P41" s="18">
        <f t="shared" si="4"/>
        <v>0</v>
      </c>
    </row>
    <row r="42" spans="2:16" s="1" customFormat="1" ht="19.7" customHeight="1" x14ac:dyDescent="0.2">
      <c r="B42" s="14"/>
      <c r="C42" s="15" t="s">
        <v>84</v>
      </c>
      <c r="D42" s="2" t="s">
        <v>66</v>
      </c>
      <c r="E42" s="12"/>
      <c r="F42" s="26">
        <v>120</v>
      </c>
      <c r="G42" s="26">
        <v>0</v>
      </c>
      <c r="H42" s="26">
        <v>0</v>
      </c>
      <c r="I42" s="26">
        <v>0</v>
      </c>
      <c r="J42" s="26">
        <f t="shared" si="2"/>
        <v>0</v>
      </c>
      <c r="K42" s="26">
        <v>0</v>
      </c>
      <c r="L42" s="26">
        <v>0</v>
      </c>
      <c r="M42" s="26">
        <v>120</v>
      </c>
      <c r="N42" s="19">
        <f t="shared" si="3"/>
        <v>100</v>
      </c>
      <c r="O42" s="13" t="s">
        <v>33</v>
      </c>
      <c r="P42" s="18">
        <f t="shared" si="4"/>
        <v>0</v>
      </c>
    </row>
    <row r="43" spans="2:16" s="1" customFormat="1" ht="73.5" customHeight="1" x14ac:dyDescent="0.2">
      <c r="B43" s="5"/>
      <c r="C43" s="2" t="s">
        <v>86</v>
      </c>
      <c r="D43" s="5"/>
      <c r="E43" s="12" t="s">
        <v>87</v>
      </c>
      <c r="F43" s="26">
        <f>F44</f>
        <v>163.02000000000001</v>
      </c>
      <c r="G43" s="26">
        <f t="shared" ref="G43:I43" si="11">G44</f>
        <v>163.02000000000001</v>
      </c>
      <c r="H43" s="26">
        <f t="shared" si="11"/>
        <v>163.02000000000001</v>
      </c>
      <c r="I43" s="26">
        <f t="shared" si="11"/>
        <v>163.02000000000001</v>
      </c>
      <c r="J43" s="26">
        <f t="shared" si="2"/>
        <v>0</v>
      </c>
      <c r="K43" s="26">
        <f>K44</f>
        <v>163.02000000000001</v>
      </c>
      <c r="L43" s="26">
        <f t="shared" si="5"/>
        <v>100</v>
      </c>
      <c r="M43" s="26">
        <f>M44</f>
        <v>163.02000000000001</v>
      </c>
      <c r="N43" s="19">
        <f t="shared" si="3"/>
        <v>100</v>
      </c>
      <c r="O43" s="13" t="s">
        <v>33</v>
      </c>
      <c r="P43" s="18">
        <f t="shared" si="4"/>
        <v>0</v>
      </c>
    </row>
    <row r="44" spans="2:16" s="1" customFormat="1" ht="19.7" customHeight="1" x14ac:dyDescent="0.2">
      <c r="B44" s="14"/>
      <c r="C44" s="15" t="s">
        <v>86</v>
      </c>
      <c r="D44" s="2" t="s">
        <v>66</v>
      </c>
      <c r="E44" s="12"/>
      <c r="F44" s="26">
        <v>163.02000000000001</v>
      </c>
      <c r="G44" s="26">
        <v>163.02000000000001</v>
      </c>
      <c r="H44" s="26">
        <v>163.02000000000001</v>
      </c>
      <c r="I44" s="26">
        <v>163.02000000000001</v>
      </c>
      <c r="J44" s="26">
        <f t="shared" si="2"/>
        <v>0</v>
      </c>
      <c r="K44" s="26">
        <v>163.02000000000001</v>
      </c>
      <c r="L44" s="26">
        <f t="shared" si="5"/>
        <v>100</v>
      </c>
      <c r="M44" s="26">
        <v>163.02000000000001</v>
      </c>
      <c r="N44" s="19">
        <f t="shared" si="3"/>
        <v>100</v>
      </c>
      <c r="O44" s="13" t="s">
        <v>33</v>
      </c>
      <c r="P44" s="18">
        <f t="shared" si="4"/>
        <v>0</v>
      </c>
    </row>
    <row r="45" spans="2:16" s="1" customFormat="1" ht="30.4" customHeight="1" x14ac:dyDescent="0.2">
      <c r="B45" s="5"/>
      <c r="C45" s="2" t="s">
        <v>88</v>
      </c>
      <c r="D45" s="5"/>
      <c r="E45" s="12" t="s">
        <v>89</v>
      </c>
      <c r="F45" s="26">
        <f>F46</f>
        <v>710.56</v>
      </c>
      <c r="G45" s="26">
        <f t="shared" ref="G45:I45" si="12">G46</f>
        <v>465.42</v>
      </c>
      <c r="H45" s="26">
        <f t="shared" si="12"/>
        <v>442.85</v>
      </c>
      <c r="I45" s="26">
        <f t="shared" si="12"/>
        <v>465.42</v>
      </c>
      <c r="J45" s="26">
        <f t="shared" si="2"/>
        <v>0</v>
      </c>
      <c r="K45" s="26">
        <f>K46</f>
        <v>442.84</v>
      </c>
      <c r="L45" s="26">
        <f t="shared" si="5"/>
        <v>99.997741899062873</v>
      </c>
      <c r="M45" s="26">
        <f>M46</f>
        <v>710.56</v>
      </c>
      <c r="N45" s="19">
        <f t="shared" si="3"/>
        <v>100</v>
      </c>
      <c r="O45" s="13" t="s">
        <v>33</v>
      </c>
      <c r="P45" s="18">
        <f t="shared" si="4"/>
        <v>-1.0000000000047748E-2</v>
      </c>
    </row>
    <row r="46" spans="2:16" s="1" customFormat="1" ht="19.7" customHeight="1" x14ac:dyDescent="0.2">
      <c r="B46" s="14"/>
      <c r="C46" s="15" t="s">
        <v>88</v>
      </c>
      <c r="D46" s="2" t="s">
        <v>39</v>
      </c>
      <c r="E46" s="12" t="s">
        <v>90</v>
      </c>
      <c r="F46" s="26">
        <v>710.56</v>
      </c>
      <c r="G46" s="26">
        <v>465.42</v>
      </c>
      <c r="H46" s="26">
        <v>442.85</v>
      </c>
      <c r="I46" s="26">
        <v>465.42</v>
      </c>
      <c r="J46" s="26">
        <f t="shared" si="2"/>
        <v>0</v>
      </c>
      <c r="K46" s="26">
        <v>442.84</v>
      </c>
      <c r="L46" s="26">
        <f t="shared" si="5"/>
        <v>99.997741899062873</v>
      </c>
      <c r="M46" s="26">
        <v>710.56</v>
      </c>
      <c r="N46" s="19">
        <f t="shared" si="3"/>
        <v>100</v>
      </c>
      <c r="O46" s="13" t="s">
        <v>33</v>
      </c>
      <c r="P46" s="18">
        <f t="shared" si="4"/>
        <v>-1.0000000000047748E-2</v>
      </c>
    </row>
    <row r="47" spans="2:16" s="1" customFormat="1" ht="30.4" customHeight="1" x14ac:dyDescent="0.2">
      <c r="B47" s="5"/>
      <c r="C47" s="2" t="s">
        <v>91</v>
      </c>
      <c r="D47" s="5"/>
      <c r="E47" s="12" t="s">
        <v>92</v>
      </c>
      <c r="F47" s="26">
        <f>F48</f>
        <v>29.04</v>
      </c>
      <c r="G47" s="26">
        <f t="shared" ref="G47:I47" si="13">G48</f>
        <v>29.04</v>
      </c>
      <c r="H47" s="26">
        <f t="shared" si="13"/>
        <v>8.7100000000000009</v>
      </c>
      <c r="I47" s="26">
        <f t="shared" si="13"/>
        <v>29.04</v>
      </c>
      <c r="J47" s="26">
        <f t="shared" si="2"/>
        <v>0</v>
      </c>
      <c r="K47" s="26">
        <f>K48</f>
        <v>8.7100000000000009</v>
      </c>
      <c r="L47" s="26">
        <f t="shared" si="5"/>
        <v>100</v>
      </c>
      <c r="M47" s="26">
        <f>M48</f>
        <v>29.04</v>
      </c>
      <c r="N47" s="19">
        <f t="shared" si="3"/>
        <v>100</v>
      </c>
      <c r="O47" s="13" t="s">
        <v>33</v>
      </c>
      <c r="P47" s="18">
        <f t="shared" si="4"/>
        <v>0</v>
      </c>
    </row>
    <row r="48" spans="2:16" s="1" customFormat="1" ht="19.7" customHeight="1" x14ac:dyDescent="0.2">
      <c r="B48" s="14"/>
      <c r="C48" s="15" t="s">
        <v>91</v>
      </c>
      <c r="D48" s="2" t="s">
        <v>66</v>
      </c>
      <c r="E48" s="12"/>
      <c r="F48" s="26">
        <v>29.04</v>
      </c>
      <c r="G48" s="26">
        <v>29.04</v>
      </c>
      <c r="H48" s="26">
        <v>8.7100000000000009</v>
      </c>
      <c r="I48" s="26">
        <v>29.04</v>
      </c>
      <c r="J48" s="26">
        <f t="shared" si="2"/>
        <v>0</v>
      </c>
      <c r="K48" s="26">
        <v>8.7100000000000009</v>
      </c>
      <c r="L48" s="26">
        <f t="shared" si="5"/>
        <v>100</v>
      </c>
      <c r="M48" s="26">
        <v>29.04</v>
      </c>
      <c r="N48" s="19">
        <f t="shared" si="3"/>
        <v>100</v>
      </c>
      <c r="O48" s="13" t="s">
        <v>33</v>
      </c>
      <c r="P48" s="18">
        <f t="shared" si="4"/>
        <v>0</v>
      </c>
    </row>
    <row r="49" spans="2:16" s="1" customFormat="1" ht="52.15" customHeight="1" x14ac:dyDescent="0.2">
      <c r="B49" s="5"/>
      <c r="C49" s="2" t="s">
        <v>93</v>
      </c>
      <c r="D49" s="5"/>
      <c r="E49" s="12" t="s">
        <v>94</v>
      </c>
      <c r="F49" s="26">
        <f>F50</f>
        <v>100000</v>
      </c>
      <c r="G49" s="26">
        <f t="shared" ref="G49:I49" si="14">G50</f>
        <v>40000</v>
      </c>
      <c r="H49" s="26">
        <f t="shared" si="14"/>
        <v>40000</v>
      </c>
      <c r="I49" s="26">
        <f t="shared" si="14"/>
        <v>40000</v>
      </c>
      <c r="J49" s="26">
        <f t="shared" si="2"/>
        <v>0</v>
      </c>
      <c r="K49" s="26">
        <f>K50</f>
        <v>40000</v>
      </c>
      <c r="L49" s="26">
        <f t="shared" si="5"/>
        <v>100</v>
      </c>
      <c r="M49" s="26">
        <f>M50</f>
        <v>100000</v>
      </c>
      <c r="N49" s="19">
        <f t="shared" si="3"/>
        <v>100</v>
      </c>
      <c r="O49" s="13" t="s">
        <v>33</v>
      </c>
      <c r="P49" s="18">
        <f t="shared" si="4"/>
        <v>0</v>
      </c>
    </row>
    <row r="50" spans="2:16" s="1" customFormat="1" ht="19.7" customHeight="1" x14ac:dyDescent="0.2">
      <c r="B50" s="14"/>
      <c r="C50" s="15" t="s">
        <v>93</v>
      </c>
      <c r="D50" s="2" t="s">
        <v>66</v>
      </c>
      <c r="E50" s="12"/>
      <c r="F50" s="26">
        <v>100000</v>
      </c>
      <c r="G50" s="26">
        <v>40000</v>
      </c>
      <c r="H50" s="26">
        <v>40000</v>
      </c>
      <c r="I50" s="26">
        <v>40000</v>
      </c>
      <c r="J50" s="26">
        <f t="shared" si="2"/>
        <v>0</v>
      </c>
      <c r="K50" s="26">
        <v>40000</v>
      </c>
      <c r="L50" s="26">
        <f t="shared" si="5"/>
        <v>100</v>
      </c>
      <c r="M50" s="26">
        <v>100000</v>
      </c>
      <c r="N50" s="19">
        <f t="shared" si="3"/>
        <v>100</v>
      </c>
      <c r="O50" s="13" t="s">
        <v>33</v>
      </c>
      <c r="P50" s="18">
        <f t="shared" si="4"/>
        <v>0</v>
      </c>
    </row>
    <row r="51" spans="2:16" s="1" customFormat="1" ht="84.4" customHeight="1" x14ac:dyDescent="0.2">
      <c r="B51" s="5"/>
      <c r="C51" s="2" t="s">
        <v>95</v>
      </c>
      <c r="D51" s="5"/>
      <c r="E51" s="12" t="s">
        <v>96</v>
      </c>
      <c r="F51" s="26">
        <f>F52</f>
        <v>200000</v>
      </c>
      <c r="G51" s="26">
        <f t="shared" ref="G51:I51" si="15">G52</f>
        <v>50000</v>
      </c>
      <c r="H51" s="26">
        <f t="shared" si="15"/>
        <v>50000</v>
      </c>
      <c r="I51" s="26">
        <f t="shared" si="15"/>
        <v>50000</v>
      </c>
      <c r="J51" s="26">
        <f t="shared" si="2"/>
        <v>0</v>
      </c>
      <c r="K51" s="26">
        <f>K52</f>
        <v>50000</v>
      </c>
      <c r="L51" s="26">
        <f t="shared" si="5"/>
        <v>100</v>
      </c>
      <c r="M51" s="26">
        <f>M52</f>
        <v>200000</v>
      </c>
      <c r="N51" s="19">
        <f t="shared" si="3"/>
        <v>100</v>
      </c>
      <c r="O51" s="13" t="s">
        <v>33</v>
      </c>
      <c r="P51" s="18">
        <f t="shared" si="4"/>
        <v>0</v>
      </c>
    </row>
    <row r="52" spans="2:16" s="1" customFormat="1" ht="19.7" customHeight="1" x14ac:dyDescent="0.2">
      <c r="B52" s="14"/>
      <c r="C52" s="15" t="s">
        <v>95</v>
      </c>
      <c r="D52" s="2" t="s">
        <v>66</v>
      </c>
      <c r="E52" s="12"/>
      <c r="F52" s="26">
        <v>200000</v>
      </c>
      <c r="G52" s="26">
        <v>50000</v>
      </c>
      <c r="H52" s="26">
        <v>50000</v>
      </c>
      <c r="I52" s="26">
        <v>50000</v>
      </c>
      <c r="J52" s="26">
        <f t="shared" si="2"/>
        <v>0</v>
      </c>
      <c r="K52" s="26">
        <v>50000</v>
      </c>
      <c r="L52" s="26">
        <f t="shared" si="5"/>
        <v>100</v>
      </c>
      <c r="M52" s="26">
        <v>200000</v>
      </c>
      <c r="N52" s="19">
        <f t="shared" si="3"/>
        <v>100</v>
      </c>
      <c r="O52" s="13" t="s">
        <v>33</v>
      </c>
      <c r="P52" s="18">
        <f t="shared" si="4"/>
        <v>0</v>
      </c>
    </row>
    <row r="53" spans="2:16" s="1" customFormat="1" ht="24" customHeight="1" x14ac:dyDescent="0.2">
      <c r="B53" s="30" t="s">
        <v>97</v>
      </c>
      <c r="C53" s="30"/>
      <c r="D53" s="30"/>
      <c r="E53" s="30"/>
      <c r="F53" s="24">
        <f>F54+F56</f>
        <v>34430</v>
      </c>
      <c r="G53" s="24">
        <f t="shared" ref="G53:I53" si="16">G54+G56</f>
        <v>22010</v>
      </c>
      <c r="H53" s="24">
        <f t="shared" si="16"/>
        <v>9056.75</v>
      </c>
      <c r="I53" s="24">
        <f t="shared" si="16"/>
        <v>9056.75</v>
      </c>
      <c r="J53" s="28">
        <f t="shared" si="2"/>
        <v>-12953.25</v>
      </c>
      <c r="K53" s="24">
        <f>K54+K56</f>
        <v>9056.75</v>
      </c>
      <c r="L53" s="28">
        <f t="shared" si="5"/>
        <v>100</v>
      </c>
      <c r="M53" s="24">
        <f>M54+M56</f>
        <v>34430</v>
      </c>
      <c r="N53" s="21">
        <f t="shared" si="3"/>
        <v>100</v>
      </c>
      <c r="O53" s="11" t="s">
        <v>33</v>
      </c>
      <c r="P53" s="20">
        <f t="shared" si="4"/>
        <v>0</v>
      </c>
    </row>
    <row r="54" spans="2:16" s="1" customFormat="1" ht="62.85" customHeight="1" x14ac:dyDescent="0.2">
      <c r="B54" s="5"/>
      <c r="C54" s="2" t="s">
        <v>98</v>
      </c>
      <c r="D54" s="5"/>
      <c r="E54" s="12" t="s">
        <v>99</v>
      </c>
      <c r="F54" s="26">
        <f>F55</f>
        <v>22010</v>
      </c>
      <c r="G54" s="26">
        <f t="shared" ref="G54:I54" si="17">G55</f>
        <v>22010</v>
      </c>
      <c r="H54" s="26">
        <f t="shared" si="17"/>
        <v>9056.75</v>
      </c>
      <c r="I54" s="26">
        <f t="shared" si="17"/>
        <v>9056.75</v>
      </c>
      <c r="J54" s="26">
        <f t="shared" si="2"/>
        <v>-12953.25</v>
      </c>
      <c r="K54" s="26">
        <f>K55</f>
        <v>9056.75</v>
      </c>
      <c r="L54" s="26">
        <f t="shared" si="5"/>
        <v>100</v>
      </c>
      <c r="M54" s="26">
        <f>M55</f>
        <v>22010</v>
      </c>
      <c r="N54" s="19">
        <f t="shared" si="3"/>
        <v>100</v>
      </c>
      <c r="O54" s="13" t="s">
        <v>33</v>
      </c>
      <c r="P54" s="18">
        <f t="shared" si="4"/>
        <v>0</v>
      </c>
    </row>
    <row r="55" spans="2:16" s="1" customFormat="1" ht="19.7" customHeight="1" x14ac:dyDescent="0.2">
      <c r="B55" s="14"/>
      <c r="C55" s="15" t="s">
        <v>98</v>
      </c>
      <c r="D55" s="2" t="s">
        <v>66</v>
      </c>
      <c r="E55" s="12"/>
      <c r="F55" s="26">
        <v>22010</v>
      </c>
      <c r="G55" s="26">
        <v>22010</v>
      </c>
      <c r="H55" s="26">
        <v>9056.75</v>
      </c>
      <c r="I55" s="26">
        <v>9056.75</v>
      </c>
      <c r="J55" s="26">
        <f t="shared" si="2"/>
        <v>-12953.25</v>
      </c>
      <c r="K55" s="26">
        <v>9056.75</v>
      </c>
      <c r="L55" s="26">
        <f t="shared" si="5"/>
        <v>100</v>
      </c>
      <c r="M55" s="26">
        <v>22010</v>
      </c>
      <c r="N55" s="19">
        <f t="shared" si="3"/>
        <v>100</v>
      </c>
      <c r="O55" s="13" t="s">
        <v>33</v>
      </c>
      <c r="P55" s="18">
        <f t="shared" si="4"/>
        <v>0</v>
      </c>
    </row>
    <row r="56" spans="2:16" s="1" customFormat="1" ht="30.4" customHeight="1" x14ac:dyDescent="0.2">
      <c r="B56" s="5"/>
      <c r="C56" s="2" t="s">
        <v>100</v>
      </c>
      <c r="D56" s="5"/>
      <c r="E56" s="12" t="s">
        <v>101</v>
      </c>
      <c r="F56" s="26">
        <f>F57</f>
        <v>12420</v>
      </c>
      <c r="G56" s="26">
        <v>0</v>
      </c>
      <c r="H56" s="26">
        <v>0</v>
      </c>
      <c r="I56" s="26">
        <v>0</v>
      </c>
      <c r="J56" s="26">
        <f t="shared" si="2"/>
        <v>0</v>
      </c>
      <c r="K56" s="26">
        <v>0</v>
      </c>
      <c r="L56" s="26">
        <v>0</v>
      </c>
      <c r="M56" s="26">
        <f>M57</f>
        <v>12420</v>
      </c>
      <c r="N56" s="19">
        <f t="shared" si="3"/>
        <v>100</v>
      </c>
      <c r="O56" s="13" t="s">
        <v>33</v>
      </c>
      <c r="P56" s="18">
        <f t="shared" si="4"/>
        <v>0</v>
      </c>
    </row>
    <row r="57" spans="2:16" s="1" customFormat="1" ht="19.7" customHeight="1" x14ac:dyDescent="0.2">
      <c r="B57" s="14"/>
      <c r="C57" s="15" t="s">
        <v>100</v>
      </c>
      <c r="D57" s="2" t="s">
        <v>66</v>
      </c>
      <c r="E57" s="12"/>
      <c r="F57" s="26">
        <v>12420</v>
      </c>
      <c r="G57" s="26">
        <v>0</v>
      </c>
      <c r="H57" s="26">
        <v>0</v>
      </c>
      <c r="I57" s="26">
        <v>0</v>
      </c>
      <c r="J57" s="26">
        <f t="shared" si="2"/>
        <v>0</v>
      </c>
      <c r="K57" s="26">
        <v>0</v>
      </c>
      <c r="L57" s="26">
        <v>0</v>
      </c>
      <c r="M57" s="26">
        <v>12420</v>
      </c>
      <c r="N57" s="19">
        <f t="shared" si="3"/>
        <v>100</v>
      </c>
      <c r="O57" s="13" t="s">
        <v>33</v>
      </c>
      <c r="P57" s="18">
        <f t="shared" si="4"/>
        <v>0</v>
      </c>
    </row>
    <row r="58" spans="2:16" s="1" customFormat="1" ht="28.9" customHeight="1" x14ac:dyDescent="0.2"/>
  </sheetData>
  <mergeCells count="19">
    <mergeCell ref="P5:P6"/>
    <mergeCell ref="B3:D3"/>
    <mergeCell ref="B5:D5"/>
    <mergeCell ref="B9:E9"/>
    <mergeCell ref="B1:P1"/>
    <mergeCell ref="B2:P2"/>
    <mergeCell ref="B53:E53"/>
    <mergeCell ref="E3:F3"/>
    <mergeCell ref="E5:E6"/>
    <mergeCell ref="F5:F6"/>
    <mergeCell ref="G3:P3"/>
    <mergeCell ref="G5:H5"/>
    <mergeCell ref="I5:I6"/>
    <mergeCell ref="J5:J6"/>
    <mergeCell ref="K5:K6"/>
    <mergeCell ref="L5:L6"/>
    <mergeCell ref="M5:M6"/>
    <mergeCell ref="N5:N6"/>
    <mergeCell ref="O5:O6"/>
  </mergeCells>
  <pageMargins left="0.7" right="0.7" top="0.75" bottom="0.75" header="0.3" footer="0.3"/>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РБП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Факиза Мухан</cp:lastModifiedBy>
  <cp:lastPrinted>2026-08-21T08:15:09Z</cp:lastPrinted>
  <dcterms:created xsi:type="dcterms:W3CDTF">2026-08-05T11:41:52Z</dcterms:created>
  <dcterms:modified xsi:type="dcterms:W3CDTF">2026-08-21T08:15:31Z</dcterms:modified>
</cp:coreProperties>
</file>