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1BB378-0194-4EEF-A3A8-B77623B4C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арт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4" i="3" l="1"/>
  <c r="K93" i="3"/>
  <c r="K94" i="3"/>
  <c r="J76" i="3"/>
  <c r="I76" i="3"/>
  <c r="H76" i="3"/>
  <c r="J74" i="3"/>
  <c r="I74" i="3"/>
  <c r="H74" i="3"/>
  <c r="J71" i="3"/>
  <c r="I71" i="3"/>
  <c r="H71" i="3"/>
  <c r="J68" i="3"/>
  <c r="I68" i="3"/>
  <c r="H68" i="3"/>
  <c r="J62" i="3"/>
  <c r="I62" i="3"/>
  <c r="H62" i="3"/>
  <c r="J48" i="3"/>
  <c r="I48" i="3"/>
  <c r="H48" i="3"/>
  <c r="J45" i="3"/>
  <c r="I45" i="3"/>
  <c r="H45" i="3"/>
  <c r="J42" i="3"/>
  <c r="I42" i="3"/>
  <c r="H42" i="3"/>
  <c r="H41" i="3" s="1"/>
  <c r="J37" i="3"/>
  <c r="I37" i="3"/>
  <c r="H37" i="3"/>
  <c r="J35" i="3"/>
  <c r="I35" i="3"/>
  <c r="H35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82" i="3"/>
  <c r="K164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17" i="3"/>
  <c r="K119" i="3"/>
  <c r="K98" i="3"/>
  <c r="K91" i="3"/>
  <c r="K92" i="3"/>
  <c r="K63" i="3"/>
  <c r="K46" i="3"/>
  <c r="I177" i="3"/>
  <c r="H65" i="3" l="1"/>
  <c r="M69" i="3"/>
  <c r="L69" i="3"/>
  <c r="L68" i="3" s="1"/>
  <c r="L67" i="3" s="1"/>
  <c r="K69" i="3"/>
  <c r="K68" i="3" s="1"/>
  <c r="K67" i="3" s="1"/>
  <c r="J67" i="3"/>
  <c r="H67" i="3"/>
  <c r="I67" i="3"/>
  <c r="M63" i="3"/>
  <c r="L63" i="3"/>
  <c r="L62" i="3" s="1"/>
  <c r="L61" i="3" s="1"/>
  <c r="K62" i="3"/>
  <c r="K61" i="3" s="1"/>
  <c r="H61" i="3"/>
  <c r="M159" i="3"/>
  <c r="M157" i="3"/>
  <c r="I115" i="3"/>
  <c r="I81" i="3"/>
  <c r="J81" i="3"/>
  <c r="H81" i="3"/>
  <c r="K104" i="3"/>
  <c r="I103" i="3"/>
  <c r="I102" i="3" s="1"/>
  <c r="J103" i="3"/>
  <c r="H103" i="3"/>
  <c r="H102" i="3" s="1"/>
  <c r="K66" i="3"/>
  <c r="L66" i="3"/>
  <c r="L65" i="3" s="1"/>
  <c r="L64" i="3" s="1"/>
  <c r="L57" i="3"/>
  <c r="K59" i="3"/>
  <c r="H148" i="3"/>
  <c r="L199" i="3"/>
  <c r="L198" i="3" s="1"/>
  <c r="L197" i="3" s="1"/>
  <c r="K199" i="3"/>
  <c r="K198" i="3" s="1"/>
  <c r="K197" i="3" s="1"/>
  <c r="J198" i="3"/>
  <c r="J197" i="3" s="1"/>
  <c r="I198" i="3"/>
  <c r="I197" i="3" s="1"/>
  <c r="H198" i="3"/>
  <c r="H197" i="3" s="1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L184" i="3"/>
  <c r="K184" i="3"/>
  <c r="M183" i="3"/>
  <c r="L183" i="3"/>
  <c r="K183" i="3"/>
  <c r="M182" i="3"/>
  <c r="L182" i="3"/>
  <c r="M181" i="3"/>
  <c r="L181" i="3"/>
  <c r="K181" i="3"/>
  <c r="M180" i="3"/>
  <c r="L180" i="3"/>
  <c r="K180" i="3"/>
  <c r="M179" i="3"/>
  <c r="L179" i="3"/>
  <c r="K179" i="3"/>
  <c r="M178" i="3"/>
  <c r="L178" i="3"/>
  <c r="K178" i="3"/>
  <c r="J177" i="3"/>
  <c r="H177" i="3"/>
  <c r="M176" i="3"/>
  <c r="L176" i="3"/>
  <c r="K176" i="3"/>
  <c r="M175" i="3"/>
  <c r="L175" i="3"/>
  <c r="K175" i="3"/>
  <c r="J174" i="3"/>
  <c r="I174" i="3"/>
  <c r="H174" i="3"/>
  <c r="L170" i="3"/>
  <c r="L169" i="3" s="1"/>
  <c r="L168" i="3" s="1"/>
  <c r="K170" i="3"/>
  <c r="K169" i="3" s="1"/>
  <c r="K168" i="3" s="1"/>
  <c r="M169" i="3"/>
  <c r="M168" i="3" s="1"/>
  <c r="J169" i="3"/>
  <c r="J168" i="3" s="1"/>
  <c r="I169" i="3"/>
  <c r="I168" i="3" s="1"/>
  <c r="H169" i="3"/>
  <c r="H168" i="3" s="1"/>
  <c r="L167" i="3"/>
  <c r="K167" i="3"/>
  <c r="L165" i="3"/>
  <c r="K165" i="3"/>
  <c r="M164" i="3"/>
  <c r="L164" i="3"/>
  <c r="M163" i="3"/>
  <c r="L163" i="3"/>
  <c r="K163" i="3"/>
  <c r="M162" i="3"/>
  <c r="L162" i="3"/>
  <c r="K162" i="3"/>
  <c r="M161" i="3"/>
  <c r="L161" i="3"/>
  <c r="K161" i="3"/>
  <c r="M160" i="3"/>
  <c r="L160" i="3"/>
  <c r="K160" i="3"/>
  <c r="L159" i="3"/>
  <c r="K159" i="3"/>
  <c r="M158" i="3"/>
  <c r="L158" i="3"/>
  <c r="K158" i="3"/>
  <c r="L157" i="3"/>
  <c r="K157" i="3"/>
  <c r="M156" i="3"/>
  <c r="L156" i="3"/>
  <c r="K156" i="3"/>
  <c r="L155" i="3"/>
  <c r="K155" i="3"/>
  <c r="M154" i="3"/>
  <c r="L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M149" i="3"/>
  <c r="L149" i="3"/>
  <c r="K149" i="3"/>
  <c r="J148" i="3"/>
  <c r="I148" i="3"/>
  <c r="M147" i="3"/>
  <c r="L147" i="3"/>
  <c r="K147" i="3"/>
  <c r="M146" i="3"/>
  <c r="L146" i="3"/>
  <c r="K146" i="3"/>
  <c r="M145" i="3"/>
  <c r="L145" i="3"/>
  <c r="K145" i="3"/>
  <c r="M144" i="3"/>
  <c r="L144" i="3"/>
  <c r="K144" i="3"/>
  <c r="J143" i="3"/>
  <c r="I143" i="3"/>
  <c r="H143" i="3"/>
  <c r="L139" i="3"/>
  <c r="L138" i="3" s="1"/>
  <c r="K139" i="3"/>
  <c r="K138" i="3" s="1"/>
  <c r="M138" i="3"/>
  <c r="M134" i="3" s="1"/>
  <c r="J138" i="3"/>
  <c r="I138" i="3"/>
  <c r="H138" i="3"/>
  <c r="L137" i="3"/>
  <c r="K137" i="3"/>
  <c r="L136" i="3"/>
  <c r="K136" i="3"/>
  <c r="J135" i="3"/>
  <c r="I135" i="3"/>
  <c r="H135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M123" i="3"/>
  <c r="L123" i="3"/>
  <c r="L122" i="3"/>
  <c r="M121" i="3"/>
  <c r="L121" i="3"/>
  <c r="M120" i="3"/>
  <c r="L120" i="3"/>
  <c r="M119" i="3"/>
  <c r="L119" i="3"/>
  <c r="M118" i="3"/>
  <c r="L118" i="3"/>
  <c r="M117" i="3"/>
  <c r="L117" i="3"/>
  <c r="M116" i="3"/>
  <c r="L116" i="3"/>
  <c r="K116" i="3"/>
  <c r="J115" i="3"/>
  <c r="H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M109" i="3"/>
  <c r="L109" i="3"/>
  <c r="K109" i="3"/>
  <c r="J108" i="3"/>
  <c r="I108" i="3"/>
  <c r="H108" i="3"/>
  <c r="M104" i="3"/>
  <c r="L104" i="3"/>
  <c r="M101" i="3"/>
  <c r="L101" i="3"/>
  <c r="K101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M93" i="3"/>
  <c r="L93" i="3"/>
  <c r="M92" i="3"/>
  <c r="L92" i="3"/>
  <c r="M91" i="3"/>
  <c r="L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I80" i="3" s="1"/>
  <c r="H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M75" i="3"/>
  <c r="L75" i="3"/>
  <c r="L74" i="3" s="1"/>
  <c r="K75" i="3"/>
  <c r="K74" i="3" s="1"/>
  <c r="M72" i="3"/>
  <c r="L72" i="3"/>
  <c r="L71" i="3" s="1"/>
  <c r="L70" i="3" s="1"/>
  <c r="K72" i="3"/>
  <c r="K71" i="3" s="1"/>
  <c r="K70" i="3" s="1"/>
  <c r="I70" i="3"/>
  <c r="H70" i="3"/>
  <c r="M66" i="3"/>
  <c r="K65" i="3"/>
  <c r="K64" i="3" s="1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7" i="3"/>
  <c r="I47" i="3"/>
  <c r="H47" i="3"/>
  <c r="M46" i="3"/>
  <c r="L46" i="3"/>
  <c r="L45" i="3" s="1"/>
  <c r="L44" i="3" s="1"/>
  <c r="K45" i="3"/>
  <c r="K44" i="3" s="1"/>
  <c r="J44" i="3"/>
  <c r="I44" i="3"/>
  <c r="H44" i="3"/>
  <c r="M43" i="3"/>
  <c r="L43" i="3"/>
  <c r="L42" i="3" s="1"/>
  <c r="L41" i="3" s="1"/>
  <c r="K43" i="3"/>
  <c r="J41" i="3"/>
  <c r="I41" i="3"/>
  <c r="L40" i="3"/>
  <c r="L39" i="3" s="1"/>
  <c r="K40" i="3"/>
  <c r="K39" i="3" s="1"/>
  <c r="M38" i="3"/>
  <c r="L38" i="3"/>
  <c r="L37" i="3" s="1"/>
  <c r="K38" i="3"/>
  <c r="K37" i="3" s="1"/>
  <c r="L36" i="3"/>
  <c r="L35" i="3" s="1"/>
  <c r="K36" i="3"/>
  <c r="K35" i="3" s="1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L26" i="3"/>
  <c r="M25" i="3"/>
  <c r="L25" i="3"/>
  <c r="M24" i="3"/>
  <c r="L24" i="3"/>
  <c r="M23" i="3"/>
  <c r="L23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K16" i="3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M67" i="3" l="1"/>
  <c r="I61" i="3"/>
  <c r="M62" i="3"/>
  <c r="K42" i="3"/>
  <c r="K41" i="3" s="1"/>
  <c r="M68" i="3"/>
  <c r="L174" i="3"/>
  <c r="L81" i="3"/>
  <c r="K135" i="3"/>
  <c r="K134" i="3" s="1"/>
  <c r="K81" i="3"/>
  <c r="L135" i="3"/>
  <c r="L134" i="3" s="1"/>
  <c r="J61" i="3"/>
  <c r="H11" i="3"/>
  <c r="K86" i="3"/>
  <c r="M81" i="3"/>
  <c r="M103" i="3"/>
  <c r="J80" i="3"/>
  <c r="M80" i="3" s="1"/>
  <c r="K103" i="3"/>
  <c r="K102" i="3" s="1"/>
  <c r="J102" i="3"/>
  <c r="M102" i="3" s="1"/>
  <c r="K12" i="3"/>
  <c r="H73" i="3"/>
  <c r="H173" i="3"/>
  <c r="H172" i="3" s="1"/>
  <c r="H171" i="3" s="1"/>
  <c r="M174" i="3"/>
  <c r="J134" i="3"/>
  <c r="I107" i="3"/>
  <c r="J107" i="3"/>
  <c r="H80" i="3"/>
  <c r="H79" i="3" s="1"/>
  <c r="H78" i="3" s="1"/>
  <c r="I79" i="3"/>
  <c r="I78" i="3" s="1"/>
  <c r="K58" i="3"/>
  <c r="J11" i="3"/>
  <c r="L12" i="3"/>
  <c r="K148" i="3"/>
  <c r="M148" i="3"/>
  <c r="H142" i="3"/>
  <c r="H141" i="3" s="1"/>
  <c r="H140" i="3" s="1"/>
  <c r="L143" i="3"/>
  <c r="K143" i="3"/>
  <c r="M58" i="3"/>
  <c r="M64" i="3"/>
  <c r="M86" i="3"/>
  <c r="K115" i="3"/>
  <c r="H134" i="3"/>
  <c r="L177" i="3"/>
  <c r="L173" i="3" s="1"/>
  <c r="L172" i="3" s="1"/>
  <c r="L171" i="3" s="1"/>
  <c r="M108" i="3"/>
  <c r="K177" i="3"/>
  <c r="L58" i="3"/>
  <c r="I173" i="3"/>
  <c r="I172" i="3" s="1"/>
  <c r="I171" i="3" s="1"/>
  <c r="L148" i="3"/>
  <c r="I11" i="3"/>
  <c r="K108" i="3"/>
  <c r="M115" i="3"/>
  <c r="M143" i="3"/>
  <c r="K174" i="3"/>
  <c r="J173" i="3"/>
  <c r="J172" i="3" s="1"/>
  <c r="I134" i="3"/>
  <c r="H107" i="3"/>
  <c r="L115" i="3"/>
  <c r="L108" i="3"/>
  <c r="L86" i="3"/>
  <c r="L80" i="3" s="1"/>
  <c r="L79" i="3" s="1"/>
  <c r="L78" i="3" s="1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K15" i="3"/>
  <c r="M15" i="3"/>
  <c r="L73" i="3"/>
  <c r="K73" i="3"/>
  <c r="I142" i="3"/>
  <c r="M177" i="3"/>
  <c r="M51" i="3"/>
  <c r="J73" i="3"/>
  <c r="J142" i="3"/>
  <c r="J141" i="3" s="1"/>
  <c r="J34" i="3"/>
  <c r="M42" i="3"/>
  <c r="J70" i="3"/>
  <c r="M70" i="3" s="1"/>
  <c r="M61" i="3" l="1"/>
  <c r="H10" i="3"/>
  <c r="H9" i="3" s="1"/>
  <c r="I10" i="3"/>
  <c r="I9" i="3" s="1"/>
  <c r="J10" i="3"/>
  <c r="J9" i="3" s="1"/>
  <c r="K80" i="3"/>
  <c r="K79" i="3" s="1"/>
  <c r="K78" i="3" s="1"/>
  <c r="K11" i="3"/>
  <c r="J79" i="3"/>
  <c r="J78" i="3" s="1"/>
  <c r="M78" i="3" s="1"/>
  <c r="K107" i="3"/>
  <c r="K106" i="3" s="1"/>
  <c r="K105" i="3" s="1"/>
  <c r="J106" i="3"/>
  <c r="J105" i="3" s="1"/>
  <c r="M11" i="3"/>
  <c r="K173" i="3"/>
  <c r="K172" i="3" s="1"/>
  <c r="K171" i="3" s="1"/>
  <c r="M173" i="3"/>
  <c r="K142" i="3"/>
  <c r="K141" i="3" s="1"/>
  <c r="K140" i="3" s="1"/>
  <c r="I141" i="3"/>
  <c r="I140" i="3" s="1"/>
  <c r="M142" i="3"/>
  <c r="L142" i="3"/>
  <c r="L141" i="3" s="1"/>
  <c r="L140" i="3" s="1"/>
  <c r="H106" i="3"/>
  <c r="H105" i="3" s="1"/>
  <c r="M107" i="3"/>
  <c r="I106" i="3"/>
  <c r="I105" i="3" s="1"/>
  <c r="L107" i="3"/>
  <c r="L106" i="3" s="1"/>
  <c r="L105" i="3" s="1"/>
  <c r="K50" i="3"/>
  <c r="L50" i="3"/>
  <c r="L11" i="3"/>
  <c r="M34" i="3"/>
  <c r="M73" i="3"/>
  <c r="M50" i="3"/>
  <c r="J140" i="3"/>
  <c r="M172" i="3"/>
  <c r="J171" i="3"/>
  <c r="M171" i="3" s="1"/>
  <c r="L10" i="3" l="1"/>
  <c r="L9" i="3" s="1"/>
  <c r="L8" i="3" s="1"/>
  <c r="H8" i="3"/>
  <c r="K10" i="3"/>
  <c r="K9" i="3" s="1"/>
  <c r="K8" i="3" s="1"/>
  <c r="M10" i="3"/>
  <c r="M79" i="3"/>
  <c r="M105" i="3"/>
  <c r="I8" i="3"/>
  <c r="M140" i="3"/>
  <c r="M141" i="3"/>
  <c r="M106" i="3"/>
  <c r="J8" i="3"/>
  <c r="M9" i="3"/>
  <c r="M8" i="3" l="1"/>
</calcChain>
</file>

<file path=xl/sharedStrings.xml><?xml version="1.0" encoding="utf-8"?>
<sst xmlns="http://schemas.openxmlformats.org/spreadsheetml/2006/main" count="1188" uniqueCount="118">
  <si>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</si>
  <si>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</si>
  <si>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</si>
  <si>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</si>
  <si>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</si>
  <si>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</si>
  <si>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</si>
  <si>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</si>
  <si>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</si>
  <si>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</si>
  <si>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</si>
  <si>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</si>
  <si>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</si>
  <si>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</si>
  <si>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</si>
  <si>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</si>
  <si>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</si>
  <si>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</si>
  <si>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</si>
  <si>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</si>
  <si>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</si>
  <si>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</si>
  <si>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</si>
  <si>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Прочие текущие затраты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</si>
  <si>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</si>
  <si>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</si>
  <si>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</si>
  <si>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</si>
  <si>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</si>
  <si>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</si>
  <si>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</si>
  <si>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</si>
  <si>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</si>
  <si>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</si>
  <si>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</si>
  <si>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</si>
  <si>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</si>
  <si>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</si>
  <si>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</si>
  <si>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</si>
  <si>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</si>
  <si>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</si>
  <si>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</si>
  <si>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</si>
  <si>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</si>
  <si>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</si>
  <si>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</si>
  <si>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</si>
  <si>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</si>
  <si>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</si>
  <si>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</si>
  <si>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</si>
  <si>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</si>
  <si>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</si>
  <si>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</si>
  <si>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</si>
  <si>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</si>
  <si>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</si>
  <si>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</si>
  <si>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</si>
  <si>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</si>
  <si>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</si>
  <si>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</si>
  <si>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</si>
  <si>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</si>
  <si>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</si>
  <si>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</si>
  <si>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</si>
  <si>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</si>
  <si>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</si>
  <si>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</si>
  <si>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</si>
  <si>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</si>
  <si>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</si>
  <si>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</si>
  <si>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</si>
  <si>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</si>
  <si>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</si>
  <si>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</si>
  <si>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</si>
  <si>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</si>
  <si>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</si>
  <si>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</si>
  <si>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</si>
  <si>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</si>
  <si>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</si>
  <si>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</si>
  <si>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</si>
  <si>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</si>
  <si>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</si>
  <si>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</si>
  <si>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</si>
  <si>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</si>
  <si>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</si>
  <si>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</si>
  <si>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</si>
  <si>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</si>
  <si>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</si>
  <si>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</si>
  <si>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</si>
  <si>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</si>
  <si>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</si>
  <si>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</si>
  <si>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</si>
  <si>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</si>
  <si>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</si>
  <si>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</si>
  <si>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</si>
  <si>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</si>
  <si>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</si>
  <si>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</si>
  <si>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</si>
  <si>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</si>
  <si>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</si>
  <si>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</si>
  <si>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</si>
  <si>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</si>
  <si>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кассалық атқарылуы туралы есеп 1 сәуірге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</si>
</sst>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5"/>
  <sheetViews>
    <sheetView tabSelected="1" topLeftCell="A170" zoomScaleNormal="100" workbookViewId="0">
      <selection activeCell="Q197" sqref="Q197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0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5.75" x14ac:dyDescent="0.25">
      <c r="A2" s="41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91</v>
      </c>
      <c r="B4" s="2"/>
      <c r="C4" s="2"/>
      <c r="D4" s="2"/>
      <c r="E4" s="2"/>
      <c r="F4" s="2"/>
      <c r="G4" s="2" t="s">
        <v>93</v>
      </c>
      <c r="H4" s="2"/>
      <c r="I4" s="2"/>
      <c r="J4" s="2"/>
      <c r="K4" s="2"/>
      <c r="L4" s="2"/>
      <c r="M4" s="2"/>
    </row>
    <row r="5" spans="1:24" x14ac:dyDescent="0.2">
      <c r="A5" s="2" t="s">
        <v>92</v>
      </c>
      <c r="B5" s="2"/>
      <c r="C5" s="2"/>
      <c r="D5" s="2"/>
      <c r="E5" s="2"/>
      <c r="F5" s="2"/>
      <c r="G5" s="2" t="s">
        <v>94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2" t="s">
        <v>95</v>
      </c>
      <c r="B6" s="42"/>
      <c r="C6" s="42"/>
      <c r="D6" s="42"/>
      <c r="E6" s="42"/>
      <c r="F6" s="42"/>
      <c r="G6" s="42" t="s">
        <v>96</v>
      </c>
      <c r="H6" s="43" t="s">
        <v>97</v>
      </c>
      <c r="I6" s="34" t="s">
        <v>98</v>
      </c>
      <c r="J6" s="34" t="s">
        <v>100</v>
      </c>
      <c r="K6" s="45" t="s">
        <v>101</v>
      </c>
      <c r="L6" s="46"/>
      <c r="M6" s="35" t="s">
        <v>104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2"/>
      <c r="B7" s="42"/>
      <c r="C7" s="42"/>
      <c r="D7" s="42"/>
      <c r="E7" s="42"/>
      <c r="F7" s="42"/>
      <c r="G7" s="42"/>
      <c r="H7" s="44"/>
      <c r="I7" s="34" t="s">
        <v>99</v>
      </c>
      <c r="J7" s="34" t="s">
        <v>99</v>
      </c>
      <c r="K7" s="34" t="s">
        <v>102</v>
      </c>
      <c r="L7" s="34" t="s">
        <v>103</v>
      </c>
      <c r="M7" s="34" t="s">
        <v>103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109</v>
      </c>
      <c r="H8" s="27">
        <f>H9+H78+H105+H140+H171</f>
        <v>11776271.9</v>
      </c>
      <c r="I8" s="27">
        <f>I9+I78+I105+I140+I171</f>
        <v>2930366.0999999996</v>
      </c>
      <c r="J8" s="27">
        <f>J9+J78+J105+J140+J171</f>
        <v>2847782.3000000003</v>
      </c>
      <c r="K8" s="27">
        <f>K9+K78+K105+K140+K171</f>
        <v>8928489.6999999993</v>
      </c>
      <c r="L8" s="27">
        <f>L9+L78+L105+L140+L171</f>
        <v>82583.803840000037</v>
      </c>
      <c r="M8" s="33">
        <f>J8/I8*100</f>
        <v>97.181792404710137</v>
      </c>
    </row>
    <row r="9" spans="1:24" ht="24" customHeight="1" x14ac:dyDescent="0.2">
      <c r="A9" s="48" t="s">
        <v>43</v>
      </c>
      <c r="B9" s="49"/>
      <c r="C9" s="49"/>
      <c r="D9" s="49"/>
      <c r="E9" s="49"/>
      <c r="F9" s="49"/>
      <c r="G9" s="50"/>
      <c r="H9" s="31">
        <f>SUM(H10)</f>
        <v>10699717.9</v>
      </c>
      <c r="I9" s="31">
        <f t="shared" ref="I9:L9" si="0">SUM(I10)</f>
        <v>2629250.2999999998</v>
      </c>
      <c r="J9" s="31">
        <f t="shared" si="0"/>
        <v>2546745.2000000002</v>
      </c>
      <c r="K9" s="31">
        <f t="shared" si="0"/>
        <v>8152972.6999999993</v>
      </c>
      <c r="L9" s="31">
        <f t="shared" si="0"/>
        <v>82505.100000000035</v>
      </c>
      <c r="M9" s="32">
        <f>J9/I9*100</f>
        <v>96.862029453795259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44</v>
      </c>
      <c r="H10" s="6">
        <f>SUM(H11+H34+H41+H44+H47+H50+H64+H70+H73+H61+H67)</f>
        <v>10699717.9</v>
      </c>
      <c r="I10" s="6">
        <f t="shared" ref="I10:M10" si="1">SUM(I11+I34+I41+I44+I47+I50+I64+I70+I73+I61+I67)</f>
        <v>2629250.2999999998</v>
      </c>
      <c r="J10" s="6">
        <f t="shared" si="1"/>
        <v>2546745.2000000002</v>
      </c>
      <c r="K10" s="6">
        <f t="shared" si="1"/>
        <v>8152972.6999999993</v>
      </c>
      <c r="L10" s="6">
        <f t="shared" si="1"/>
        <v>82505.100000000035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45</v>
      </c>
      <c r="H11" s="6">
        <f>SUM(H12+H15)</f>
        <v>193453.00000000006</v>
      </c>
      <c r="I11" s="6">
        <f t="shared" ref="I11:L11" si="2">SUM(I12+I15)</f>
        <v>72522.8</v>
      </c>
      <c r="J11" s="6">
        <f t="shared" si="2"/>
        <v>72522.3</v>
      </c>
      <c r="K11" s="6">
        <f t="shared" si="2"/>
        <v>120930.7</v>
      </c>
      <c r="L11" s="6">
        <f t="shared" si="2"/>
        <v>0.50000000000076739</v>
      </c>
      <c r="M11" s="29">
        <f>J11/I11*100</f>
        <v>99.999310561644066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46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47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48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49</v>
      </c>
      <c r="H15" s="6">
        <f>SUM(H16:H33)</f>
        <v>193453.00000000006</v>
      </c>
      <c r="I15" s="29">
        <f>SUM(I16:I33)</f>
        <v>72522.8</v>
      </c>
      <c r="J15" s="29">
        <f t="shared" ref="J15:L15" si="5">SUM(J16:J33)</f>
        <v>72522.3</v>
      </c>
      <c r="K15" s="29">
        <f t="shared" si="5"/>
        <v>120930.7</v>
      </c>
      <c r="L15" s="29">
        <f t="shared" si="5"/>
        <v>0.50000000000076739</v>
      </c>
      <c r="M15" s="29">
        <f t="shared" si="4"/>
        <v>99.999310561644066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50</v>
      </c>
      <c r="H16" s="8">
        <v>89212.3</v>
      </c>
      <c r="I16" s="7">
        <v>27812.3</v>
      </c>
      <c r="J16" s="7">
        <v>27812.1</v>
      </c>
      <c r="K16" s="7">
        <f t="shared" ref="K16:K33" si="6">SUM(H16-J16)</f>
        <v>61400.200000000004</v>
      </c>
      <c r="L16" s="7">
        <f t="shared" ref="L16:L33" si="7">SUM(I16-J16)</f>
        <v>0.2000000000007276</v>
      </c>
      <c r="M16" s="7">
        <f t="shared" si="4"/>
        <v>99.999280893705304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51</v>
      </c>
      <c r="H17" s="8">
        <v>18460.8</v>
      </c>
      <c r="I17" s="7">
        <v>18460.8</v>
      </c>
      <c r="J17" s="7">
        <v>18460.8</v>
      </c>
      <c r="K17" s="7">
        <f t="shared" si="6"/>
        <v>0</v>
      </c>
      <c r="L17" s="7">
        <f t="shared" si="7"/>
        <v>0</v>
      </c>
      <c r="M17" s="7">
        <f t="shared" si="4"/>
        <v>100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52</v>
      </c>
      <c r="H18" s="8">
        <v>14821.5</v>
      </c>
      <c r="I18" s="7">
        <v>2816.7</v>
      </c>
      <c r="J18" s="7">
        <v>2816.7</v>
      </c>
      <c r="K18" s="7">
        <f t="shared" si="6"/>
        <v>12004.8</v>
      </c>
      <c r="L18" s="7">
        <f t="shared" si="7"/>
        <v>0</v>
      </c>
      <c r="M18" s="7">
        <f t="shared" si="4"/>
        <v>100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53</v>
      </c>
      <c r="H19" s="8">
        <v>2183.8000000000002</v>
      </c>
      <c r="I19" s="7">
        <v>941.3</v>
      </c>
      <c r="J19" s="7">
        <v>941.3</v>
      </c>
      <c r="K19" s="7">
        <f t="shared" si="6"/>
        <v>1242.5000000000002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54</v>
      </c>
      <c r="H20" s="8">
        <v>5491</v>
      </c>
      <c r="I20" s="7">
        <v>2491</v>
      </c>
      <c r="J20" s="7">
        <v>2491</v>
      </c>
      <c r="K20" s="7">
        <f t="shared" si="6"/>
        <v>3000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55</v>
      </c>
      <c r="H21" s="8">
        <v>4232</v>
      </c>
      <c r="I21" s="7">
        <v>1588.9</v>
      </c>
      <c r="J21" s="7">
        <v>1588.9</v>
      </c>
      <c r="K21" s="7">
        <f t="shared" si="6"/>
        <v>2643.1</v>
      </c>
      <c r="L21" s="7">
        <f t="shared" si="7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56</v>
      </c>
      <c r="H22" s="8">
        <v>28</v>
      </c>
      <c r="I22" s="7">
        <v>0</v>
      </c>
      <c r="J22" s="7">
        <v>0</v>
      </c>
      <c r="K22" s="7">
        <f t="shared" si="6"/>
        <v>28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57</v>
      </c>
      <c r="H23" s="8">
        <v>2678</v>
      </c>
      <c r="I23" s="7">
        <v>1098.2</v>
      </c>
      <c r="J23" s="7">
        <v>1098.0999999999999</v>
      </c>
      <c r="K23" s="7">
        <f t="shared" si="6"/>
        <v>1579.9</v>
      </c>
      <c r="L23" s="7">
        <f t="shared" si="7"/>
        <v>0.10000000000013642</v>
      </c>
      <c r="M23" s="7">
        <f t="shared" si="4"/>
        <v>99.99089419049352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47</v>
      </c>
      <c r="H24" s="8">
        <v>30214.5</v>
      </c>
      <c r="I24" s="7">
        <v>9947.5</v>
      </c>
      <c r="J24" s="7">
        <v>9947.5</v>
      </c>
      <c r="K24" s="7">
        <f t="shared" si="6"/>
        <v>20267</v>
      </c>
      <c r="L24" s="7">
        <f t="shared" si="7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48</v>
      </c>
      <c r="H25" s="8">
        <v>4280.2</v>
      </c>
      <c r="I25" s="7">
        <v>1063.3</v>
      </c>
      <c r="J25" s="7">
        <v>1063.3</v>
      </c>
      <c r="K25" s="7">
        <f t="shared" si="6"/>
        <v>3216.8999999999996</v>
      </c>
      <c r="L25" s="7">
        <f t="shared" si="7"/>
        <v>0</v>
      </c>
      <c r="M25" s="7">
        <f t="shared" si="4"/>
        <v>100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89</v>
      </c>
      <c r="G26" s="10" t="s">
        <v>64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58</v>
      </c>
      <c r="H27" s="8">
        <v>1323.6</v>
      </c>
      <c r="I27" s="7">
        <v>0</v>
      </c>
      <c r="J27" s="7">
        <v>0</v>
      </c>
      <c r="K27" s="7">
        <f t="shared" si="6"/>
        <v>1323.6</v>
      </c>
      <c r="L27" s="7">
        <f t="shared" si="7"/>
        <v>0</v>
      </c>
      <c r="M27" s="7" t="e">
        <f t="shared" si="4"/>
        <v>#DIV/0!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59</v>
      </c>
      <c r="H28" s="8">
        <v>1417</v>
      </c>
      <c r="I28" s="7">
        <v>785.8</v>
      </c>
      <c r="J28" s="7">
        <v>785.7</v>
      </c>
      <c r="K28" s="7">
        <f t="shared" si="6"/>
        <v>631.29999999999995</v>
      </c>
      <c r="L28" s="7">
        <f t="shared" si="7"/>
        <v>9.9999999999909051E-2</v>
      </c>
      <c r="M28" s="7">
        <f t="shared" si="4"/>
        <v>99.987274115551045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60</v>
      </c>
      <c r="H29" s="8">
        <v>8605</v>
      </c>
      <c r="I29" s="7">
        <v>4405</v>
      </c>
      <c r="J29" s="7">
        <v>4405</v>
      </c>
      <c r="K29" s="7">
        <f t="shared" si="6"/>
        <v>4200</v>
      </c>
      <c r="L29" s="7">
        <f t="shared" si="7"/>
        <v>0</v>
      </c>
      <c r="M29" s="7">
        <f>J29/I29*100</f>
        <v>100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61</v>
      </c>
      <c r="H30" s="8">
        <v>673</v>
      </c>
      <c r="I30" s="7">
        <v>39.1</v>
      </c>
      <c r="J30" s="7">
        <v>39.1</v>
      </c>
      <c r="K30" s="7">
        <f t="shared" si="6"/>
        <v>633.9</v>
      </c>
      <c r="L30" s="7">
        <f t="shared" si="7"/>
        <v>0</v>
      </c>
      <c r="M30" s="7">
        <f t="shared" si="4"/>
        <v>100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62</v>
      </c>
      <c r="H31" s="8">
        <v>1107.2</v>
      </c>
      <c r="I31" s="7">
        <v>166.4</v>
      </c>
      <c r="J31" s="7">
        <v>166.3</v>
      </c>
      <c r="K31" s="7">
        <f t="shared" si="6"/>
        <v>940.90000000000009</v>
      </c>
      <c r="L31" s="7">
        <f t="shared" si="7"/>
        <v>9.9999999999994316E-2</v>
      </c>
      <c r="M31" s="7">
        <f t="shared" si="4"/>
        <v>99.939903846153854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63</v>
      </c>
      <c r="H32" s="8">
        <v>8425.2000000000007</v>
      </c>
      <c r="I32" s="7">
        <v>606.6</v>
      </c>
      <c r="J32" s="7">
        <v>606.6</v>
      </c>
      <c r="K32" s="7">
        <f t="shared" si="6"/>
        <v>7818.6</v>
      </c>
      <c r="L32" s="7">
        <f t="shared" si="7"/>
        <v>0</v>
      </c>
      <c r="M32" s="7">
        <f t="shared" si="4"/>
        <v>100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64</v>
      </c>
      <c r="H33" s="8">
        <v>299.89999999999998</v>
      </c>
      <c r="I33" s="7">
        <v>299.89999999999998</v>
      </c>
      <c r="J33" s="7">
        <v>299.89999999999998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24</v>
      </c>
      <c r="E34" s="28" t="s">
        <v>0</v>
      </c>
      <c r="F34" s="28" t="s">
        <v>0</v>
      </c>
      <c r="G34" s="5" t="s">
        <v>66</v>
      </c>
      <c r="H34" s="6">
        <f>SUM(H35+H37+H39)</f>
        <v>1707697</v>
      </c>
      <c r="I34" s="6">
        <f t="shared" ref="I34:L34" si="8">SUM(I35+I37+I39)</f>
        <v>312269</v>
      </c>
      <c r="J34" s="6">
        <f t="shared" si="8"/>
        <v>312239.59999999998</v>
      </c>
      <c r="K34" s="6">
        <f t="shared" si="8"/>
        <v>1395457.4</v>
      </c>
      <c r="L34" s="6">
        <f t="shared" si="8"/>
        <v>29.400000000023283</v>
      </c>
      <c r="M34" s="29">
        <f t="shared" si="4"/>
        <v>99.990585040461895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46</v>
      </c>
      <c r="H35" s="8">
        <f>SUM(H36)</f>
        <v>0</v>
      </c>
      <c r="I35" s="8">
        <f t="shared" ref="I35:J35" si="9">SUM(I36)</f>
        <v>0</v>
      </c>
      <c r="J35" s="8">
        <f t="shared" si="9"/>
        <v>0</v>
      </c>
      <c r="K35" s="8">
        <f t="shared" ref="I35:L35" si="10">SUM(K36)</f>
        <v>0</v>
      </c>
      <c r="L35" s="8">
        <f t="shared" si="10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25</v>
      </c>
      <c r="G36" s="10" t="s">
        <v>67</v>
      </c>
      <c r="H36" s="8">
        <v>0</v>
      </c>
      <c r="I36" s="7">
        <v>0</v>
      </c>
      <c r="J36" s="7">
        <v>0</v>
      </c>
      <c r="K36" s="7">
        <f t="shared" ref="K36" si="11">SUM(H36-J36)</f>
        <v>0</v>
      </c>
      <c r="L36" s="7">
        <f t="shared" ref="L36" si="12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49</v>
      </c>
      <c r="H37" s="8">
        <f>H38</f>
        <v>1707697</v>
      </c>
      <c r="I37" s="8">
        <f>SUM(I38)</f>
        <v>312269</v>
      </c>
      <c r="J37" s="8">
        <f t="shared" ref="J37" si="13">SUM(J38)</f>
        <v>312239.59999999998</v>
      </c>
      <c r="K37" s="8">
        <f t="shared" ref="I37:L37" si="14">SUM(K38)</f>
        <v>1395457.4</v>
      </c>
      <c r="L37" s="8">
        <f t="shared" si="14"/>
        <v>29.400000000023283</v>
      </c>
      <c r="M37" s="7">
        <f t="shared" si="4"/>
        <v>99.990585040461895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25</v>
      </c>
      <c r="G38" s="10" t="s">
        <v>67</v>
      </c>
      <c r="H38" s="8">
        <v>1707697</v>
      </c>
      <c r="I38" s="8">
        <v>312269</v>
      </c>
      <c r="J38" s="8">
        <v>312239.59999999998</v>
      </c>
      <c r="K38" s="7">
        <f>SUM(H38-J38)</f>
        <v>1395457.4</v>
      </c>
      <c r="L38" s="7">
        <f>SUM(I38-J38)</f>
        <v>29.400000000023283</v>
      </c>
      <c r="M38" s="7">
        <f t="shared" si="4"/>
        <v>99.990585040461895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26</v>
      </c>
      <c r="F39" s="9" t="s">
        <v>0</v>
      </c>
      <c r="G39" s="10" t="s">
        <v>68</v>
      </c>
      <c r="H39" s="8">
        <v>0</v>
      </c>
      <c r="I39" s="8">
        <v>0</v>
      </c>
      <c r="J39" s="8">
        <v>0</v>
      </c>
      <c r="K39" s="8">
        <f t="shared" ref="I39:L39" si="15">SUM(K40)</f>
        <v>0</v>
      </c>
      <c r="L39" s="8">
        <f t="shared" si="15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25</v>
      </c>
      <c r="G40" s="10" t="s">
        <v>67</v>
      </c>
      <c r="H40" s="8">
        <v>0</v>
      </c>
      <c r="I40" s="8">
        <v>0</v>
      </c>
      <c r="J40" s="8">
        <v>0</v>
      </c>
      <c r="K40" s="7">
        <f t="shared" ref="K40" si="16">SUM(H40-J40)</f>
        <v>0</v>
      </c>
      <c r="L40" s="7">
        <f t="shared" ref="L40" si="17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27</v>
      </c>
      <c r="E41" s="28" t="s">
        <v>0</v>
      </c>
      <c r="F41" s="28" t="s">
        <v>0</v>
      </c>
      <c r="G41" s="5" t="s">
        <v>69</v>
      </c>
      <c r="H41" s="6">
        <f>SUM(H42)</f>
        <v>1959</v>
      </c>
      <c r="I41" s="6">
        <f t="shared" ref="I41:L42" si="18">SUM(I42)</f>
        <v>633.20000000000005</v>
      </c>
      <c r="J41" s="6">
        <f t="shared" si="18"/>
        <v>633.20000000000005</v>
      </c>
      <c r="K41" s="6">
        <f t="shared" si="18"/>
        <v>1325.8</v>
      </c>
      <c r="L41" s="6">
        <f t="shared" si="18"/>
        <v>0</v>
      </c>
      <c r="M41" s="29">
        <f t="shared" si="4"/>
        <v>100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49</v>
      </c>
      <c r="H42" s="8">
        <f>SUM(H43)</f>
        <v>1959</v>
      </c>
      <c r="I42" s="8">
        <f>SUM(I43)</f>
        <v>633.20000000000005</v>
      </c>
      <c r="J42" s="8">
        <f t="shared" si="18"/>
        <v>633.20000000000005</v>
      </c>
      <c r="K42" s="8">
        <f t="shared" si="18"/>
        <v>1325.8</v>
      </c>
      <c r="L42" s="8">
        <f t="shared" si="18"/>
        <v>0</v>
      </c>
      <c r="M42" s="7">
        <f t="shared" si="4"/>
        <v>100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25</v>
      </c>
      <c r="G43" s="10" t="s">
        <v>67</v>
      </c>
      <c r="H43" s="8">
        <v>1959</v>
      </c>
      <c r="I43" s="8">
        <v>633.20000000000005</v>
      </c>
      <c r="J43" s="8">
        <v>633.20000000000005</v>
      </c>
      <c r="K43" s="7">
        <f t="shared" ref="K43" si="19">SUM(H43-J43)</f>
        <v>1325.8</v>
      </c>
      <c r="L43" s="7">
        <f t="shared" ref="L43" si="20">SUM(I43-J43)</f>
        <v>0</v>
      </c>
      <c r="M43" s="7">
        <f t="shared" si="4"/>
        <v>100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28</v>
      </c>
      <c r="E44" s="28" t="s">
        <v>0</v>
      </c>
      <c r="F44" s="28" t="s">
        <v>0</v>
      </c>
      <c r="G44" s="5" t="s">
        <v>70</v>
      </c>
      <c r="H44" s="6">
        <f>SUM(H45)</f>
        <v>2017724.9</v>
      </c>
      <c r="I44" s="6">
        <f t="shared" ref="I44:L45" si="21">SUM(I45)</f>
        <v>835298</v>
      </c>
      <c r="J44" s="6">
        <f t="shared" si="21"/>
        <v>752823</v>
      </c>
      <c r="K44" s="6">
        <f t="shared" si="21"/>
        <v>1264901.8999999999</v>
      </c>
      <c r="L44" s="6">
        <f t="shared" si="21"/>
        <v>82475</v>
      </c>
      <c r="M44" s="29">
        <f>J44/I44*100</f>
        <v>90.126278286312186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49</v>
      </c>
      <c r="H45" s="8">
        <f>H46</f>
        <v>2017724.9</v>
      </c>
      <c r="I45" s="8">
        <f t="shared" ref="I45:J45" si="22">I46</f>
        <v>835298</v>
      </c>
      <c r="J45" s="8">
        <f t="shared" si="22"/>
        <v>752823</v>
      </c>
      <c r="K45" s="8">
        <f t="shared" si="21"/>
        <v>1264901.8999999999</v>
      </c>
      <c r="L45" s="8">
        <f t="shared" si="21"/>
        <v>82475</v>
      </c>
      <c r="M45" s="7">
        <f t="shared" ref="M45:M46" si="23">J45/I45*100</f>
        <v>90.126278286312186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25</v>
      </c>
      <c r="G46" s="10" t="s">
        <v>67</v>
      </c>
      <c r="H46" s="8">
        <v>2017724.9</v>
      </c>
      <c r="I46" s="8">
        <v>835298</v>
      </c>
      <c r="J46" s="8">
        <v>752823</v>
      </c>
      <c r="K46" s="7">
        <f t="shared" ref="K46" si="24">SUM(H46-J46)</f>
        <v>1264901.8999999999</v>
      </c>
      <c r="L46" s="7">
        <f t="shared" ref="L46" si="25">SUM(I46-J46)</f>
        <v>82475</v>
      </c>
      <c r="M46" s="7">
        <f t="shared" si="23"/>
        <v>90.126278286312186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71</v>
      </c>
      <c r="H47" s="6">
        <f>SUM(H48)</f>
        <v>12061</v>
      </c>
      <c r="I47" s="6">
        <f t="shared" ref="I47:L48" si="26">SUM(I48)</f>
        <v>1082.5999999999999</v>
      </c>
      <c r="J47" s="6">
        <f t="shared" si="26"/>
        <v>1082.5999999999999</v>
      </c>
      <c r="K47" s="6">
        <f t="shared" si="26"/>
        <v>10978.4</v>
      </c>
      <c r="L47" s="6">
        <f t="shared" si="26"/>
        <v>0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49</v>
      </c>
      <c r="H48" s="8">
        <f>SUM(H49)</f>
        <v>12061</v>
      </c>
      <c r="I48" s="8">
        <f>SUM(I49)</f>
        <v>1082.5999999999999</v>
      </c>
      <c r="J48" s="8">
        <f t="shared" si="26"/>
        <v>1082.5999999999999</v>
      </c>
      <c r="K48" s="8">
        <f t="shared" si="26"/>
        <v>10978.4</v>
      </c>
      <c r="L48" s="8">
        <f t="shared" si="26"/>
        <v>0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63</v>
      </c>
      <c r="H49" s="8">
        <v>12061</v>
      </c>
      <c r="I49" s="7">
        <v>1082.5999999999999</v>
      </c>
      <c r="J49" s="7">
        <v>1082.5999999999999</v>
      </c>
      <c r="K49" s="7">
        <f t="shared" ref="K49" si="27">SUM(H49-J49)</f>
        <v>10978.4</v>
      </c>
      <c r="L49" s="7">
        <f t="shared" ref="L49" si="28">SUM(I49-J49)</f>
        <v>0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29</v>
      </c>
      <c r="E50" s="28" t="s">
        <v>0</v>
      </c>
      <c r="F50" s="28" t="s">
        <v>0</v>
      </c>
      <c r="G50" s="24" t="s">
        <v>72</v>
      </c>
      <c r="H50" s="6">
        <f>SUM(H51+H53+H58)</f>
        <v>5042826</v>
      </c>
      <c r="I50" s="6">
        <f t="shared" ref="I50:L50" si="29">SUM(I51+I53+I58)</f>
        <v>1091219</v>
      </c>
      <c r="J50" s="6">
        <f t="shared" si="29"/>
        <v>1091219</v>
      </c>
      <c r="K50" s="6">
        <f t="shared" si="29"/>
        <v>3951607</v>
      </c>
      <c r="L50" s="6">
        <f t="shared" si="29"/>
        <v>0</v>
      </c>
      <c r="M50" s="29">
        <f t="shared" si="4"/>
        <v>100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46</v>
      </c>
      <c r="H51" s="6">
        <f>SUM(H52)</f>
        <v>0</v>
      </c>
      <c r="I51" s="6">
        <f t="shared" ref="I51:L51" si="30">SUM(I52)</f>
        <v>0</v>
      </c>
      <c r="J51" s="6">
        <f t="shared" si="30"/>
        <v>0</v>
      </c>
      <c r="K51" s="6">
        <f t="shared" si="30"/>
        <v>0</v>
      </c>
      <c r="L51" s="6">
        <f t="shared" si="30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25</v>
      </c>
      <c r="G52" s="10" t="s">
        <v>67</v>
      </c>
      <c r="H52" s="8">
        <v>0</v>
      </c>
      <c r="I52" s="7">
        <v>0</v>
      </c>
      <c r="J52" s="7">
        <v>0</v>
      </c>
      <c r="K52" s="7">
        <f t="shared" ref="K52" si="31">SUM(H52-J52)</f>
        <v>0</v>
      </c>
      <c r="L52" s="7">
        <f t="shared" ref="L52" si="32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49</v>
      </c>
      <c r="H53" s="6">
        <f>SUM(H54+H55+H56+H57)</f>
        <v>5042826</v>
      </c>
      <c r="I53" s="6">
        <f t="shared" ref="I53:L53" si="33">SUM(I54+I55+I56+I57)</f>
        <v>1091219</v>
      </c>
      <c r="J53" s="6">
        <f t="shared" si="33"/>
        <v>1091219</v>
      </c>
      <c r="K53" s="36">
        <f t="shared" si="33"/>
        <v>3951607</v>
      </c>
      <c r="L53" s="36">
        <f t="shared" si="33"/>
        <v>0</v>
      </c>
      <c r="M53" s="29">
        <f t="shared" si="4"/>
        <v>100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63</v>
      </c>
      <c r="H54" s="8">
        <v>118300</v>
      </c>
      <c r="I54" s="7">
        <v>0</v>
      </c>
      <c r="J54" s="7">
        <v>0</v>
      </c>
      <c r="K54" s="7">
        <f t="shared" ref="K54:K57" si="34">SUM(H54-J54)</f>
        <v>118300</v>
      </c>
      <c r="L54" s="7">
        <f t="shared" ref="L54:L56" si="35">SUM(I54-J54)</f>
        <v>0</v>
      </c>
      <c r="M54" s="7" t="e">
        <f t="shared" si="4"/>
        <v>#DIV/0!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25</v>
      </c>
      <c r="G55" s="10" t="s">
        <v>67</v>
      </c>
      <c r="H55" s="8">
        <v>4924526</v>
      </c>
      <c r="I55" s="7">
        <v>1091219</v>
      </c>
      <c r="J55" s="7">
        <v>1091219</v>
      </c>
      <c r="K55" s="7">
        <f t="shared" si="34"/>
        <v>3833307</v>
      </c>
      <c r="L55" s="7">
        <f t="shared" si="35"/>
        <v>0</v>
      </c>
      <c r="M55" s="7">
        <f t="shared" si="4"/>
        <v>100</v>
      </c>
    </row>
    <row r="56" spans="1:13" ht="25.5" outlineLevel="4" x14ac:dyDescent="0.2">
      <c r="A56" s="9"/>
      <c r="B56" s="9"/>
      <c r="C56" s="9"/>
      <c r="D56" s="9"/>
      <c r="E56" s="9"/>
      <c r="F56" s="9" t="s">
        <v>41</v>
      </c>
      <c r="G56" s="12" t="s">
        <v>73</v>
      </c>
      <c r="H56" s="8">
        <v>0</v>
      </c>
      <c r="I56" s="7">
        <v>0</v>
      </c>
      <c r="J56" s="7">
        <v>0</v>
      </c>
      <c r="K56" s="7">
        <f t="shared" si="34"/>
        <v>0</v>
      </c>
      <c r="L56" s="7">
        <f t="shared" si="35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30</v>
      </c>
      <c r="G57" s="12" t="s">
        <v>105</v>
      </c>
      <c r="H57" s="8">
        <v>0</v>
      </c>
      <c r="I57" s="7">
        <v>0</v>
      </c>
      <c r="J57" s="7">
        <v>0</v>
      </c>
      <c r="K57" s="7">
        <f t="shared" si="34"/>
        <v>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26</v>
      </c>
      <c r="F58" s="9" t="s">
        <v>0</v>
      </c>
      <c r="G58" s="10" t="s">
        <v>68</v>
      </c>
      <c r="H58" s="6">
        <f>SUM(H59:H60)</f>
        <v>0</v>
      </c>
      <c r="I58" s="6">
        <f t="shared" ref="I58:L58" si="36">SUM(I59:I60)</f>
        <v>0</v>
      </c>
      <c r="J58" s="6">
        <f t="shared" si="36"/>
        <v>0</v>
      </c>
      <c r="K58" s="6">
        <f>SUM(K59:K60)</f>
        <v>0</v>
      </c>
      <c r="L58" s="6">
        <f t="shared" si="36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63</v>
      </c>
      <c r="H59" s="8">
        <v>0</v>
      </c>
      <c r="I59" s="7">
        <v>0</v>
      </c>
      <c r="J59" s="7">
        <v>0</v>
      </c>
      <c r="K59" s="7">
        <f t="shared" ref="K59:K60" si="37">SUM(H59-J59)</f>
        <v>0</v>
      </c>
      <c r="L59" s="7">
        <f t="shared" ref="L59:L60" si="38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25</v>
      </c>
      <c r="G60" s="10" t="s">
        <v>67</v>
      </c>
      <c r="H60" s="8">
        <v>0</v>
      </c>
      <c r="I60" s="7">
        <v>0</v>
      </c>
      <c r="J60" s="7">
        <v>0</v>
      </c>
      <c r="K60" s="7">
        <f t="shared" si="37"/>
        <v>0</v>
      </c>
      <c r="L60" s="7">
        <f t="shared" si="38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112</v>
      </c>
      <c r="E61" s="15"/>
      <c r="F61" s="15"/>
      <c r="G61" s="39" t="s">
        <v>113</v>
      </c>
      <c r="H61" s="6">
        <f>SUM(H62)</f>
        <v>419722.4</v>
      </c>
      <c r="I61" s="6">
        <f t="shared" ref="I61:L62" si="39">SUM(I62)</f>
        <v>1733.3</v>
      </c>
      <c r="J61" s="6">
        <f t="shared" si="39"/>
        <v>1733.2</v>
      </c>
      <c r="K61" s="6">
        <f t="shared" si="39"/>
        <v>417989.2</v>
      </c>
      <c r="L61" s="6">
        <f>SUM(L62)</f>
        <v>9.9999999999909051E-2</v>
      </c>
      <c r="M61" s="29">
        <f>J61/I61*100</f>
        <v>99.994230658281893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49</v>
      </c>
      <c r="H62" s="8">
        <f>H63</f>
        <v>419722.4</v>
      </c>
      <c r="I62" s="8">
        <f t="shared" ref="I62:J62" si="40">I63</f>
        <v>1733.3</v>
      </c>
      <c r="J62" s="8">
        <f t="shared" si="40"/>
        <v>1733.2</v>
      </c>
      <c r="K62" s="8">
        <f t="shared" si="39"/>
        <v>417989.2</v>
      </c>
      <c r="L62" s="8">
        <f t="shared" si="39"/>
        <v>9.9999999999909051E-2</v>
      </c>
      <c r="M62" s="7">
        <f>J62/I62*100</f>
        <v>99.994230658281893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63</v>
      </c>
      <c r="H63" s="8">
        <v>419722.4</v>
      </c>
      <c r="I63" s="7">
        <v>1733.3</v>
      </c>
      <c r="J63" s="7">
        <v>1733.2</v>
      </c>
      <c r="K63" s="7">
        <f t="shared" ref="K63" si="41">SUM(H63-J63)</f>
        <v>417989.2</v>
      </c>
      <c r="L63" s="7">
        <f>SUM(I63-J63)</f>
        <v>9.9999999999909051E-2</v>
      </c>
      <c r="M63" s="7">
        <f t="shared" ref="M63" si="42">J63/I63*100</f>
        <v>99.994230658281893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31</v>
      </c>
      <c r="E64" s="30" t="s">
        <v>0</v>
      </c>
      <c r="F64" s="30" t="s">
        <v>0</v>
      </c>
      <c r="G64" s="39" t="s">
        <v>74</v>
      </c>
      <c r="H64" s="6">
        <f>SUM(H65)</f>
        <v>0</v>
      </c>
      <c r="I64" s="6">
        <f t="shared" ref="I64:L68" si="43">SUM(I65)</f>
        <v>0</v>
      </c>
      <c r="J64" s="6">
        <f t="shared" si="43"/>
        <v>0</v>
      </c>
      <c r="K64" s="6">
        <f t="shared" si="43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49</v>
      </c>
      <c r="H65" s="8">
        <f>SUM(H66)</f>
        <v>0</v>
      </c>
      <c r="I65" s="8">
        <f t="shared" si="43"/>
        <v>0</v>
      </c>
      <c r="J65" s="8">
        <f t="shared" si="43"/>
        <v>0</v>
      </c>
      <c r="K65" s="8">
        <f t="shared" si="43"/>
        <v>0</v>
      </c>
      <c r="L65" s="8">
        <f t="shared" si="43"/>
        <v>0</v>
      </c>
      <c r="M65" s="7" t="e">
        <f t="shared" ref="M65:M66" si="44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30</v>
      </c>
      <c r="G66" s="37" t="s">
        <v>73</v>
      </c>
      <c r="H66" s="8">
        <v>0</v>
      </c>
      <c r="I66" s="7">
        <v>0</v>
      </c>
      <c r="J66" s="7">
        <v>0</v>
      </c>
      <c r="K66" s="7">
        <f t="shared" ref="K66" si="45">SUM(H66-J66)</f>
        <v>0</v>
      </c>
      <c r="L66" s="7">
        <f>SUM(I66-J66)</f>
        <v>0</v>
      </c>
      <c r="M66" s="7" t="e">
        <f t="shared" si="44"/>
        <v>#DIV/0!</v>
      </c>
    </row>
    <row r="67" spans="1:13" ht="34.5" customHeight="1" outlineLevel="4" x14ac:dyDescent="0.2">
      <c r="A67" s="9"/>
      <c r="B67" s="15"/>
      <c r="C67" s="15"/>
      <c r="D67" s="30" t="s">
        <v>114</v>
      </c>
      <c r="E67" s="15"/>
      <c r="F67" s="15"/>
      <c r="G67" s="39" t="s">
        <v>115</v>
      </c>
      <c r="H67" s="6">
        <f>SUM(H68)</f>
        <v>98787.5</v>
      </c>
      <c r="I67" s="6">
        <f t="shared" si="43"/>
        <v>0</v>
      </c>
      <c r="J67" s="6">
        <f t="shared" si="43"/>
        <v>0</v>
      </c>
      <c r="K67" s="6">
        <f t="shared" si="43"/>
        <v>98787.5</v>
      </c>
      <c r="L67" s="6">
        <f>SUM(L68)</f>
        <v>0</v>
      </c>
      <c r="M67" s="29" t="e">
        <f>J67/I67*100</f>
        <v>#DIV/0!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49</v>
      </c>
      <c r="H68" s="8">
        <f>H69</f>
        <v>98787.5</v>
      </c>
      <c r="I68" s="8">
        <f t="shared" ref="I68:J68" si="46">I69</f>
        <v>0</v>
      </c>
      <c r="J68" s="8">
        <f t="shared" si="46"/>
        <v>0</v>
      </c>
      <c r="K68" s="8">
        <f t="shared" si="43"/>
        <v>98787.5</v>
      </c>
      <c r="L68" s="8">
        <f t="shared" si="43"/>
        <v>0</v>
      </c>
      <c r="M68" s="7" t="e">
        <f t="shared" ref="M68:M69" si="47">J68/I68*100</f>
        <v>#DIV/0!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63</v>
      </c>
      <c r="H69" s="8">
        <v>98787.5</v>
      </c>
      <c r="I69" s="7">
        <v>0</v>
      </c>
      <c r="J69" s="7">
        <v>0</v>
      </c>
      <c r="K69" s="7">
        <f t="shared" ref="K69" si="48">SUM(H69-J69)</f>
        <v>98787.5</v>
      </c>
      <c r="L69" s="7">
        <f>SUM(I69-J69)</f>
        <v>0</v>
      </c>
      <c r="M69" s="7" t="e">
        <f t="shared" si="47"/>
        <v>#DIV/0!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32</v>
      </c>
      <c r="E70" s="28" t="s">
        <v>0</v>
      </c>
      <c r="F70" s="28" t="s">
        <v>0</v>
      </c>
      <c r="G70" s="24" t="s">
        <v>75</v>
      </c>
      <c r="H70" s="6">
        <f>SUM(H71)</f>
        <v>778376</v>
      </c>
      <c r="I70" s="6">
        <f t="shared" ref="I70:L71" si="49">SUM(I71)</f>
        <v>239633.3</v>
      </c>
      <c r="J70" s="6">
        <f t="shared" si="49"/>
        <v>239633.3</v>
      </c>
      <c r="K70" s="6">
        <f t="shared" si="49"/>
        <v>538742.69999999995</v>
      </c>
      <c r="L70" s="6">
        <f>SUM(L71)</f>
        <v>0</v>
      </c>
      <c r="M70" s="29">
        <f t="shared" si="4"/>
        <v>100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49</v>
      </c>
      <c r="H71" s="8">
        <f>SUM(H72)</f>
        <v>778376</v>
      </c>
      <c r="I71" s="8">
        <f>SUM(I72)</f>
        <v>239633.3</v>
      </c>
      <c r="J71" s="8">
        <f t="shared" si="49"/>
        <v>239633.3</v>
      </c>
      <c r="K71" s="8">
        <f t="shared" si="49"/>
        <v>538742.69999999995</v>
      </c>
      <c r="L71" s="8">
        <f t="shared" si="49"/>
        <v>0</v>
      </c>
      <c r="M71" s="7">
        <f t="shared" si="4"/>
        <v>100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33</v>
      </c>
      <c r="G72" s="12" t="s">
        <v>76</v>
      </c>
      <c r="H72" s="8">
        <v>778376</v>
      </c>
      <c r="I72" s="7">
        <v>239633.3</v>
      </c>
      <c r="J72" s="7">
        <v>239633.3</v>
      </c>
      <c r="K72" s="7">
        <f t="shared" ref="K72" si="50">SUM(H72-J72)</f>
        <v>538742.69999999995</v>
      </c>
      <c r="L72" s="7">
        <f t="shared" ref="L72" si="51">SUM(I72-J72)</f>
        <v>0</v>
      </c>
      <c r="M72" s="7">
        <f t="shared" si="4"/>
        <v>100</v>
      </c>
    </row>
    <row r="73" spans="1:13" ht="13.5" customHeight="1" outlineLevel="2" x14ac:dyDescent="0.2">
      <c r="A73" s="9" t="s">
        <v>0</v>
      </c>
      <c r="B73" s="9" t="s">
        <v>0</v>
      </c>
      <c r="C73" s="9" t="s">
        <v>0</v>
      </c>
      <c r="D73" s="28" t="s">
        <v>34</v>
      </c>
      <c r="E73" s="28" t="s">
        <v>0</v>
      </c>
      <c r="F73" s="28" t="s">
        <v>0</v>
      </c>
      <c r="G73" s="5" t="s">
        <v>77</v>
      </c>
      <c r="H73" s="6">
        <f>SUM(H74+H76)</f>
        <v>427111.1</v>
      </c>
      <c r="I73" s="6">
        <f t="shared" ref="I73:L73" si="52">SUM(I74+I76)</f>
        <v>74859.100000000006</v>
      </c>
      <c r="J73" s="6">
        <f t="shared" si="52"/>
        <v>74859</v>
      </c>
      <c r="K73" s="36">
        <f t="shared" si="52"/>
        <v>352252.1</v>
      </c>
      <c r="L73" s="6">
        <f t="shared" si="52"/>
        <v>0.10000000000582077</v>
      </c>
      <c r="M73" s="29">
        <f t="shared" si="4"/>
        <v>99.999866415706293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49</v>
      </c>
      <c r="H74" s="8">
        <f>SUM(H75)</f>
        <v>427111.1</v>
      </c>
      <c r="I74" s="8">
        <f t="shared" ref="I74:J74" si="53">SUM(I75)</f>
        <v>74859.100000000006</v>
      </c>
      <c r="J74" s="8">
        <f t="shared" si="53"/>
        <v>74859</v>
      </c>
      <c r="K74" s="8">
        <f t="shared" ref="I74:L74" si="54">SUM(K75)</f>
        <v>352252.1</v>
      </c>
      <c r="L74" s="8">
        <f t="shared" si="54"/>
        <v>0.10000000000582077</v>
      </c>
      <c r="M74" s="7">
        <f t="shared" si="4"/>
        <v>99.999866415706293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33</v>
      </c>
      <c r="G75" s="10" t="s">
        <v>76</v>
      </c>
      <c r="H75" s="8">
        <v>427111.1</v>
      </c>
      <c r="I75" s="7">
        <v>74859.100000000006</v>
      </c>
      <c r="J75" s="7">
        <v>74859</v>
      </c>
      <c r="K75" s="7">
        <f t="shared" ref="K75" si="55">SUM(H75-J75)</f>
        <v>352252.1</v>
      </c>
      <c r="L75" s="7">
        <f t="shared" ref="L75" si="56">SUM(I75-J75)</f>
        <v>0.10000000000582077</v>
      </c>
      <c r="M75" s="7">
        <f t="shared" si="4"/>
        <v>99.999866415706293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26</v>
      </c>
      <c r="F76" s="9" t="s">
        <v>0</v>
      </c>
      <c r="G76" s="10" t="s">
        <v>68</v>
      </c>
      <c r="H76" s="8">
        <f>SUM(H77)</f>
        <v>0</v>
      </c>
      <c r="I76" s="8">
        <f t="shared" ref="I76:J76" si="57">SUM(I77)</f>
        <v>0</v>
      </c>
      <c r="J76" s="8">
        <f t="shared" si="57"/>
        <v>0</v>
      </c>
      <c r="K76" s="8">
        <f t="shared" ref="I76:L76" si="58">SUM(K77)</f>
        <v>0</v>
      </c>
      <c r="L76" s="8">
        <f t="shared" si="58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33</v>
      </c>
      <c r="G77" s="12" t="s">
        <v>76</v>
      </c>
      <c r="H77" s="8">
        <v>0</v>
      </c>
      <c r="I77" s="7">
        <v>0</v>
      </c>
      <c r="J77" s="7">
        <v>0</v>
      </c>
      <c r="K77" s="7">
        <f t="shared" ref="K77" si="59">SUM(H77-J77)</f>
        <v>0</v>
      </c>
      <c r="L77" s="7">
        <f t="shared" ref="L77" si="60">SUM(I77-J77)</f>
        <v>0</v>
      </c>
      <c r="M77" s="7" t="e">
        <f t="shared" si="4"/>
        <v>#DIV/0!</v>
      </c>
    </row>
    <row r="78" spans="1:13" ht="28.5" customHeight="1" x14ac:dyDescent="0.2">
      <c r="A78" s="48" t="s">
        <v>78</v>
      </c>
      <c r="B78" s="49"/>
      <c r="C78" s="49"/>
      <c r="D78" s="49"/>
      <c r="E78" s="49"/>
      <c r="F78" s="49"/>
      <c r="G78" s="50"/>
      <c r="H78" s="31">
        <f>SUM(H79)</f>
        <v>464045.99999999994</v>
      </c>
      <c r="I78" s="31">
        <f t="shared" ref="I78:L78" si="61">SUM(I79)</f>
        <v>112567.59999999999</v>
      </c>
      <c r="J78" s="31">
        <f t="shared" si="61"/>
        <v>112567.09999999998</v>
      </c>
      <c r="K78" s="31">
        <f t="shared" si="61"/>
        <v>351478.89999999997</v>
      </c>
      <c r="L78" s="31">
        <f t="shared" si="61"/>
        <v>0.50383999999971962</v>
      </c>
      <c r="M78" s="32">
        <f t="shared" si="4"/>
        <v>99.999555822456898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44</v>
      </c>
      <c r="H79" s="6">
        <f>SUM(H80+H102)</f>
        <v>464045.99999999994</v>
      </c>
      <c r="I79" s="6">
        <f t="shared" ref="I79:L79" si="62">SUM(I80+I102)</f>
        <v>112567.59999999999</v>
      </c>
      <c r="J79" s="6">
        <f t="shared" si="62"/>
        <v>112567.09999999998</v>
      </c>
      <c r="K79" s="6">
        <f t="shared" si="62"/>
        <v>351478.89999999997</v>
      </c>
      <c r="L79" s="6">
        <f t="shared" si="62"/>
        <v>0.50383999999971962</v>
      </c>
      <c r="M79" s="29">
        <f t="shared" si="4"/>
        <v>99.999555822456898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35</v>
      </c>
      <c r="E80" s="28" t="s">
        <v>0</v>
      </c>
      <c r="F80" s="28" t="s">
        <v>0</v>
      </c>
      <c r="G80" s="5" t="s">
        <v>79</v>
      </c>
      <c r="H80" s="6">
        <f>SUM(H81+H86)</f>
        <v>464045.99999999994</v>
      </c>
      <c r="I80" s="6">
        <f t="shared" ref="I80:L80" si="63">SUM(I81+I86)</f>
        <v>112567.59999999999</v>
      </c>
      <c r="J80" s="6">
        <f t="shared" si="63"/>
        <v>112567.09999999998</v>
      </c>
      <c r="K80" s="6">
        <f t="shared" si="63"/>
        <v>351478.89999999997</v>
      </c>
      <c r="L80" s="6">
        <f t="shared" si="63"/>
        <v>0.499999999999865</v>
      </c>
      <c r="M80" s="29">
        <f t="shared" ref="M80:M133" si="64">J80/I80*100</f>
        <v>99.999555822456898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46</v>
      </c>
      <c r="H81" s="6">
        <f>H82+H83+H84+H85</f>
        <v>0</v>
      </c>
      <c r="I81" s="6">
        <f t="shared" ref="I81:J81" si="65">I82+I83+I84+I85</f>
        <v>0</v>
      </c>
      <c r="J81" s="6">
        <f t="shared" si="65"/>
        <v>0</v>
      </c>
      <c r="K81" s="29">
        <f>SUM(H81-J81)</f>
        <v>0</v>
      </c>
      <c r="L81" s="29">
        <f>SUM(I81-J81)</f>
        <v>0</v>
      </c>
      <c r="M81" s="29" t="e">
        <f t="shared" si="64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50</v>
      </c>
      <c r="H82" s="8">
        <v>0</v>
      </c>
      <c r="I82" s="7">
        <v>0</v>
      </c>
      <c r="J82" s="7">
        <v>0</v>
      </c>
      <c r="K82" s="7">
        <f t="shared" ref="K82:K85" si="66">SUM(H82-J82)</f>
        <v>0</v>
      </c>
      <c r="L82" s="7">
        <f t="shared" ref="L82:L85" si="67">SUM(I82-J82)</f>
        <v>0</v>
      </c>
      <c r="M82" s="7" t="e">
        <f t="shared" si="64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54</v>
      </c>
      <c r="H83" s="8">
        <v>0</v>
      </c>
      <c r="I83" s="7">
        <v>0</v>
      </c>
      <c r="J83" s="7">
        <v>0</v>
      </c>
      <c r="K83" s="7">
        <f t="shared" si="66"/>
        <v>0</v>
      </c>
      <c r="L83" s="7">
        <f t="shared" si="67"/>
        <v>0</v>
      </c>
      <c r="M83" s="7" t="e">
        <f t="shared" si="64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55</v>
      </c>
      <c r="H84" s="8">
        <v>0</v>
      </c>
      <c r="I84" s="7">
        <v>0</v>
      </c>
      <c r="J84" s="7">
        <v>0</v>
      </c>
      <c r="K84" s="7">
        <f t="shared" si="66"/>
        <v>0</v>
      </c>
      <c r="L84" s="7">
        <f t="shared" si="67"/>
        <v>0</v>
      </c>
      <c r="M84" s="7" t="e">
        <f t="shared" si="64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57</v>
      </c>
      <c r="H85" s="8">
        <v>0</v>
      </c>
      <c r="I85" s="7">
        <v>0</v>
      </c>
      <c r="J85" s="7">
        <v>0</v>
      </c>
      <c r="K85" s="7">
        <f t="shared" si="66"/>
        <v>0</v>
      </c>
      <c r="L85" s="7">
        <f t="shared" si="67"/>
        <v>0</v>
      </c>
      <c r="M85" s="7" t="e">
        <f t="shared" si="64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49</v>
      </c>
      <c r="H86" s="6">
        <f>SUM(H87:H101)</f>
        <v>464045.99999999994</v>
      </c>
      <c r="I86" s="6">
        <f t="shared" ref="I86:L86" si="68">SUM(I87:I101)</f>
        <v>112567.59999999999</v>
      </c>
      <c r="J86" s="6">
        <f t="shared" si="68"/>
        <v>112567.09999999998</v>
      </c>
      <c r="K86" s="6">
        <f>SUM(K87:K101)</f>
        <v>351478.89999999997</v>
      </c>
      <c r="L86" s="6">
        <f t="shared" si="68"/>
        <v>0.499999999999865</v>
      </c>
      <c r="M86" s="29">
        <f t="shared" si="64"/>
        <v>99.999555822456898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50</v>
      </c>
      <c r="H87" s="8">
        <v>363554</v>
      </c>
      <c r="I87" s="7">
        <v>83797.8</v>
      </c>
      <c r="J87" s="7">
        <v>83797.8</v>
      </c>
      <c r="K87" s="7">
        <f>SUM(H87-J87)</f>
        <v>279756.2</v>
      </c>
      <c r="L87" s="7">
        <f>SUM(I87-J87)</f>
        <v>0</v>
      </c>
      <c r="M87" s="7">
        <f t="shared" si="64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51</v>
      </c>
      <c r="H88" s="8">
        <v>4000</v>
      </c>
      <c r="I88" s="7">
        <v>4000</v>
      </c>
      <c r="J88" s="7">
        <v>4000</v>
      </c>
      <c r="K88" s="7">
        <f t="shared" ref="K88:K101" si="69">SUM(H88-J88)</f>
        <v>0</v>
      </c>
      <c r="L88" s="7">
        <f t="shared" ref="L88:L101" si="70">SUM(I88-J88)</f>
        <v>0</v>
      </c>
      <c r="M88" s="7">
        <f t="shared" si="64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52</v>
      </c>
      <c r="H89" s="8">
        <v>21359</v>
      </c>
      <c r="I89" s="7">
        <v>3341.6</v>
      </c>
      <c r="J89" s="7">
        <v>3341.5</v>
      </c>
      <c r="K89" s="7">
        <f t="shared" si="69"/>
        <v>18017.5</v>
      </c>
      <c r="L89" s="7">
        <f t="shared" si="70"/>
        <v>9.9999999999909051E-2</v>
      </c>
      <c r="M89" s="7">
        <f t="shared" si="64"/>
        <v>99.997007421594446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53</v>
      </c>
      <c r="H90" s="8">
        <v>5150</v>
      </c>
      <c r="I90" s="7">
        <v>1958.2</v>
      </c>
      <c r="J90" s="7">
        <v>1958.2</v>
      </c>
      <c r="K90" s="7">
        <f t="shared" si="69"/>
        <v>3191.8</v>
      </c>
      <c r="L90" s="7">
        <f t="shared" si="70"/>
        <v>0</v>
      </c>
      <c r="M90" s="7">
        <f t="shared" si="64"/>
        <v>100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54</v>
      </c>
      <c r="H91" s="8">
        <v>19109</v>
      </c>
      <c r="I91" s="7">
        <v>6582.7</v>
      </c>
      <c r="J91" s="7">
        <v>6582.7</v>
      </c>
      <c r="K91" s="7">
        <f t="shared" si="69"/>
        <v>12526.3</v>
      </c>
      <c r="L91" s="7">
        <f t="shared" si="70"/>
        <v>0</v>
      </c>
      <c r="M91" s="7">
        <f t="shared" si="64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55</v>
      </c>
      <c r="H92" s="8">
        <v>16146</v>
      </c>
      <c r="I92" s="7">
        <v>3916.7</v>
      </c>
      <c r="J92" s="7">
        <v>3916.7</v>
      </c>
      <c r="K92" s="7">
        <f t="shared" si="69"/>
        <v>12229.3</v>
      </c>
      <c r="L92" s="7">
        <f t="shared" si="70"/>
        <v>0</v>
      </c>
      <c r="M92" s="7">
        <f t="shared" si="64"/>
        <v>100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56</v>
      </c>
      <c r="H93" s="8">
        <v>55.3</v>
      </c>
      <c r="I93" s="7">
        <v>31.3</v>
      </c>
      <c r="J93" s="7">
        <v>31.2</v>
      </c>
      <c r="K93" s="7">
        <f t="shared" si="69"/>
        <v>24.099999999999998</v>
      </c>
      <c r="L93" s="7">
        <f t="shared" si="70"/>
        <v>0.10000000000000142</v>
      </c>
      <c r="M93" s="7">
        <f t="shared" si="64"/>
        <v>99.680511182108617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57</v>
      </c>
      <c r="H94" s="8">
        <v>10682.3</v>
      </c>
      <c r="I94" s="7">
        <v>2453.9</v>
      </c>
      <c r="J94" s="7">
        <v>2453.9</v>
      </c>
      <c r="K94" s="7">
        <f t="shared" si="69"/>
        <v>8228.4</v>
      </c>
      <c r="L94" s="7">
        <f t="shared" si="70"/>
        <v>0</v>
      </c>
      <c r="M94" s="7">
        <f t="shared" si="64"/>
        <v>100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58</v>
      </c>
      <c r="H95" s="8">
        <v>1297.0999999999999</v>
      </c>
      <c r="I95" s="7">
        <v>535.70000000000005</v>
      </c>
      <c r="J95" s="7">
        <v>535.70000000000005</v>
      </c>
      <c r="K95" s="7">
        <f t="shared" si="69"/>
        <v>761.39999999999986</v>
      </c>
      <c r="L95" s="7">
        <f t="shared" si="70"/>
        <v>0</v>
      </c>
      <c r="M95" s="7">
        <f t="shared" si="64"/>
        <v>100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59</v>
      </c>
      <c r="H96" s="8">
        <v>2138</v>
      </c>
      <c r="I96" s="7">
        <v>0</v>
      </c>
      <c r="J96" s="7">
        <v>0</v>
      </c>
      <c r="K96" s="7">
        <f t="shared" si="69"/>
        <v>2138</v>
      </c>
      <c r="L96" s="7">
        <f t="shared" si="70"/>
        <v>0</v>
      </c>
      <c r="M96" s="7" t="e">
        <f t="shared" si="64"/>
        <v>#DIV/0!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36</v>
      </c>
      <c r="G97" s="10" t="s">
        <v>80</v>
      </c>
      <c r="H97" s="8">
        <v>4500</v>
      </c>
      <c r="I97" s="7">
        <v>1440</v>
      </c>
      <c r="J97" s="7">
        <v>1440</v>
      </c>
      <c r="K97" s="7">
        <f t="shared" si="69"/>
        <v>3060</v>
      </c>
      <c r="L97" s="7">
        <f t="shared" si="70"/>
        <v>0</v>
      </c>
      <c r="M97" s="7">
        <f t="shared" si="64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62</v>
      </c>
      <c r="H98" s="8">
        <v>5789</v>
      </c>
      <c r="I98" s="7">
        <v>1835.1</v>
      </c>
      <c r="J98" s="7">
        <v>1835</v>
      </c>
      <c r="K98" s="7">
        <f t="shared" si="69"/>
        <v>3954</v>
      </c>
      <c r="L98" s="7">
        <f t="shared" si="70"/>
        <v>9.9999999999909051E-2</v>
      </c>
      <c r="M98" s="7">
        <f t="shared" si="64"/>
        <v>99.994550705683622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63</v>
      </c>
      <c r="H99" s="8">
        <v>1655</v>
      </c>
      <c r="I99" s="7">
        <v>658.2</v>
      </c>
      <c r="J99" s="7">
        <v>658.2</v>
      </c>
      <c r="K99" s="7">
        <f t="shared" si="69"/>
        <v>996.8</v>
      </c>
      <c r="L99" s="7">
        <f t="shared" si="70"/>
        <v>0</v>
      </c>
      <c r="M99" s="7">
        <f t="shared" si="64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64</v>
      </c>
      <c r="H100" s="8">
        <v>657</v>
      </c>
      <c r="I100" s="7">
        <v>116.7</v>
      </c>
      <c r="J100" s="7">
        <v>116.7</v>
      </c>
      <c r="K100" s="7">
        <f t="shared" si="69"/>
        <v>540.29999999999995</v>
      </c>
      <c r="L100" s="7">
        <f t="shared" si="70"/>
        <v>0</v>
      </c>
      <c r="M100" s="7">
        <f t="shared" si="64"/>
        <v>100</v>
      </c>
    </row>
    <row r="101" spans="1:13" ht="15" customHeight="1" outlineLevel="4" x14ac:dyDescent="0.2">
      <c r="A101" s="9" t="s">
        <v>0</v>
      </c>
      <c r="B101" s="9" t="s">
        <v>0</v>
      </c>
      <c r="C101" s="9" t="s">
        <v>0</v>
      </c>
      <c r="D101" s="9" t="s">
        <v>0</v>
      </c>
      <c r="E101" s="9" t="s">
        <v>0</v>
      </c>
      <c r="F101" s="9" t="s">
        <v>22</v>
      </c>
      <c r="G101" s="10" t="s">
        <v>65</v>
      </c>
      <c r="H101" s="8">
        <v>7954.3</v>
      </c>
      <c r="I101" s="7">
        <v>1899.7</v>
      </c>
      <c r="J101" s="7">
        <v>1899.5</v>
      </c>
      <c r="K101" s="7">
        <f t="shared" si="69"/>
        <v>6054.8</v>
      </c>
      <c r="L101" s="7">
        <f t="shared" si="70"/>
        <v>0.20000000000004547</v>
      </c>
      <c r="M101" s="7">
        <f t="shared" si="64"/>
        <v>99.989472021898194</v>
      </c>
    </row>
    <row r="102" spans="1:13" ht="25.5" outlineLevel="2" x14ac:dyDescent="0.2">
      <c r="A102" s="9" t="s">
        <v>0</v>
      </c>
      <c r="B102" s="9" t="s">
        <v>0</v>
      </c>
      <c r="C102" s="9" t="s">
        <v>0</v>
      </c>
      <c r="D102" s="28" t="s">
        <v>37</v>
      </c>
      <c r="E102" s="28" t="s">
        <v>0</v>
      </c>
      <c r="F102" s="28" t="s">
        <v>0</v>
      </c>
      <c r="G102" s="5" t="s">
        <v>81</v>
      </c>
      <c r="H102" s="6">
        <f>H103</f>
        <v>0</v>
      </c>
      <c r="I102" s="6">
        <f t="shared" ref="I102:J103" si="71">I103</f>
        <v>0</v>
      </c>
      <c r="J102" s="6">
        <f>J103</f>
        <v>0</v>
      </c>
      <c r="K102" s="6">
        <f>K103</f>
        <v>0</v>
      </c>
      <c r="L102" s="29">
        <v>3.8399999998546264E-3</v>
      </c>
      <c r="M102" s="29" t="e">
        <f>J102/I102*100</f>
        <v>#DIV/0!</v>
      </c>
    </row>
    <row r="103" spans="1:13" ht="14.25" customHeight="1" outlineLevel="3" x14ac:dyDescent="0.2">
      <c r="A103" s="9" t="s">
        <v>0</v>
      </c>
      <c r="B103" s="9" t="s">
        <v>0</v>
      </c>
      <c r="C103" s="9" t="s">
        <v>0</v>
      </c>
      <c r="D103" s="9" t="s">
        <v>0</v>
      </c>
      <c r="E103" s="9" t="s">
        <v>6</v>
      </c>
      <c r="F103" s="9" t="s">
        <v>0</v>
      </c>
      <c r="G103" s="10" t="s">
        <v>49</v>
      </c>
      <c r="H103" s="8">
        <f>H104</f>
        <v>0</v>
      </c>
      <c r="I103" s="8">
        <f t="shared" si="71"/>
        <v>0</v>
      </c>
      <c r="J103" s="8">
        <f t="shared" si="71"/>
        <v>0</v>
      </c>
      <c r="K103" s="7">
        <f>SUM(H103-J103)</f>
        <v>0</v>
      </c>
      <c r="L103" s="7">
        <v>3.8399999998546264E-3</v>
      </c>
      <c r="M103" s="7" t="e">
        <f t="shared" si="64"/>
        <v>#DIV/0!</v>
      </c>
    </row>
    <row r="104" spans="1:13" ht="25.5" outlineLevel="4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0</v>
      </c>
      <c r="F104" s="9" t="s">
        <v>30</v>
      </c>
      <c r="G104" s="10" t="s">
        <v>73</v>
      </c>
      <c r="H104" s="8">
        <v>0</v>
      </c>
      <c r="I104" s="7">
        <v>0</v>
      </c>
      <c r="J104" s="7">
        <v>0</v>
      </c>
      <c r="K104" s="7">
        <f>SUM(H104-J104)</f>
        <v>0</v>
      </c>
      <c r="L104" s="7">
        <f t="shared" ref="L104" si="72">SUM(I104-J104)</f>
        <v>0</v>
      </c>
      <c r="M104" s="7" t="e">
        <f t="shared" si="64"/>
        <v>#DIV/0!</v>
      </c>
    </row>
    <row r="105" spans="1:13" ht="45" customHeight="1" x14ac:dyDescent="0.2">
      <c r="A105" s="51" t="s">
        <v>82</v>
      </c>
      <c r="B105" s="51"/>
      <c r="C105" s="51"/>
      <c r="D105" s="51"/>
      <c r="E105" s="51"/>
      <c r="F105" s="51"/>
      <c r="G105" s="52"/>
      <c r="H105" s="31">
        <f>SUM(H106)</f>
        <v>222974.00000000006</v>
      </c>
      <c r="I105" s="31">
        <f t="shared" ref="I105:L105" si="73">SUM(I106)</f>
        <v>70581.999999999985</v>
      </c>
      <c r="J105" s="31">
        <f t="shared" si="73"/>
        <v>70579.000000000015</v>
      </c>
      <c r="K105" s="31">
        <f t="shared" si="73"/>
        <v>152395.10000000003</v>
      </c>
      <c r="L105" s="31">
        <f t="shared" si="73"/>
        <v>3.000000000000199</v>
      </c>
      <c r="M105" s="32">
        <f t="shared" si="64"/>
        <v>99.995749624550214</v>
      </c>
    </row>
    <row r="106" spans="1:13" ht="27.75" customHeight="1" outlineLevel="1" x14ac:dyDescent="0.2">
      <c r="A106" s="9" t="s">
        <v>0</v>
      </c>
      <c r="B106" s="9" t="s">
        <v>0</v>
      </c>
      <c r="C106" s="28" t="s">
        <v>1</v>
      </c>
      <c r="D106" s="28" t="s">
        <v>0</v>
      </c>
      <c r="E106" s="28" t="s">
        <v>0</v>
      </c>
      <c r="F106" s="28" t="s">
        <v>0</v>
      </c>
      <c r="G106" s="5" t="s">
        <v>44</v>
      </c>
      <c r="H106" s="6">
        <f>SUM(H107+H134)</f>
        <v>222974.00000000006</v>
      </c>
      <c r="I106" s="6">
        <f t="shared" ref="I106:L106" si="74">SUM(I107+I134)</f>
        <v>70581.999999999985</v>
      </c>
      <c r="J106" s="6">
        <f t="shared" si="74"/>
        <v>70579.000000000015</v>
      </c>
      <c r="K106" s="6">
        <f t="shared" si="74"/>
        <v>152395.10000000003</v>
      </c>
      <c r="L106" s="6">
        <f t="shared" si="74"/>
        <v>3.000000000000199</v>
      </c>
      <c r="M106" s="29">
        <f t="shared" si="64"/>
        <v>99.995749624550214</v>
      </c>
    </row>
    <row r="107" spans="1:13" ht="13.5" customHeight="1" outlineLevel="2" x14ac:dyDescent="0.2">
      <c r="A107" s="9" t="s">
        <v>0</v>
      </c>
      <c r="B107" s="9" t="s">
        <v>0</v>
      </c>
      <c r="C107" s="28" t="s">
        <v>0</v>
      </c>
      <c r="D107" s="28" t="s">
        <v>38</v>
      </c>
      <c r="E107" s="28" t="s">
        <v>0</v>
      </c>
      <c r="F107" s="28" t="s">
        <v>0</v>
      </c>
      <c r="G107" s="24" t="s">
        <v>83</v>
      </c>
      <c r="H107" s="6">
        <f>SUM(H108+H115)</f>
        <v>222974.00000000006</v>
      </c>
      <c r="I107" s="6">
        <f t="shared" ref="I107:L107" si="75">SUM(I108+I115)</f>
        <v>70581.999999999985</v>
      </c>
      <c r="J107" s="6">
        <f t="shared" si="75"/>
        <v>70579.000000000015</v>
      </c>
      <c r="K107" s="6">
        <f>SUM(K108+K115)</f>
        <v>152395.10000000003</v>
      </c>
      <c r="L107" s="6">
        <f t="shared" si="75"/>
        <v>3.000000000000199</v>
      </c>
      <c r="M107" s="29">
        <f t="shared" si="64"/>
        <v>99.995749624550214</v>
      </c>
    </row>
    <row r="108" spans="1:13" ht="15.75" customHeight="1" outlineLevel="3" x14ac:dyDescent="0.2">
      <c r="A108" s="9" t="s">
        <v>0</v>
      </c>
      <c r="B108" s="9" t="s">
        <v>0</v>
      </c>
      <c r="C108" s="28" t="s">
        <v>0</v>
      </c>
      <c r="D108" s="28" t="s">
        <v>0</v>
      </c>
      <c r="E108" s="28" t="s">
        <v>3</v>
      </c>
      <c r="F108" s="28" t="s">
        <v>0</v>
      </c>
      <c r="G108" s="5" t="s">
        <v>46</v>
      </c>
      <c r="H108" s="6">
        <f>SUM(H109:H114)</f>
        <v>0</v>
      </c>
      <c r="I108" s="6">
        <f t="shared" ref="I108:L108" si="76">SUM(I109:I114)</f>
        <v>0</v>
      </c>
      <c r="J108" s="6">
        <f t="shared" si="76"/>
        <v>0</v>
      </c>
      <c r="K108" s="6">
        <f t="shared" si="76"/>
        <v>0</v>
      </c>
      <c r="L108" s="6">
        <f t="shared" si="76"/>
        <v>0</v>
      </c>
      <c r="M108" s="29" t="e">
        <f t="shared" si="64"/>
        <v>#DIV/0!</v>
      </c>
    </row>
    <row r="109" spans="1:13" ht="13.5" customHeight="1" outlineLevel="4" x14ac:dyDescent="0.2">
      <c r="A109" s="9" t="s">
        <v>0</v>
      </c>
      <c r="B109" s="9" t="s">
        <v>0</v>
      </c>
      <c r="C109" s="9" t="s">
        <v>0</v>
      </c>
      <c r="D109" s="9" t="s">
        <v>0</v>
      </c>
      <c r="E109" s="9" t="s">
        <v>0</v>
      </c>
      <c r="F109" s="9" t="s">
        <v>7</v>
      </c>
      <c r="G109" s="10" t="s">
        <v>50</v>
      </c>
      <c r="H109" s="8">
        <v>0</v>
      </c>
      <c r="I109" s="7">
        <v>0</v>
      </c>
      <c r="J109" s="7">
        <v>0</v>
      </c>
      <c r="K109" s="7">
        <f t="shared" ref="K109:K114" si="77">SUM(H109-J109)</f>
        <v>0</v>
      </c>
      <c r="L109" s="7">
        <f t="shared" ref="L109:L114" si="78">SUM(I109-J109)</f>
        <v>0</v>
      </c>
      <c r="M109" s="7" t="e">
        <f t="shared" si="64"/>
        <v>#DIV/0!</v>
      </c>
    </row>
    <row r="110" spans="1:13" ht="1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9</v>
      </c>
      <c r="G110" s="10" t="s">
        <v>52</v>
      </c>
      <c r="H110" s="8">
        <v>0</v>
      </c>
      <c r="I110" s="7">
        <v>0</v>
      </c>
      <c r="J110" s="7">
        <v>0</v>
      </c>
      <c r="K110" s="7">
        <f t="shared" si="77"/>
        <v>0</v>
      </c>
      <c r="L110" s="7">
        <f t="shared" si="78"/>
        <v>0</v>
      </c>
      <c r="M110" s="7" t="e">
        <f t="shared" si="64"/>
        <v>#DIV/0!</v>
      </c>
    </row>
    <row r="111" spans="1:13" ht="15.7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10</v>
      </c>
      <c r="G111" s="10" t="s">
        <v>53</v>
      </c>
      <c r="H111" s="8">
        <v>0</v>
      </c>
      <c r="I111" s="7">
        <v>0</v>
      </c>
      <c r="J111" s="7">
        <v>0</v>
      </c>
      <c r="K111" s="7">
        <f t="shared" si="77"/>
        <v>0</v>
      </c>
      <c r="L111" s="7">
        <f t="shared" si="78"/>
        <v>0</v>
      </c>
      <c r="M111" s="7" t="e">
        <f t="shared" si="64"/>
        <v>#DIV/0!</v>
      </c>
    </row>
    <row r="112" spans="1:13" ht="1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11</v>
      </c>
      <c r="G112" s="10" t="s">
        <v>54</v>
      </c>
      <c r="H112" s="8">
        <v>0</v>
      </c>
      <c r="I112" s="8">
        <v>0</v>
      </c>
      <c r="J112" s="8">
        <v>0</v>
      </c>
      <c r="K112" s="7">
        <f t="shared" si="77"/>
        <v>0</v>
      </c>
      <c r="L112" s="7">
        <f t="shared" si="78"/>
        <v>0</v>
      </c>
      <c r="M112" s="7" t="e">
        <f t="shared" si="64"/>
        <v>#DIV/0!</v>
      </c>
    </row>
    <row r="113" spans="1:13" ht="16.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12</v>
      </c>
      <c r="G113" s="12" t="s">
        <v>55</v>
      </c>
      <c r="H113" s="8">
        <v>0</v>
      </c>
      <c r="I113" s="8">
        <v>0</v>
      </c>
      <c r="J113" s="8">
        <v>0</v>
      </c>
      <c r="K113" s="7">
        <f t="shared" si="77"/>
        <v>0</v>
      </c>
      <c r="L113" s="7">
        <f t="shared" si="78"/>
        <v>0</v>
      </c>
      <c r="M113" s="7" t="e">
        <f t="shared" si="64"/>
        <v>#DIV/0!</v>
      </c>
    </row>
    <row r="114" spans="1:13" ht="15.7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14</v>
      </c>
      <c r="G114" s="10" t="s">
        <v>57</v>
      </c>
      <c r="H114" s="8">
        <v>0</v>
      </c>
      <c r="I114" s="8">
        <v>0</v>
      </c>
      <c r="J114" s="8">
        <v>0</v>
      </c>
      <c r="K114" s="7">
        <f t="shared" si="77"/>
        <v>0</v>
      </c>
      <c r="L114" s="7">
        <f t="shared" si="78"/>
        <v>0</v>
      </c>
      <c r="M114" s="7" t="e">
        <f t="shared" si="64"/>
        <v>#DIV/0!</v>
      </c>
    </row>
    <row r="115" spans="1:13" ht="14.25" customHeight="1" outlineLevel="3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28" t="s">
        <v>6</v>
      </c>
      <c r="F115" s="28" t="s">
        <v>0</v>
      </c>
      <c r="G115" s="5" t="s">
        <v>49</v>
      </c>
      <c r="H115" s="6">
        <f>SUM(H116:H133)</f>
        <v>222974.00000000006</v>
      </c>
      <c r="I115" s="6">
        <f t="shared" ref="I115:L115" si="79">SUM(I116:I133)</f>
        <v>70581.999999999985</v>
      </c>
      <c r="J115" s="6">
        <f t="shared" si="79"/>
        <v>70579.000000000015</v>
      </c>
      <c r="K115" s="6">
        <f t="shared" si="79"/>
        <v>152395.10000000003</v>
      </c>
      <c r="L115" s="6">
        <f t="shared" si="79"/>
        <v>3.000000000000199</v>
      </c>
      <c r="M115" s="29">
        <f t="shared" si="64"/>
        <v>99.995749624550214</v>
      </c>
    </row>
    <row r="116" spans="1:13" ht="15" customHeight="1" outlineLevel="4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9" t="s">
        <v>0</v>
      </c>
      <c r="F116" s="9" t="s">
        <v>7</v>
      </c>
      <c r="G116" s="10" t="s">
        <v>50</v>
      </c>
      <c r="H116" s="8">
        <v>135762</v>
      </c>
      <c r="I116" s="8">
        <v>43065</v>
      </c>
      <c r="J116" s="8">
        <v>43065</v>
      </c>
      <c r="K116" s="7">
        <f t="shared" ref="K116:K133" si="80">SUM(H116-J116)</f>
        <v>92697</v>
      </c>
      <c r="L116" s="7">
        <f t="shared" ref="L116:L133" si="81">SUM(I116-J116)</f>
        <v>0</v>
      </c>
      <c r="M116" s="7">
        <f t="shared" si="64"/>
        <v>100</v>
      </c>
    </row>
    <row r="117" spans="1:13" ht="12.7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8</v>
      </c>
      <c r="G117" s="10" t="s">
        <v>51</v>
      </c>
      <c r="H117" s="8">
        <v>2000</v>
      </c>
      <c r="I117" s="8">
        <v>2000</v>
      </c>
      <c r="J117" s="8">
        <v>2000</v>
      </c>
      <c r="K117" s="7">
        <f t="shared" si="80"/>
        <v>0</v>
      </c>
      <c r="L117" s="7">
        <f t="shared" si="81"/>
        <v>0</v>
      </c>
      <c r="M117" s="7">
        <f t="shared" si="64"/>
        <v>100</v>
      </c>
    </row>
    <row r="118" spans="1:13" ht="14.2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9</v>
      </c>
      <c r="G118" s="10" t="s">
        <v>52</v>
      </c>
      <c r="H118" s="8">
        <v>5577</v>
      </c>
      <c r="I118" s="8">
        <v>1218</v>
      </c>
      <c r="J118" s="8">
        <v>1218</v>
      </c>
      <c r="K118" s="7">
        <v>4359.1000000000004</v>
      </c>
      <c r="L118" s="7">
        <f t="shared" si="81"/>
        <v>0</v>
      </c>
      <c r="M118" s="7">
        <f t="shared" si="64"/>
        <v>100</v>
      </c>
    </row>
    <row r="119" spans="1:13" ht="15.7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10</v>
      </c>
      <c r="G119" s="10" t="s">
        <v>53</v>
      </c>
      <c r="H119" s="8">
        <v>2422.9</v>
      </c>
      <c r="I119" s="8">
        <v>644.9</v>
      </c>
      <c r="J119" s="8">
        <v>644.9</v>
      </c>
      <c r="K119" s="7">
        <f t="shared" si="80"/>
        <v>1778</v>
      </c>
      <c r="L119" s="7">
        <f t="shared" si="81"/>
        <v>0</v>
      </c>
      <c r="M119" s="7">
        <f t="shared" si="64"/>
        <v>100</v>
      </c>
    </row>
    <row r="120" spans="1:13" ht="14.2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11</v>
      </c>
      <c r="G120" s="10" t="s">
        <v>54</v>
      </c>
      <c r="H120" s="8">
        <v>7420.2</v>
      </c>
      <c r="I120" s="8">
        <v>2737.2</v>
      </c>
      <c r="J120" s="8">
        <v>2737.1</v>
      </c>
      <c r="K120" s="7">
        <f t="shared" si="80"/>
        <v>4683.1000000000004</v>
      </c>
      <c r="L120" s="7">
        <f t="shared" si="81"/>
        <v>9.9999999999909051E-2</v>
      </c>
      <c r="M120" s="7">
        <f t="shared" si="64"/>
        <v>99.996346631594335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12</v>
      </c>
      <c r="G121" s="12" t="s">
        <v>55</v>
      </c>
      <c r="H121" s="8">
        <v>6006</v>
      </c>
      <c r="I121" s="7">
        <v>1729</v>
      </c>
      <c r="J121" s="7">
        <v>1729</v>
      </c>
      <c r="K121" s="7">
        <f t="shared" si="80"/>
        <v>4277</v>
      </c>
      <c r="L121" s="7">
        <f t="shared" si="81"/>
        <v>0</v>
      </c>
      <c r="M121" s="7">
        <f t="shared" si="64"/>
        <v>100</v>
      </c>
    </row>
    <row r="122" spans="1:13" ht="1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13</v>
      </c>
      <c r="G122" s="10" t="s">
        <v>56</v>
      </c>
      <c r="H122" s="8">
        <v>121</v>
      </c>
      <c r="I122" s="7">
        <v>0</v>
      </c>
      <c r="J122" s="7">
        <v>0</v>
      </c>
      <c r="K122" s="7">
        <f t="shared" si="80"/>
        <v>121</v>
      </c>
      <c r="L122" s="7">
        <f t="shared" si="81"/>
        <v>0</v>
      </c>
      <c r="M122" s="7">
        <v>0</v>
      </c>
    </row>
    <row r="123" spans="1:13" ht="13.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14</v>
      </c>
      <c r="G123" s="12" t="s">
        <v>57</v>
      </c>
      <c r="H123" s="8">
        <v>3877</v>
      </c>
      <c r="I123" s="8">
        <v>1307</v>
      </c>
      <c r="J123" s="8">
        <v>1307</v>
      </c>
      <c r="K123" s="7">
        <f t="shared" si="80"/>
        <v>2570</v>
      </c>
      <c r="L123" s="7">
        <f t="shared" si="81"/>
        <v>0</v>
      </c>
      <c r="M123" s="7">
        <f t="shared" si="64"/>
        <v>100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39</v>
      </c>
      <c r="G124" s="10" t="s">
        <v>84</v>
      </c>
      <c r="H124" s="8">
        <v>29653</v>
      </c>
      <c r="I124" s="7">
        <v>5504</v>
      </c>
      <c r="J124" s="7">
        <v>5504</v>
      </c>
      <c r="K124" s="7">
        <f t="shared" si="80"/>
        <v>24149</v>
      </c>
      <c r="L124" s="7">
        <f t="shared" si="81"/>
        <v>0</v>
      </c>
      <c r="M124" s="7">
        <f t="shared" si="64"/>
        <v>100</v>
      </c>
    </row>
    <row r="125" spans="1:13" ht="1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40</v>
      </c>
      <c r="G125" s="10" t="s">
        <v>85</v>
      </c>
      <c r="H125" s="8">
        <v>1380</v>
      </c>
      <c r="I125" s="7">
        <v>308</v>
      </c>
      <c r="J125" s="7">
        <v>308</v>
      </c>
      <c r="K125" s="7">
        <f t="shared" si="80"/>
        <v>1072</v>
      </c>
      <c r="L125" s="7">
        <f t="shared" si="81"/>
        <v>0</v>
      </c>
      <c r="M125" s="7">
        <f t="shared" si="64"/>
        <v>100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15</v>
      </c>
      <c r="G126" s="10" t="s">
        <v>58</v>
      </c>
      <c r="H126" s="8">
        <v>3051.7</v>
      </c>
      <c r="I126" s="7">
        <v>439.7</v>
      </c>
      <c r="J126" s="7">
        <v>439.6</v>
      </c>
      <c r="K126" s="7">
        <f t="shared" si="80"/>
        <v>2612.1</v>
      </c>
      <c r="L126" s="7">
        <f t="shared" si="81"/>
        <v>9.9999999999965894E-2</v>
      </c>
      <c r="M126" s="7">
        <f t="shared" si="64"/>
        <v>99.977257220832399</v>
      </c>
    </row>
    <row r="127" spans="1:13" ht="14.2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16</v>
      </c>
      <c r="G127" s="10" t="s">
        <v>59</v>
      </c>
      <c r="H127" s="8">
        <v>8833</v>
      </c>
      <c r="I127" s="8">
        <v>7177</v>
      </c>
      <c r="J127" s="8">
        <v>7176.4</v>
      </c>
      <c r="K127" s="7">
        <f t="shared" si="80"/>
        <v>1656.6000000000004</v>
      </c>
      <c r="L127" s="7">
        <f t="shared" si="81"/>
        <v>0.6000000000003638</v>
      </c>
      <c r="M127" s="7">
        <f t="shared" si="64"/>
        <v>99.991639960986475</v>
      </c>
    </row>
    <row r="128" spans="1:13" ht="13.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17</v>
      </c>
      <c r="G128" s="10" t="s">
        <v>60</v>
      </c>
      <c r="H128" s="8">
        <v>12409.2</v>
      </c>
      <c r="I128" s="8">
        <v>3442.2</v>
      </c>
      <c r="J128" s="8">
        <v>3442.2</v>
      </c>
      <c r="K128" s="7">
        <f t="shared" si="80"/>
        <v>8967</v>
      </c>
      <c r="L128" s="7">
        <f t="shared" si="81"/>
        <v>0</v>
      </c>
      <c r="M128" s="7">
        <f t="shared" si="64"/>
        <v>100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18</v>
      </c>
      <c r="G129" s="10" t="s">
        <v>61</v>
      </c>
      <c r="H129" s="8">
        <v>68</v>
      </c>
      <c r="I129" s="8">
        <v>21</v>
      </c>
      <c r="J129" s="7">
        <v>19.5</v>
      </c>
      <c r="K129" s="7">
        <f t="shared" si="80"/>
        <v>48.5</v>
      </c>
      <c r="L129" s="7">
        <f t="shared" si="81"/>
        <v>1.5</v>
      </c>
      <c r="M129" s="7">
        <f t="shared" si="64"/>
        <v>92.857142857142861</v>
      </c>
    </row>
    <row r="130" spans="1:13" ht="12.7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19</v>
      </c>
      <c r="G130" s="12" t="s">
        <v>62</v>
      </c>
      <c r="H130" s="8">
        <v>2218.6999999999998</v>
      </c>
      <c r="I130" s="8">
        <v>462.7</v>
      </c>
      <c r="J130" s="7">
        <v>462.1</v>
      </c>
      <c r="K130" s="7">
        <f t="shared" si="80"/>
        <v>1756.6</v>
      </c>
      <c r="L130" s="7">
        <f t="shared" si="81"/>
        <v>0.59999999999996589</v>
      </c>
      <c r="M130" s="7">
        <f t="shared" si="64"/>
        <v>99.870326345364163</v>
      </c>
    </row>
    <row r="131" spans="1:13" ht="14.2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20</v>
      </c>
      <c r="G131" s="10" t="s">
        <v>63</v>
      </c>
      <c r="H131" s="8">
        <v>1961</v>
      </c>
      <c r="I131" s="8">
        <v>313</v>
      </c>
      <c r="J131" s="8">
        <v>313</v>
      </c>
      <c r="K131" s="7">
        <f t="shared" si="80"/>
        <v>1648</v>
      </c>
      <c r="L131" s="7">
        <f t="shared" si="81"/>
        <v>0</v>
      </c>
      <c r="M131" s="7">
        <f t="shared" si="64"/>
        <v>100</v>
      </c>
    </row>
    <row r="132" spans="1:13" ht="14.25" customHeight="1" outlineLevel="4" x14ac:dyDescent="0.2">
      <c r="A132" s="9"/>
      <c r="B132" s="9"/>
      <c r="C132" s="9"/>
      <c r="D132" s="9"/>
      <c r="E132" s="9"/>
      <c r="F132" s="9" t="s">
        <v>21</v>
      </c>
      <c r="G132" s="10" t="s">
        <v>64</v>
      </c>
      <c r="H132" s="8">
        <v>207.2</v>
      </c>
      <c r="I132" s="8">
        <v>207.2</v>
      </c>
      <c r="J132" s="7">
        <v>207.1</v>
      </c>
      <c r="K132" s="7">
        <f t="shared" si="80"/>
        <v>9.9999999999994316E-2</v>
      </c>
      <c r="L132" s="7">
        <f t="shared" si="81"/>
        <v>9.9999999999994316E-2</v>
      </c>
      <c r="M132" s="7">
        <f t="shared" si="64"/>
        <v>99.951737451737458</v>
      </c>
    </row>
    <row r="133" spans="1:13" ht="13.5" customHeight="1" outlineLevel="4" x14ac:dyDescent="0.2">
      <c r="A133" s="9" t="s">
        <v>0</v>
      </c>
      <c r="B133" s="9" t="s">
        <v>0</v>
      </c>
      <c r="C133" s="9" t="s">
        <v>0</v>
      </c>
      <c r="D133" s="9" t="s">
        <v>0</v>
      </c>
      <c r="E133" s="9" t="s">
        <v>0</v>
      </c>
      <c r="F133" s="9" t="s">
        <v>116</v>
      </c>
      <c r="G133" s="10" t="s">
        <v>23</v>
      </c>
      <c r="H133" s="8">
        <v>6.1</v>
      </c>
      <c r="I133" s="8">
        <v>6.1</v>
      </c>
      <c r="J133" s="8">
        <v>6.1</v>
      </c>
      <c r="K133" s="7">
        <f t="shared" si="80"/>
        <v>0</v>
      </c>
      <c r="L133" s="7">
        <f t="shared" si="81"/>
        <v>0</v>
      </c>
      <c r="M133" s="7">
        <f t="shared" si="64"/>
        <v>100</v>
      </c>
    </row>
    <row r="134" spans="1:13" ht="25.5" outlineLevel="2" x14ac:dyDescent="0.2">
      <c r="A134" s="9" t="s">
        <v>0</v>
      </c>
      <c r="B134" s="9" t="s">
        <v>0</v>
      </c>
      <c r="C134" s="9" t="s">
        <v>0</v>
      </c>
      <c r="D134" s="28" t="s">
        <v>37</v>
      </c>
      <c r="E134" s="28" t="s">
        <v>0</v>
      </c>
      <c r="F134" s="28" t="s">
        <v>0</v>
      </c>
      <c r="G134" s="5" t="s">
        <v>81</v>
      </c>
      <c r="H134" s="6">
        <f>SUM(H135+H138)</f>
        <v>0</v>
      </c>
      <c r="I134" s="6">
        <f t="shared" ref="I134:M134" si="82">SUM(I135+I138)</f>
        <v>0</v>
      </c>
      <c r="J134" s="6">
        <f t="shared" si="82"/>
        <v>0</v>
      </c>
      <c r="K134" s="6">
        <f t="shared" si="82"/>
        <v>0</v>
      </c>
      <c r="L134" s="6">
        <f t="shared" si="82"/>
        <v>0</v>
      </c>
      <c r="M134" s="6">
        <f t="shared" si="82"/>
        <v>0</v>
      </c>
    </row>
    <row r="135" spans="1:13" outlineLevel="3" x14ac:dyDescent="0.2">
      <c r="A135" s="9" t="s">
        <v>0</v>
      </c>
      <c r="B135" s="9" t="s">
        <v>0</v>
      </c>
      <c r="C135" s="9" t="s">
        <v>0</v>
      </c>
      <c r="D135" s="9" t="s">
        <v>0</v>
      </c>
      <c r="E135" s="9" t="s">
        <v>6</v>
      </c>
      <c r="F135" s="9" t="s">
        <v>0</v>
      </c>
      <c r="G135" s="10" t="s">
        <v>49</v>
      </c>
      <c r="H135" s="8">
        <f>SUM(H136:H137)</f>
        <v>0</v>
      </c>
      <c r="I135" s="8">
        <f t="shared" ref="I135:L135" si="83">SUM(I136:I137)</f>
        <v>0</v>
      </c>
      <c r="J135" s="8">
        <f t="shared" si="83"/>
        <v>0</v>
      </c>
      <c r="K135" s="8">
        <f t="shared" si="83"/>
        <v>0</v>
      </c>
      <c r="L135" s="8">
        <f t="shared" si="83"/>
        <v>0</v>
      </c>
      <c r="M135" s="7">
        <v>0</v>
      </c>
    </row>
    <row r="136" spans="1:13" ht="25.5" outlineLevel="4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0</v>
      </c>
      <c r="F136" s="9" t="s">
        <v>30</v>
      </c>
      <c r="G136" s="10" t="s">
        <v>73</v>
      </c>
      <c r="H136" s="8">
        <v>0</v>
      </c>
      <c r="I136" s="8">
        <v>0</v>
      </c>
      <c r="J136" s="7">
        <v>0</v>
      </c>
      <c r="K136" s="7">
        <f t="shared" ref="K136:K137" si="84">SUM(H136-J136)</f>
        <v>0</v>
      </c>
      <c r="L136" s="7">
        <f t="shared" ref="L136:L137" si="85">SUM(I136-J136)</f>
        <v>0</v>
      </c>
      <c r="M136" s="7">
        <v>0</v>
      </c>
    </row>
    <row r="137" spans="1:13" outlineLevel="4" x14ac:dyDescent="0.2">
      <c r="A137" s="9"/>
      <c r="B137" s="9"/>
      <c r="C137" s="9"/>
      <c r="D137" s="9"/>
      <c r="E137" s="9"/>
      <c r="F137" s="9" t="s">
        <v>106</v>
      </c>
      <c r="G137" s="10" t="s">
        <v>107</v>
      </c>
      <c r="H137" s="8">
        <v>0</v>
      </c>
      <c r="I137" s="8">
        <v>0</v>
      </c>
      <c r="J137" s="7">
        <v>0</v>
      </c>
      <c r="K137" s="7">
        <f t="shared" si="84"/>
        <v>0</v>
      </c>
      <c r="L137" s="7">
        <f t="shared" si="85"/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 t="s">
        <v>26</v>
      </c>
      <c r="F138" s="9"/>
      <c r="G138" s="10" t="s">
        <v>68</v>
      </c>
      <c r="H138" s="8">
        <f>SUM(H139)</f>
        <v>0</v>
      </c>
      <c r="I138" s="8">
        <f t="shared" ref="I138:M138" si="86">SUM(I139)</f>
        <v>0</v>
      </c>
      <c r="J138" s="8">
        <f t="shared" si="86"/>
        <v>0</v>
      </c>
      <c r="K138" s="8">
        <f t="shared" si="86"/>
        <v>0</v>
      </c>
      <c r="L138" s="8">
        <f t="shared" si="86"/>
        <v>0</v>
      </c>
      <c r="M138" s="8">
        <f t="shared" si="86"/>
        <v>0</v>
      </c>
    </row>
    <row r="139" spans="1:13" ht="25.5" outlineLevel="4" x14ac:dyDescent="0.2">
      <c r="A139" s="9"/>
      <c r="B139" s="9"/>
      <c r="C139" s="9"/>
      <c r="D139" s="9"/>
      <c r="E139" s="9"/>
      <c r="F139" s="9" t="s">
        <v>30</v>
      </c>
      <c r="G139" s="10" t="s">
        <v>73</v>
      </c>
      <c r="H139" s="8">
        <v>0</v>
      </c>
      <c r="I139" s="8">
        <v>0</v>
      </c>
      <c r="J139" s="8">
        <v>0</v>
      </c>
      <c r="K139" s="7">
        <f t="shared" ref="K139" si="87">SUM(H139-J139)</f>
        <v>0</v>
      </c>
      <c r="L139" s="7">
        <f t="shared" ref="L139" si="88">SUM(I139-J139)</f>
        <v>0</v>
      </c>
      <c r="M139" s="7"/>
    </row>
    <row r="140" spans="1:13" ht="28.5" customHeight="1" x14ac:dyDescent="0.2">
      <c r="A140" s="51" t="s">
        <v>86</v>
      </c>
      <c r="B140" s="51"/>
      <c r="C140" s="51"/>
      <c r="D140" s="51"/>
      <c r="E140" s="51"/>
      <c r="F140" s="51"/>
      <c r="G140" s="52"/>
      <c r="H140" s="31">
        <f>SUM(H141)</f>
        <v>174621</v>
      </c>
      <c r="I140" s="31">
        <f t="shared" ref="I140:L141" si="89">SUM(I141)</f>
        <v>54843.4</v>
      </c>
      <c r="J140" s="31">
        <f t="shared" si="89"/>
        <v>54769</v>
      </c>
      <c r="K140" s="31">
        <f t="shared" si="89"/>
        <v>119852</v>
      </c>
      <c r="L140" s="31">
        <f t="shared" si="89"/>
        <v>74.399999999999636</v>
      </c>
      <c r="M140" s="32">
        <f t="shared" ref="M140:M142" si="90">J140/I140*100</f>
        <v>99.864341014597926</v>
      </c>
    </row>
    <row r="141" spans="1:13" ht="25.5" outlineLevel="1" x14ac:dyDescent="0.2">
      <c r="A141" s="9" t="s">
        <v>0</v>
      </c>
      <c r="B141" s="9" t="s">
        <v>0</v>
      </c>
      <c r="C141" s="28" t="s">
        <v>1</v>
      </c>
      <c r="D141" s="28" t="s">
        <v>0</v>
      </c>
      <c r="E141" s="28" t="s">
        <v>0</v>
      </c>
      <c r="F141" s="28" t="s">
        <v>0</v>
      </c>
      <c r="G141" s="5" t="s">
        <v>44</v>
      </c>
      <c r="H141" s="6">
        <f>SUM(H142)</f>
        <v>174621</v>
      </c>
      <c r="I141" s="6">
        <f t="shared" si="89"/>
        <v>54843.4</v>
      </c>
      <c r="J141" s="6">
        <f t="shared" si="89"/>
        <v>54769</v>
      </c>
      <c r="K141" s="6">
        <f t="shared" si="89"/>
        <v>119852</v>
      </c>
      <c r="L141" s="6">
        <f t="shared" si="89"/>
        <v>74.399999999999636</v>
      </c>
      <c r="M141" s="29">
        <f t="shared" si="90"/>
        <v>99.864341014597926</v>
      </c>
    </row>
    <row r="142" spans="1:13" ht="25.5" outlineLevel="2" x14ac:dyDescent="0.2">
      <c r="A142" s="9" t="s">
        <v>0</v>
      </c>
      <c r="B142" s="9" t="s">
        <v>0</v>
      </c>
      <c r="C142" s="28" t="s">
        <v>0</v>
      </c>
      <c r="D142" s="28" t="s">
        <v>26</v>
      </c>
      <c r="E142" s="28" t="s">
        <v>0</v>
      </c>
      <c r="F142" s="28" t="s">
        <v>0</v>
      </c>
      <c r="G142" s="24" t="s">
        <v>87</v>
      </c>
      <c r="H142" s="6">
        <f>SUM(H143+H148+H168)</f>
        <v>174621</v>
      </c>
      <c r="I142" s="6">
        <f t="shared" ref="I142:L142" si="91">SUM(I143+I148+I168)</f>
        <v>54843.4</v>
      </c>
      <c r="J142" s="6">
        <f t="shared" si="91"/>
        <v>54769</v>
      </c>
      <c r="K142" s="6">
        <f t="shared" si="91"/>
        <v>119852</v>
      </c>
      <c r="L142" s="6">
        <f t="shared" si="91"/>
        <v>74.399999999999636</v>
      </c>
      <c r="M142" s="29">
        <f t="shared" si="90"/>
        <v>99.864341014597926</v>
      </c>
    </row>
    <row r="143" spans="1:13" ht="15" customHeight="1" outlineLevel="3" x14ac:dyDescent="0.2">
      <c r="A143" s="9" t="s">
        <v>0</v>
      </c>
      <c r="B143" s="9" t="s">
        <v>0</v>
      </c>
      <c r="C143" s="28" t="s">
        <v>0</v>
      </c>
      <c r="D143" s="28" t="s">
        <v>0</v>
      </c>
      <c r="E143" s="28" t="s">
        <v>3</v>
      </c>
      <c r="F143" s="28" t="s">
        <v>0</v>
      </c>
      <c r="G143" s="5" t="s">
        <v>46</v>
      </c>
      <c r="H143" s="6">
        <f>SUM(H144:H147)</f>
        <v>0</v>
      </c>
      <c r="I143" s="6">
        <f t="shared" ref="I143:L143" si="92">SUM(I144:I147)</f>
        <v>0</v>
      </c>
      <c r="J143" s="6">
        <f t="shared" si="92"/>
        <v>0</v>
      </c>
      <c r="K143" s="6">
        <f t="shared" si="92"/>
        <v>0</v>
      </c>
      <c r="L143" s="6">
        <f t="shared" si="92"/>
        <v>0</v>
      </c>
      <c r="M143" s="29" t="e">
        <f>J143/I143*100</f>
        <v>#DIV/0!</v>
      </c>
    </row>
    <row r="144" spans="1:13" ht="15.75" customHeight="1" outlineLevel="4" x14ac:dyDescent="0.2">
      <c r="A144" s="9" t="s">
        <v>0</v>
      </c>
      <c r="B144" s="9" t="s">
        <v>0</v>
      </c>
      <c r="C144" s="9" t="s">
        <v>0</v>
      </c>
      <c r="D144" s="9" t="s">
        <v>0</v>
      </c>
      <c r="E144" s="9" t="s">
        <v>0</v>
      </c>
      <c r="F144" s="9" t="s">
        <v>7</v>
      </c>
      <c r="G144" s="10" t="s">
        <v>50</v>
      </c>
      <c r="H144" s="8">
        <v>0</v>
      </c>
      <c r="I144" s="7">
        <v>0</v>
      </c>
      <c r="J144" s="7">
        <v>0</v>
      </c>
      <c r="K144" s="7">
        <f t="shared" ref="K144:K147" si="93">SUM(H144-J144)</f>
        <v>0</v>
      </c>
      <c r="L144" s="7">
        <f t="shared" ref="L144:L147" si="94">SUM(I144-J144)</f>
        <v>0</v>
      </c>
      <c r="M144" s="7" t="e">
        <f t="shared" ref="M144:M164" si="95">J144/I144*100</f>
        <v>#DIV/0!</v>
      </c>
    </row>
    <row r="145" spans="1:13" ht="1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11</v>
      </c>
      <c r="G145" s="10" t="s">
        <v>54</v>
      </c>
      <c r="H145" s="8">
        <v>0</v>
      </c>
      <c r="I145" s="7">
        <v>0</v>
      </c>
      <c r="J145" s="7">
        <v>0</v>
      </c>
      <c r="K145" s="7">
        <f t="shared" si="93"/>
        <v>0</v>
      </c>
      <c r="L145" s="7">
        <f t="shared" si="94"/>
        <v>0</v>
      </c>
      <c r="M145" s="7" t="e">
        <f t="shared" si="95"/>
        <v>#DIV/0!</v>
      </c>
    </row>
    <row r="146" spans="1:13" ht="14.2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12</v>
      </c>
      <c r="G146" s="12" t="s">
        <v>55</v>
      </c>
      <c r="H146" s="8">
        <v>0</v>
      </c>
      <c r="I146" s="7">
        <v>0</v>
      </c>
      <c r="J146" s="7">
        <v>0</v>
      </c>
      <c r="K146" s="7">
        <f t="shared" si="93"/>
        <v>0</v>
      </c>
      <c r="L146" s="7">
        <f t="shared" si="94"/>
        <v>0</v>
      </c>
      <c r="M146" s="7" t="e">
        <f t="shared" si="95"/>
        <v>#DIV/0!</v>
      </c>
    </row>
    <row r="147" spans="1:13" ht="12.7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14</v>
      </c>
      <c r="G147" s="10" t="s">
        <v>57</v>
      </c>
      <c r="H147" s="8">
        <v>0</v>
      </c>
      <c r="I147" s="7">
        <v>0</v>
      </c>
      <c r="J147" s="7">
        <v>0</v>
      </c>
      <c r="K147" s="7">
        <f t="shared" si="93"/>
        <v>0</v>
      </c>
      <c r="L147" s="7">
        <f t="shared" si="94"/>
        <v>0</v>
      </c>
      <c r="M147" s="7" t="e">
        <f t="shared" si="95"/>
        <v>#DIV/0!</v>
      </c>
    </row>
    <row r="148" spans="1:13" ht="15" customHeight="1" outlineLevel="3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28" t="s">
        <v>6</v>
      </c>
      <c r="F148" s="28" t="s">
        <v>0</v>
      </c>
      <c r="G148" s="5" t="s">
        <v>49</v>
      </c>
      <c r="H148" s="6">
        <f>SUM(H149:H167)</f>
        <v>174621</v>
      </c>
      <c r="I148" s="6">
        <f t="shared" ref="I148:L148" si="96">SUM(I149:I167)</f>
        <v>54843.4</v>
      </c>
      <c r="J148" s="6">
        <f t="shared" si="96"/>
        <v>54769</v>
      </c>
      <c r="K148" s="6">
        <f t="shared" si="96"/>
        <v>119852</v>
      </c>
      <c r="L148" s="6">
        <f t="shared" si="96"/>
        <v>74.399999999999636</v>
      </c>
      <c r="M148" s="29">
        <f t="shared" si="95"/>
        <v>99.864341014597926</v>
      </c>
    </row>
    <row r="149" spans="1:13" ht="14.25" customHeight="1" outlineLevel="4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9" t="s">
        <v>0</v>
      </c>
      <c r="F149" s="9" t="s">
        <v>7</v>
      </c>
      <c r="G149" s="10" t="s">
        <v>50</v>
      </c>
      <c r="H149" s="8">
        <v>104718</v>
      </c>
      <c r="I149" s="7">
        <v>30670</v>
      </c>
      <c r="J149" s="7">
        <v>30670</v>
      </c>
      <c r="K149" s="7">
        <f t="shared" ref="K149:K167" si="97">SUM(H149-J149)</f>
        <v>74048</v>
      </c>
      <c r="L149" s="7">
        <f t="shared" ref="L149:L167" si="98">SUM(I149-J149)</f>
        <v>0</v>
      </c>
      <c r="M149" s="7">
        <f t="shared" si="95"/>
        <v>100</v>
      </c>
    </row>
    <row r="150" spans="1:13" ht="13.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8</v>
      </c>
      <c r="G150" s="10" t="s">
        <v>51</v>
      </c>
      <c r="H150" s="8">
        <v>4000</v>
      </c>
      <c r="I150" s="8">
        <v>4000</v>
      </c>
      <c r="J150" s="8">
        <v>4000</v>
      </c>
      <c r="K150" s="7">
        <f t="shared" si="97"/>
        <v>0</v>
      </c>
      <c r="L150" s="7">
        <f t="shared" si="98"/>
        <v>0</v>
      </c>
      <c r="M150" s="7">
        <f t="shared" si="95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9</v>
      </c>
      <c r="G151" s="10" t="s">
        <v>52</v>
      </c>
      <c r="H151" s="8">
        <v>4398</v>
      </c>
      <c r="I151" s="8">
        <v>104.4</v>
      </c>
      <c r="J151" s="8">
        <v>104.4</v>
      </c>
      <c r="K151" s="7">
        <f t="shared" si="97"/>
        <v>4293.6000000000004</v>
      </c>
      <c r="L151" s="7">
        <f t="shared" si="98"/>
        <v>0</v>
      </c>
      <c r="M151" s="7">
        <f t="shared" si="95"/>
        <v>100</v>
      </c>
    </row>
    <row r="152" spans="1:13" ht="12.7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10</v>
      </c>
      <c r="G152" s="10" t="s">
        <v>53</v>
      </c>
      <c r="H152" s="8">
        <v>1558</v>
      </c>
      <c r="I152" s="8">
        <v>612</v>
      </c>
      <c r="J152" s="8">
        <v>612</v>
      </c>
      <c r="K152" s="7">
        <f t="shared" si="97"/>
        <v>946</v>
      </c>
      <c r="L152" s="7">
        <f t="shared" si="98"/>
        <v>0</v>
      </c>
      <c r="M152" s="7">
        <f t="shared" si="95"/>
        <v>100</v>
      </c>
    </row>
    <row r="153" spans="1:13" ht="14.2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11</v>
      </c>
      <c r="G153" s="10" t="s">
        <v>54</v>
      </c>
      <c r="H153" s="8">
        <v>5788</v>
      </c>
      <c r="I153" s="8">
        <v>2030</v>
      </c>
      <c r="J153" s="8">
        <v>2030</v>
      </c>
      <c r="K153" s="7">
        <f t="shared" si="97"/>
        <v>3758</v>
      </c>
      <c r="L153" s="7">
        <f t="shared" si="98"/>
        <v>0</v>
      </c>
      <c r="M153" s="7">
        <f t="shared" si="95"/>
        <v>100</v>
      </c>
    </row>
    <row r="154" spans="1:13" ht="13.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12</v>
      </c>
      <c r="G154" s="12" t="s">
        <v>55</v>
      </c>
      <c r="H154" s="8">
        <v>3685</v>
      </c>
      <c r="I154" s="8">
        <v>1420</v>
      </c>
      <c r="J154" s="8">
        <v>1420</v>
      </c>
      <c r="K154" s="7">
        <f t="shared" si="97"/>
        <v>2265</v>
      </c>
      <c r="L154" s="7">
        <f t="shared" si="98"/>
        <v>0</v>
      </c>
      <c r="M154" s="7">
        <f t="shared" si="95"/>
        <v>100</v>
      </c>
    </row>
    <row r="155" spans="1:13" ht="14.2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13</v>
      </c>
      <c r="G155" s="10" t="s">
        <v>56</v>
      </c>
      <c r="H155" s="8">
        <v>63</v>
      </c>
      <c r="I155" s="7">
        <v>0</v>
      </c>
      <c r="J155" s="7">
        <v>0</v>
      </c>
      <c r="K155" s="7">
        <f t="shared" si="97"/>
        <v>63</v>
      </c>
      <c r="L155" s="7">
        <f t="shared" si="98"/>
        <v>0</v>
      </c>
      <c r="M155" s="7">
        <v>0</v>
      </c>
    </row>
    <row r="156" spans="1:13" ht="1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14</v>
      </c>
      <c r="G156" s="12" t="s">
        <v>57</v>
      </c>
      <c r="H156" s="8">
        <v>2347</v>
      </c>
      <c r="I156" s="8">
        <v>957</v>
      </c>
      <c r="J156" s="8">
        <v>952</v>
      </c>
      <c r="K156" s="7">
        <f t="shared" si="97"/>
        <v>1395</v>
      </c>
      <c r="L156" s="7">
        <f t="shared" si="98"/>
        <v>5</v>
      </c>
      <c r="M156" s="7">
        <f t="shared" si="95"/>
        <v>99.47753396029259</v>
      </c>
    </row>
    <row r="157" spans="1:13" ht="13.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39</v>
      </c>
      <c r="G157" s="10" t="s">
        <v>84</v>
      </c>
      <c r="H157" s="8">
        <v>27000</v>
      </c>
      <c r="I157" s="8">
        <v>5630</v>
      </c>
      <c r="J157" s="8">
        <v>5630</v>
      </c>
      <c r="K157" s="7">
        <f t="shared" si="97"/>
        <v>21370</v>
      </c>
      <c r="L157" s="7">
        <f t="shared" si="98"/>
        <v>0</v>
      </c>
      <c r="M157" s="7">
        <f>J157/I157*100</f>
        <v>100</v>
      </c>
    </row>
    <row r="158" spans="1:13" ht="13.5" customHeight="1" outlineLevel="4" x14ac:dyDescent="0.2">
      <c r="A158" s="9"/>
      <c r="B158" s="9"/>
      <c r="C158" s="9"/>
      <c r="D158" s="9"/>
      <c r="E158" s="9"/>
      <c r="F158" s="9" t="s">
        <v>40</v>
      </c>
      <c r="G158" s="12" t="s">
        <v>85</v>
      </c>
      <c r="H158" s="8">
        <v>819</v>
      </c>
      <c r="I158" s="8">
        <v>0</v>
      </c>
      <c r="J158" s="8">
        <v>0</v>
      </c>
      <c r="K158" s="7">
        <f t="shared" si="97"/>
        <v>819</v>
      </c>
      <c r="L158" s="7">
        <f t="shared" si="98"/>
        <v>0</v>
      </c>
      <c r="M158" s="7" t="e">
        <f t="shared" si="95"/>
        <v>#DIV/0!</v>
      </c>
    </row>
    <row r="159" spans="1:13" ht="14.25" customHeight="1" outlineLevel="4" x14ac:dyDescent="0.2">
      <c r="A159" s="9"/>
      <c r="B159" s="9"/>
      <c r="C159" s="9"/>
      <c r="D159" s="9"/>
      <c r="E159" s="9"/>
      <c r="F159" s="9" t="s">
        <v>15</v>
      </c>
      <c r="G159" s="10" t="s">
        <v>58</v>
      </c>
      <c r="H159" s="8">
        <v>1854</v>
      </c>
      <c r="I159" s="8">
        <v>82</v>
      </c>
      <c r="J159" s="8">
        <v>82</v>
      </c>
      <c r="K159" s="7">
        <f t="shared" si="97"/>
        <v>1772</v>
      </c>
      <c r="L159" s="7">
        <f t="shared" si="98"/>
        <v>0</v>
      </c>
      <c r="M159" s="7">
        <f t="shared" si="95"/>
        <v>100</v>
      </c>
    </row>
    <row r="160" spans="1:13" ht="15" customHeight="1" outlineLevel="4" x14ac:dyDescent="0.2">
      <c r="A160" s="9" t="s">
        <v>0</v>
      </c>
      <c r="B160" s="9" t="s">
        <v>0</v>
      </c>
      <c r="C160" s="9" t="s">
        <v>0</v>
      </c>
      <c r="D160" s="9" t="s">
        <v>0</v>
      </c>
      <c r="E160" s="9" t="s">
        <v>0</v>
      </c>
      <c r="F160" s="9" t="s">
        <v>16</v>
      </c>
      <c r="G160" s="10" t="s">
        <v>59</v>
      </c>
      <c r="H160" s="8">
        <v>1229.8</v>
      </c>
      <c r="I160" s="8">
        <v>292.8</v>
      </c>
      <c r="J160" s="8">
        <v>292.8</v>
      </c>
      <c r="K160" s="7">
        <f t="shared" si="97"/>
        <v>937</v>
      </c>
      <c r="L160" s="7">
        <f t="shared" si="98"/>
        <v>0</v>
      </c>
      <c r="M160" s="7">
        <f t="shared" si="95"/>
        <v>100</v>
      </c>
    </row>
    <row r="161" spans="1:13" ht="14.2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17</v>
      </c>
      <c r="G161" s="10" t="s">
        <v>60</v>
      </c>
      <c r="H161" s="8">
        <v>10584</v>
      </c>
      <c r="I161" s="8">
        <v>5650</v>
      </c>
      <c r="J161" s="8">
        <v>5580.6</v>
      </c>
      <c r="K161" s="7">
        <f t="shared" si="97"/>
        <v>5003.3999999999996</v>
      </c>
      <c r="L161" s="7">
        <f t="shared" si="98"/>
        <v>69.399999999999636</v>
      </c>
      <c r="M161" s="7">
        <f t="shared" si="95"/>
        <v>98.771681415929208</v>
      </c>
    </row>
    <row r="162" spans="1:13" ht="13.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18</v>
      </c>
      <c r="G162" s="10" t="s">
        <v>61</v>
      </c>
      <c r="H162" s="8">
        <v>867</v>
      </c>
      <c r="I162" s="8">
        <v>160</v>
      </c>
      <c r="J162" s="7">
        <v>160</v>
      </c>
      <c r="K162" s="7">
        <f t="shared" si="97"/>
        <v>707</v>
      </c>
      <c r="L162" s="7">
        <f t="shared" si="98"/>
        <v>0</v>
      </c>
      <c r="M162" s="7">
        <f t="shared" si="95"/>
        <v>100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19</v>
      </c>
      <c r="G163" s="12" t="s">
        <v>62</v>
      </c>
      <c r="H163" s="8">
        <v>544</v>
      </c>
      <c r="I163" s="7">
        <v>218</v>
      </c>
      <c r="J163" s="7">
        <v>218</v>
      </c>
      <c r="K163" s="7">
        <f t="shared" si="97"/>
        <v>326</v>
      </c>
      <c r="L163" s="7">
        <f t="shared" si="98"/>
        <v>0</v>
      </c>
      <c r="M163" s="7">
        <f t="shared" si="95"/>
        <v>100</v>
      </c>
    </row>
    <row r="164" spans="1:13" ht="14.2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20</v>
      </c>
      <c r="G164" s="10" t="s">
        <v>63</v>
      </c>
      <c r="H164" s="8">
        <v>5109</v>
      </c>
      <c r="I164" s="8">
        <v>2960</v>
      </c>
      <c r="J164" s="8">
        <v>2960</v>
      </c>
      <c r="K164" s="7">
        <f t="shared" si="97"/>
        <v>2149</v>
      </c>
      <c r="L164" s="7">
        <f t="shared" si="98"/>
        <v>0</v>
      </c>
      <c r="M164" s="7">
        <f t="shared" si="95"/>
        <v>100</v>
      </c>
    </row>
    <row r="165" spans="1:13" ht="13.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21</v>
      </c>
      <c r="G165" s="10" t="s">
        <v>64</v>
      </c>
      <c r="H165" s="8">
        <v>57.2</v>
      </c>
      <c r="I165" s="7">
        <v>57.2</v>
      </c>
      <c r="J165" s="7">
        <v>57.2</v>
      </c>
      <c r="K165" s="7">
        <f t="shared" si="97"/>
        <v>0</v>
      </c>
      <c r="L165" s="7">
        <f t="shared" si="98"/>
        <v>0</v>
      </c>
      <c r="M165" s="7">
        <v>0</v>
      </c>
    </row>
    <row r="166" spans="1:13" ht="13.5" customHeight="1" outlineLevel="4" x14ac:dyDescent="0.2">
      <c r="A166" s="9"/>
      <c r="B166" s="9"/>
      <c r="C166" s="9"/>
      <c r="D166" s="9"/>
      <c r="E166" s="9"/>
      <c r="F166" s="9" t="s">
        <v>110</v>
      </c>
      <c r="G166" s="10" t="s">
        <v>111</v>
      </c>
      <c r="H166" s="8">
        <v>0</v>
      </c>
      <c r="I166" s="8">
        <v>0</v>
      </c>
      <c r="J166" s="8">
        <v>0</v>
      </c>
      <c r="K166" s="7"/>
      <c r="L166" s="7"/>
      <c r="M166" s="7">
        <v>0</v>
      </c>
    </row>
    <row r="167" spans="1:13" ht="15" customHeight="1" outlineLevel="4" x14ac:dyDescent="0.2">
      <c r="A167" s="9"/>
      <c r="B167" s="9"/>
      <c r="C167" s="9"/>
      <c r="D167" s="9"/>
      <c r="E167" s="9"/>
      <c r="F167" s="9" t="s">
        <v>22</v>
      </c>
      <c r="G167" s="10" t="s">
        <v>65</v>
      </c>
      <c r="H167" s="8">
        <v>0</v>
      </c>
      <c r="I167" s="8">
        <v>0</v>
      </c>
      <c r="J167" s="8">
        <v>0</v>
      </c>
      <c r="K167" s="7">
        <f t="shared" si="97"/>
        <v>0</v>
      </c>
      <c r="L167" s="7">
        <f t="shared" si="98"/>
        <v>0</v>
      </c>
      <c r="M167" s="7">
        <v>0</v>
      </c>
    </row>
    <row r="168" spans="1:13" ht="27.75" customHeight="1" outlineLevel="4" x14ac:dyDescent="0.2">
      <c r="A168" s="9"/>
      <c r="B168" s="9"/>
      <c r="C168" s="9"/>
      <c r="D168" s="9" t="s">
        <v>37</v>
      </c>
      <c r="E168" s="9"/>
      <c r="F168" s="9"/>
      <c r="G168" s="5" t="s">
        <v>81</v>
      </c>
      <c r="H168" s="6">
        <f>SUM(H169)</f>
        <v>0</v>
      </c>
      <c r="I168" s="6">
        <f t="shared" ref="I168:M169" si="99">SUM(I169)</f>
        <v>0</v>
      </c>
      <c r="J168" s="6">
        <f t="shared" si="99"/>
        <v>0</v>
      </c>
      <c r="K168" s="6">
        <f t="shared" si="99"/>
        <v>0</v>
      </c>
      <c r="L168" s="6">
        <f t="shared" si="99"/>
        <v>0</v>
      </c>
      <c r="M168" s="6">
        <f t="shared" si="99"/>
        <v>0</v>
      </c>
    </row>
    <row r="169" spans="1:13" ht="15" customHeight="1" outlineLevel="4" x14ac:dyDescent="0.2">
      <c r="A169" s="9"/>
      <c r="B169" s="9"/>
      <c r="C169" s="9"/>
      <c r="D169" s="9"/>
      <c r="E169" s="9" t="s">
        <v>26</v>
      </c>
      <c r="F169" s="9"/>
      <c r="G169" s="10" t="s">
        <v>68</v>
      </c>
      <c r="H169" s="8">
        <f>SUM(H170)</f>
        <v>0</v>
      </c>
      <c r="I169" s="8">
        <f t="shared" si="99"/>
        <v>0</v>
      </c>
      <c r="J169" s="8">
        <f t="shared" si="99"/>
        <v>0</v>
      </c>
      <c r="K169" s="8">
        <f t="shared" si="99"/>
        <v>0</v>
      </c>
      <c r="L169" s="8">
        <f t="shared" si="99"/>
        <v>0</v>
      </c>
      <c r="M169" s="8">
        <f t="shared" si="99"/>
        <v>0</v>
      </c>
    </row>
    <row r="170" spans="1:13" ht="15" customHeight="1" outlineLevel="4" x14ac:dyDescent="0.2">
      <c r="A170" s="9"/>
      <c r="B170" s="9"/>
      <c r="C170" s="9"/>
      <c r="D170" s="9"/>
      <c r="E170" s="9"/>
      <c r="F170" s="9" t="s">
        <v>30</v>
      </c>
      <c r="G170" s="10" t="s">
        <v>73</v>
      </c>
      <c r="H170" s="8">
        <v>0</v>
      </c>
      <c r="I170" s="8">
        <v>0</v>
      </c>
      <c r="J170" s="8">
        <v>0</v>
      </c>
      <c r="K170" s="7">
        <f t="shared" ref="K170" si="100">SUM(H170-J170)</f>
        <v>0</v>
      </c>
      <c r="L170" s="7">
        <f t="shared" ref="L170" si="101">SUM(I170-J170)</f>
        <v>0</v>
      </c>
      <c r="M170" s="7">
        <v>0</v>
      </c>
    </row>
    <row r="171" spans="1:13" ht="18" customHeight="1" x14ac:dyDescent="0.2">
      <c r="A171" s="53" t="s">
        <v>88</v>
      </c>
      <c r="B171" s="53"/>
      <c r="C171" s="53"/>
      <c r="D171" s="53"/>
      <c r="E171" s="53"/>
      <c r="F171" s="53"/>
      <c r="G171" s="52"/>
      <c r="H171" s="31">
        <f>SUM(H172)</f>
        <v>214913</v>
      </c>
      <c r="I171" s="31">
        <f t="shared" ref="I171:L171" si="102">SUM(I172)</f>
        <v>63122.8</v>
      </c>
      <c r="J171" s="31">
        <f t="shared" si="102"/>
        <v>63122.000000000007</v>
      </c>
      <c r="K171" s="31">
        <f t="shared" si="102"/>
        <v>151791.00000000003</v>
      </c>
      <c r="L171" s="31">
        <f t="shared" si="102"/>
        <v>0.79999999999915872</v>
      </c>
      <c r="M171" s="32">
        <f>J171/I171*100</f>
        <v>99.998732629097574</v>
      </c>
    </row>
    <row r="172" spans="1:13" ht="25.5" customHeight="1" x14ac:dyDescent="0.2">
      <c r="A172" s="9" t="s">
        <v>0</v>
      </c>
      <c r="B172" s="9" t="s">
        <v>0</v>
      </c>
      <c r="C172" s="28" t="s">
        <v>1</v>
      </c>
      <c r="D172" s="28" t="s">
        <v>0</v>
      </c>
      <c r="E172" s="28" t="s">
        <v>0</v>
      </c>
      <c r="F172" s="28" t="s">
        <v>0</v>
      </c>
      <c r="G172" s="24" t="s">
        <v>44</v>
      </c>
      <c r="H172" s="6">
        <f>SUM(H173+H197)</f>
        <v>214913</v>
      </c>
      <c r="I172" s="6">
        <f t="shared" ref="I172:L172" si="103">SUM(I173+I197)</f>
        <v>63122.8</v>
      </c>
      <c r="J172" s="6">
        <f t="shared" si="103"/>
        <v>63122.000000000007</v>
      </c>
      <c r="K172" s="6">
        <f t="shared" si="103"/>
        <v>151791.00000000003</v>
      </c>
      <c r="L172" s="6">
        <f t="shared" si="103"/>
        <v>0.79999999999915872</v>
      </c>
      <c r="M172" s="29">
        <f t="shared" ref="M172:M195" si="104">J172/I172*100</f>
        <v>99.998732629097574</v>
      </c>
    </row>
    <row r="173" spans="1:13" ht="27.75" customHeight="1" x14ac:dyDescent="0.2">
      <c r="A173" s="9" t="s">
        <v>0</v>
      </c>
      <c r="B173" s="9" t="s">
        <v>0</v>
      </c>
      <c r="C173" s="28" t="s">
        <v>0</v>
      </c>
      <c r="D173" s="28" t="s">
        <v>2</v>
      </c>
      <c r="E173" s="28" t="s">
        <v>0</v>
      </c>
      <c r="F173" s="28" t="s">
        <v>0</v>
      </c>
      <c r="G173" s="24" t="s">
        <v>45</v>
      </c>
      <c r="H173" s="6">
        <f>SUM(H177+H174)</f>
        <v>214913</v>
      </c>
      <c r="I173" s="6">
        <f t="shared" ref="I173:L173" si="105">SUM(I177+I174)</f>
        <v>63122.8</v>
      </c>
      <c r="J173" s="6">
        <f t="shared" si="105"/>
        <v>63122.000000000007</v>
      </c>
      <c r="K173" s="6">
        <f t="shared" si="105"/>
        <v>151791.00000000003</v>
      </c>
      <c r="L173" s="6">
        <f t="shared" si="105"/>
        <v>0.79999999999915872</v>
      </c>
      <c r="M173" s="29">
        <f t="shared" si="104"/>
        <v>99.998732629097574</v>
      </c>
    </row>
    <row r="174" spans="1:13" ht="16.5" customHeight="1" x14ac:dyDescent="0.2">
      <c r="A174" s="9" t="s">
        <v>0</v>
      </c>
      <c r="B174" s="9" t="s">
        <v>0</v>
      </c>
      <c r="C174" s="28" t="s">
        <v>0</v>
      </c>
      <c r="D174" s="28" t="s">
        <v>0</v>
      </c>
      <c r="E174" s="28" t="s">
        <v>3</v>
      </c>
      <c r="F174" s="28" t="s">
        <v>0</v>
      </c>
      <c r="G174" s="5" t="s">
        <v>46</v>
      </c>
      <c r="H174" s="6">
        <f>SUM(H175:H176)</f>
        <v>0</v>
      </c>
      <c r="I174" s="6">
        <f t="shared" ref="I174:L174" si="106">SUM(I175:I176)</f>
        <v>0</v>
      </c>
      <c r="J174" s="6">
        <f t="shared" si="106"/>
        <v>0</v>
      </c>
      <c r="K174" s="6">
        <f t="shared" si="106"/>
        <v>0</v>
      </c>
      <c r="L174" s="6">
        <f t="shared" si="106"/>
        <v>0</v>
      </c>
      <c r="M174" s="29" t="e">
        <f t="shared" si="104"/>
        <v>#DIV/0!</v>
      </c>
    </row>
    <row r="175" spans="1:13" ht="17.25" customHeight="1" x14ac:dyDescent="0.2">
      <c r="A175" s="9" t="s">
        <v>0</v>
      </c>
      <c r="B175" s="9" t="s">
        <v>0</v>
      </c>
      <c r="C175" s="9" t="s">
        <v>0</v>
      </c>
      <c r="D175" s="9" t="s">
        <v>0</v>
      </c>
      <c r="E175" s="9" t="s">
        <v>0</v>
      </c>
      <c r="F175" s="9" t="s">
        <v>4</v>
      </c>
      <c r="G175" s="10" t="s">
        <v>47</v>
      </c>
      <c r="H175" s="8">
        <v>0</v>
      </c>
      <c r="I175" s="8">
        <v>0</v>
      </c>
      <c r="J175" s="8">
        <v>0</v>
      </c>
      <c r="K175" s="7">
        <f t="shared" ref="K175:K176" si="107">SUM(H175-J175)</f>
        <v>0</v>
      </c>
      <c r="L175" s="7">
        <f t="shared" ref="L175:L176" si="108">SUM(I175-J175)</f>
        <v>0</v>
      </c>
      <c r="M175" s="7" t="e">
        <f t="shared" si="104"/>
        <v>#DIV/0!</v>
      </c>
    </row>
    <row r="176" spans="1:13" ht="14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5</v>
      </c>
      <c r="G176" s="12" t="s">
        <v>48</v>
      </c>
      <c r="H176" s="8">
        <v>0</v>
      </c>
      <c r="I176" s="8">
        <v>0</v>
      </c>
      <c r="J176" s="8">
        <v>0</v>
      </c>
      <c r="K176" s="7">
        <f t="shared" si="107"/>
        <v>0</v>
      </c>
      <c r="L176" s="7">
        <f t="shared" si="108"/>
        <v>0</v>
      </c>
      <c r="M176" s="7" t="e">
        <f t="shared" si="104"/>
        <v>#DIV/0!</v>
      </c>
    </row>
    <row r="177" spans="1:13" ht="13.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28" t="s">
        <v>6</v>
      </c>
      <c r="F177" s="28" t="s">
        <v>0</v>
      </c>
      <c r="G177" s="5" t="s">
        <v>49</v>
      </c>
      <c r="H177" s="6">
        <f>SUM(H178:H196)</f>
        <v>214913</v>
      </c>
      <c r="I177" s="6">
        <f>SUM(I178:I196)</f>
        <v>63122.8</v>
      </c>
      <c r="J177" s="6">
        <f>SUM(J178:J196)</f>
        <v>63122.000000000007</v>
      </c>
      <c r="K177" s="6">
        <f t="shared" ref="K177:L177" si="109">SUM(K178:K196)</f>
        <v>151791.00000000003</v>
      </c>
      <c r="L177" s="6">
        <f t="shared" si="109"/>
        <v>0.79999999999915872</v>
      </c>
      <c r="M177" s="29">
        <f t="shared" si="104"/>
        <v>99.998732629097574</v>
      </c>
    </row>
    <row r="178" spans="1:13" ht="12.7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9" t="s">
        <v>0</v>
      </c>
      <c r="F178" s="9" t="s">
        <v>7</v>
      </c>
      <c r="G178" s="10" t="s">
        <v>50</v>
      </c>
      <c r="H178" s="8">
        <v>111968</v>
      </c>
      <c r="I178" s="8">
        <v>29323</v>
      </c>
      <c r="J178" s="8">
        <v>29322.9</v>
      </c>
      <c r="K178" s="7">
        <f t="shared" ref="K178:K196" si="110">SUM(H178-J178)</f>
        <v>82645.100000000006</v>
      </c>
      <c r="L178" s="7">
        <f t="shared" ref="L178:L196" si="111">SUM(I178-J178)</f>
        <v>9.9999999998544808E-2</v>
      </c>
      <c r="M178" s="7">
        <f t="shared" si="104"/>
        <v>99.999658970773794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8</v>
      </c>
      <c r="G179" s="10" t="s">
        <v>51</v>
      </c>
      <c r="H179" s="8">
        <v>4101</v>
      </c>
      <c r="I179" s="8">
        <v>4101</v>
      </c>
      <c r="J179" s="8">
        <v>4100.8999999999996</v>
      </c>
      <c r="K179" s="7">
        <f t="shared" si="110"/>
        <v>0.1000000000003638</v>
      </c>
      <c r="L179" s="7">
        <f t="shared" si="111"/>
        <v>0.1000000000003638</v>
      </c>
      <c r="M179" s="7">
        <f t="shared" si="104"/>
        <v>99.997561570348694</v>
      </c>
    </row>
    <row r="180" spans="1:13" ht="13.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9</v>
      </c>
      <c r="G180" s="10" t="s">
        <v>52</v>
      </c>
      <c r="H180" s="8">
        <v>6026</v>
      </c>
      <c r="I180" s="8">
        <v>1531.7</v>
      </c>
      <c r="J180" s="7">
        <v>1531.6</v>
      </c>
      <c r="K180" s="7">
        <f t="shared" si="110"/>
        <v>4494.3999999999996</v>
      </c>
      <c r="L180" s="7">
        <f t="shared" si="111"/>
        <v>0.10000000000013642</v>
      </c>
      <c r="M180" s="7">
        <f t="shared" si="104"/>
        <v>99.993471306391584</v>
      </c>
    </row>
    <row r="181" spans="1:13" ht="14.2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10</v>
      </c>
      <c r="G181" s="10" t="s">
        <v>53</v>
      </c>
      <c r="H181" s="8">
        <v>4050</v>
      </c>
      <c r="I181" s="8">
        <v>787.4</v>
      </c>
      <c r="J181" s="8">
        <v>787.3</v>
      </c>
      <c r="K181" s="7">
        <f t="shared" si="110"/>
        <v>3262.7</v>
      </c>
      <c r="L181" s="7">
        <f t="shared" si="111"/>
        <v>0.10000000000002274</v>
      </c>
      <c r="M181" s="7">
        <f t="shared" si="104"/>
        <v>99.987299974599935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11</v>
      </c>
      <c r="G182" s="10" t="s">
        <v>54</v>
      </c>
      <c r="H182" s="8">
        <v>5994</v>
      </c>
      <c r="I182" s="8">
        <v>1300</v>
      </c>
      <c r="J182" s="8">
        <v>1300</v>
      </c>
      <c r="K182" s="7">
        <f t="shared" si="110"/>
        <v>4694</v>
      </c>
      <c r="L182" s="7">
        <f t="shared" si="111"/>
        <v>0</v>
      </c>
      <c r="M182" s="7">
        <f t="shared" si="104"/>
        <v>100</v>
      </c>
    </row>
    <row r="183" spans="1:13" ht="13.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12</v>
      </c>
      <c r="G183" s="12" t="s">
        <v>55</v>
      </c>
      <c r="H183" s="8">
        <v>5207</v>
      </c>
      <c r="I183" s="8">
        <v>1240.5</v>
      </c>
      <c r="J183" s="8">
        <v>1240.5</v>
      </c>
      <c r="K183" s="7">
        <f t="shared" si="110"/>
        <v>3966.5</v>
      </c>
      <c r="L183" s="7">
        <f t="shared" si="111"/>
        <v>0</v>
      </c>
      <c r="M183" s="7">
        <f t="shared" si="104"/>
        <v>100</v>
      </c>
    </row>
    <row r="184" spans="1:13" ht="13.5" customHeight="1" x14ac:dyDescent="0.2">
      <c r="A184" s="9"/>
      <c r="B184" s="9"/>
      <c r="C184" s="9"/>
      <c r="D184" s="9"/>
      <c r="E184" s="9"/>
      <c r="F184" s="9" t="s">
        <v>13</v>
      </c>
      <c r="G184" s="10" t="s">
        <v>56</v>
      </c>
      <c r="H184" s="8">
        <v>44</v>
      </c>
      <c r="I184" s="8">
        <v>0</v>
      </c>
      <c r="J184" s="8">
        <v>0</v>
      </c>
      <c r="K184" s="7">
        <f t="shared" si="110"/>
        <v>44</v>
      </c>
      <c r="L184" s="7">
        <f t="shared" si="111"/>
        <v>0</v>
      </c>
      <c r="M184" s="7">
        <v>0</v>
      </c>
    </row>
    <row r="185" spans="1:13" ht="13.5" customHeight="1" x14ac:dyDescent="0.2">
      <c r="A185" s="9" t="s">
        <v>0</v>
      </c>
      <c r="B185" s="9" t="s">
        <v>0</v>
      </c>
      <c r="C185" s="9" t="s">
        <v>0</v>
      </c>
      <c r="D185" s="9" t="s">
        <v>0</v>
      </c>
      <c r="E185" s="9" t="s">
        <v>0</v>
      </c>
      <c r="F185" s="9" t="s">
        <v>14</v>
      </c>
      <c r="G185" s="10" t="s">
        <v>57</v>
      </c>
      <c r="H185" s="8">
        <v>3472</v>
      </c>
      <c r="I185" s="8">
        <v>722.5</v>
      </c>
      <c r="J185" s="8">
        <v>722.5</v>
      </c>
      <c r="K185" s="7">
        <f t="shared" si="110"/>
        <v>2749.5</v>
      </c>
      <c r="L185" s="7">
        <f t="shared" si="111"/>
        <v>0</v>
      </c>
      <c r="M185" s="7">
        <f t="shared" si="104"/>
        <v>100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4</v>
      </c>
      <c r="G186" s="10" t="s">
        <v>47</v>
      </c>
      <c r="H186" s="8">
        <v>42684</v>
      </c>
      <c r="I186" s="8">
        <v>13745</v>
      </c>
      <c r="J186" s="8">
        <v>13745</v>
      </c>
      <c r="K186" s="7">
        <f t="shared" si="110"/>
        <v>28939</v>
      </c>
      <c r="L186" s="7">
        <f t="shared" si="111"/>
        <v>0</v>
      </c>
      <c r="M186" s="7">
        <f t="shared" si="104"/>
        <v>100</v>
      </c>
    </row>
    <row r="187" spans="1:13" ht="13.5" customHeight="1" x14ac:dyDescent="0.2">
      <c r="A187" s="9"/>
      <c r="B187" s="9"/>
      <c r="C187" s="9"/>
      <c r="D187" s="9"/>
      <c r="E187" s="9"/>
      <c r="F187" s="9" t="s">
        <v>5</v>
      </c>
      <c r="G187" s="12" t="s">
        <v>48</v>
      </c>
      <c r="H187" s="8">
        <v>6540</v>
      </c>
      <c r="I187" s="8">
        <v>1153</v>
      </c>
      <c r="J187" s="8">
        <v>1152.7</v>
      </c>
      <c r="K187" s="7">
        <f t="shared" si="110"/>
        <v>5387.3</v>
      </c>
      <c r="L187" s="7">
        <f t="shared" si="111"/>
        <v>0.29999999999995453</v>
      </c>
      <c r="M187" s="7">
        <f t="shared" si="104"/>
        <v>99.97398091934086</v>
      </c>
    </row>
    <row r="188" spans="1:13" ht="15" customHeight="1" x14ac:dyDescent="0.2">
      <c r="A188" s="9"/>
      <c r="B188" s="9"/>
      <c r="C188" s="9"/>
      <c r="D188" s="9"/>
      <c r="E188" s="9"/>
      <c r="F188" s="9" t="s">
        <v>15</v>
      </c>
      <c r="G188" s="10" t="s">
        <v>58</v>
      </c>
      <c r="H188" s="8">
        <v>659</v>
      </c>
      <c r="I188" s="7">
        <v>0</v>
      </c>
      <c r="J188" s="7">
        <v>0</v>
      </c>
      <c r="K188" s="7">
        <f t="shared" si="110"/>
        <v>659</v>
      </c>
      <c r="L188" s="7">
        <f t="shared" si="111"/>
        <v>0</v>
      </c>
      <c r="M188" s="7" t="e">
        <f>J188/I188*100</f>
        <v>#DIV/0!</v>
      </c>
    </row>
    <row r="189" spans="1:13" ht="13.5" customHeight="1" x14ac:dyDescent="0.2">
      <c r="A189" s="9" t="s">
        <v>0</v>
      </c>
      <c r="B189" s="9" t="s">
        <v>0</v>
      </c>
      <c r="C189" s="9" t="s">
        <v>0</v>
      </c>
      <c r="D189" s="9" t="s">
        <v>0</v>
      </c>
      <c r="E189" s="9" t="s">
        <v>0</v>
      </c>
      <c r="F189" s="9" t="s">
        <v>16</v>
      </c>
      <c r="G189" s="10" t="s">
        <v>59</v>
      </c>
      <c r="H189" s="8">
        <v>1472</v>
      </c>
      <c r="I189" s="8">
        <v>1029.4000000000001</v>
      </c>
      <c r="J189" s="7">
        <v>1029.3</v>
      </c>
      <c r="K189" s="7">
        <f t="shared" si="110"/>
        <v>442.70000000000005</v>
      </c>
      <c r="L189" s="7">
        <f t="shared" si="111"/>
        <v>0.10000000000013642</v>
      </c>
      <c r="M189" s="7">
        <f t="shared" si="104"/>
        <v>99.990285603264027</v>
      </c>
    </row>
    <row r="190" spans="1:13" ht="1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17</v>
      </c>
      <c r="G190" s="10" t="s">
        <v>60</v>
      </c>
      <c r="H190" s="8">
        <v>11874</v>
      </c>
      <c r="I190" s="8">
        <v>6761</v>
      </c>
      <c r="J190" s="8">
        <v>6761</v>
      </c>
      <c r="K190" s="7">
        <f t="shared" si="110"/>
        <v>5113</v>
      </c>
      <c r="L190" s="7">
        <f t="shared" si="111"/>
        <v>0</v>
      </c>
      <c r="M190" s="7">
        <f t="shared" si="104"/>
        <v>100</v>
      </c>
    </row>
    <row r="191" spans="1:13" ht="17.2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18</v>
      </c>
      <c r="G191" s="10" t="s">
        <v>61</v>
      </c>
      <c r="H191" s="8">
        <v>1458</v>
      </c>
      <c r="I191" s="8">
        <v>50</v>
      </c>
      <c r="J191" s="8">
        <v>50</v>
      </c>
      <c r="K191" s="7">
        <f t="shared" si="110"/>
        <v>1408</v>
      </c>
      <c r="L191" s="7">
        <f t="shared" si="111"/>
        <v>0</v>
      </c>
      <c r="M191" s="7">
        <f t="shared" si="104"/>
        <v>100</v>
      </c>
    </row>
    <row r="192" spans="1:13" ht="16.5" customHeight="1" x14ac:dyDescent="0.2">
      <c r="A192" s="9"/>
      <c r="B192" s="9"/>
      <c r="C192" s="9"/>
      <c r="D192" s="9"/>
      <c r="E192" s="9"/>
      <c r="F192" s="9" t="s">
        <v>36</v>
      </c>
      <c r="G192" s="10" t="s">
        <v>80</v>
      </c>
      <c r="H192" s="8">
        <v>4550</v>
      </c>
      <c r="I192" s="8">
        <v>910</v>
      </c>
      <c r="J192" s="7">
        <v>910</v>
      </c>
      <c r="K192" s="7">
        <f t="shared" si="110"/>
        <v>3640</v>
      </c>
      <c r="L192" s="7">
        <f t="shared" si="111"/>
        <v>0</v>
      </c>
      <c r="M192" s="7">
        <f t="shared" si="104"/>
        <v>100</v>
      </c>
    </row>
    <row r="193" spans="1:13" ht="14.25" customHeight="1" x14ac:dyDescent="0.2">
      <c r="A193" s="9" t="s">
        <v>0</v>
      </c>
      <c r="B193" s="9" t="s">
        <v>0</v>
      </c>
      <c r="C193" s="9" t="s">
        <v>0</v>
      </c>
      <c r="D193" s="9" t="s">
        <v>0</v>
      </c>
      <c r="E193" s="9" t="s">
        <v>0</v>
      </c>
      <c r="F193" s="9" t="s">
        <v>19</v>
      </c>
      <c r="G193" s="12" t="s">
        <v>62</v>
      </c>
      <c r="H193" s="8">
        <v>300</v>
      </c>
      <c r="I193" s="8">
        <v>27.3</v>
      </c>
      <c r="J193" s="8">
        <v>27.3</v>
      </c>
      <c r="K193" s="7">
        <f t="shared" si="110"/>
        <v>272.7</v>
      </c>
      <c r="L193" s="7">
        <f t="shared" si="111"/>
        <v>0</v>
      </c>
      <c r="M193" s="7">
        <f t="shared" si="104"/>
        <v>100</v>
      </c>
    </row>
    <row r="194" spans="1:13" ht="16.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20</v>
      </c>
      <c r="G194" s="10" t="s">
        <v>63</v>
      </c>
      <c r="H194" s="8">
        <v>3957</v>
      </c>
      <c r="I194" s="8">
        <v>441</v>
      </c>
      <c r="J194" s="8">
        <v>441</v>
      </c>
      <c r="K194" s="7">
        <f t="shared" si="110"/>
        <v>3516</v>
      </c>
      <c r="L194" s="7">
        <f t="shared" si="111"/>
        <v>0</v>
      </c>
      <c r="M194" s="7">
        <f t="shared" si="104"/>
        <v>100</v>
      </c>
    </row>
    <row r="195" spans="1:13" ht="15.75" customHeight="1" x14ac:dyDescent="0.2">
      <c r="A195" s="9"/>
      <c r="B195" s="9"/>
      <c r="C195" s="9"/>
      <c r="D195" s="9"/>
      <c r="E195" s="9"/>
      <c r="F195" s="9" t="s">
        <v>21</v>
      </c>
      <c r="G195" s="10" t="s">
        <v>64</v>
      </c>
      <c r="H195" s="8">
        <v>557</v>
      </c>
      <c r="I195" s="8">
        <v>0</v>
      </c>
      <c r="J195" s="8">
        <v>0</v>
      </c>
      <c r="K195" s="7">
        <f t="shared" si="110"/>
        <v>557</v>
      </c>
      <c r="L195" s="7">
        <f t="shared" si="111"/>
        <v>0</v>
      </c>
      <c r="M195" s="7" t="e">
        <f t="shared" si="104"/>
        <v>#DIV/0!</v>
      </c>
    </row>
    <row r="196" spans="1:13" ht="16.5" customHeight="1" x14ac:dyDescent="0.2">
      <c r="A196" s="9" t="s">
        <v>0</v>
      </c>
      <c r="B196" s="9" t="s">
        <v>0</v>
      </c>
      <c r="C196" s="9" t="s">
        <v>0</v>
      </c>
      <c r="D196" s="9" t="s">
        <v>0</v>
      </c>
      <c r="E196" s="9" t="s">
        <v>0</v>
      </c>
      <c r="F196" s="9" t="s">
        <v>22</v>
      </c>
      <c r="G196" s="10" t="s">
        <v>65</v>
      </c>
      <c r="H196" s="8">
        <v>0</v>
      </c>
      <c r="I196" s="7">
        <v>0</v>
      </c>
      <c r="J196" s="7">
        <v>0</v>
      </c>
      <c r="K196" s="7">
        <f t="shared" si="110"/>
        <v>0</v>
      </c>
      <c r="L196" s="7">
        <f t="shared" si="111"/>
        <v>0</v>
      </c>
      <c r="M196" s="7">
        <v>0</v>
      </c>
    </row>
    <row r="197" spans="1:13" ht="25.5" outlineLevel="2" x14ac:dyDescent="0.2">
      <c r="A197" s="9" t="s">
        <v>0</v>
      </c>
      <c r="B197" s="9" t="s">
        <v>0</v>
      </c>
      <c r="C197" s="15" t="s">
        <v>0</v>
      </c>
      <c r="D197" s="30" t="s">
        <v>37</v>
      </c>
      <c r="E197" s="30" t="s">
        <v>0</v>
      </c>
      <c r="F197" s="28" t="s">
        <v>0</v>
      </c>
      <c r="G197" s="5" t="s">
        <v>81</v>
      </c>
      <c r="H197" s="6">
        <f>SUM(H198)</f>
        <v>0</v>
      </c>
      <c r="I197" s="6">
        <f t="shared" ref="I197:L198" si="112">SUM(I198)</f>
        <v>0</v>
      </c>
      <c r="J197" s="6">
        <f t="shared" si="112"/>
        <v>0</v>
      </c>
      <c r="K197" s="6">
        <f t="shared" si="112"/>
        <v>0</v>
      </c>
      <c r="L197" s="6">
        <f t="shared" si="112"/>
        <v>0</v>
      </c>
      <c r="M197" s="29">
        <v>0</v>
      </c>
    </row>
    <row r="198" spans="1:13" outlineLevel="3" x14ac:dyDescent="0.2">
      <c r="A198" s="9" t="s">
        <v>0</v>
      </c>
      <c r="B198" s="9" t="s">
        <v>0</v>
      </c>
      <c r="C198" s="15" t="s">
        <v>0</v>
      </c>
      <c r="D198" s="15" t="s">
        <v>0</v>
      </c>
      <c r="E198" s="15" t="s">
        <v>6</v>
      </c>
      <c r="F198" s="9" t="s">
        <v>0</v>
      </c>
      <c r="G198" s="10" t="s">
        <v>49</v>
      </c>
      <c r="H198" s="8">
        <f>SUM(H199)</f>
        <v>0</v>
      </c>
      <c r="I198" s="8">
        <f t="shared" si="112"/>
        <v>0</v>
      </c>
      <c r="J198" s="8">
        <f t="shared" si="112"/>
        <v>0</v>
      </c>
      <c r="K198" s="8">
        <f t="shared" si="112"/>
        <v>0</v>
      </c>
      <c r="L198" s="8">
        <f t="shared" si="112"/>
        <v>0</v>
      </c>
      <c r="M198" s="7">
        <v>0</v>
      </c>
    </row>
    <row r="199" spans="1:13" ht="25.5" outlineLevel="4" x14ac:dyDescent="0.2">
      <c r="A199" s="9" t="s">
        <v>0</v>
      </c>
      <c r="B199" s="9" t="s">
        <v>0</v>
      </c>
      <c r="C199" s="15" t="s">
        <v>0</v>
      </c>
      <c r="D199" s="15" t="s">
        <v>0</v>
      </c>
      <c r="E199" s="15" t="s">
        <v>0</v>
      </c>
      <c r="F199" s="9" t="s">
        <v>30</v>
      </c>
      <c r="G199" s="10" t="s">
        <v>73</v>
      </c>
      <c r="H199" s="8">
        <v>0</v>
      </c>
      <c r="I199" s="7">
        <v>0</v>
      </c>
      <c r="J199" s="7">
        <v>0</v>
      </c>
      <c r="K199" s="7">
        <f t="shared" ref="K199" si="113">SUM(H199-J199)</f>
        <v>0</v>
      </c>
      <c r="L199" s="7">
        <f t="shared" ref="L199" si="114">SUM(I199-J199)</f>
        <v>0</v>
      </c>
      <c r="M199" s="7">
        <v>0</v>
      </c>
    </row>
    <row r="200" spans="1:13" outlineLevel="4" x14ac:dyDescent="0.2">
      <c r="A200" s="16"/>
      <c r="B200" s="16"/>
      <c r="C200" s="17"/>
      <c r="D200" s="17"/>
      <c r="E200" s="17"/>
      <c r="F200" s="16"/>
      <c r="G200" s="18"/>
      <c r="H200" s="19"/>
      <c r="I200" s="20"/>
      <c r="J200" s="20"/>
      <c r="K200" s="20"/>
      <c r="L200" s="20"/>
      <c r="M200" s="21"/>
    </row>
    <row r="202" spans="1:13" x14ac:dyDescent="0.2">
      <c r="A202" s="47" t="s">
        <v>90</v>
      </c>
      <c r="B202" s="47"/>
      <c r="C202" s="47"/>
      <c r="D202" s="47"/>
      <c r="E202" s="47"/>
      <c r="F202" s="47"/>
      <c r="G202" s="47"/>
      <c r="H202" s="47"/>
      <c r="I202" s="47"/>
      <c r="J202" s="47"/>
      <c r="K202" s="47"/>
    </row>
    <row r="203" spans="1:13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3" x14ac:dyDescent="0.2">
      <c r="A204" s="47" t="s">
        <v>108</v>
      </c>
      <c r="B204" s="47"/>
      <c r="C204" s="47"/>
      <c r="D204" s="47"/>
      <c r="E204" s="47"/>
      <c r="F204" s="47"/>
      <c r="G204" s="47"/>
      <c r="H204" s="47"/>
      <c r="I204" s="47"/>
      <c r="J204" s="47"/>
      <c r="K204" s="47"/>
    </row>
    <row r="205" spans="1:13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</sheetData>
  <mergeCells count="13">
    <mergeCell ref="A204:K204"/>
    <mergeCell ref="A9:G9"/>
    <mergeCell ref="A78:G78"/>
    <mergeCell ref="A105:G105"/>
    <mergeCell ref="A140:G140"/>
    <mergeCell ref="A171:G171"/>
    <mergeCell ref="A202:K202"/>
    <mergeCell ref="A1:M1"/>
    <mergeCell ref="A2:M2"/>
    <mergeCell ref="A6:F7"/>
    <mergeCell ref="G6:G7"/>
    <mergeCell ref="H6:H7"/>
    <mergeCell ref="K6:L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2026-08-14T05:46:50Z</cp:lastPrinted>
  <dcterms:created xsi:type="dcterms:W3CDTF">2025-01-30T20:56:06Z</dcterms:created>
  <dcterms:modified xsi:type="dcterms:W3CDTF">2026-08-14T05:49:54Z</dcterms:modified>
</cp:coreProperties>
</file>