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urzhan S\Desktop\ПАСПОРТ НА 2026\"/>
    </mc:Choice>
  </mc:AlternateContent>
  <bookViews>
    <workbookView showHorizontalScroll="0" showVerticalScroll="0" xWindow="0" yWindow="0" windowWidth="28800" windowHeight="11700" tabRatio="814" activeTab="2"/>
  </bookViews>
  <sheets>
    <sheet name="1-қосымша" sheetId="6" r:id="rId1"/>
    <sheet name="2-қосымша" sheetId="26" r:id="rId2"/>
    <sheet name="3-қосымша" sheetId="27" r:id="rId3"/>
    <sheet name="4-қос-001" sheetId="15" r:id="rId4"/>
    <sheet name="4-қос-002" sheetId="19" r:id="rId5"/>
    <sheet name="4-қос-007" sheetId="16" r:id="rId6"/>
    <sheet name="4-қос-013" sheetId="11" state="hidden" r:id="rId7"/>
    <sheet name="4 -013" sheetId="29" r:id="rId8"/>
    <sheet name="4-қос-014" sheetId="17" r:id="rId9"/>
    <sheet name="4-қос-015" sheetId="12" r:id="rId10"/>
    <sheet name="4-қос-018" sheetId="13" r:id="rId11"/>
    <sheet name="4-қос-028" sheetId="18" r:id="rId12"/>
    <sheet name="4-қос-031" sheetId="24" r:id="rId13"/>
    <sheet name="4-қос-053" sheetId="10" r:id="rId14"/>
    <sheet name="4-қос-062" sheetId="21" r:id="rId15"/>
    <sheet name="4-қос-064" sheetId="20" r:id="rId16"/>
    <sheet name="4-қос-066" sheetId="14" r:id="rId17"/>
    <sheet name="4-қос-067" sheetId="22" r:id="rId18"/>
    <sheet name="4-қос-068" sheetId="4" r:id="rId19"/>
    <sheet name="4-қос-069 " sheetId="9" r:id="rId20"/>
    <sheet name="4-қос-076" sheetId="25" r:id="rId21"/>
    <sheet name="4-қос-113" sheetId="23" r:id="rId22"/>
    <sheet name="индикатор" sheetId="7" r:id="rId23"/>
    <sheet name="затраты" sheetId="28" r:id="rId24"/>
  </sheets>
  <definedNames>
    <definedName name="_xlnm._FilterDatabase" localSheetId="23" hidden="1">затраты!$A$15:$E$15</definedName>
    <definedName name="_xlnm.Print_Titles" localSheetId="1">'2-қосымша'!$51:$52</definedName>
    <definedName name="_xlnm.Print_Titles" localSheetId="2">'3-қосымша'!$12:$13</definedName>
    <definedName name="_xlnm.Print_Titles" localSheetId="7">'4 -013'!$24:$25</definedName>
    <definedName name="_xlnm.Print_Titles" localSheetId="23">затраты!$11:$16</definedName>
    <definedName name="_xlnm.Print_Area" localSheetId="0">'1-қосымша'!$A$1:$L$47</definedName>
    <definedName name="_xlnm.Print_Area" localSheetId="1">'2-қосымша'!$A$1:$L$101</definedName>
    <definedName name="_xlnm.Print_Area" localSheetId="2">'3-қосымша'!$A$1:$G$35</definedName>
    <definedName name="_xlnm.Print_Area" localSheetId="3">'4-қос-001'!$A$1:$H$56</definedName>
    <definedName name="_xlnm.Print_Area" localSheetId="10">'4-қос-018'!$A$1:$H$55</definedName>
    <definedName name="_xlnm.Print_Area" localSheetId="12">'4-қос-031'!$A$1:$H$54</definedName>
    <definedName name="_xlnm.Print_Area" localSheetId="13">'4-қос-053'!$A$1:$H$56</definedName>
    <definedName name="_xlnm.Print_Area" localSheetId="14">'4-қос-062'!$A$1:$H$55</definedName>
    <definedName name="_xlnm.Print_Area" localSheetId="15">'4-қос-064'!$A$1:$H$57</definedName>
    <definedName name="_xlnm.Print_Area" localSheetId="16">'4-қос-066'!$A$1:$H$56</definedName>
    <definedName name="_xlnm.Print_Area" localSheetId="18">'4-қос-068'!$A$1:$H$80</definedName>
    <definedName name="_xlnm.Print_Area" localSheetId="19">'4-қос-069 '!$A$1:$H$57</definedName>
    <definedName name="_xlnm.Print_Area" localSheetId="20">'4-қос-076'!$A$1:$H$56</definedName>
    <definedName name="_xlnm.Print_Area" localSheetId="21">'4-қос-113'!$A$1:$H$79</definedName>
    <definedName name="_xlnm.Print_Area" localSheetId="23">затраты!$A$1:$O$138</definedName>
    <definedName name="_xlnm.Print_Area" localSheetId="22">индикатор!$A$1:$G$62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0" i="26" l="1"/>
  <c r="E38" i="22"/>
  <c r="E37" i="17"/>
  <c r="J64" i="26"/>
  <c r="J62" i="26"/>
  <c r="E29" i="29"/>
  <c r="E32" i="4" l="1"/>
  <c r="E31" i="22"/>
  <c r="E30" i="22" s="1"/>
  <c r="E29" i="10"/>
  <c r="E30" i="10"/>
  <c r="F38" i="10"/>
  <c r="E38" i="10"/>
  <c r="B38" i="10"/>
  <c r="B37" i="29"/>
  <c r="E29" i="15"/>
  <c r="E30" i="15"/>
  <c r="E37" i="15"/>
  <c r="J76" i="26" l="1"/>
  <c r="N62" i="26"/>
  <c r="J56" i="26"/>
  <c r="F49" i="17" l="1"/>
  <c r="G30" i="17"/>
  <c r="F30" i="17"/>
  <c r="F37" i="25" l="1"/>
  <c r="E37" i="25"/>
  <c r="C37" i="25"/>
  <c r="B37" i="25"/>
  <c r="B38" i="19" l="1"/>
  <c r="C38" i="19"/>
  <c r="G29" i="17" l="1"/>
  <c r="F29" i="17"/>
  <c r="E33" i="4" l="1"/>
  <c r="E49" i="4" l="1"/>
  <c r="E50" i="4"/>
  <c r="E48" i="4"/>
  <c r="E46" i="4"/>
  <c r="E29" i="17" l="1"/>
  <c r="E30" i="17" s="1"/>
  <c r="E30" i="29"/>
  <c r="E38" i="19"/>
  <c r="E30" i="19" s="1"/>
  <c r="E31" i="19" s="1"/>
  <c r="J60" i="26"/>
  <c r="G16" i="27" l="1"/>
  <c r="F16" i="27"/>
  <c r="F61" i="29" l="1"/>
  <c r="G61" i="29" s="1"/>
  <c r="D61" i="29"/>
  <c r="F60" i="29"/>
  <c r="G60" i="29" s="1"/>
  <c r="D60" i="29"/>
  <c r="F54" i="29"/>
  <c r="G54" i="29" s="1"/>
  <c r="D54" i="29"/>
  <c r="F53" i="29"/>
  <c r="G53" i="29" s="1"/>
  <c r="D53" i="29"/>
  <c r="F51" i="29"/>
  <c r="G51" i="29" s="1"/>
  <c r="D51" i="29"/>
  <c r="F50" i="29"/>
  <c r="F49" i="29"/>
  <c r="G49" i="29" s="1"/>
  <c r="F42" i="29"/>
  <c r="G42" i="29" s="1"/>
  <c r="D42" i="29"/>
  <c r="F41" i="29"/>
  <c r="G41" i="29" s="1"/>
  <c r="D41" i="29"/>
  <c r="F39" i="29"/>
  <c r="G39" i="29" s="1"/>
  <c r="D39" i="29"/>
  <c r="F38" i="29"/>
  <c r="F37" i="29"/>
  <c r="G37" i="29" s="1"/>
  <c r="D37" i="29" l="1"/>
  <c r="D49" i="29"/>
  <c r="E60" i="4"/>
  <c r="O117" i="28" l="1"/>
  <c r="N117" i="28"/>
  <c r="M117" i="28"/>
  <c r="P18" i="28" s="1"/>
  <c r="M82" i="28"/>
  <c r="M17" i="28" s="1"/>
  <c r="O17" i="28"/>
  <c r="N17" i="28"/>
  <c r="P19" i="28" l="1"/>
  <c r="I58" i="4"/>
  <c r="I59" i="4" s="1"/>
  <c r="M70" i="26"/>
  <c r="L54" i="26"/>
  <c r="K23" i="26" s="1"/>
  <c r="K54" i="26"/>
  <c r="I23" i="26" s="1"/>
  <c r="J54" i="26"/>
  <c r="I54" i="26"/>
  <c r="H54" i="26"/>
  <c r="G54" i="26"/>
  <c r="G23" i="26" l="1"/>
  <c r="E14" i="27"/>
  <c r="E15" i="27" s="1"/>
  <c r="E17" i="27" s="1"/>
  <c r="E71" i="23"/>
  <c r="J67" i="23" s="1"/>
  <c r="J68" i="23" s="1"/>
  <c r="E56" i="23"/>
  <c r="J53" i="23" s="1"/>
  <c r="J54" i="23" s="1"/>
  <c r="C71" i="23"/>
  <c r="B71" i="23"/>
  <c r="C56" i="23"/>
  <c r="B56" i="23"/>
  <c r="D72" i="23"/>
  <c r="F72" i="23"/>
  <c r="G72" i="23" s="1"/>
  <c r="F57" i="23"/>
  <c r="G57" i="23" s="1"/>
  <c r="D57" i="23"/>
  <c r="E41" i="23"/>
  <c r="C41" i="23"/>
  <c r="B41" i="23"/>
  <c r="F42" i="23"/>
  <c r="G42" i="23" s="1"/>
  <c r="D42" i="23"/>
  <c r="F71" i="23" l="1"/>
  <c r="J41" i="23"/>
  <c r="G76" i="23" l="1"/>
  <c r="D76" i="23"/>
  <c r="G75" i="23"/>
  <c r="D75" i="23"/>
  <c r="G61" i="23"/>
  <c r="D61" i="23"/>
  <c r="G60" i="23"/>
  <c r="D60" i="23"/>
  <c r="G46" i="23"/>
  <c r="D46" i="23"/>
  <c r="G45" i="23"/>
  <c r="D45" i="23"/>
  <c r="F74" i="23" l="1"/>
  <c r="G71" i="23"/>
  <c r="F56" i="23"/>
  <c r="G56" i="23"/>
  <c r="F59" i="23"/>
  <c r="J37" i="23"/>
  <c r="J38" i="23" s="1"/>
  <c r="D71" i="23" l="1"/>
  <c r="D56" i="23"/>
  <c r="F73" i="23"/>
  <c r="G73" i="23" s="1"/>
  <c r="D73" i="23"/>
  <c r="F58" i="23"/>
  <c r="G58" i="23" s="1"/>
  <c r="D58" i="23"/>
  <c r="F43" i="23"/>
  <c r="G43" i="23" s="1"/>
  <c r="D43" i="23"/>
  <c r="F41" i="23"/>
  <c r="G41" i="23" s="1"/>
  <c r="D41" i="23"/>
  <c r="F44" i="23"/>
  <c r="F70" i="23" l="1"/>
  <c r="G70" i="23" s="1"/>
  <c r="D70" i="23"/>
  <c r="F69" i="23"/>
  <c r="G69" i="23" s="1"/>
  <c r="D69" i="23"/>
  <c r="F68" i="23"/>
  <c r="G68" i="23" s="1"/>
  <c r="D68" i="23"/>
  <c r="F67" i="23"/>
  <c r="G67" i="23" s="1"/>
  <c r="D67" i="23"/>
  <c r="F55" i="23"/>
  <c r="G55" i="23" s="1"/>
  <c r="D55" i="23"/>
  <c r="F54" i="23"/>
  <c r="G54" i="23" s="1"/>
  <c r="D54" i="23"/>
  <c r="F53" i="23"/>
  <c r="G53" i="23" s="1"/>
  <c r="D53" i="23"/>
  <c r="F52" i="23"/>
  <c r="G52" i="23" s="1"/>
  <c r="D52" i="23"/>
  <c r="F40" i="23" l="1"/>
  <c r="G40" i="23" s="1"/>
  <c r="D40" i="23"/>
  <c r="F39" i="23"/>
  <c r="G39" i="23" s="1"/>
  <c r="D39" i="23"/>
  <c r="D71" i="4"/>
  <c r="D72" i="4"/>
  <c r="D73" i="4"/>
  <c r="D74" i="4"/>
  <c r="D75" i="4"/>
  <c r="D76" i="4"/>
  <c r="D64" i="4"/>
  <c r="D59" i="4"/>
  <c r="D60" i="4"/>
  <c r="D61" i="4"/>
  <c r="D62" i="4"/>
  <c r="D63" i="4"/>
  <c r="D41" i="4"/>
  <c r="D42" i="4"/>
  <c r="D43" i="4"/>
  <c r="D44" i="4"/>
  <c r="D45" i="4"/>
  <c r="D46" i="4"/>
  <c r="D47" i="4"/>
  <c r="D48" i="4"/>
  <c r="D49" i="4"/>
  <c r="D50" i="4"/>
  <c r="G53" i="10"/>
  <c r="G46" i="10"/>
  <c r="G38" i="10"/>
  <c r="D53" i="10"/>
  <c r="D46" i="10"/>
  <c r="D38" i="10"/>
  <c r="F54" i="25" l="1"/>
  <c r="G54" i="25" s="1"/>
  <c r="D54" i="25"/>
  <c r="F48" i="25"/>
  <c r="G48" i="25" s="1"/>
  <c r="D48" i="25"/>
  <c r="F40" i="25"/>
  <c r="G40" i="25" s="1"/>
  <c r="D40" i="25"/>
  <c r="F39" i="25"/>
  <c r="F38" i="25"/>
  <c r="G38" i="25" s="1"/>
  <c r="D38" i="25"/>
  <c r="F52" i="24" l="1"/>
  <c r="G52" i="24" s="1"/>
  <c r="D52" i="24"/>
  <c r="F46" i="24"/>
  <c r="G46" i="24" s="1"/>
  <c r="D46" i="24"/>
  <c r="F39" i="24"/>
  <c r="G39" i="24" s="1"/>
  <c r="D39" i="24"/>
  <c r="F38" i="24"/>
  <c r="F37" i="24"/>
  <c r="G37" i="24" s="1"/>
  <c r="D37" i="24"/>
  <c r="F38" i="23" l="1"/>
  <c r="G38" i="23" s="1"/>
  <c r="D38" i="23"/>
  <c r="F37" i="23"/>
  <c r="G37" i="23" s="1"/>
  <c r="D37" i="23"/>
  <c r="F54" i="22" l="1"/>
  <c r="G54" i="22" s="1"/>
  <c r="D54" i="22"/>
  <c r="F48" i="22"/>
  <c r="G48" i="22" s="1"/>
  <c r="D48" i="22"/>
  <c r="F40" i="22"/>
  <c r="G40" i="22" s="1"/>
  <c r="D40" i="22"/>
  <c r="F39" i="22"/>
  <c r="F38" i="22"/>
  <c r="G38" i="22" s="1"/>
  <c r="D38" i="22"/>
  <c r="F52" i="21"/>
  <c r="G52" i="21" s="1"/>
  <c r="D52" i="21"/>
  <c r="F46" i="21"/>
  <c r="G46" i="21" s="1"/>
  <c r="D46" i="21"/>
  <c r="F39" i="21"/>
  <c r="G39" i="21" s="1"/>
  <c r="D39" i="21"/>
  <c r="F38" i="21"/>
  <c r="F37" i="21"/>
  <c r="G37" i="21" s="1"/>
  <c r="D37" i="21"/>
  <c r="F54" i="20"/>
  <c r="G54" i="20" s="1"/>
  <c r="D54" i="20"/>
  <c r="F48" i="20"/>
  <c r="G48" i="20" s="1"/>
  <c r="D48" i="20"/>
  <c r="F41" i="20"/>
  <c r="G41" i="20" s="1"/>
  <c r="D41" i="20"/>
  <c r="F40" i="20"/>
  <c r="F39" i="20"/>
  <c r="G39" i="20" s="1"/>
  <c r="D39" i="20"/>
  <c r="F38" i="19"/>
  <c r="F63" i="19" l="1"/>
  <c r="G63" i="19" s="1"/>
  <c r="D63" i="19"/>
  <c r="F62" i="19"/>
  <c r="G62" i="19" s="1"/>
  <c r="D62" i="19"/>
  <c r="F61" i="19"/>
  <c r="G61" i="19" s="1"/>
  <c r="D61" i="19"/>
  <c r="F55" i="19"/>
  <c r="G55" i="19" s="1"/>
  <c r="D55" i="19"/>
  <c r="F54" i="19"/>
  <c r="G54" i="19" s="1"/>
  <c r="D54" i="19"/>
  <c r="F52" i="19"/>
  <c r="G52" i="19" s="1"/>
  <c r="D52" i="19"/>
  <c r="F51" i="19"/>
  <c r="F50" i="19"/>
  <c r="G50" i="19" s="1"/>
  <c r="D50" i="19"/>
  <c r="F43" i="19"/>
  <c r="G43" i="19" s="1"/>
  <c r="D43" i="19"/>
  <c r="F42" i="19"/>
  <c r="G42" i="19" s="1"/>
  <c r="D42" i="19"/>
  <c r="F40" i="19"/>
  <c r="G40" i="19" s="1"/>
  <c r="D40" i="19"/>
  <c r="F39" i="19"/>
  <c r="G38" i="19"/>
  <c r="D38" i="19"/>
  <c r="F62" i="18"/>
  <c r="G62" i="18" s="1"/>
  <c r="D62" i="18"/>
  <c r="F61" i="18"/>
  <c r="G61" i="18" s="1"/>
  <c r="D61" i="18"/>
  <c r="F60" i="18"/>
  <c r="G60" i="18" s="1"/>
  <c r="D60" i="18"/>
  <c r="F54" i="18"/>
  <c r="G54" i="18" s="1"/>
  <c r="D54" i="18"/>
  <c r="F53" i="18"/>
  <c r="G53" i="18" s="1"/>
  <c r="D53" i="18"/>
  <c r="F51" i="18"/>
  <c r="G51" i="18" s="1"/>
  <c r="D51" i="18"/>
  <c r="F50" i="18"/>
  <c r="F49" i="18"/>
  <c r="G49" i="18" s="1"/>
  <c r="D49" i="18"/>
  <c r="F42" i="18"/>
  <c r="G42" i="18" s="1"/>
  <c r="D42" i="18"/>
  <c r="F41" i="18"/>
  <c r="G41" i="18" s="1"/>
  <c r="D41" i="18"/>
  <c r="F39" i="18"/>
  <c r="G39" i="18" s="1"/>
  <c r="D39" i="18"/>
  <c r="F38" i="18"/>
  <c r="F37" i="18"/>
  <c r="G37" i="18" s="1"/>
  <c r="D37" i="18"/>
  <c r="F62" i="17" l="1"/>
  <c r="G62" i="17" s="1"/>
  <c r="D62" i="17"/>
  <c r="F61" i="17"/>
  <c r="G61" i="17" s="1"/>
  <c r="D61" i="17"/>
  <c r="F60" i="17"/>
  <c r="G60" i="17" s="1"/>
  <c r="D60" i="17"/>
  <c r="F54" i="17"/>
  <c r="G54" i="17" s="1"/>
  <c r="D54" i="17"/>
  <c r="F53" i="17"/>
  <c r="G53" i="17" s="1"/>
  <c r="D53" i="17"/>
  <c r="F51" i="17"/>
  <c r="G51" i="17" s="1"/>
  <c r="D51" i="17"/>
  <c r="F50" i="17"/>
  <c r="G49" i="17"/>
  <c r="D49" i="17"/>
  <c r="F42" i="17"/>
  <c r="G42" i="17" s="1"/>
  <c r="D42" i="17"/>
  <c r="F41" i="17"/>
  <c r="G41" i="17" s="1"/>
  <c r="D41" i="17"/>
  <c r="F39" i="17"/>
  <c r="G39" i="17" s="1"/>
  <c r="D39" i="17"/>
  <c r="F38" i="17"/>
  <c r="F37" i="17"/>
  <c r="G37" i="17" s="1"/>
  <c r="D37" i="17"/>
  <c r="F53" i="16"/>
  <c r="G53" i="16" s="1"/>
  <c r="D53" i="16"/>
  <c r="F47" i="16"/>
  <c r="G47" i="16" s="1"/>
  <c r="D47" i="16"/>
  <c r="F39" i="16"/>
  <c r="G39" i="16" s="1"/>
  <c r="D39" i="16"/>
  <c r="F38" i="16"/>
  <c r="F37" i="16"/>
  <c r="G37" i="16" s="1"/>
  <c r="D37" i="16"/>
  <c r="F53" i="15"/>
  <c r="G53" i="15" s="1"/>
  <c r="D53" i="15"/>
  <c r="F47" i="15"/>
  <c r="G47" i="15" s="1"/>
  <c r="D47" i="15"/>
  <c r="F39" i="15"/>
  <c r="G39" i="15" s="1"/>
  <c r="D39" i="15"/>
  <c r="F38" i="15"/>
  <c r="F37" i="15"/>
  <c r="G37" i="15" s="1"/>
  <c r="D37" i="15"/>
  <c r="F53" i="14" l="1"/>
  <c r="G53" i="14" s="1"/>
  <c r="D53" i="14"/>
  <c r="F47" i="14"/>
  <c r="G47" i="14" s="1"/>
  <c r="D47" i="14"/>
  <c r="F39" i="14"/>
  <c r="G39" i="14" s="1"/>
  <c r="D39" i="14"/>
  <c r="F38" i="14"/>
  <c r="F37" i="14"/>
  <c r="G37" i="14" s="1"/>
  <c r="D37" i="14"/>
  <c r="F53" i="13"/>
  <c r="G53" i="13" s="1"/>
  <c r="D53" i="13"/>
  <c r="F47" i="13"/>
  <c r="G47" i="13" s="1"/>
  <c r="D47" i="13"/>
  <c r="F39" i="13"/>
  <c r="G39" i="13" s="1"/>
  <c r="D39" i="13"/>
  <c r="F38" i="13"/>
  <c r="F37" i="13"/>
  <c r="G37" i="13" s="1"/>
  <c r="D37" i="13"/>
  <c r="D37" i="12"/>
  <c r="F53" i="12"/>
  <c r="G53" i="12" s="1"/>
  <c r="D53" i="12"/>
  <c r="F47" i="12"/>
  <c r="G47" i="12" s="1"/>
  <c r="D47" i="12"/>
  <c r="F39" i="12"/>
  <c r="G39" i="12" s="1"/>
  <c r="D39" i="12"/>
  <c r="F38" i="12"/>
  <c r="F37" i="12"/>
  <c r="G37" i="12" s="1"/>
  <c r="F62" i="11"/>
  <c r="G62" i="11" s="1"/>
  <c r="D62" i="11"/>
  <c r="F61" i="11"/>
  <c r="G61" i="11" s="1"/>
  <c r="D61" i="11"/>
  <c r="F60" i="11"/>
  <c r="G60" i="11" s="1"/>
  <c r="D60" i="11"/>
  <c r="F54" i="11"/>
  <c r="G54" i="11" s="1"/>
  <c r="D54" i="11"/>
  <c r="F53" i="11"/>
  <c r="G53" i="11" s="1"/>
  <c r="D53" i="11"/>
  <c r="F51" i="11"/>
  <c r="G51" i="11" s="1"/>
  <c r="D51" i="11"/>
  <c r="F50" i="11"/>
  <c r="F49" i="11"/>
  <c r="G49" i="11" s="1"/>
  <c r="C49" i="11"/>
  <c r="B49" i="11"/>
  <c r="C38" i="11"/>
  <c r="B38" i="11"/>
  <c r="F43" i="11"/>
  <c r="G43" i="11" s="1"/>
  <c r="D43" i="11"/>
  <c r="F42" i="11"/>
  <c r="G42" i="11" s="1"/>
  <c r="D42" i="11"/>
  <c r="F40" i="11"/>
  <c r="G40" i="11" s="1"/>
  <c r="D40" i="11"/>
  <c r="F39" i="11"/>
  <c r="F38" i="11"/>
  <c r="G38" i="11" s="1"/>
  <c r="D49" i="11" l="1"/>
  <c r="D38" i="11"/>
  <c r="F52" i="10" l="1"/>
  <c r="G52" i="10" s="1"/>
  <c r="D52" i="10"/>
  <c r="F45" i="10"/>
  <c r="G45" i="10" s="1"/>
  <c r="D45" i="10"/>
  <c r="F37" i="10"/>
  <c r="G37" i="10" s="1"/>
  <c r="D37" i="10"/>
  <c r="F53" i="9"/>
  <c r="G53" i="9" s="1"/>
  <c r="D53" i="9"/>
  <c r="F47" i="9"/>
  <c r="G47" i="9" s="1"/>
  <c r="D47" i="9"/>
  <c r="F39" i="9"/>
  <c r="G39" i="9" s="1"/>
  <c r="D39" i="9"/>
  <c r="F38" i="9"/>
  <c r="F37" i="9"/>
  <c r="G37" i="9" s="1"/>
  <c r="D37" i="9"/>
  <c r="F64" i="4" l="1"/>
  <c r="G64" i="4" s="1"/>
  <c r="F76" i="4"/>
  <c r="G76" i="4" s="1"/>
  <c r="F75" i="4"/>
  <c r="G75" i="4" s="1"/>
  <c r="F74" i="4"/>
  <c r="G74" i="4" s="1"/>
  <c r="F73" i="4"/>
  <c r="G73" i="4" s="1"/>
  <c r="F72" i="4"/>
  <c r="G72" i="4" s="1"/>
  <c r="F71" i="4"/>
  <c r="G71" i="4" s="1"/>
  <c r="F70" i="4"/>
  <c r="G70" i="4" s="1"/>
  <c r="D70" i="4"/>
  <c r="F63" i="4"/>
  <c r="G63" i="4" s="1"/>
  <c r="F62" i="4"/>
  <c r="G62" i="4" s="1"/>
  <c r="F61" i="4"/>
  <c r="G61" i="4" s="1"/>
  <c r="F60" i="4"/>
  <c r="G60" i="4" s="1"/>
  <c r="F59" i="4"/>
  <c r="G59" i="4" s="1"/>
  <c r="F58" i="4"/>
  <c r="G58" i="4" s="1"/>
  <c r="D58" i="4"/>
  <c r="F41" i="4"/>
  <c r="G41" i="4" s="1"/>
  <c r="F42" i="4"/>
  <c r="G42" i="4" s="1"/>
  <c r="F43" i="4"/>
  <c r="G43" i="4" s="1"/>
  <c r="F44" i="4"/>
  <c r="G44" i="4" s="1"/>
  <c r="F45" i="4"/>
  <c r="G45" i="4" s="1"/>
  <c r="F46" i="4"/>
  <c r="G46" i="4" s="1"/>
  <c r="F47" i="4"/>
  <c r="G47" i="4" s="1"/>
  <c r="F48" i="4"/>
  <c r="G48" i="4" s="1"/>
  <c r="F49" i="4"/>
  <c r="G49" i="4" s="1"/>
  <c r="F50" i="4"/>
  <c r="G50" i="4" s="1"/>
  <c r="F40" i="4" l="1"/>
  <c r="G40" i="4" s="1"/>
  <c r="D40" i="4" l="1"/>
</calcChain>
</file>

<file path=xl/sharedStrings.xml><?xml version="1.0" encoding="utf-8"?>
<sst xmlns="http://schemas.openxmlformats.org/spreadsheetml/2006/main" count="2945" uniqueCount="584">
  <si>
    <t>Жоспарлы кезең</t>
  </si>
  <si>
    <t>Бекітілген</t>
  </si>
  <si>
    <t>Нақтыланған</t>
  </si>
  <si>
    <t>Бюджеттік сұранымды жасау,</t>
  </si>
  <si>
    <t>ұсыну, қарау қағидаларына</t>
  </si>
  <si>
    <t>2-қосымша</t>
  </si>
  <si>
    <t>_________________ нысан</t>
  </si>
  <si>
    <t>Бюджеттік бағдарламалар әкімшісі қызметінің паспорты</t>
  </si>
  <si>
    <t>1) Жоспарлы кезеңге арналған бюджеттік бағдарламалар әкімшісінің шығыстарының жалпы сомасы:</t>
  </si>
  <si>
    <t>Ведомстволар, оның ішінде:</t>
  </si>
  <si>
    <t>мың теңге</t>
  </si>
  <si>
    <t>р/с</t>
  </si>
  <si>
    <t>Атауы</t>
  </si>
  <si>
    <t>Дана
бірлік</t>
  </si>
  <si>
    <t>Қаржыландыру механизмі</t>
  </si>
  <si>
    <t>Өлшем бірлігі</t>
  </si>
  <si>
    <t>Барлығы</t>
  </si>
  <si>
    <t>Бюджетпен өзара байланысты индикаторлар</t>
  </si>
  <si>
    <t>Мақсаты:</t>
  </si>
  <si>
    <t>2025 жылғы есепті кезең</t>
  </si>
  <si>
    <t>Факт 2024 жыл</t>
  </si>
  <si>
    <t>2026 жыл</t>
  </si>
  <si>
    <t>2027 жыл</t>
  </si>
  <si>
    <t>2028 жыл</t>
  </si>
  <si>
    <t>Факт 2024</t>
  </si>
  <si>
    <t>3-қосымша</t>
  </si>
  <si>
    <t>Көрсеткіштердің атауы</t>
  </si>
  <si>
    <t>Жоғары тұрған құжаттардан туындайтын нысаналы индикаторға немесе қойылған міндетке қол жеткізу үшін қажеттіліктің жалпы сомасы.</t>
  </si>
  <si>
    <t>Бюджеттік бағдарламалар әкімшісінің шығыстары лимиттерінің жалпы сомасы, оның ішінде:</t>
  </si>
  <si>
    <t xml:space="preserve"> тұрақты сипаттағы шартсыз базалық шығыстар</t>
  </si>
  <si>
    <t xml:space="preserve"> жаңа бастамаларға арналған шығыстар</t>
  </si>
  <si>
    <t xml:space="preserve"> макроэкономикалық және әлеуметтік көрсеткіштердің өзгеруіне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</si>
  <si>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 xml:space="preserve"> 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t>
  </si>
  <si>
    <t xml:space="preserve"> Жалпы қажеттілік сомасының жеткізілген лимиттер сомасынан айырмашылығы</t>
  </si>
  <si>
    <t>Бюджеттік бағдардамалардың жалпы саны, оның ішінде:</t>
  </si>
  <si>
    <t xml:space="preserve"> бюджеттік даму бағдарламалары</t>
  </si>
  <si>
    <t>Нысаналы индикаторлардың жалпы саны</t>
  </si>
  <si>
    <t>Түпкілікті нәтижелердің жалпы саны</t>
  </si>
  <si>
    <t>Факт 2024 ж</t>
  </si>
  <si>
    <t>ағымдағы бюджеттік бағдарламалар</t>
  </si>
  <si>
    <t>Жоспарлы кезең 2026-2028 жылдарға</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</si>
  <si>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</si>
  <si>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</si>
  <si>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</si>
  <si>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</si>
  <si>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</si>
  <si>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</si>
  <si>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</si>
  <si>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</si>
  <si>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2026 жылға мың теңге</t>
  </si>
  <si>
    <t>2027 жылға мың теңге</t>
  </si>
  <si>
    <t>2028 жылға мың теңге</t>
  </si>
  <si>
    <t>Бюджеттік бағдарламаның басшысы ______________________________________________________________</t>
  </si>
  <si>
    <t>1-қосымша</t>
  </si>
  <si>
    <t>Бюджеттік бағдарламалар әкімшісі</t>
  </si>
  <si>
    <t>____________________________________________________________________________</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</si>
  <si>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</si>
  <si>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t>2026-2028 ЖЫЛДАРҒА АРНАЛҒАН БЮДЖЕТТІК СҰРАНЫМ</t>
  </si>
  <si>
    <t>(Бюджеттік бағдарламалар әкімшісінің коды және атауы)</t>
  </si>
  <si>
    <r>
      <rPr>
        <b/>
        <sz val="11"/>
        <color theme="1"/>
        <rFont val="Times New Roman"/>
        <family val="1"/>
        <charset val="204"/>
      </rPr>
      <t>Бюджеттік бағдарламаның түрі:</t>
    </r>
    <r>
      <rPr>
        <sz val="11"/>
        <color theme="1"/>
        <rFont val="Times New Roman"/>
        <family val="1"/>
        <charset val="204"/>
      </rPr>
      <t xml:space="preserve"> </t>
    </r>
  </si>
  <si>
    <r>
      <rPr>
        <b/>
        <sz val="11"/>
        <color theme="1"/>
        <rFont val="Times New Roman"/>
        <family val="1"/>
        <charset val="204"/>
      </rPr>
      <t>Бюджеттік кіші бағдарламаның коды мен атауы:</t>
    </r>
    <r>
      <rPr>
        <sz val="11"/>
        <color theme="1"/>
        <rFont val="Times New Roman"/>
        <family val="1"/>
        <charset val="204"/>
      </rPr>
      <t xml:space="preserve"> 015 Жергілікті бюджет қаражаты есебінен</t>
    </r>
  </si>
  <si>
    <t>2026 - 2028 жылдарға</t>
  </si>
  <si>
    <t xml:space="preserve">2) Бюджеттік бағдарламалар әкімшісі және оның ведомстволық бағынысты ұйымдарының қызметімен байланыстыра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t>
  </si>
  <si>
    <r>
      <rPr>
        <b/>
        <sz val="11"/>
        <color theme="1"/>
        <rFont val="Times New Roman"/>
        <family val="1"/>
        <charset val="204"/>
      </rPr>
      <t xml:space="preserve"> мазмұнына байланысты:</t>
    </r>
    <r>
      <rPr>
        <sz val="11"/>
        <color theme="1"/>
        <rFont val="Times New Roman"/>
        <family val="1"/>
        <charset val="204"/>
      </rPr>
      <t xml:space="preserve"> </t>
    </r>
    <r>
      <rPr>
        <sz val="11"/>
        <color rgb="FF0000FF"/>
        <rFont val="Times New Roman"/>
        <family val="1"/>
        <charset val="204"/>
      </rPr>
      <t>мемлекеттік функцияларды, өкілеттіктерді жүзеге асыруға және олардан туындайтын мемлекеттік қызметтерді көрсетуге бағытталған бюджеттік бағдарлама</t>
    </r>
  </si>
  <si>
    <r>
      <t xml:space="preserve"> </t>
    </r>
    <r>
      <rPr>
        <b/>
        <sz val="11"/>
        <color theme="1"/>
        <rFont val="Times New Roman"/>
        <family val="1"/>
        <charset val="204"/>
      </rPr>
      <t xml:space="preserve">мемлекеттік басқару деңгейіне байланысты: </t>
    </r>
    <r>
      <rPr>
        <sz val="11"/>
        <color rgb="FF0000FF"/>
        <rFont val="Times New Roman"/>
        <family val="1"/>
        <charset val="204"/>
      </rPr>
      <t>облыстық</t>
    </r>
  </si>
  <si>
    <r>
      <t xml:space="preserve"> </t>
    </r>
    <r>
      <rPr>
        <b/>
        <sz val="11"/>
        <color theme="1"/>
        <rFont val="Times New Roman"/>
        <family val="1"/>
        <charset val="204"/>
      </rPr>
      <t xml:space="preserve">іске асыру тәсіліне байланысты: </t>
    </r>
    <r>
      <rPr>
        <sz val="11"/>
        <color rgb="FF0000FF"/>
        <rFont val="Times New Roman"/>
        <family val="1"/>
        <charset val="204"/>
      </rPr>
      <t>жеке</t>
    </r>
  </si>
  <si>
    <r>
      <rPr>
        <b/>
        <u/>
        <sz val="11"/>
        <color theme="1"/>
        <rFont val="Times New Roman"/>
        <family val="1"/>
        <charset val="204"/>
      </rPr>
      <t>ағымдағы</t>
    </r>
    <r>
      <rPr>
        <b/>
        <sz val="11"/>
        <color theme="1"/>
        <rFont val="Times New Roman"/>
        <family val="1"/>
        <charset val="204"/>
      </rPr>
      <t xml:space="preserve">/даму: </t>
    </r>
    <r>
      <rPr>
        <sz val="11"/>
        <color rgb="FF0000FF"/>
        <rFont val="Times New Roman"/>
        <family val="1"/>
        <charset val="204"/>
      </rPr>
      <t>ағымдағы</t>
    </r>
  </si>
  <si>
    <t>Бюджеттік бағдарламалар бойынша бюджеттік бағдарламалар паспорттары туралы агрегирленген жиынтық ақпарат</t>
  </si>
  <si>
    <t>Жоспарлы кезең: 2026-2028 жылдар</t>
  </si>
  <si>
    <t>4-қосымша</t>
  </si>
  <si>
    <t>Бюджеттік бағдарлама паспорты</t>
  </si>
  <si>
    <t>Облыстық бюджет</t>
  </si>
  <si>
    <t>оның ішінде:</t>
  </si>
  <si>
    <t xml:space="preserve">          облысының білім басқармасының ""№ 6 Арнайы кешен "Балабақша бастауыш мектеп-интернаты" коммуналдық мемлекеттік мекемесі ғимаратын ағымдағы жөндеу жұмыстары</t>
  </si>
  <si>
    <t xml:space="preserve"> Жұмыспен қамтуды үйлестіру және әлеуметтік бағдарламалар басқармасы</t>
  </si>
  <si>
    <t>256 Жұмыспен қамтуды үйлестіру және әлеуметтік бағдарламалар басқармасы</t>
  </si>
  <si>
    <t>«Жамбыл облыстық мүгедектерді оңалту және бейімдеу орталығы»КММ</t>
  </si>
  <si>
    <t>Шу аудандық мүгедек балаларды оңалту және бейімдеу орталығы» КММ</t>
  </si>
  <si>
    <t>Қордай аудандық мүгедек балаларды оңалту және бейімдеу орталығы» КММ</t>
  </si>
  <si>
    <t>Меркі аудандық мүгедек балаларды оңалту және бейімдеу орталығы» КММ</t>
  </si>
  <si>
    <t>Талас аудандық мүгедек балаларды оңалту және бейімдеу орталығы» КММ</t>
  </si>
  <si>
    <t>Сарысу аудандық мүгедек балаларды оңалту және бейімдеу орталығы» КММ</t>
  </si>
  <si>
    <t>Тұрар Рысқұлов аудандық мүгедек балаларды оңалту және бейімдеу орталығы» КММ</t>
  </si>
  <si>
    <t>«Жамбыл облыстық тұрмыстық зорлық-зомбылық құрбандарына әлеуметтік көмек көрсету орталығы» КММ</t>
  </si>
  <si>
    <t>«Қордай аудандық тұрмыстық зорлық-зомбылық құрбандарына әлеуметтік көмек көрсету орталығы» КММ</t>
  </si>
  <si>
    <t>«Анаға тағзым» КММ</t>
  </si>
  <si>
    <t>№ 6 «Арнаулы әлеуметтік қызметтер ұсыну орталығы» КММ</t>
  </si>
  <si>
    <t>№ 5 «Арнаулы әлеуметтік қызметтер ұсыну орталығы» КММ</t>
  </si>
  <si>
    <t>№ 4 «Арнаулы әлеуметтік қызметтер ұсыну орталығы» КММ</t>
  </si>
  <si>
    <t>«Белсенді ұзақ өмір сүру орталығы» КММ</t>
  </si>
  <si>
    <t>№7 «Арнаулы әлеуметтік қызметтер ұсыну орталығы» КММ</t>
  </si>
  <si>
    <t>№ 3 «Арнаулы әлеуметтік қызметтер ұсыну орталығы» КММ</t>
  </si>
  <si>
    <t>«Аутизмі бар балаларды қолдау орталығы» КММ</t>
  </si>
  <si>
    <t>«Еңбек мобильділігі орталығы» КММ</t>
  </si>
  <si>
    <r>
      <t xml:space="preserve"> </t>
    </r>
    <r>
      <rPr>
        <b/>
        <u/>
        <sz val="11"/>
        <color theme="1"/>
        <rFont val="Times New Roman"/>
        <family val="1"/>
        <charset val="204"/>
      </rPr>
      <t>256 Жұмыспен қамтуды үйлестіру және әлеуметтік бағдарламалар басқармасы</t>
    </r>
  </si>
  <si>
    <t>256 "Жұмыспен қамтуды үйлестіру және әлеуметтік бағдарламалар басқармасы"</t>
  </si>
  <si>
    <t>7 ҚОСЫМША
Қазақстан Республикасының «2026–2028 жылдарға арналған республикалық бюджет туралы» ___ жылғы № ___ Заңы</t>
  </si>
  <si>
    <t>ББӘ</t>
  </si>
  <si>
    <t>ББ</t>
  </si>
  <si>
    <t>2026 ж</t>
  </si>
  <si>
    <t>2027 ж</t>
  </si>
  <si>
    <t>2028 ж</t>
  </si>
  <si>
    <t xml:space="preserve">Жұмыспен қамтуды үйлестіру және әлеуметтік бағдарламалар басқармасы
</t>
  </si>
  <si>
    <t>001</t>
  </si>
  <si>
    <t>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t>
  </si>
  <si>
    <t>Мақсатты индикатор:
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халықтың әл-ауқаты мен өмір сүру деңгейінің сапасын арттыру</t>
  </si>
  <si>
    <t>Түпкілікті нәтижелер:
6 маманның біліктілігін арттыру</t>
  </si>
  <si>
    <t>002</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</si>
  <si>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мүгедектерге арнаулы әлеуметтік қызметтер көрсету</t>
  </si>
  <si>
    <t>Мақсатты индикатор:
Стационарлық жағдайда мүгедектігі бар адамдарға, егде жастағы азаматтарға және қиын өмірлік жағдайға тап болған азаматтарға әлеуметтік қолдау көрсету және олардың өмір сүру сапасын жақсарту.</t>
  </si>
  <si>
    <t>Түпкілікті нәтижелер:
Арнаулы әлеуметтік қызметтер көрсетумен қамтылған адамдардың үлесі (оларды алуға мұқтаж адамдардың жалпы санындағы).</t>
  </si>
  <si>
    <t>007</t>
  </si>
  <si>
    <t>Капитальные расходы государственного органа</t>
  </si>
  <si>
    <t xml:space="preserve">Целевой индикатор: 
Укрепление материально-технической базы государственных органов
</t>
  </si>
  <si>
    <t xml:space="preserve">Конечные результаты: 
для 100% обеспечения информационными системами работников управления,создание условий для работы в соответствии с санитарными нормами
</t>
  </si>
  <si>
    <t>013</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</si>
  <si>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t>
  </si>
  <si>
    <t>Мақсатты индикатор:
Медициналық-әлеуметтік мекемелерде психоневрологиялық аурулары бар мүгедектігі бар адамдарға көрсетілетін қызметтердің тиімділігін арттыру.</t>
  </si>
  <si>
    <t>Түпкілікті нәтижелер:
Арнаулы әлеуметтік қызметтерді алуға мұқтаж барлық адамдар толық қамтылды.</t>
  </si>
  <si>
    <t>014</t>
  </si>
  <si>
    <t>Оңалту орталықтарында қарттарға, мүгедектерге, оның ішінде мүгедек балаларға арнаулы әлеуметтік қызметтер көрсету</t>
  </si>
  <si>
    <t>Мақсатты индикатор:
Реабилитациялық орталықтарда арнаулы әлеуметтік қызметтер көрсету арқылы мүгедектерге әлеуметтік қолдау көрсету және олардың өмір сүру сапасын жақсарту.</t>
  </si>
  <si>
    <t xml:space="preserve">Түпкілікті нәтиже:
Мемлекеттік сектордағы жартылай стационарлық жағдайда қызмет көрсетілетін адамдардың үлесі.
</t>
  </si>
  <si>
    <t>015</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</si>
  <si>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 балалар үшін арнаулы әлеуметтік қызметтер көрсету</t>
  </si>
  <si>
    <t>Мақсатты индикатор:
Стационарлық жағдайда психоневрологиялық патологиясы бар мүгедек балаларға арнаулы әлеуметтік қызметтер көрсетудің тиімділігін арттыру.</t>
  </si>
  <si>
    <t xml:space="preserve">Түпкілікті нәтиже:
Арнаулы әлеуметтік қызметтермен қамтылған адамдардың үлесі (оларды алуға мұқтаж адамдардың жалпы санындағы).
</t>
  </si>
  <si>
    <t>018</t>
  </si>
  <si>
    <t>Үкіметтік емес ұйымдарда мемлекеттік әлеуметтік тапсырысты орналастыру</t>
  </si>
  <si>
    <t>Мақсатты индикатор:
Мемлекеттік әлеуметтік тапсырысты үкіметтік емес ұйымдарға орналастыру арқылы әлеуметтік осал топтарға көрсетілетін қызметтердің тиімділігін арттыру.</t>
  </si>
  <si>
    <t>Түпкілікті нәтиже:
Жеке сектор субъекттері көрсететін арнаулы әлеуметтік қызметтермен қамтылған адамдардың үлесі.</t>
  </si>
  <si>
    <t>028</t>
  </si>
  <si>
    <t>Күш көрсету немесе күш көрсету қауіпі салдарынан қиын жағдайларға тап болған тәуекелдер тобындағы адамдарға қызметтер</t>
  </si>
  <si>
    <t>Мақсатты индикатор:
Отбасылық зорлық-зомбылыққа ұшыраған және қиын өмірлік жағдайға тап болған адамдарға арнаулы әлеуметтік қызметтер көрсетудің тиімділігін арттыру.</t>
  </si>
  <si>
    <t>Түпкілікті нәтиже:
Отбасылық зорлық-зомбылыққа ұшыраған және қиын өмірлік жағдайға тап болған адамдардың, жүгінгендердің ішінен, арнаулы әлеуметтік қызметтермен қамтылған үлесі.</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</si>
  <si>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</si>
  <si>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</si>
  <si>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Мақсатты индикатор:
Жергілікті атқарушы органдар тарапынан Міндетті әлеуметтік медициналық сақтандыруға (МӘМС жарналар төленген адамдардың үлесі.</t>
  </si>
  <si>
    <t xml:space="preserve">Түпкілікті нәтиже:
Жұмыссыз санаттағы азаматтар үшін мемлекет тарапынан Міндетті әлеуметтік медициналық сақтандыруға жарналардың уақытында және толық аударылуы қамтамасыз етілді.
</t>
  </si>
  <si>
    <t>053</t>
  </si>
  <si>
    <t>Кохлеарлық импланттарға дәлдеп сөйлеу процессорларын ауыстыру және келтіру бойынша қызмет көрсету</t>
  </si>
  <si>
    <t xml:space="preserve">Мақсатты индикатор:
Мүгедектердің құқықтарын қамтамасыз ету және өмір сүру сапасын жақсарту мақсатында кохлеарлық имплантқа арналған сөйлеу процессорын алу, ауыстыру және баптау қызметтерін көрсету.
</t>
  </si>
  <si>
    <t xml:space="preserve">Түпкілікті нәтиже:
Кохлеарлық импланты бар мүгедектердің, сөйлеу процессорын алу, ауыстыру және баптау қызметін алуға жүгінгендердің ішінен, қызмет көрсетілген үлесі.
</t>
  </si>
  <si>
    <t>062</t>
  </si>
  <si>
    <t>Біліктілік жүйесін дамыту</t>
  </si>
  <si>
    <t>Мақсатты индикатор:
Жамбыл облысында халықты жұмыспен қамтуға жәрдемдесу және еңбек ресурстарының мобильдігін қамтамасыз ету арқылы кәсіпкерлікті дамыту ұлттық жобасының міндеттерін шешу арқылы өзін-өзі жұмыспен қамтушыларды, жұмыссыздарды және біліктілігі жоқ адамдарды өнімді жұмыспен қамтуды қамтамасыз ету.</t>
  </si>
  <si>
    <t>Түпкілікті нәтиже:
Жұмыссыздық деңгейі.</t>
  </si>
  <si>
    <t>064</t>
  </si>
  <si>
    <t>Еңбек мобильділігі орталықтары мен мансап орталықтарының жұмыспен қамту мәселелері жөніндегі азаматтарды әлеуметтік қолдау бойынша кызметтін қамтамасыз ету</t>
  </si>
  <si>
    <t>Мақсатты индикатор:
Халықтың табыс деңгейін тұрақты және өнімді жұмыспен қамтуды қамтамасыз ету арқылы арттыру.</t>
  </si>
  <si>
    <t>Түпкілікті нәтиже::
1) Жұмыспен қамту органдарына тіркелгендердің ішінде өнімді жұмыспен қамтылған адамдардың үлесі.</t>
  </si>
  <si>
    <t>2) Мамандарды іздеу орталықтарына жүгінген жастардың ішінде тұрақты жұмыс орындарына орналастырылғандардың үлесі.</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</si>
  <si>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</si>
  <si>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</si>
  <si>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Мақсатты индикатор:
Жастардың экономикалық өзгерістерге толыққанды қатысушы болуына жағдай жасау.</t>
  </si>
  <si>
    <t>067</t>
  </si>
  <si>
    <t>Капитальные расходы подведомственных государственных учреждений и организаций</t>
  </si>
  <si>
    <t xml:space="preserve">Целевой индикатор: 
укрепление  в государственных учреждениях материально-технической базы
</t>
  </si>
  <si>
    <t xml:space="preserve">Конечные результаты: 
Обеспечение медико-социальных учреждений материально-технической базой
</t>
  </si>
  <si>
    <t>068</t>
  </si>
  <si>
    <t>Жұмыспен қамту бағдарламасы</t>
  </si>
  <si>
    <t>Мақсатты индикатор:
1) Жұмыспен қамту органдарына тіркелгендердің ішінде өнімді жұмыспен қамтылған адамдардың үлесі.</t>
  </si>
  <si>
    <t>35834 адам</t>
  </si>
  <si>
    <t>24263 адам</t>
  </si>
  <si>
    <t>30982 адам</t>
  </si>
  <si>
    <t>31355 адам</t>
  </si>
  <si>
    <t>069</t>
  </si>
  <si>
    <t>Мақсатты индикатор:
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облыстық бюджеттен төменгі деңгейдегі ұйымдарға мақсатты трансферттерді қамтамасыз ету.</t>
  </si>
  <si>
    <t>076</t>
  </si>
  <si>
    <t>Әлеуметтік қорғау саласында жартылай стационарлық жағдайда арнаулы әлеуметтік қызметтер көрсету</t>
  </si>
  <si>
    <t>Мақсатты индикатор:
Мемлекеттік әлеуметтік тапсырысты үкіметтік емес ұйымдарға орналастыру арқылы әлеуметтік осал топтарға көрсетілетін қызметтердің тиімділігін арттыру</t>
  </si>
  <si>
    <t>113</t>
  </si>
  <si>
    <t>Жергілікті бюджеттерден берілетін ағымдағы нысалы трансферттер</t>
  </si>
  <si>
    <t>Мақсатты индикатор:
Мүгедектер мен әлеуметтік осал топтарды әлеуметтік қызметтермен қамту деңгейі.</t>
  </si>
  <si>
    <t>Функциональная классификация расходов бюджета</t>
  </si>
  <si>
    <t>Бюджет шығыстарының функционалдық сыныптамасы</t>
  </si>
  <si>
    <t>Функциональная группа</t>
  </si>
  <si>
    <t>Функционалдық топ</t>
  </si>
  <si>
    <t> </t>
  </si>
  <si>
    <t>Функциональная подгруппа</t>
  </si>
  <si>
    <t>Кіші функция</t>
  </si>
  <si>
    <t>Администратор бюджетных программ</t>
  </si>
  <si>
    <t>Бюджеттік бағдарламалардың әкімшісі</t>
  </si>
  <si>
    <t>Программа</t>
  </si>
  <si>
    <t>Бағдарлама</t>
  </si>
  <si>
    <t>Подпрограмма</t>
  </si>
  <si>
    <t>Кіші бағдарлама</t>
  </si>
  <si>
    <t>Наименование</t>
  </si>
  <si>
    <t>Управление координации занятости и социальных  программ области</t>
  </si>
  <si>
    <t>Облыстың жұмыспен қамтуды үйлестіру және әлеуметтік бағдарламалар басқармасы</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</si>
  <si>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</si>
  <si>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Предоставление специальных социальных услуг для престарелых и лиц с инвалидностью в медико-социальных учреждениях (организациях) общего типа, в центрах оказания специальных социальных услуг, в центрах социального обслуживания</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</si>
  <si>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</si>
  <si>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005</t>
  </si>
  <si>
    <t>За счет внутренних займов</t>
  </si>
  <si>
    <t>Ішкі қарыздар есебінен</t>
  </si>
  <si>
    <t>011</t>
  </si>
  <si>
    <t>За счет трансфертов из республиканского бюджета</t>
  </si>
  <si>
    <t>Республикалық бюджеттен берілетін трансферттер есебiнен</t>
  </si>
  <si>
    <t>За счет средств местного бюджета</t>
  </si>
  <si>
    <t>Жергілікті бюджет қаражаты есебінен</t>
  </si>
  <si>
    <t>032</t>
  </si>
  <si>
    <t>За счет целевого трансферта из Национального фонда Республики Казахстан</t>
  </si>
  <si>
    <t>Қазақстан Республикасының Ұлттық қорынан берілетін нысаналы трансферт есебінен</t>
  </si>
  <si>
    <t>Предоставление специальных социальных услуг для лиц с инвалидностью с психоневрологическими заболеваниями, в психоневрологических медико-социальных учреждениях (организациях), в центрах оказания специальных социальных услуг, в центрах социального обслуживания</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</si>
  <si>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</si>
  <si>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Предоставление специальных социальных услуг для престарелых, лиц с инвалидностью, в том числе детей с инвалидностью, в реабилитационных центрах</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</si>
  <si>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</si>
  <si>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Предоставление специальных социальных услуг для детей с инвалидностью с психоневрологическими патологиями в детских психоневрологических медико-социальных учреждениях (организациях), в центрах оказания специальных социальных услуг, в центрах социального обслуживания</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</si>
  <si>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</si>
  <si>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Обеспечение деятельности центров трудовой мобильности и карьерных центров по социальной поддержке граждан по вопросам занятости</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</si>
  <si>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</si>
  <si>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Субсидирование затрат работодателя на создание специальных рабочих мест для трудоустройства лиц с инвалидностью</t>
  </si>
  <si>
    <t>Мүгедектігі бар адамдарды жұмысқа орналастыру үшін арнайы жұмыс орындарын құруға жұмыс берушінің шығындарын субсидиялау</t>
  </si>
  <si>
    <t>Психоневрологиялық патологиясы бар мүгедектігі бар балалар үшін қызметтер көрсету</t>
  </si>
  <si>
    <t>Оказание услуг для детей с инвалидностью с нарушениями опорно-двигательного аппарата</t>
  </si>
  <si>
    <t>Тірек-қимыл аппараты бұзылған мүгедектігі бар балалар үшін қызметтер көрсету</t>
  </si>
  <si>
    <t>Оказание услуг для лиц с инвалидностью с психоневрологическими заболеваниями</t>
  </si>
  <si>
    <t>Психоневрологиялық аурулары бар мүгедектігі бар адамдар үшін қызметтер көрсету</t>
  </si>
  <si>
    <t>Оказание услуг для престарелых и лиц с инвалидностью</t>
  </si>
  <si>
    <t>Қарттарға және мүгедектігі бар адамдар үшін қызметтер көрсету</t>
  </si>
  <si>
    <t>Предоставление специальных социальных услуг в условиях полустационара в области социальной защиты</t>
  </si>
  <si>
    <t>Әлеуметтік қорғау саласында жартылай стационар жағдайында арнаулы әлеуметтік қызметтер көрсету</t>
  </si>
  <si>
    <t>Программа занятости</t>
  </si>
  <si>
    <t>Общественные работы</t>
  </si>
  <si>
    <t>Қоғамдық жұмыстар</t>
  </si>
  <si>
    <t>Профессиональная подготовка и переподготовка безработных</t>
  </si>
  <si>
    <t>Жұмыссыздарды кәсіптік даярлау және қайта даярлау</t>
  </si>
  <si>
    <t>Дополнительные меры по социальной защите граждан в сфере занятости населения</t>
  </si>
  <si>
    <t>Халықты жұмыспен қамту саласында азаматтарды әлеуметтік қорғау жөніндегі қосымша шаралар</t>
  </si>
  <si>
    <t>Услуги по реализации государственной политики на местном уровне в области обеспечения занятости и реализации социальных программ для населения</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</si>
  <si>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</si>
  <si>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 xml:space="preserve">Капитальные расходы государственного органа </t>
  </si>
  <si>
    <t>Мемлекеттік органның күрделі шығыстары</t>
  </si>
  <si>
    <t>Размещение государственного социального заказа  в неправительственных организациях</t>
  </si>
  <si>
    <t>Услуги лицам из групп риска, попавшим в сложную ситуацию вследствие насилия или угрозы насилия</t>
  </si>
  <si>
    <t>Услуги по замене и настройке речевых процессоров к кохлеарным имплантам</t>
  </si>
  <si>
    <t>Развитие системы квалификаций</t>
  </si>
  <si>
    <t>Оплата услуг поверенному агенту по предоставлению бюджетных кредитов для содействия предпринимательской инициативе молодежи</t>
  </si>
  <si>
    <t>Ведомстволық бағыныстағы мемлекеттік мекемелер мен ұйымдардың күрделі шығыстары</t>
  </si>
  <si>
    <t xml:space="preserve">Проведение текущих мероприятий за счет чрезвычайного резерва Правительства Республики Казахстан </t>
  </si>
  <si>
    <t>Қазақстан Республикасы Үкіметінің төтенше резерві есебінен ағымды іс-шаралар өткізу</t>
  </si>
  <si>
    <t>Целевые текущие трансферты другим уровням государственного управления на проведение мероприятий за счет чрезвычайного резерва Правительства Республики Казахстан</t>
  </si>
  <si>
    <t>Қазақстан Республикасы Үкіметінің төтенше резерві есебінен іс-шаралар өткізуге арналған мемлекеттік басқарудың басқа деңгейлеріне берілетін ағымдағы нысаналы трансферттер</t>
  </si>
  <si>
    <t>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t>
  </si>
  <si>
    <t>Жергілікті атқарушы органның шұғыл шығындарға арналған резервінің есебінен іс-шаралар өткізуге арналған мемлекеттік басқарудың басқа деңгейлеріне берілетін трансферттер</t>
  </si>
  <si>
    <t>Проведение мероприятий за счет чрезвычайного резерва местного исполнительного органа для ликвидации чрезвычайных ситуаций социального, природного и техногенного характера</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</si>
  <si>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</si>
  <si>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Проведение мероприятий за счет резерва местного исполнительного органа на неотложные затраты</t>
  </si>
  <si>
    <t>Жергілікті атқарушы органның шұғыл шығындарға арналған резервінің есебінен іс-шаралар өткізу</t>
  </si>
  <si>
    <t>Разработка или корректировка, а также проведение необходимых экспертиз технико-экономических обоснований бюджетных инвестиционных проектов и конкурсных документаций проектов государственно-частного партнерства, концессионных проектов, консультативное сопровождение проектов государственно-частного партнерства и концессионных проектов</t>
  </si>
  <si>
    <t>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</si>
  <si>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Проведение текущих мероприятий за счет резерва Правительства Республики Казахстан на неотложные затраты</t>
  </si>
  <si>
    <t>Қазақстан Республикасы Үкіметінің шұғыл шығындарға арналған резервінің есебінен ағымды іс-шаралар өткізу</t>
  </si>
  <si>
    <t>Целевые текущие трансферты нижестоящим бюджетам</t>
  </si>
  <si>
    <t>Төмен тұрған бюджеттерге берілетін нысаналы ағымдағы  трансферттер</t>
  </si>
  <si>
    <t>Выполнение обязательств местных исполнительных органов по решениям судов  за счет средств резерва  местного исполнительного органа</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</si>
  <si>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</si>
  <si>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</si>
  <si>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</si>
  <si>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Трансферты другим уровням государственного управления на проведение мероприятий за счет резерва Правительства Республики Казахстан для жизнеобеспечения населения при ликвидации чрезвычайных ситуаций природного и техногенного характера</t>
  </si>
  <si>
    <t>Қазақстан Республикасы Үкіметінің табиғи және техногендік сипаттағы төтенше жағдайларды жою кезінде халықтың тіршілігін қамтамасыз етуге арналған резервінің есебінен іс-шаралар өткізуге арналған мемлекеттік басқарудың басқа деңгейлеріне берілетін трансферттер</t>
  </si>
  <si>
    <t>Проведение мероприятий за счет резерва Правительства Республики Казахстан для жизнеобеспечения населения при ликвидации чрезвычайных ситуаций природного и техногенного характера</t>
  </si>
  <si>
    <t>Қазақстан Республикасы Үкіметінің табиғи және техногендік сипаттағы төтенше жағдайларды жою кезінде халықтың тіршілігін қамтамасыз етуге  арналған резервінің есебінен іс-шаралар өткізу</t>
  </si>
  <si>
    <t>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 природного и техногенного характера</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</si>
  <si>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өткізуге арналған мемлекеттік басқарудың басқа деңгейлеріне берілетін трансферттер</t>
  </si>
  <si>
    <t>Проведение мероприятий на текущие расходы по ликвидации последствий чрезвычайных ситуаций социального, природного и техногенного характера, устранению ситуаций, угрожающих политической, экономической и социальной стабильности административно-территориальной единицы, жизни и здоровью людей, общереспубликанского либо международного значения, а также в целях развития агломераций по ходатайству акимов областей, городов республиканского значения, столицы, а также по поручению Президента Республики Казахстан за счет целевых трансфертов из бюджетов областей, городов республиканского значения, столицы</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</si>
  <si>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ағымдағы шығыстарға іс-шаралар өткізу</t>
  </si>
  <si>
    <t>Проведение мероприятий на расходы развития по ликвидации последствий чрезвычайных ситуаций социального, природного и техногенного характера, устранению ситуаций, угрожающих политической, экономической и социальной стабильности административно-территориальной единицы, жизни и здоровью людей, общереспубликанского либо международного значения, а также в целях развития агломераций по ходатайству акимов областей, городов республиканского значения, столицы, а также по поручению Президента Республики Казахстан за счет целевых трансфертов из бюджетов областей, городов республиканского значения, столицы</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</si>
  <si>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даму шығыстарына іс-шаралар өткізу</t>
  </si>
  <si>
    <t>Целевые текущие трансферты районным (городов областного значения) бюджетам на текущие расходы по ликвидации последствий чрезвычайных ситуаций социального, природного и техногенного характера, устранению ситуаций, угрожающих политической, экономической и социальной стабильности административно-территориальной единицы, жизни и здоровью людей, общереспубликанского либо международного значения, а также в целях развития агломераций по ходатайству акимов областей, городов республиканского значения, столицы, а также по поручению Президента Республики Казахстан за счет целевых трансфертов из бюджетов областей, городов республиканского значения, столицы</t>
  </si>
  <si>
    <t xml:space="preserve">Облыстық, республикалық маңызы бар қалалардың, астананың бюджеттерінен берілетін нысаналы трансферттердің есебінен табиғи және техногендік сипаттағы төтенше жағдайлардың салдарларын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ағымдағы шығыстарға арналған аудандардың (облыстық маңызы бар қалалардың) бюджеттеріне берілетін ағымдағы нысаналы трансферттер  </t>
  </si>
  <si>
    <t>Целевые  трансферты на развитие районным (городов областного значения) бюджетам  на расходы развития по ликвидации последствий чрезвычайных ситуаций социального,  природного и техногенного характера, устранению ситуаций, угрожающих политической, экономической и социальной стабильности административно-территориальной единицы, жизни и здоровью людей, общереспубликанского либо международного значения, а также в целях развития агломераций по ходатайству акимов областей, городов республиканского значения, столицы, а также по поручению Президента Республики Казахстан за счет целевых трансфертов из бюджетов областей, городов республиканского значения, столицы</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</si>
  <si>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салдарларын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даму шығыстарына аудандық (облыстық маңызы бар қалалардың) бюджеттеріне берілетін нысаналы даму трансферттері</t>
  </si>
  <si>
    <t>Целевые трансферты на развитие другим уровням государственного управления на проведение мероприятий за счет резерва Правительства Республики Казахстан на неотложные затраты</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</si>
  <si>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</si>
  <si>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Проведение мероприятий, направленных на развитие за счет резерва Правительства Республики Казахстан на неотложные затраты</t>
  </si>
  <si>
    <t>Қазақстан Республикасы Үкіметінің шұғыл шығындарға арналған резервінің есебінен дамуға бағытталған іс-шаралар өткізу</t>
  </si>
  <si>
    <t>Кредитование районных (городов областного значения) бюджетов для предоставления жилищных сертификатов как социальная поддержка в виде бюджетного кредита</t>
  </si>
  <si>
    <t>Аудандық (облыстық маңызы бар қалалардың) бюджеттерін бюджеттік кредит түріндегі әлеуметтік қолдау ретінде тұрғын үй сертификаттарын беру үшін кредиттеу</t>
  </si>
  <si>
    <t>Оплата услуг поверенному агенту по предоставлению жилищных сертификатов (социальная поддержка в виде бюджетного кредита)</t>
  </si>
  <si>
    <t>Сенім білдірілген агенттің тұрғын үй сертификаттарын беру бойынша (бюджеттік кредит түріндегі әлеуметтік қолдау) қызметтеріне ақы төлеу</t>
  </si>
  <si>
    <t>Проведение мероприятий, направленных на развитие за счет чрезвычайного резерва Правительства Республики Казахстан</t>
  </si>
  <si>
    <t>Қазақстан Республикасы Үкіметінің төтенше резерві есебінен дамуға бағытталған іс-шаралар өткізу</t>
  </si>
  <si>
    <t>Целевые трансферты на развитие другим уровням государственного управления на проведение мероприятий за счет чрезвычайного резерва Правительства Республики Казахстан</t>
  </si>
  <si>
    <t>Қазақстан Республикасы Үкіметінің төтенше резерві есебінен іс-шаралар өткізуге арналған мемлекеттік басқарудың басқа деңгейлеріне берілетін нысаналы даму трансферттер</t>
  </si>
  <si>
    <t>Проведение текущих мероприятий за счет резерва на инициативы Президента Республики Казахстан</t>
  </si>
  <si>
    <t>Қазақстан Республикасы Президентінің бастамаларына арналған резервінің есебінен ағымды іс-шаралар өткізу</t>
  </si>
  <si>
    <t>Формирование или увеличение уставного капитала юридических лиц за счет резерва на инициативы Президента Республики Казахстан</t>
  </si>
  <si>
    <t>Қазақстан Республикасы Президентінің бастамаларына арналған резервінің есебінен заңды тұлғалардың жарғылық капиталын қалыптастыру немесе ұлғайту</t>
  </si>
  <si>
    <t>Реализация бюджетных инвестиционных проектов за счет резерва на инициативы Президента Республики Казахстан</t>
  </si>
  <si>
    <t>Қазақстан Республикасы Президентінің бастамаларына арналған резервінің есебінен бюджеттік инвестициялық жобаларды іске асыру</t>
  </si>
  <si>
    <t>Целевые текущие трансферты другим уровням государственного управления на проведение мероприятий за счет резерва на инициативы Президента Республики Казахстан</t>
  </si>
  <si>
    <t>Қазақстан Республикасы Президентінің бастамаларына арналған резервінің есебінен іс-шаралар өткізуге арналған мемлекеттік басқарудың басқа деңгейлеріне берілетін ағымдағы нысаналы трансферттер</t>
  </si>
  <si>
    <t>Целевые трансферты на развитие другим уровням государственного управления на проведение мероприятий за счет резерва на инициативы Президента Республики Казахстан</t>
  </si>
  <si>
    <t>Қазақстан Республикасы Президентінің бастамаларына арналған резервінің есебінен іс-шаралар өткізуге арналған мемлекеттік басқарудың басқа деңгейлеріне берілетін нысаналы даму трансферттері</t>
  </si>
  <si>
    <r>
      <t xml:space="preserve">Бюджеттік бағдарлама </t>
    </r>
    <r>
      <rPr>
        <sz val="11"/>
        <color rgb="FF0000FF"/>
        <rFont val="Times New Roman"/>
        <family val="1"/>
        <charset val="204"/>
      </rPr>
      <t xml:space="preserve">арқылы Жамбыл облысында халықты жұмыспен қамту мен әлеуметтік қорғау саласында мемлекеттік саясатты іске асырып, өңірдегі еңбек және әлеуметтік жағдайды жақсарту көзделген. </t>
    </r>
  </si>
  <si>
    <r>
      <t xml:space="preserve">Бағдарламаны іске асыру </t>
    </r>
    <r>
      <rPr>
        <sz val="11"/>
        <color rgb="FF0000FF"/>
        <rFont val="Times New Roman"/>
        <family val="1"/>
        <charset val="204"/>
      </rPr>
      <t xml:space="preserve">Жамбыл облысында халықты жұмыспен қамтуды арттыруға, әлеуметтік осал топтарды қолдауға және тұрғындардың әлеуметтік жағдайын жақсартуға </t>
    </r>
    <r>
      <rPr>
        <b/>
        <sz val="11"/>
        <color theme="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</si>
  <si>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color rgb="FF0000FF"/>
        <rFont val="Times New Roman"/>
        <family val="1"/>
        <charset val="204"/>
      </rPr>
      <t>әлеуметтік-экономикалық жағдайдың өзгеруіне, еңбек нарығындағы ахуалға, қаржыландыру көлеміне, сыртқы факторларға және бағдарламаны іске асыру тиімділігіне</t>
    </r>
    <r>
      <rPr>
        <b/>
        <sz val="11"/>
        <color theme="1"/>
        <rFont val="Times New Roman"/>
        <family val="1"/>
        <charset val="204"/>
      </rPr>
      <t xml:space="preserve"> байланысты.</t>
    </r>
  </si>
  <si>
    <r>
      <rPr>
        <b/>
        <sz val="11"/>
        <rFont val="Times New Roman"/>
        <family val="1"/>
        <charset val="204"/>
      </rPr>
      <t>Бюджеттік бағдарлама</t>
    </r>
    <r>
      <rPr>
        <sz val="11"/>
        <color rgb="FF0000FF"/>
        <rFont val="Times New Roman"/>
        <family val="1"/>
        <charset val="204"/>
      </rPr>
      <t xml:space="preserve"> Жамбыл облысында халықты жұмыспен қамту деңгейін арттыру және әлеуметтік қолдаумен қызметін қамтамасыз ету қажеттілігіне байланысты,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негізінде жоспарланды.</t>
    </r>
  </si>
  <si>
    <r>
      <t xml:space="preserve">Сипаттама (негіздеме), оның ішінде ағымдағы мәртебе: </t>
    </r>
    <r>
      <rPr>
        <sz val="11"/>
        <color rgb="FF0000FF"/>
        <rFont val="Times New Roman"/>
        <family val="1"/>
        <charset val="204"/>
      </rPr>
      <t>Шығыстар Жамбыл облысында халықты жұмыспен қамтуға жәрдемдесу шараларын іске асыруға, әлеуметтік осал топтарға әлеуметтік қолдау көрсетуге, әлеуметтік төлемдер мен қызметтерді қаржыландыруға, сондай-ақ жұмыспен қамту және әлеуметтік бағдарламаларды ұйымдастыру мен сүйемелдеуге бағытталған.</t>
    </r>
    <r>
      <rPr>
        <b/>
        <sz val="11"/>
        <rFont val="Times New Roman"/>
        <family val="1"/>
        <charset val="204"/>
      </rPr>
      <t/>
    </r>
  </si>
  <si>
    <t>№ 1 «Арнаулы әлеуметтік қызметтер ұсыну орталығы» КММ</t>
  </si>
  <si>
    <t>№ 2 «Арнаулы әлеуметтік қызметтер ұсыну орталығы» КММ</t>
  </si>
  <si>
    <t>Стационарлық жағдайда мүгедектігі бар адамдарға, егде жастағы азаматтарға және қиын өмірлік жағдайға тап болған азаматтарға әлеуметтік қолдау көрсету және олардың өмір сүру сапасын жақсарту</t>
  </si>
  <si>
    <t>млн тенге</t>
  </si>
  <si>
    <t>Медициналық-әлеуметтік мекемелерде психоневрологиялық аурулары бар мүгедектігі бар адамдарға көрсетілетін қызметтердің тиімділігін арттыр</t>
  </si>
  <si>
    <t>Реабилитациялық орталықтарда арнаулы әлеуметтік қызметтер көрсету арқылы мүгедектерге әлеуметтік қолдау көрсету және олардың өмір сүру сапасын жақсарту.</t>
  </si>
  <si>
    <t>Стационарлық жағдайда психоневрологиялық патологиясы бар мүгедек балаларға арнаулы әлеуметтік қызметтер көрсетудің тиімділігін арттыру.</t>
  </si>
  <si>
    <t>Отбасылық зорлық-зомбылыққа ұшыраған және қиын өмірлік жағдайға тап болған адамдарға арнаулы әлеуметтік қызметтер көрсетудің тиімділігін арттыру</t>
  </si>
  <si>
    <t>Мемлекеттік әлеуметтік тапсырысты үкіметтік емес ұйымдарға орналастыру арқылы әлеуметтік осал топтарға көрсетілетін қызметтердің тиімділігін арттыру</t>
  </si>
  <si>
    <t>Мүгедектердің құқықтарын қамтамасыз ету және өмір сүру сапасын жақсарту мақсатында кохлеарлық имплантқа арналған сөйлеу процессорын алу, ауыстыру және баптау қызметтерін көрсету</t>
  </si>
  <si>
    <t>Мүгедектер мен әлеуметтік осал топтарды әлеуметтік қызметтермен қамту деңгейі</t>
  </si>
  <si>
    <t>Арнайы қызмет көрсету үшін жағдайды жақсарту</t>
  </si>
  <si>
    <t>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халықтың әл-ауқаты мен өмір сүру деңгейінің сапасын арттыру</t>
  </si>
  <si>
    <t xml:space="preserve">001 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 </t>
  </si>
  <si>
    <t xml:space="preserve">002 Қарттар мен мүгедектерге арнаулы әлеуметтік қызметтер көрсету </t>
  </si>
  <si>
    <t>013 Мүгедектігі психоневрологиялық аурулары бар адамдарға арнаулы әлеуметтік қызметтер көрсету</t>
  </si>
  <si>
    <t xml:space="preserve">014 Оңалту орталықтарында мүгедектігі бар адамдарға арнаулы әлеуметтік қызметтер көрсету </t>
  </si>
  <si>
    <t xml:space="preserve">015 Психоневрологиялық патологиясы юар мүгедек балаларға арнаулы әлеуметтік қызмет көрсету </t>
  </si>
  <si>
    <t xml:space="preserve">028 Тұрмыстық зорлық-зомбылық құрбандарына арнаулы әлеуметтік қызметтер көрсету </t>
  </si>
  <si>
    <t xml:space="preserve">018 Мемлекеттік әлеуметтік тапсырыс арқылы әлеуметтік қызметтер көрсету </t>
  </si>
  <si>
    <t xml:space="preserve">076 Үкіметтік емес ұйымдардың жартылай стационар жағдайында мүгедектігі бар адамдар үшін әлеуметтік қызметтер көрсетуі </t>
  </si>
  <si>
    <t xml:space="preserve">053 Мүгедекьігі бар адамдарға кохлеарлық имплаттарға сөйлеу процессорларын ауыстыру және баптау жөніндегі қызметтер </t>
  </si>
  <si>
    <t xml:space="preserve">113 Мүгедек адамдардың құқықтарын қамтамасыз ету және өмір сүру сапасын жақсарту </t>
  </si>
  <si>
    <t xml:space="preserve">067 АӘҚ объектілерінің материалдық-техникалық базасын жинақтау </t>
  </si>
  <si>
    <t>031 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</si>
  <si>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Жергілікті атқарушы органдар тарапынан Міндетті әлеуметтік медициналық сақтандыруға (МӘМС жарналар төленген адамдардың үлесі</t>
  </si>
  <si>
    <t>064 Еңбек мобильділігі орталықтары мен мансап орталықтарының жұмыспен қамту мәселелері жөніндегі азаматтарды әлеуметтік қолдау бойынша кызметтін қамтамасыз ету</t>
  </si>
  <si>
    <t>Мүгедектігі бар адамдарды жұмысқа орналастыру үшін арнайы жүмыс орындарын құруға жұмыс берушінің шығындарын субсидиялау</t>
  </si>
  <si>
    <t>069 Мүгедектігі бар адамдарды жұмысқа орналастыру үшін арнайы жүмыс орындарын құруға жұмыс берушінің шығындарын субсидиялау</t>
  </si>
  <si>
    <t>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облыстық бюджеттен төменгі деңгейдегі ұйымдарға мақсатты трансферттерді қамтамасыз ету</t>
  </si>
  <si>
    <t>068 Жұмыспен қамту бағдарламасы</t>
  </si>
  <si>
    <t>Халықты тұрақты және нәтижелі жұмыспен қамтуға жәрдемдесу, жұмыссыздық деңгейін төмендету және азаматтардың еңбек нарығындағы бәсекеге қабілеттілігін арттыру</t>
  </si>
  <si>
    <t>062 Біліктілік жүйесін дамыту</t>
  </si>
  <si>
    <t>Халықтың табыс деңгейін тұрақты және өнімді жұмыспен қамтуды қамтамасыз ету арқылы арттыру.</t>
  </si>
  <si>
    <t>Жамбыл облысында халықты жұмыспен қамтуға жәрдемдесу және еңбек ресурстарының мобильдігін қамтамасыз ету арқылы кәсіпкерлікті дамыту ұлттық жобасының міндеттерін шешу арқылы өзін-өзі жұмыспен қамтушыларды, жұмыссыздарды және біліктілігі жоқ адамдарды өнімді жұмыспен қамтуды қамтамасыз ету.</t>
  </si>
  <si>
    <t>066 Сенім білдірілген агентке жастардың кәсіпкерлік бастамасына жәрдемдесу үшін бюджеттік кредиттер беру жөніндегі қызметтеріне ақы төлеу</t>
  </si>
  <si>
    <t>Жастардың экономикалық өзгерістерге толыққанды қатысушы болуына жағдай жасау.</t>
  </si>
  <si>
    <t>007 Мемлекеттік органдардың күрделі шығыстары</t>
  </si>
  <si>
    <t>Басқарма қызметкерлерін ақпараттық жүйелермен 100% қамтамасыз ету, санитарлық нормаларға сәйкес жұмыс істеу үшін жағдай жасау,</t>
  </si>
  <si>
    <t>Басқарма бағдарламалары</t>
  </si>
  <si>
    <t xml:space="preserve">Жастар практикасы </t>
  </si>
  <si>
    <t>Қоғамдық жұмыс</t>
  </si>
  <si>
    <t>Алғашқы жұмыс орны</t>
  </si>
  <si>
    <t>Ұрпақтар келісім-шарты</t>
  </si>
  <si>
    <t>Күміс жас</t>
  </si>
  <si>
    <t>Мүгедектерге әлеуметтік жұмыс орнын субсидиялау</t>
  </si>
  <si>
    <t>Қысқа мерзімдік оқыту</t>
  </si>
  <si>
    <t>Жұмыс берушілердегі жұмыс орнында оқыту</t>
  </si>
  <si>
    <t>Мемлекеттік гранттарды беруге шығындар (АЕК400)</t>
  </si>
  <si>
    <t>Мүгедектерге әлеуметтік жұмыс орны</t>
  </si>
  <si>
    <t>Еңбек ақыны ішінара субсидиялау</t>
  </si>
  <si>
    <r>
      <rPr>
        <b/>
        <sz val="11"/>
        <color theme="1"/>
        <rFont val="Times New Roman"/>
        <family val="1"/>
        <charset val="204"/>
      </rPr>
      <t>Мемлекеттік көрсетілетін қызметтер тізіліміне сәйкес мемлекеттік көрсетілетін қызметтің коды мен атауы:</t>
    </r>
    <r>
      <rPr>
        <sz val="11"/>
        <color theme="1"/>
        <rFont val="Times New Roman"/>
        <family val="1"/>
        <charset val="204"/>
      </rPr>
      <t xml:space="preserve"> </t>
    </r>
    <r>
      <rPr>
        <sz val="11"/>
        <color rgb="FFFF0000"/>
        <rFont val="Times New Roman"/>
        <family val="1"/>
        <charset val="204"/>
      </rPr>
      <t xml:space="preserve"> 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t>
    </r>
  </si>
  <si>
    <t>Жергілікті бюджеттің есебінен стационар жағдайында әлеуметтік қызмет көрсетілетін психоневрологиялық патологиясы бар 18 жастан асқан  мүгедектер саны</t>
  </si>
  <si>
    <t>Жамбыл облысы әкімдігінің жұмыспен қамтуды үйлестіру және әлеуметтік бағдарламалар басқармасының №5 Арнаулы әлеуметтік қызметтер ұсыну Орталығы коммуналдық мемлекеттік мекемесі</t>
  </si>
  <si>
    <t>Жамбыл облысы әкімдігінің жұмыспен қамтуды үйлестіру және әлеуметтік бағдарламалар басқармасының №6 Арнаулы әлеуметтік қызметтер ұсыну Орталығы коммуналдық мемлекеттік мекемесі</t>
  </si>
  <si>
    <t>Стационар арқылы әлеуметтік қызмет көрсетілетін психоневрологиялық патологиясы бар балалар саны</t>
  </si>
  <si>
    <t>Жалпы сипаттағы трансферттер есебінен жартылай стационар жағдайында үкіметтік емес секторда арнаулы әлеуметтік қызметтермен қамтылған азаматтардың саны</t>
  </si>
  <si>
    <t>Жеңілдетілген кредиттеумен қамтамасыз етілген жастар саны</t>
  </si>
  <si>
    <t>Кохлеарлық импланттарға дәлдеп сөйлеу процессорларын ауыстыру және келтіру бойынша қызметімен қамтылған мүмкіндігі шектеулі балалар саны</t>
  </si>
  <si>
    <t>Кохлеарлық импланттарға дәлдеп сөйлеу процессорларын ауыстыру және келтіру бойынша қызметімен қамтылған мүмкіндігі шектеулі ересек адамдар саны</t>
  </si>
  <si>
    <t>Негізгі құралдар мен жабдықтарды сатып алу;</t>
  </si>
  <si>
    <t>Мемлекеттік секторда жартылай стационар арқылы әлеуметтік қызмет көрсетілетін психоневрологиялық патологиясы бар және тірек-қимыл аппараттары бұзылған мүгедек  балалар саны</t>
  </si>
  <si>
    <r>
      <rPr>
        <b/>
        <sz val="11"/>
        <color theme="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color theme="1"/>
        <rFont val="Times New Roman"/>
        <family val="1"/>
        <charset val="204"/>
      </rPr>
      <t xml:space="preserve"> </t>
    </r>
    <r>
      <rPr>
        <sz val="11"/>
        <color rgb="FFFF0000"/>
        <rFont val="Times New Roman"/>
        <family val="1"/>
        <charset val="204"/>
      </rPr>
      <t xml:space="preserve"> 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t>
    </r>
  </si>
  <si>
    <t>Стационар жағдайында әлеуметтік қызмет алатын қарттар саны</t>
  </si>
  <si>
    <t>Негізгі құралдар мен жабдықтарды сатып алу</t>
  </si>
  <si>
    <r>
      <rPr>
        <b/>
        <sz val="11"/>
        <color theme="1"/>
        <rFont val="Times New Roman"/>
        <family val="1"/>
        <charset val="204"/>
      </rPr>
      <t xml:space="preserve">Түпкілікті нәтиже: </t>
    </r>
    <r>
      <rPr>
        <sz val="11"/>
        <color rgb="FF0000FF"/>
        <rFont val="Times New Roman"/>
        <family val="1"/>
        <charset val="204"/>
      </rPr>
      <t>Арнаулы әлеуметтік қызметпен қамтылған адамдардың үлесі, %</t>
    </r>
  </si>
  <si>
    <r>
      <rPr>
        <b/>
        <sz val="11"/>
        <color theme="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color theme="1"/>
        <rFont val="Times New Roman"/>
        <family val="1"/>
        <charset val="204"/>
      </rPr>
      <t xml:space="preserve"> </t>
    </r>
    <r>
      <rPr>
        <sz val="11"/>
        <color rgb="FF0000FF"/>
        <rFont val="Times New Roman"/>
        <family val="1"/>
        <charset val="204"/>
      </rPr>
      <t xml:space="preserve">
Медициналық-әлеуметтік мекемелерде психоневрологиялық аурулары бар мүгедектігі бар адамдарға көрсетілетін қызметтердің тиімділігін арттыру, %</t>
    </r>
  </si>
  <si>
    <t>Арнаулы әлеуметтік қызмет алушылардың саны</t>
  </si>
  <si>
    <t>МӘМС жарналары төленетін  D/Е санаттарындағы тұлғалар мен жұмыссыздар саны</t>
  </si>
  <si>
    <t>Кәсіби біліктілігін тану үшін біржолғы жолдаманы алған азаматтардың саны</t>
  </si>
  <si>
    <t>мансап орталықтары мен еңбек ұтқырлығы орталығын ұстау</t>
  </si>
  <si>
    <t>тифлотехникалық құралдармен қамтамасыз етілгендердің саны</t>
  </si>
  <si>
    <t>протездік-ортопедиялық құралдармен қамтамасыз етілгендердің саны</t>
  </si>
  <si>
    <t>сурдоқұралдармен (сүйек өткізгіш аппараттармен)қамтамасыз етілгендердің саны</t>
  </si>
  <si>
    <t>арнаулы жүріп-тұру құралдарымен қамтамасыз етілгендердің саны</t>
  </si>
  <si>
    <t>азаматтық қызметшілердің жекелеген санаттарының,мемлекеттік бюджет есебінен ұсталатын ұйымдар қызметкерлерінің,қазыналық кәсіпорындар қызметкерлерінің жалақысы көтеру</t>
  </si>
  <si>
    <t>Жалақысы өсетін медициналық әлеуметтік қызметкерлердің жалақысын көтеру</t>
  </si>
  <si>
    <t>міндетті гигиеналық құралдардмен қамтамасыз ету</t>
  </si>
  <si>
    <t>Мамандарды іздеу орталықтарына жүгінген жастардың ішінде тұрақты жұмыс орындарына орналастырылғандардың саны</t>
  </si>
  <si>
    <t>Жұмыспен қамту органдарына тіркелгендердің ішінде өнімді жұмыспен қамтылған адамдардың саны</t>
  </si>
  <si>
    <t>міндетті гигиеналық құралдардмен қамтамасыз ету (жөргек) ТОХ</t>
  </si>
  <si>
    <t>"Spina Bifida" диагнозды мүгедек балаларды бір реттік қолданылмалы катетерлармен қамтамасыз ету ТОХ</t>
  </si>
  <si>
    <t>cанаторлық-курорттық емдеумен қамтамасыз етілгендердің саны ТОХ</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</si>
  <si>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 мың тенге</t>
  </si>
  <si>
    <t>Жоспар, мың тенге</t>
  </si>
  <si>
    <t>4,8</t>
  </si>
  <si>
    <t>Түпкілікті нәтиже:
Гигиеналық құралдарға мұқтаж мүгедектердің (жоспарланған мүгедектер саны бойынша), «Spina Bifida» диагнозы бар балаларға бір реттік катетерлер және мүгедектіктің жеке қалпына келтіру бағдарламасына сәйкес санаторлық-курорттық емделуге қамтамасыз етілген мүгедектердің үлесі құрайды.</t>
  </si>
  <si>
    <t>Басқару аппаратың ұстау, жұмыспен қамту және әлеуметтік бағдарламаларды іске асыру әлеуметтік саясатты іске асыру көрсетілген әлеуметтік қызметтерді сапа бақылауына алу</t>
  </si>
  <si>
    <r>
      <rPr>
        <b/>
        <sz val="11"/>
        <color theme="1"/>
        <rFont val="Times New Roman"/>
        <family val="1"/>
        <charset val="204"/>
      </rPr>
      <t>Бюджеттік бағдарламаның коды мен атауы:</t>
    </r>
    <r>
      <rPr>
        <sz val="11"/>
        <color theme="1"/>
        <rFont val="Times New Roman"/>
        <family val="1"/>
        <charset val="204"/>
      </rPr>
      <t xml:space="preserve"> </t>
    </r>
    <r>
      <rPr>
        <sz val="11"/>
        <color rgb="FF0000FF"/>
        <rFont val="Times New Roman"/>
        <family val="1"/>
        <charset val="204"/>
      </rPr>
      <t xml:space="preserve">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 </t>
    </r>
  </si>
  <si>
    <t>Создание и реализация региональной политики в сфере занятости и социальных программ в целях повышения качества жизни и благосостояния населения Жамбылской области, улучшение качества социального обслуживания и социальной помощи, %</t>
  </si>
  <si>
    <t>Мұқанов Б.К.</t>
  </si>
  <si>
    <t>Турегельдиев С.Б.</t>
  </si>
  <si>
    <t xml:space="preserve">Медициналық -әлеуметтік мекемелердің  алған басты құралдарға жататын тауарларының саны  </t>
  </si>
  <si>
    <t xml:space="preserve">Удельный вес инвалидов, обеспеченных гигиеническими средствамии  ,   сурдо, тифло средствами, техническими средствами реабилитации, протезно-ортопедическими изделиями, санаторно-курортным лечением (от запланированного количества инвалидов, нуждающихся в гигиенических средствах) в соответствии с индивидуальной программой реабилитации инвалида </t>
  </si>
  <si>
    <t>3633343</t>
  </si>
  <si>
    <t>046 Қазақстан Республикасында мүгедек адамдардың құқықтарын қамтамасыз ету және өмір сүру сапасын жақсарту</t>
  </si>
  <si>
    <t>Мүгедек адамдардың құқықтарын қамтамасыз ету және өмір сүру сапасын жақсарту</t>
  </si>
  <si>
    <t>063 Қазақстан Республикасында мүгедек адамдардың құқықтарын қамтамасыз ету және өмір сүру сапасын жақсарту</t>
  </si>
  <si>
    <t>Жастардың кәсіпкерлік бастамасына жәрдемдесу үшін бюджеттік кредиттер беру</t>
  </si>
  <si>
    <t>Бюджет 2026-2028 год</t>
  </si>
  <si>
    <t>05</t>
  </si>
  <si>
    <t>Трансферты в фонд социального медицинского страхования на взносы государства на обязательное социальное медицинское страхование, уплачиваемые местными исполнительными органами, в том числе</t>
  </si>
  <si>
    <t>ОСМС  категориям Д и Е</t>
  </si>
  <si>
    <t>ОСМС  категориям безработные</t>
  </si>
  <si>
    <t>06</t>
  </si>
  <si>
    <t>За счет средств местного бюджета, в т.ч.</t>
  </si>
  <si>
    <t>ТОХ повышение зарплаты рабочим</t>
  </si>
  <si>
    <t>ТОХ повышение зарплаты медикам</t>
  </si>
  <si>
    <t>За счет средств местного бюджета, т.ч.</t>
  </si>
  <si>
    <t>ТОХ на содержание ЦТМ 30 человек</t>
  </si>
  <si>
    <t>Оказание услуг для детей с инвалидностью с психоневрологическими патологиями, в т.ч.</t>
  </si>
  <si>
    <t xml:space="preserve"> Қордай ауданы (Аухытты ауылы) жартылай стационар жағдайында психоневрологиялық аурулары бар , ТҚА бұзылған 18 жасқа дейінгі мүгедек балаларға әлеуметтік  қызмет көрсету - 66 165,0 мың теңге  /20 адам*12 айға/; /52 000/</t>
  </si>
  <si>
    <t xml:space="preserve"> Тараз қаласы  жартылай стационар жағдайында психоневрологиялық аурулары бар , ТҚА бұзылған 18 жасқа дейінгі мүгедек балаларға әлеуметтік  қызмет көрсету - 61 634 мың теңге  /20 адам*12 айға/; /48 000/</t>
  </si>
  <si>
    <t>предоставление соцуслуг Кандасам</t>
  </si>
  <si>
    <t xml:space="preserve">доңғалақтағы хоспис - </t>
  </si>
  <si>
    <t>"Тең қоғам" жобасы (мүгедектігі бар адамдарды оқыту және жұмысқа орналастыру) 250 мүгедек адам -  (12айға)</t>
  </si>
  <si>
    <t xml:space="preserve">үкіметтік емес сектордағы адам саудасының құрбандарына арнаулы әлеуметтік қызметтер көрсету- </t>
  </si>
  <si>
    <t xml:space="preserve">Тараз қаласы, Байзақ, Жуалы және Жамбыл аудандарының аумағында тұратын мүгедектердің арбаларына техникалық қызмет көрсету және жөндеу 160 адам*11 айға  - 
</t>
  </si>
  <si>
    <t xml:space="preserve">ТОХ Обеспечение прав и улучшение качества жизни лиц с инвалидностью
 (спина бифидо, санкур детям с ментальными нарушениями, гигиенические) </t>
  </si>
  <si>
    <t xml:space="preserve">мб  Обеспечение прав и улучшение качества жизни лиц с инвалидностью </t>
  </si>
  <si>
    <t>ТОХ  ЗАРПЛАТА РАБОЧИМ В РАЙОНЫ</t>
  </si>
  <si>
    <t>ТОХ  ЗАРПЛАТА ИЕДИКАМ цса БОМЖ</t>
  </si>
  <si>
    <t xml:space="preserve"> Құрылған жұмыс орындарының саны</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</si>
  <si>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</si>
  <si>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Жоспар</t>
  </si>
  <si>
    <r>
      <rPr>
        <b/>
        <sz val="11"/>
        <rFont val="Times New Roman"/>
        <family val="1"/>
        <charset val="204"/>
      </rPr>
      <t xml:space="preserve">1. Жетекшілік ететін саладағы/аядағы мемлекеттік саясаттың негізгі бағыттары: </t>
    </r>
    <r>
      <rPr>
        <sz val="11"/>
        <rFont val="Times New Roman"/>
        <family val="1"/>
        <charset val="204"/>
      </rPr>
      <t xml:space="preserve"> Жұмыспен қамтуды үйлестіру және әлеуметтік бағдарламалар басқармасы саласындағы мемлекеттік саясаттың негізгі бағыттары халықты жұмыспен қамтуға жәрдемдесу, еңбек нарығын дамыту және реттеу, әлеуметтік қорғау және әлеуметтік қолдау көрсету, мүгедектігі бар адамдарды әлеуметтік қолдау, арнаулы әлеуметтік қызметтерді дамыту, кедейлікті төмендету және белсенді әлеуметтік саясатты іске асыру, сондай-ақ мемлекеттік және өңірлік бағдарламаларды жүзеге асыру болып табылады.</t>
    </r>
  </si>
  <si>
    <r>
      <t xml:space="preserve">2. Бюджеттік бағдарламалар әкімшісі қызметінің нормативтік-құқықтық негізі: 
</t>
    </r>
    <r>
      <rPr>
        <sz val="11"/>
        <rFont val="Times New Roman"/>
        <family val="1"/>
        <charset val="204"/>
      </rPr>
      <t>Қазақстан Республикасының 2025 жылғы 15 наурыздағы № 171-VII Бюджет кодексі; Қазақстан Республикасының 2023 жылғы 20 сәуірдегі № 224-VII ҚРЗ Әлеуметтік кодексі.</t>
    </r>
  </si>
  <si>
    <r>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r>
    <r>
      <rPr>
        <sz val="11"/>
        <rFont val="Times New Roman"/>
        <family val="1"/>
        <charset val="204"/>
      </rPr>
      <t>Бюджеттік бағдарлама әкімшісінің негізгі мақсаттары: Жамбыл облысында халықты жұмыспен қамту саласындағы мемлекеттік саясатты іске асыруды қамтамасыз ету, әлеуметтік қолдау және әлеуметтік қорғау шараларын қаржыландыруды тиімді жоспарлау мен орындау, әлеуметтік осал топтардың өмір сүру сапасын арттыру, бюджет қаражатын нысаналы және тиімді пайдалануды қамтамасыз ету, сондай-ақ мемлекеттік және өңірлік әлеуметтік бағдарламалардың нәтижелілігін арттыру болып табылады
Қазақстан Республикасының Ұлттық даму жоспарындағы нысаналы индикаторларды жүзеге асыру.
Бюджеттік бағдарлама әкімшісінің функциялары: 
Жұмыспен қамтуды үйлестіру және әлеуметтік бағдарламалар басқармасының бюджеттік бағдарлама әкімшісінің функциялары бюджеттік бағдарламаларды жоспарлау және қалыптастыру, оларды іске асыруды ұйымдастыру және үйлестіру, бюджеттік қаражаттың нысаналы әрі тиімді пайдаланылуын қамтамасыз ету, бюджеттік бағдарламалардың орындалуына мониторинг пен талдау жүргізу, қаржылық және бюджеттік есептілікті дайындау және ұсыну, мемлекеттік сатып алуларды жүзеге асыру, сондай-ақ жұмыспен қамту және әлеуметтік қорғау саласындағы мемлекеттік және өңірлік бағдарламалардың орындалуын қамтамасыз ету болып табылады.
Басқармаға жүктелген функцияларын орындау үшін белгіленген тәртіпте тиісті мемлекеттік органдардан, ұйымдардан, кәсіпорындардан қажетті мәліметтерді, деректерді алу мақсатында мемлекеттік органдармен, өзге де ұйымдармен өзара әрекеттеседі, өз құзыретіндегі мәселелер бойынша келісімдерге, өзге де құқықтық актілерге қол қою, Басқарма құзыретіне кіретін мәселелер бойынша сот органдарына жауапкер немесе талапкер болады, Қазақстан Республикасының заңнамасында көзделген өзге де құқықтарды атқарады. Қазақстан Республикасының қолданыстағы заңнамасының нормаларын сақтау, Қазақстан Республикасы Президентінің, Үкіметінің және өзге де орталық атқарушы органдардың, сондай-ақ облыс әкімінің және әкімдігінің актілері мен тапсырмаларын сапалы және уақтылы орындау, өз құзыреті шегінде сыбайлас жемқорлыққа қарсы іс-қимыл жөнінде шаралар қабылдау, Қазақстан Республикасының заңнамасымен жүктелген басқа да міндеттерді атқарады.</t>
    </r>
  </si>
  <si>
    <r>
      <rPr>
        <b/>
        <sz val="11"/>
        <rFont val="Times New Roman"/>
        <family val="1"/>
        <charset val="204"/>
      </rPr>
      <t>4. 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1"/>
        <rFont val="Times New Roman"/>
        <family val="1"/>
        <charset val="204"/>
      </rPr>
      <t xml:space="preserve">  Жамбыл облысының 2026-2030 жылдарға арналған даму жоспары </t>
    </r>
  </si>
  <si>
    <r>
      <t xml:space="preserve">5. Функцияларды, өкілеттіктерді, құзыреттерді іске асыруға жоспарланатын шығыстар көлемдерінің қысқаша сипаттамасы немесе Қазақстан Республикасының Мемлекеттік жоспарлау жүйесінің құжаттары: </t>
    </r>
    <r>
      <rPr>
        <sz val="11"/>
        <rFont val="Times New Roman"/>
        <family val="1"/>
        <charset val="204"/>
      </rPr>
      <t>Жұмыспен қамтуды үйлестіру және әлеуметтік бағдарламалар басқармасының функцияларын, өкілеттіктері мен құзыреттерін іске асыруға жоспарланатын шығыстар көлемдері Қазақстан Республикасының Мемлекеттік жоспарлау жүйесінің құжаттарына сәйкес қалыптастырылады және халықты жұмыспен қамтуға жәрдемдесу шараларын, әлеуметтік төлемдер мен атаулы әлеуметтік көмекті қаржыландыруды, арнаулы әлеуметтік қызметтер көрсетуді, мүгедектігі бар адамдарды әлеуметтік қолдауды, сондай-ақ мемлекеттік және өңірлік бағдарламаларды іске асыруға бағытталады.</t>
    </r>
  </si>
  <si>
    <r>
      <t xml:space="preserve">«Жамбыл облыстық мүгедек </t>
    </r>
    <r>
      <rPr>
        <b/>
        <sz val="11"/>
        <rFont val="Times New Roman"/>
        <family val="1"/>
        <charset val="204"/>
      </rPr>
      <t>балаларды о</t>
    </r>
    <r>
      <rPr>
        <sz val="11"/>
        <rFont val="Times New Roman"/>
        <family val="1"/>
        <charset val="204"/>
      </rPr>
      <t>ңалту және бейімдеу орталығы»КММ</t>
    </r>
  </si>
  <si>
    <r>
      <rPr>
        <b/>
        <sz val="11"/>
        <rFont val="Times New Roman"/>
        <family val="1"/>
        <charset val="204"/>
      </rPr>
      <t>Бюджеттік бағдарламаның коды мен атауы:</t>
    </r>
    <r>
      <rPr>
        <sz val="11"/>
        <rFont val="Times New Roman"/>
        <family val="1"/>
        <charset val="204"/>
      </rPr>
      <t xml:space="preserve">  001 «Жергілікті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</si>
  <si>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201013 Кандас мәртебесін беру немесе ұзарту
701002 Кандастар мен қоныс аударушыларды қабылдаудың өңірлік квотасына енгізу
702002 Шетелдікке немесе азаматтығы жоқ адамға өз бетінше жұмысқа орналасу үшін біліктілігінің сәйкестігі туралы анықтама беру немесе ұзарту</t>
    </r>
  </si>
  <si>
    <r>
      <t xml:space="preserve">Сипаттама (негіздеме), оның ішінде ағымдағы мәртебе: </t>
    </r>
    <r>
      <rPr>
        <sz val="11"/>
        <rFont val="Times New Roman"/>
        <family val="1"/>
        <charset val="204"/>
      </rPr>
      <t>Шығыстар халықты жұмыспен қамтуға жәрдемдесу және әлеуметтік қолдау шараларын іске асыруға бағытталған</t>
    </r>
  </si>
  <si>
    <r>
      <t>Бюджеттік бағдарлама</t>
    </r>
    <r>
      <rPr>
        <sz val="11"/>
        <rFont val="Times New Roman"/>
        <family val="1"/>
        <charset val="204"/>
      </rPr>
      <t xml:space="preserve"> Жамбыл облысында халықты жұмыспен қамту деңгейін арттыру және әлеуметтік қолдаумен қызметін қамтамасыз ету қажеттілігіне байланысты,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негізінде жоспарланды.</t>
    </r>
  </si>
  <si>
    <r>
      <t xml:space="preserve">Бюджеттік бағдарлама </t>
    </r>
    <r>
      <rPr>
        <sz val="11"/>
        <rFont val="Times New Roman"/>
        <family val="1"/>
        <charset val="204"/>
      </rPr>
      <t xml:space="preserve">Жергілікті деңгейде жұмыспен қамтуды қамтамасыз ету, халыққа әлеуметтік қолдау көрсету, әлеуметтік бағдарламаларды іске асыру және мемлекеттік әлеуметтік саясаттың орындалуын қамтамасыз ету үшін төлеу көзделген. </t>
    </r>
  </si>
  <si>
    <r>
      <t xml:space="preserve">Бағдарламаны іске асыру </t>
    </r>
    <r>
      <rPr>
        <sz val="11"/>
        <rFont val="Times New Roman"/>
        <family val="1"/>
        <charset val="204"/>
      </rPr>
      <t xml:space="preserve">Халықты жұмыспен қамту деңгейін арттыруға, әлеуметтік қолдауға мұқтаж азаматтарды қорғауға, әлеуметтік тұрақтылықты қамтамасыз етуге және мемлекеттік әлеуметтік саясаттың тиімді орындалуына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</si>
  <si>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еңбек нарығындағы өзгерістерге, экономикалық жағдайға, жұмыспен қамтуға жүгінген азаматтар санының өзгеруіне, сондай-ақ әлеуметтік-демографиялық факторларға</t>
    </r>
    <r>
      <rPr>
        <b/>
        <sz val="11"/>
        <rFont val="Times New Roman"/>
        <family val="1"/>
        <charset val="204"/>
      </rPr>
      <t xml:space="preserve"> байланысты.</t>
    </r>
  </si>
  <si>
    <r>
      <rPr>
        <b/>
        <sz val="11"/>
        <rFont val="Times New Roman"/>
        <family val="1"/>
        <charset val="204"/>
      </rPr>
      <t>Бюджеттік бағдарламаның түрі:</t>
    </r>
    <r>
      <rPr>
        <sz val="11"/>
        <rFont val="Times New Roman"/>
        <family val="1"/>
        <charset val="204"/>
      </rPr>
      <t xml:space="preserve"> </t>
    </r>
  </si>
  <si>
    <r>
      <rPr>
        <b/>
        <sz val="11"/>
        <rFont val="Times New Roman"/>
        <family val="1"/>
        <charset val="204"/>
      </rPr>
      <t xml:space="preserve"> мазмұнына байланысты:</t>
    </r>
    <r>
      <rPr>
        <sz val="11"/>
        <rFont val="Times New Roman"/>
        <family val="1"/>
        <charset val="204"/>
      </rPr>
      <t xml:space="preserve"> мемлекеттік функцияларды, өкілеттіктерді жүзеге асыруға және олардан туындайтын мемлекеттік қызметтерді көрсетуге бағытталған бюджеттік бағдарлама</t>
    </r>
  </si>
  <si>
    <r>
      <t xml:space="preserve"> </t>
    </r>
    <r>
      <rPr>
        <b/>
        <sz val="11"/>
        <rFont val="Times New Roman"/>
        <family val="1"/>
        <charset val="204"/>
      </rPr>
      <t xml:space="preserve">мемлекеттік басқару деңгейіне байланысты: </t>
    </r>
    <r>
      <rPr>
        <sz val="11"/>
        <rFont val="Times New Roman"/>
        <family val="1"/>
        <charset val="204"/>
      </rPr>
      <t>облыстық</t>
    </r>
  </si>
  <si>
    <r>
      <t xml:space="preserve"> </t>
    </r>
    <r>
      <rPr>
        <b/>
        <sz val="11"/>
        <rFont val="Times New Roman"/>
        <family val="1"/>
        <charset val="204"/>
      </rPr>
      <t xml:space="preserve">іске асыру тәсіліне байланысты: </t>
    </r>
    <r>
      <rPr>
        <sz val="11"/>
        <rFont val="Times New Roman"/>
        <family val="1"/>
        <charset val="204"/>
      </rPr>
      <t>жеке</t>
    </r>
  </si>
  <si>
    <r>
      <rPr>
        <b/>
        <u/>
        <sz val="11"/>
        <rFont val="Times New Roman"/>
        <family val="1"/>
        <charset val="204"/>
      </rPr>
      <t>ағымдағы</t>
    </r>
    <r>
      <rPr>
        <b/>
        <sz val="11"/>
        <rFont val="Times New Roman"/>
        <family val="1"/>
        <charset val="204"/>
      </rPr>
      <t xml:space="preserve">/даму: </t>
    </r>
    <r>
      <rPr>
        <sz val="11"/>
        <rFont val="Times New Roman"/>
        <family val="1"/>
        <charset val="204"/>
      </rPr>
      <t>ағымдағы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</si>
  <si>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Жамбыл облысы  тұрғындарының  өмір сүру денгейінің  сапасын және әл-ауқатын  арттыру мақсатында жұмыспен  қамту  және әлеуметтік бағдарламалар  саласында өңірлік саясат  құру  және іске асыру, әлеуметтік   қызмет  көрсетудің және әлеуметтік көмектің  сапасын жақсарту, %</t>
    </r>
  </si>
  <si>
    <r>
      <rPr>
        <b/>
        <sz val="11"/>
        <rFont val="Times New Roman"/>
        <family val="1"/>
        <charset val="204"/>
      </rPr>
      <t xml:space="preserve">Түпкілікті нәтиже: </t>
    </r>
    <r>
      <rPr>
        <sz val="11"/>
        <rFont val="Times New Roman"/>
        <family val="1"/>
        <charset val="204"/>
      </rPr>
      <t xml:space="preserve"> Мамандардың біліктілігін арттыру, %</t>
    </r>
  </si>
  <si>
    <r>
      <rPr>
        <b/>
        <sz val="11"/>
        <rFont val="Times New Roman"/>
        <family val="1"/>
        <charset val="204"/>
      </rPr>
      <t>Бюджеттік кіші бағдарламаның коды мен атауы:</t>
    </r>
    <r>
      <rPr>
        <sz val="11"/>
        <rFont val="Times New Roman"/>
        <family val="1"/>
        <charset val="204"/>
      </rPr>
      <t xml:space="preserve"> 015 Жергілікті бюджет қаражаты есебінен</t>
    </r>
  </si>
  <si>
    <r>
      <rPr>
        <b/>
        <sz val="11"/>
        <rFont val="Times New Roman"/>
        <family val="1"/>
        <charset val="204"/>
      </rPr>
      <t>Бюджеттік бағдарламаның коды мен атауы:</t>
    </r>
    <r>
      <rPr>
        <sz val="11"/>
        <rFont val="Times New Roman"/>
        <family val="1"/>
        <charset val="204"/>
      </rPr>
      <t xml:space="preserve">   002 «Жалпы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мүгедектерге арнаулы әлеуметтік қызметтер көрсету».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</si>
  <si>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002 «Жалпы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мүгедектерге арнаулы әлеуметтік қызметтер көрсету».</t>
    </r>
  </si>
  <si>
    <r>
      <t xml:space="preserve">Сипаттама (негіздеме), оның ішінде ағымдағы мәртебе: </t>
    </r>
    <r>
      <rPr>
        <sz val="11"/>
        <rFont val="Times New Roman"/>
        <family val="1"/>
        <charset val="204"/>
      </rPr>
      <t>Шығыстар  қарттарға және мүгедектерге медициналық-әлеуметтік және арнаулы әлеуметтік қызметтер көрсетуді ұйымдастыруға бағытталған</t>
    </r>
  </si>
  <si>
    <r>
      <t>Бюджеттік бағдарлама</t>
    </r>
    <r>
      <rPr>
        <sz val="11"/>
        <rFont val="Times New Roman"/>
        <family val="1"/>
        <charset val="204"/>
      </rPr>
      <t xml:space="preserve"> Жамбыл облысында халықты жұмыспен қамту деңгейін арттыру және әлеуметтік қолдаумен қызметін қамтамасыз ету қажеттілігіне байланысты,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негізінде жоспарланды.</t>
    </r>
  </si>
  <si>
    <r>
      <t xml:space="preserve">Бюджеттік бағдарлама </t>
    </r>
    <r>
      <rPr>
        <sz val="11"/>
        <rFont val="Times New Roman"/>
        <family val="1"/>
        <charset val="204"/>
      </rPr>
      <t xml:space="preserve">арқылы әлеуметтік осал топтарға сапалы арнаулы қызмет көрсету және олардың өмір сүру сапасын жақсарту көзделген. </t>
    </r>
  </si>
  <si>
    <r>
      <t xml:space="preserve">Бағдарламаны іске асыру </t>
    </r>
    <r>
      <rPr>
        <sz val="11"/>
        <rFont val="Times New Roman"/>
        <family val="1"/>
        <charset val="204"/>
      </rPr>
      <t xml:space="preserve">Жамбыл облысында халықты жұмыспен қамтуды арттыруға, әлеуметтік осал топтарды қолдауға және тұрғындардың әлеуметтік жағдайын жақсартуға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</si>
  <si>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қарттар мен мүгедектер санының өзгеруіне, әлеуметтік қызметтерге сұраныстың нақты көлеміне, қаржыландыру көлеміне және орталықтардың техникалық мүмкіндіктеріне</t>
    </r>
    <r>
      <rPr>
        <b/>
        <sz val="11"/>
        <rFont val="Times New Roman"/>
        <family val="1"/>
        <charset val="204"/>
      </rPr>
      <t xml:space="preserve"> байланысты.</t>
    </r>
  </si>
  <si>
    <r>
      <rPr>
        <b/>
        <sz val="11"/>
        <rFont val="Times New Roman"/>
        <family val="1"/>
        <charset val="204"/>
      </rPr>
      <t>Бюджеттік бағдарламаның коды мен атауы:</t>
    </r>
    <r>
      <rPr>
        <sz val="11"/>
        <rFont val="Times New Roman"/>
        <family val="1"/>
        <charset val="204"/>
      </rPr>
      <t xml:space="preserve">  007 «Мемлекеттік органдардың күрделі шығыстары».</t>
    </r>
  </si>
  <si>
    <r>
      <rPr>
        <b/>
        <sz val="11"/>
        <rFont val="Times New Roman"/>
        <family val="1"/>
        <charset val="204"/>
      </rPr>
      <t xml:space="preserve">Мемлекеттік көрсетілетін қызметтер тізіліміне сәйкес мемлекеттік көрсетілетін қызметтің коды мен атауы: </t>
    </r>
    <r>
      <rPr>
        <sz val="11"/>
        <rFont val="Times New Roman"/>
        <family val="1"/>
        <charset val="204"/>
      </rPr>
      <t>007 «Мемлекеттік органдардың күрделі шығыстары».</t>
    </r>
  </si>
  <si>
    <r>
      <t xml:space="preserve">Сипаттама (негіздеме), оның ішінде ағымдағы мәртебе: </t>
    </r>
    <r>
      <rPr>
        <sz val="11"/>
        <rFont val="Times New Roman"/>
        <family val="1"/>
        <charset val="204"/>
      </rPr>
      <t>Шығыстар мемлекеттік органның материалдық-техникалық базасын нығайтуға, ғимараттарды салу, қайта жаңғырту және негізгі құралдарды сатып алу арқылы қызмет тиімділігін арттыруға бағытталған</t>
    </r>
  </si>
  <si>
    <r>
      <t xml:space="preserve">Бюджеттік бағдарлама </t>
    </r>
    <r>
      <rPr>
        <sz val="11"/>
        <rFont val="Times New Roman"/>
        <family val="1"/>
        <charset val="204"/>
      </rPr>
      <t xml:space="preserve">Мемлекеттік органдардың материалдық-техникалық базасын нығайтуға, инфрақұрылымды жаңартуға және олардың қызметін тиімді жүзеге асыру үшін қажетті жағдайларды қамтамасыз етуге көзделген. </t>
    </r>
  </si>
  <si>
    <r>
      <t xml:space="preserve">Бағдарламаны іске асыру </t>
    </r>
    <r>
      <rPr>
        <sz val="11"/>
        <rFont val="Times New Roman"/>
        <family val="1"/>
        <charset val="204"/>
      </rPr>
      <t xml:space="preserve">Мемлекеттік органдардың қызмет тиімділігін арттыруға, инфрақұрылымды жақсартуға және мемлекеттік қызметтердің сапалы әрі үздіксіз көрсетілуін қамтамасыз етуге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</si>
  <si>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жобаларды іске асыру мерзімдерінің өзгеруіне, қаржыландыру көлеміне, мемлекеттік сатып алу рәсімдерінің ұзақтығына, сондай-ақ жобалық-сметалық құжаттаманы түзету қажеттілігіне байланысты</t>
    </r>
    <r>
      <rPr>
        <b/>
        <sz val="11"/>
        <rFont val="Times New Roman"/>
        <family val="1"/>
        <charset val="204"/>
      </rPr>
      <t xml:space="preserve"> 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</si>
  <si>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Мемлекеттік органдардың инфрақұрылымдық объектілерінің салынғаны/жаңартылғаны, негізгі құралдармен қамтамасыз етілу деңгейі, күрделі шығыстар есебінен жүзеге асырылған жобалардың көлемі, %</t>
    </r>
  </si>
  <si>
    <r>
      <rPr>
        <b/>
        <sz val="11"/>
        <rFont val="Times New Roman"/>
        <family val="1"/>
        <charset val="204"/>
      </rPr>
      <t xml:space="preserve">Түпкілікті нәтиже: </t>
    </r>
    <r>
      <rPr>
        <sz val="11"/>
        <rFont val="Times New Roman"/>
        <family val="1"/>
        <charset val="204"/>
      </rPr>
      <t>Басқарма қызметкерлерін ақпараттық жүйелермен 100% қамтамасыз ету, санитарлық нормаларға сәйкес жұмыс істеу үшін жағдай жасау,%</t>
    </r>
  </si>
  <si>
    <r>
      <rPr>
        <b/>
        <sz val="11"/>
        <rFont val="Times New Roman"/>
        <family val="1"/>
        <charset val="204"/>
      </rPr>
      <t>Бюджеттік бағдарламаның коды мен атауы:</t>
    </r>
    <r>
      <rPr>
        <sz val="11"/>
        <rFont val="Times New Roman"/>
        <family val="1"/>
        <charset val="204"/>
      </rPr>
      <t xml:space="preserve">  256 Жұмыспен қамтуды үйлестіру және әлеуметтік бағдарламалар басқармасы</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</si>
  <si>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t>
    </r>
  </si>
  <si>
    <r>
      <t xml:space="preserve">Сипаттама (негіздеме), оның ішінде ағымдағы мәртебе: </t>
    </r>
    <r>
      <rPr>
        <sz val="11"/>
        <rFont val="Times New Roman"/>
        <family val="1"/>
        <charset val="204"/>
      </rPr>
      <t>Шығыстар Жамбыл облысында халықты жұмыспен қамтуға жәрдемдесу шараларын іске асыруға, әлеуметтік осал топтарға әлеуметтік қолдау көрсетуге, әлеуметтік төлемдер мен қызметтерді қаржыландыруға, сондай-ақ жұмыспен қамту және әлеуметтік бағдарламаларды ұйымдастыру мен сүйемелдеуге бағытталған.</t>
    </r>
    <r>
      <rPr>
        <b/>
        <sz val="11"/>
        <rFont val="Times New Roman"/>
        <family val="1"/>
        <charset val="204"/>
      </rPr>
      <t/>
    </r>
  </si>
  <si>
    <r>
      <t xml:space="preserve">Бюджеттік бағдарлама </t>
    </r>
    <r>
      <rPr>
        <sz val="11"/>
        <rFont val="Times New Roman"/>
        <family val="1"/>
        <charset val="204"/>
      </rPr>
      <t xml:space="preserve">арқылы Жамбыл облысында халықты жұмыспен қамту мен әлеуметтік қорғау саласында мемлекеттік саясатты іске асырып, өңірдегі еңбек және әлеуметтік жағдайды жақсарту көзделген. </t>
    </r>
  </si>
  <si>
    <r>
      <t xml:space="preserve">Нысаналы индикатордан бюджеттік бағдарламаның түпкілікті нәтижесінің ауытқуы </t>
    </r>
    <r>
      <rPr>
        <sz val="11"/>
        <rFont val="Times New Roman"/>
        <family val="1"/>
        <charset val="204"/>
      </rPr>
      <t>әлеуметтік-экономикалық жағдайдың өзгеруіне, еңбек нарығындағы ахуалға, қаржыландыру көлеміне, сыртқы факторларға және бағдарламаны іске асыру тиімділігіне</t>
    </r>
    <r>
      <rPr>
        <b/>
        <sz val="11"/>
        <rFont val="Times New Roman"/>
        <family val="1"/>
        <charset val="204"/>
      </rPr>
      <t xml:space="preserve"> байланысты.</t>
    </r>
  </si>
  <si>
    <r>
      <rPr>
        <b/>
        <sz val="11"/>
        <rFont val="Times New Roman"/>
        <family val="1"/>
        <charset val="204"/>
      </rPr>
      <t>Бюджеттік бағдарламаның коды мен атауы:</t>
    </r>
    <r>
      <rPr>
        <sz val="11"/>
        <rFont val="Times New Roman"/>
        <family val="1"/>
        <charset val="204"/>
      </rPr>
      <t xml:space="preserve">  014 «Оңалту орталықтарында қарттарға, мүгедектерге, оның ішінде мүгедек балаларға арнаулы әлеуметтік қызметтер көрсету».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</si>
  <si>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014 «Оңалту орталықтарында қарттарға, мүгедектерге, оның ішінде мүгедек балаларға арнаулы әлеуметтік қызметтер көрсету».</t>
    </r>
  </si>
  <si>
    <r>
      <t xml:space="preserve">Сипаттама (негіздеме), оның ішінде ағымдағы мәртебе: </t>
    </r>
    <r>
      <rPr>
        <sz val="11"/>
        <rFont val="Times New Roman"/>
        <family val="1"/>
        <charset val="204"/>
      </rPr>
      <t>Шығыстар  қарттарға, мүгедектерге және мүгедек балаларға әлеуметтік оңалту және қолдау қызметтерін көрсетуге бағытталған. Бағдарлама ағымдағы кезеңде жоспарға сәйкес іске асырылуда.</t>
    </r>
  </si>
  <si>
    <r>
      <t>Бағдарламаны іске асыру қ</t>
    </r>
    <r>
      <rPr>
        <sz val="11"/>
        <rFont val="Times New Roman"/>
        <family val="1"/>
        <charset val="204"/>
      </rPr>
      <t xml:space="preserve">арттар мен мүгедектердің өмір сапасын арттыруға, олардың әлеуметтік интеграциясын қолдауға және тәуелсіз өмір сүру қабілетін нығайтуға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</si>
  <si>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қарттар мен мүгедектер санының өзгеруіне, әлеуметтік қызметтерге сұраныстың нақты көлеміне, орталықтардың техникалық жабдықталу деңгейіне және қаржыландыру көлеміне </t>
    </r>
    <r>
      <rPr>
        <b/>
        <sz val="11"/>
        <rFont val="Times New Roman"/>
        <family val="1"/>
        <charset val="204"/>
      </rPr>
      <t>байланысты.</t>
    </r>
  </si>
  <si>
    <r>
      <rPr>
        <b/>
        <sz val="11"/>
        <rFont val="Times New Roman"/>
        <family val="1"/>
        <charset val="204"/>
      </rPr>
      <t>Бюджеттік бағдарламаның коды мен атауы:</t>
    </r>
    <r>
      <rPr>
        <sz val="11"/>
        <rFont val="Times New Roman"/>
        <family val="1"/>
        <charset val="204"/>
      </rPr>
      <t xml:space="preserve">   015 "Балалар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 балалар үшін арнаулы әлеуметтік қызметтер көрсету"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</si>
  <si>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015 "Балалар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 балалар үшін арнаулы әлеуметтік қызметтер көрсету"</t>
    </r>
  </si>
  <si>
    <r>
      <rPr>
        <b/>
        <sz val="11"/>
        <rFont val="Times New Roman"/>
        <family val="1"/>
        <charset val="204"/>
      </rPr>
      <t>Бюджеттік бағдарламаның коды мен атауы:</t>
    </r>
    <r>
      <rPr>
        <sz val="11"/>
        <rFont val="Times New Roman"/>
        <family val="1"/>
        <charset val="204"/>
      </rPr>
      <t xml:space="preserve">  018 «Үкіметтік емес ұйымдарда мемлекеттік әлеуметтік тапсырысты орналастыру» .</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</si>
  <si>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018 «Үкіметтік емес ұйымдарда мемлекеттік әлеуметтік тапсырысты орналастыру» .</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</si>
  <si>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Мемлекеттік әлеуметтік тапсырысты үкіметтік емес ұйымдарға орналастыру арқылы әлеуметтік осал топтарға көрсетілетін қызметтердің тиімділігін арттыру, %</t>
    </r>
  </si>
  <si>
    <r>
      <t>Түпкілікті нәтиже:</t>
    </r>
    <r>
      <rPr>
        <sz val="11"/>
        <rFont val="Times New Roman"/>
        <family val="1"/>
        <charset val="204"/>
      </rPr>
      <t>Жекеменшік сектор субъектілерімен қамтылған арнаулы әлеуметтік қызметтер алушылардың үлесі, %</t>
    </r>
  </si>
  <si>
    <r>
      <rPr>
        <b/>
        <sz val="11"/>
        <rFont val="Times New Roman"/>
        <family val="1"/>
        <charset val="204"/>
      </rPr>
      <t>Бюджеттік бағдарламаның коды мен атауы:</t>
    </r>
    <r>
      <rPr>
        <sz val="11"/>
        <rFont val="Times New Roman"/>
        <family val="1"/>
        <charset val="204"/>
      </rPr>
      <t xml:space="preserve"> 028 «Күш көрсету немесе күш көрсету қауіпі салдарынан қиын жағдайларға тап болған тәуекелдер тобындағы адамдарға қызметтер».</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</si>
  <si>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028 «Күш көрсету немесе күш көрсету қауіпі салдарынан қиын жағдайларға тап болған тәуекелдер тобындағы адамдарға қызметтер».</t>
    </r>
  </si>
  <si>
    <r>
      <t xml:space="preserve">Сипаттама (негіздеме), оның ішінде ағымдағы мәртебе: </t>
    </r>
    <r>
      <rPr>
        <sz val="11"/>
        <rFont val="Times New Roman"/>
        <family val="1"/>
        <charset val="204"/>
      </rPr>
      <t>Шығыстар  зорлық-зомбылыққа ұшыраған немесе соққы алу қаупі бар адамдарға, әсіресе тәуекел топтарына, әлеуметтік, құқықтық және психологиялық көмек көрсетуге бағытталған</t>
    </r>
    <r>
      <rPr>
        <b/>
        <sz val="11"/>
        <rFont val="Times New Roman"/>
        <family val="1"/>
        <charset val="204"/>
      </rPr>
      <t/>
    </r>
  </si>
  <si>
    <r>
      <t xml:space="preserve">Бюджеттік бағдарлама </t>
    </r>
    <r>
      <rPr>
        <sz val="11"/>
        <rFont val="Times New Roman"/>
        <family val="1"/>
        <charset val="204"/>
      </rPr>
      <t xml:space="preserve">арқылы қауіпке ұшыраған адамдарға кешенді әлеуметтік қолдау көрсету, олардың қауіпсіздігін қамтамасыз ету және қоғамдағы әлеуметтік интеграциясын қолдау көзделген. </t>
    </r>
  </si>
  <si>
    <r>
      <t xml:space="preserve">Бағдарламаны іске асыру </t>
    </r>
    <r>
      <rPr>
        <sz val="11"/>
        <rFont val="Times New Roman"/>
        <family val="1"/>
        <charset val="204"/>
      </rPr>
      <t xml:space="preserve">қауіп-қатерге ұшыраған азаматтардың өмірін қорғауға, психологиялық тұрақтылыққа қол жеткізуге және құқықтық көмек көрсетуге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</si>
  <si>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тәуекелдер тобына кіретін адамдардың нақты санының өзгеруіне, әлеуметтік қызметтерге сұраныстың көлеміне, қаржыландыру деңгейіне және қызмет көрсетудің тиімділігіне</t>
    </r>
    <r>
      <rPr>
        <b/>
        <sz val="11"/>
        <rFont val="Times New Roman"/>
        <family val="1"/>
        <charset val="204"/>
      </rPr>
      <t xml:space="preserve"> байланысты.</t>
    </r>
  </si>
  <si>
    <r>
      <rPr>
        <b/>
        <sz val="11"/>
        <rFont val="Times New Roman"/>
        <family val="1"/>
        <charset val="204"/>
      </rPr>
      <t>Бюджеттік бағдарламаның коды мен атауы:</t>
    </r>
    <r>
      <rPr>
        <sz val="11"/>
        <rFont val="Times New Roman"/>
        <family val="1"/>
        <charset val="204"/>
      </rPr>
      <t xml:space="preserve">  031 «Жергілікті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</si>
  <si>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031 «Жергілікті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r>
  </si>
  <si>
    <r>
      <t xml:space="preserve">Сипаттама (негіздеме), оның ішінде ағымдағы мәртебе: </t>
    </r>
    <r>
      <rPr>
        <sz val="11"/>
        <rFont val="Times New Roman"/>
        <family val="1"/>
        <charset val="204"/>
      </rPr>
      <t>Шығыстар  жергілікті атқарушы органдардың міндетті әлеуметтік медициналық сақтандыруға мемлекет тарапынан төленетін жарналарын әлеуметтік медициналық сақтандыру қорына аудару арқылы азаматтардың медициналық қызмет алуын қамтамасыз етуге бағытталған.</t>
    </r>
  </si>
  <si>
    <r>
      <t xml:space="preserve">Бюджеттік бағдарлама </t>
    </r>
    <r>
      <rPr>
        <sz val="11"/>
        <rFont val="Times New Roman"/>
        <family val="1"/>
        <charset val="204"/>
      </rPr>
      <t xml:space="preserve">арқылы азаматтардың медициналық қызметке қолжетімділігін қамтамасыз ету және әлеуметтік медициналық сақтандыру жүйесінің тұрақтылығын қолдау  көзделген. </t>
    </r>
  </si>
  <si>
    <r>
      <t xml:space="preserve">Бағдарламаны іске асыру </t>
    </r>
    <r>
      <rPr>
        <sz val="11"/>
        <rFont val="Times New Roman"/>
        <family val="1"/>
        <charset val="204"/>
      </rPr>
      <t xml:space="preserve">медициналық қызметтердің үздіксіз берілуін, сақтандыру қорындағы қаражаттың тиімді пайдалануын және жергілікті деңгейде денсаулық сақтау жүйесінің тұрақтылығын қамтамасыз етуге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</si>
  <si>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міндетті әлеуметтік медициналық сақтандыруға жататын азаматтар санының өзгеруіне, жарналарды есептеу тәртібінің өзгеруіне, қаржыландыру көлеміне және аударымдардың уақтылы жүргізілуіне </t>
    </r>
    <r>
      <rPr>
        <b/>
        <sz val="11"/>
        <rFont val="Times New Roman"/>
        <family val="1"/>
        <charset val="204"/>
      </rPr>
      <t xml:space="preserve"> 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</si>
  <si>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Жергілікті органдар тарапынан төленген жарналардың орындалу деңгейі, %</t>
    </r>
  </si>
  <si>
    <r>
      <t>Түпкілікті нәтиже:</t>
    </r>
    <r>
      <rPr>
        <sz val="11"/>
        <rFont val="Times New Roman"/>
        <family val="1"/>
        <charset val="204"/>
      </rPr>
      <t>Жергілікті деңгейде міндетті әлеуметтік медициналық сақтандыру жүйесінің тұрақтылығы және азаматтардың медициналық қызметке тұрақты қолжетімділігі үлесі, %</t>
    </r>
  </si>
  <si>
    <r>
      <rPr>
        <b/>
        <sz val="11"/>
        <rFont val="Times New Roman"/>
        <family val="1"/>
        <charset val="204"/>
      </rPr>
      <t>Бюджеттік бағдарламаның коды мен атауы:</t>
    </r>
    <r>
      <rPr>
        <sz val="11"/>
        <rFont val="Times New Roman"/>
        <family val="1"/>
        <charset val="204"/>
      </rPr>
      <t xml:space="preserve">  053 «Кохлеарлық импланттарға дәлдеп сөйлеу процессорларын ауыстыру және келтіру бойынша қызмет көрсету»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</si>
  <si>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053 «Кохлеарлық импланттарға дәлдеп сөйлеу процессорларын ауыстыру және келтіру бойынша қызмет көрсету»</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</si>
  <si>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Кохлеарлы имплантқа (коклеарлы импланттармен мүгедектерге қызмет көрсетуге өтініш бергендер арасында) сөйлеу процессорын сатып алу, ауыстыру және түзету қызметтерін алған кохлеарлы импланты бар мүмкіндіктері шектеулі адамдар үлесі , %</t>
    </r>
  </si>
  <si>
    <r>
      <rPr>
        <b/>
        <sz val="11"/>
        <rFont val="Times New Roman"/>
        <family val="1"/>
        <charset val="204"/>
      </rPr>
      <t xml:space="preserve">Түпкілікті нәтиже: </t>
    </r>
    <r>
      <rPr>
        <sz val="11"/>
        <rFont val="Times New Roman"/>
        <family val="1"/>
        <charset val="204"/>
      </rPr>
      <t>Кохлеарлық имплантқа сөйлеу процессорын сатып алу, ауыстыру және Баптау бойынша қызметтер көрсету арқылы мүгедектердің құқықтарын қамтамасыз ету және өмір сүру сапасын жақсарту, %</t>
    </r>
  </si>
  <si>
    <r>
      <rPr>
        <b/>
        <sz val="11"/>
        <rFont val="Times New Roman"/>
        <family val="1"/>
        <charset val="204"/>
      </rPr>
      <t>Бюджеттік бағдарламаның коды мен атауы:</t>
    </r>
    <r>
      <rPr>
        <sz val="11"/>
        <rFont val="Times New Roman"/>
        <family val="1"/>
        <charset val="204"/>
      </rPr>
      <t xml:space="preserve">  062 «Біліктілік жүйесін дамыту»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</si>
  <si>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062 «Біліктілік жүйесін дамыту»</t>
    </r>
  </si>
  <si>
    <r>
      <t xml:space="preserve">Сипаттама (негіздеме), оның ішінде ағымдағы мәртебе: </t>
    </r>
    <r>
      <rPr>
        <sz val="11"/>
        <rFont val="Times New Roman"/>
        <family val="1"/>
        <charset val="204"/>
      </rPr>
      <t xml:space="preserve">Шығыстар  еңбек нарығындағы біліктілік деңгейін көтеру, кәсіби стандарттарды жетілдіру және кадрлардың қабілеттерін арттыруға бағытталған. </t>
    </r>
    <r>
      <rPr>
        <b/>
        <sz val="11"/>
        <rFont val="Times New Roman"/>
        <family val="1"/>
        <charset val="204"/>
      </rPr>
      <t/>
    </r>
  </si>
  <si>
    <r>
      <t xml:space="preserve">Бюджеттік бағдарлама </t>
    </r>
    <r>
      <rPr>
        <sz val="11"/>
        <rFont val="Times New Roman"/>
        <family val="1"/>
        <charset val="204"/>
      </rPr>
      <t xml:space="preserve">еңбек ресурстарының кәсіби біліктілігін арттыру, кадрларды даярлау сапасын жақсарту және еңбек нарығында бәсекеге қабілеттілікті қамтамасыз етуге көзделген. </t>
    </r>
  </si>
  <si>
    <r>
      <t xml:space="preserve">Бағдарламаны іске асыру </t>
    </r>
    <r>
      <rPr>
        <sz val="11"/>
        <rFont val="Times New Roman"/>
        <family val="1"/>
        <charset val="204"/>
      </rPr>
      <t xml:space="preserve">кәсіби стандарттарды енгізу арқылы кадрлардың біліктілік деңгейін көтеруге және еңбек нарығында олардың мүмкіндіктерін кеңейтуге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</si>
  <si>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Оқытуға қатысқан азаматтар санының өзгеруіне, кәсіби стандарттарды енгізу мерзімінің өзгеруіне, қаржыландыру деңгейіне және кадрларды сертификаттау процесінің тиімділігіне </t>
    </r>
    <r>
      <rPr>
        <b/>
        <sz val="11"/>
        <rFont val="Times New Roman"/>
        <family val="1"/>
        <charset val="204"/>
      </rPr>
      <t>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</si>
  <si>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Жамбыл облысында халықты жұмыспен қамтуға жәрдемдесу және еңбек ресурстарының мобильдігін қамтамасыз ету арқылы кәсіпкерлікті дамыту ұлттық жобасының міндеттерін шешу арқылы өзін-өзі жұмыспен қамтушыларды, жұмыссыздарды және біліктілігі жоқ адамдарды өнімді жұмыспен қамтуды қамтамасыз ету, %</t>
    </r>
  </si>
  <si>
    <r>
      <rPr>
        <b/>
        <sz val="11"/>
        <rFont val="Times New Roman"/>
        <family val="1"/>
        <charset val="204"/>
      </rPr>
      <t xml:space="preserve">Түпкілікті нәтиже: </t>
    </r>
    <r>
      <rPr>
        <sz val="11"/>
        <rFont val="Times New Roman"/>
        <family val="1"/>
        <charset val="204"/>
      </rPr>
      <t>Жұмыссыздық деңгейі, %</t>
    </r>
  </si>
  <si>
    <t>4,7</t>
  </si>
  <si>
    <r>
      <rPr>
        <b/>
        <sz val="11"/>
        <rFont val="Times New Roman"/>
        <family val="1"/>
        <charset val="204"/>
      </rPr>
      <t>Бюджеттік бағдарламаның коды мен атауы:</t>
    </r>
    <r>
      <rPr>
        <sz val="11"/>
        <rFont val="Times New Roman"/>
        <family val="1"/>
        <charset val="204"/>
      </rPr>
      <t xml:space="preserve">   064 «Еңбек мобильділігі орталықтары мен мансап орталықтарының жұмыспен қамту мәселелері жөніндегі азаматтарды әлеуметтік қолдау бойынша кызметтін қамтамасыз ету»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</si>
  <si>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701003 Жұмыссыздарды тіркеу</t>
    </r>
  </si>
  <si>
    <r>
      <t xml:space="preserve">Сипаттама (негіздеме), оның ішінде ағымдағы мәртебе: </t>
    </r>
    <r>
      <rPr>
        <sz val="11"/>
        <rFont val="Times New Roman"/>
        <family val="1"/>
        <charset val="204"/>
      </rPr>
      <t xml:space="preserve">Шығыстар  еңбек мобильділігі орталықтары мен мансап орталықтары арқылы азаматтарды жұмыспен қамту және әлеуметтік қолдау қызметтерін ұйымдастыруға бағытталған. </t>
    </r>
    <r>
      <rPr>
        <b/>
        <sz val="11"/>
        <rFont val="Times New Roman"/>
        <family val="1"/>
        <charset val="204"/>
      </rPr>
      <t/>
    </r>
  </si>
  <si>
    <r>
      <t xml:space="preserve">Бюджеттік бағдарлама </t>
    </r>
    <r>
      <rPr>
        <sz val="11"/>
        <rFont val="Times New Roman"/>
        <family val="1"/>
        <charset val="204"/>
      </rPr>
      <t xml:space="preserve">Жұмыс іздеуші азаматтарға, соның ішінде жастар мен осал топтарға, кәсіби қолдау көрсету және олардың еңбек нарығына бейімделуін қамтамасыз етуге көзделген. </t>
    </r>
  </si>
  <si>
    <r>
      <t xml:space="preserve">Бағдарламаны іске асыру </t>
    </r>
    <r>
      <rPr>
        <sz val="11"/>
        <rFont val="Times New Roman"/>
        <family val="1"/>
        <charset val="204"/>
      </rPr>
      <t xml:space="preserve">Азаматтарды жұмыспен қамтуға, мансаптық дамуына, еңбек нарығында бәсекеге қабілетті болуына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</si>
  <si>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жұмыс іздеушілер санының өзгеруіне, еңбек нарығындағы сұранысқа, орталықтардың қызмет көрсету мүмкіндіктеріне және қаржыландыру деңгейіне </t>
    </r>
    <r>
      <rPr>
        <b/>
        <sz val="11"/>
        <rFont val="Times New Roman"/>
        <family val="1"/>
        <charset val="204"/>
      </rPr>
      <t xml:space="preserve"> 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</si>
  <si>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Табысы ең төменгі күнкөріс деңгейінен /кедейлік шегінен төмен халықтың үлесі , %</t>
    </r>
  </si>
  <si>
    <t>Түпкілікті нәтиже:</t>
  </si>
  <si>
    <r>
      <rPr>
        <b/>
        <sz val="11"/>
        <rFont val="Times New Roman"/>
        <family val="1"/>
        <charset val="204"/>
      </rPr>
      <t>Бюджеттік бағдарламаның коды мен атауы:</t>
    </r>
    <r>
      <rPr>
        <sz val="11"/>
        <rFont val="Times New Roman"/>
        <family val="1"/>
        <charset val="204"/>
      </rPr>
      <t xml:space="preserve">  066 «Сенім білдірілген агентке жастардың кәсіпкерлік бастамасына жәрдемдесу үшін бюджеттік кредиттер беру жөніндегі қызметтеріне ақы төлеу»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</si>
  <si>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066 «Сенім білдірілген агентке жастардың кәсіпкерлік бастамасына жәрдемдесу үшін бюджеттік кредиттер беру жөніндегі қызметтеріне ақы төлеу»</t>
    </r>
  </si>
  <si>
    <r>
      <t xml:space="preserve">Сипаттама (негіздеме), оның ішінде ағымдағы мәртебе: </t>
    </r>
    <r>
      <rPr>
        <sz val="11"/>
        <rFont val="Times New Roman"/>
        <family val="1"/>
        <charset val="204"/>
      </rPr>
      <t>Шығыстар жастарға кредит беру бағдарламасы аясында сенім білдірілген өкілге (агентке) жылдық 2,5% мөлшерінде сыйақы төлеуге бағытталады.</t>
    </r>
  </si>
  <si>
    <r>
      <t xml:space="preserve">Бюджеттік бағдарлама </t>
    </r>
    <r>
      <rPr>
        <sz val="11"/>
        <rFont val="Times New Roman"/>
        <family val="1"/>
        <charset val="204"/>
      </rPr>
      <t xml:space="preserve">жастарға кредит беру бағдарламасы бойынша сенім білдірілген өкілге (агентке) жылдық 2,5% мөлшерінде сыйақы төлеу көзделген. </t>
    </r>
  </si>
  <si>
    <r>
      <t xml:space="preserve">Бағдарламаны іске асыру </t>
    </r>
    <r>
      <rPr>
        <sz val="11"/>
        <rFont val="Times New Roman"/>
        <family val="1"/>
        <charset val="204"/>
      </rPr>
      <t xml:space="preserve">жастарға экономикалық өзгерістердің толыққанды қатысушысы болуына жағдай жасауға </t>
    </r>
    <r>
      <rPr>
        <b/>
        <sz val="11"/>
        <rFont val="Times New Roman"/>
        <family val="1"/>
        <charset val="204"/>
      </rPr>
      <t>мүмкіндік береді</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</si>
  <si>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Жеңілдетілген кредиттеумен қамтылған жастар үлесі, %</t>
    </r>
  </si>
  <si>
    <r>
      <rPr>
        <b/>
        <sz val="11"/>
        <rFont val="Times New Roman"/>
        <family val="1"/>
        <charset val="204"/>
      </rPr>
      <t>Бюджеттік бағдарламаның коды мен атауы:</t>
    </r>
    <r>
      <rPr>
        <sz val="11"/>
        <rFont val="Times New Roman"/>
        <family val="1"/>
        <charset val="204"/>
      </rPr>
      <t xml:space="preserve"> 067 «Ведомстволық бағыныстағы мемлекеттік мекемелер мен ұйымдардың күрделі шығыстары».</t>
    </r>
  </si>
  <si>
    <r>
      <rPr>
        <b/>
        <sz val="11"/>
        <rFont val="Times New Roman"/>
        <family val="1"/>
        <charset val="204"/>
      </rPr>
      <t xml:space="preserve">Мемлекеттік көрсетілетін қызметтер тізіліміне сәйкес мемлекеттік көрсетілетін қызметтің коды мен атауы: </t>
    </r>
    <r>
      <rPr>
        <sz val="11"/>
        <rFont val="Times New Roman"/>
        <family val="1"/>
        <charset val="204"/>
      </rPr>
      <t>067 «Ведомстволық бағыныстағы мемлекеттік мекемелер мен ұйымдардың күрделі шығыстары».</t>
    </r>
  </si>
  <si>
    <r>
      <t xml:space="preserve">Сипаттама (негіздеме), оның ішінде ағымдағы мәртебе: </t>
    </r>
    <r>
      <rPr>
        <sz val="11"/>
        <rFont val="Times New Roman"/>
        <family val="1"/>
        <charset val="204"/>
      </rPr>
      <t>Шығыстар мемлекеттік органдардың материалдық-техникалық базасын нығайтуға, ғимараттарды салу, қайта жаңғырту және негізгі құралдарды сатып алу арқылы қызмет тиімділігін арттыруға бағытталған</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</si>
  <si>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Бағынысты мемлекеттік мекемелер мен ұйымдардың материалдық-техникалық базасын жаңғырту және нығайту деңгейі, %</t>
    </r>
  </si>
  <si>
    <r>
      <rPr>
        <b/>
        <sz val="11"/>
        <rFont val="Times New Roman"/>
        <family val="1"/>
        <charset val="204"/>
      </rPr>
      <t>Бюджеттік бағдарламаның коды мен атауы:</t>
    </r>
    <r>
      <rPr>
        <sz val="11"/>
        <rFont val="Times New Roman"/>
        <family val="1"/>
        <charset val="204"/>
      </rPr>
      <t xml:space="preserve">  068 «Жұмыспен қамту бағдарламасы»</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</si>
  <si>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701004 Жұмыспен қамтуға жәрдемдесудің белсенді шараларына қатысуға жолдамалар беру</t>
    </r>
  </si>
  <si>
    <t xml:space="preserve">Түпкілікті нәтиже: </t>
  </si>
  <si>
    <r>
      <rPr>
        <b/>
        <sz val="11"/>
        <rFont val="Times New Roman"/>
        <family val="1"/>
        <charset val="204"/>
      </rPr>
      <t>Бюджеттік бағдарламаның коды мен атауы:</t>
    </r>
    <r>
      <rPr>
        <sz val="11"/>
        <rFont val="Times New Roman"/>
        <family val="1"/>
        <charset val="204"/>
      </rPr>
      <t xml:space="preserve">  069 «Мүгедектігі бар адамдарды жұмысқа орналастыру үшін арнайы жүмыс орындарын құруға жұмыс берушінің шығындарын субсидиялау»</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</si>
  <si>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069 «Мүгедектігі бар адамдарды жұмысқа орналастыру үшін арнайы жүмыс орындарын құруға жұмыс берушінің шығындарын субсидиялау»</t>
    </r>
  </si>
  <si>
    <r>
      <t xml:space="preserve">Бюджеттік бағдарлама </t>
    </r>
    <r>
      <rPr>
        <sz val="11"/>
        <rFont val="Times New Roman"/>
        <family val="1"/>
        <charset val="204"/>
      </rPr>
      <t xml:space="preserve">Жамбыл облысында Жұмыспен қамту және әлеуметтік бағдарламалар саласындағы өңірлік саясатты іске асыру, әлеуметтік қызметтер көрсету және әлеуметтік көмек көрсету сапасын жақсарту мақсатында төмен тұрған ұйымдарды облыстық бюджеттен нысаналы трансферттермен қамтамасыз етуге көзделген. </t>
    </r>
  </si>
  <si>
    <r>
      <t xml:space="preserve">Бағдарламаны іске асыру </t>
    </r>
    <r>
      <rPr>
        <sz val="11"/>
        <rFont val="Times New Roman"/>
        <family val="1"/>
        <charset val="204"/>
      </rPr>
      <t xml:space="preserve">Бағдарламаны іске асыру мүгедектігі бар адамдарды жұмыспен қамтуды кеңейтуге, жұмыс берушілерді арнайы жұмыс орындарын құруға ынталандыруға және инклюзивті еңбек ортасын қалыптастыруға </t>
    </r>
    <r>
      <rPr>
        <b/>
        <sz val="11"/>
        <rFont val="Times New Roman"/>
        <family val="1"/>
        <charset val="204"/>
      </rPr>
      <t>мүмкіндік береді</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</si>
  <si>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Жамбыл облысында жұмыспен қамту және әлеуметтік бағдарламалар саласындағы өңірлік саясатты іске асыру, әлеуметтік қызметтер мен әлеуметтік көмектің көрсетілу сапасын жақсарту мақсатында облыстық бюджеттен төменгі деңгейдегі ұйымдарға мақсатты трансферттерді қамтамасыз ету,%</t>
    </r>
  </si>
  <si>
    <r>
      <rPr>
        <b/>
        <sz val="11"/>
        <rFont val="Times New Roman"/>
        <family val="1"/>
        <charset val="204"/>
      </rPr>
      <t>Бюджеттік бағдарламаның коды мен атауы:</t>
    </r>
    <r>
      <rPr>
        <sz val="11"/>
        <rFont val="Times New Roman"/>
        <family val="1"/>
        <charset val="204"/>
      </rPr>
      <t xml:space="preserve"> 076 «Үкіметтік емес ұйымдардың жартылай стационар жағдайында мүгедектігі бар адамдар үшін әлеуметтік қызметтер көрсетуі»</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</si>
  <si>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076 «Үкіметтік емес ұйымдардың жартылай стационар жағдайында мүгедектігі бар адамдар үшін әлеуметтік қызметтер көрсетуі»</t>
    </r>
  </si>
  <si>
    <r>
      <t xml:space="preserve">Сипаттама (негіздеме), оның ішінде ағымдағы мәртебе: </t>
    </r>
    <r>
      <rPr>
        <sz val="11"/>
        <rFont val="Times New Roman"/>
        <family val="1"/>
        <charset val="204"/>
      </rPr>
      <t>Шығыстар  үкіметтік емес ұйымдар арқылы жартылай стационар жағдайында мүгедектігі бар адамдарға арнаулы әлеуметтік қызметтер көрсетуді ұйымдастыруға бағытталған.</t>
    </r>
  </si>
  <si>
    <r>
      <t>Бюджеттік бағдарлама</t>
    </r>
    <r>
      <rPr>
        <sz val="11"/>
        <rFont val="Times New Roman"/>
        <family val="1"/>
        <charset val="204"/>
      </rPr>
      <t xml:space="preserve"> мүгедектігі бар адамдарды әлеуметтік қолдау, оңалту және олардың қоғамға бейімделуін қамтамасыз ету.</t>
    </r>
  </si>
  <si>
    <r>
      <t xml:space="preserve">Бағдарламаны іске асыру </t>
    </r>
    <r>
      <rPr>
        <sz val="11"/>
        <rFont val="Times New Roman"/>
        <family val="1"/>
        <charset val="204"/>
      </rPr>
      <t xml:space="preserve">мүгедектігі бар адамдардың өмір сапасын арттыруға, әлеуметтік интеграциясын қолдауға және тәуелсіз өмір сүру дағдыларын дамытуға мүмкіндік береді.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</si>
  <si>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Қызмет алушылар санының өзгеруіне, үкіметтік емес ұйымдардың қызмет көрсету мүмкіндіктеріне, қаржыландыру көлеміне және қызметтерді ұйымдастыру тиімділігіне </t>
    </r>
    <r>
      <rPr>
        <b/>
        <sz val="11"/>
        <rFont val="Times New Roman"/>
        <family val="1"/>
        <charset val="204"/>
      </rPr>
      <t xml:space="preserve"> байланысты.</t>
    </r>
  </si>
  <si>
    <r>
      <rPr>
        <b/>
        <sz val="11"/>
        <color rgb="FFC00000"/>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color rgb="FFC00000"/>
        <rFont val="Times New Roman"/>
        <family val="1"/>
        <charset val="204"/>
      </rPr>
      <t xml:space="preserve"> 
Арнаулы әлеуметтік қызметтермен қамтылғандардың үлесі., %</t>
    </r>
  </si>
  <si>
    <r>
      <rPr>
        <b/>
        <sz val="11"/>
        <rFont val="Times New Roman"/>
        <family val="1"/>
        <charset val="204"/>
      </rPr>
      <t>Бюджеттік бағдарламаның коды мен атауы:</t>
    </r>
    <r>
      <rPr>
        <sz val="11"/>
        <rFont val="Times New Roman"/>
        <family val="1"/>
        <charset val="204"/>
      </rPr>
      <t xml:space="preserve">  113 «Жергілікті бюджеттерден берілетін ағымдағы нысалы трансферттер»</t>
    </r>
  </si>
  <si>
    <r>
      <rPr>
        <b/>
        <sz val="11"/>
        <rFont val="Times New Roman"/>
        <family val="1"/>
        <charset val="204"/>
      </rPr>
      <t>Мемлекеттік көрсетілетін қызметтер тізіліміне сәйкес мемлекеттік көрсетілетін қызметтің коды мен атауы:</t>
    </r>
    <r>
      <rPr>
        <sz val="11"/>
        <rFont val="Times New Roman"/>
        <family val="1"/>
        <charset val="204"/>
      </rPr>
      <t xml:space="preserve">  113 «Жергілікті бюджеттерден берілетін ағымдағы нысалы трансферттер»</t>
    </r>
  </si>
  <si>
    <r>
      <t xml:space="preserve">Сипаттама (негіздеме), оның ішінде ағымдағы мәртебе: </t>
    </r>
    <r>
      <rPr>
        <sz val="11"/>
        <rFont val="Times New Roman"/>
        <family val="1"/>
        <charset val="204"/>
      </rPr>
      <t>Шығыстар  жергілікті бюджеттерден түрлі әлеуметтік, инфрақұрылымдық және қызмет көрсету мақсаттарына берілетін ағымдағы трансферттерді ұйымдастыруға бағытталған.</t>
    </r>
  </si>
  <si>
    <r>
      <t xml:space="preserve">Бюджеттік бағдарлама </t>
    </r>
    <r>
      <rPr>
        <sz val="11"/>
        <rFont val="Times New Roman"/>
        <family val="1"/>
        <charset val="204"/>
      </rPr>
      <t xml:space="preserve">жергілікті деңгейде мемлекеттік қызметтерді қаржыландыруды қамтамасыз ету, әлеуметтік міндеттемелерді орындау және бюджет теңгерімін сақтауға көзделген. </t>
    </r>
  </si>
  <si>
    <r>
      <t xml:space="preserve">Бағдарламаны іске асыру </t>
    </r>
    <r>
      <rPr>
        <sz val="11"/>
        <rFont val="Times New Roman"/>
        <family val="1"/>
        <charset val="204"/>
      </rPr>
      <t xml:space="preserve">жергілікті бюджеттердің тұрақтылығын қолдауға, әлеуметтік және коммуналдық қызметтердің үздіксіз көрсетілуін қамтамасыз етуге </t>
    </r>
    <r>
      <rPr>
        <b/>
        <sz val="11"/>
        <rFont val="Times New Roman"/>
        <family val="1"/>
        <charset val="204"/>
      </rPr>
      <t>мүмкіндік береді</t>
    </r>
  </si>
  <si>
    <r>
      <t xml:space="preserve">Нысаналы индикатордан бюджеттік бағдарламаның түпкілікті нәтижесінің ауытқуы </t>
    </r>
    <r>
      <rPr>
        <sz val="11"/>
        <rFont val="Times New Roman"/>
        <family val="1"/>
        <charset val="204"/>
      </rPr>
      <t xml:space="preserve">берілетін трансферттердің көлемі мен бағыттарының өзгеруіне, жергілікті бюджеттердің кіріс деңгейіне және қаржылық жоспарлаудың нақтылығына </t>
    </r>
    <r>
      <rPr>
        <b/>
        <sz val="11"/>
        <rFont val="Times New Roman"/>
        <family val="1"/>
        <charset val="204"/>
      </rPr>
      <t xml:space="preserve"> байланысты.</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</si>
  <si>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Гигиеналық құралдармен және тізімді кеңейту (гигиеналық құралдарды қажет ететін мүгедектердің жоспарлы санынан), ымдау тілі мамандарының қызметтерімен, ымдау тілімен, аудио, тифло құралдарымен, оңалтудың техникалық құралдарымен, протездік-ортопедиялық бұйымдармен қамтамасыз етілген мүгедектердің үлесі , мүгедектерді оңалтудың жеке бағдарламасына сәйкес санаториялық-курорттық емдеуы, %</t>
    </r>
  </si>
  <si>
    <r>
      <rPr>
        <b/>
        <sz val="11"/>
        <rFont val="Times New Roman"/>
        <family val="1"/>
        <charset val="204"/>
      </rPr>
      <t xml:space="preserve">Түпкілікті нәтиже: </t>
    </r>
    <r>
      <rPr>
        <sz val="11"/>
        <rFont val="Times New Roman"/>
        <family val="1"/>
        <charset val="204"/>
      </rPr>
      <t>Жергілікті бюджеттер арқылы әлеуметтік қызметтердің тұрақты және тиімді көрсетілуі, %</t>
    </r>
  </si>
  <si>
    <r>
      <rPr>
        <b/>
        <sz val="11"/>
        <rFont val="Times New Roman"/>
        <family val="1"/>
        <charset val="204"/>
      </rPr>
      <t xml:space="preserve">Түпкілікті нәтиже: </t>
    </r>
    <r>
      <rPr>
        <sz val="11"/>
        <rFont val="Times New Roman"/>
        <family val="1"/>
        <charset val="204"/>
      </rPr>
      <t>Стационарлық жағдайда мүгедектігі бар адамдарға, егде жастағы азаматтарға және қиын өмірлік жағдайға тап болған азаматтарға әлеуметтік қолдау көрсету және олардың өмір сүру сапасын жақсарту, %</t>
    </r>
  </si>
  <si>
    <r>
      <rPr>
        <b/>
        <sz val="11"/>
        <rFont val="Times New Roman"/>
        <family val="1"/>
        <charset val="204"/>
      </rPr>
      <t xml:space="preserve">Түпкілікті нәтиже: </t>
    </r>
    <r>
      <rPr>
        <sz val="11"/>
        <rFont val="Times New Roman"/>
        <family val="1"/>
        <charset val="204"/>
      </rPr>
      <t>Медициналық-әлеуметтік мекемелерде психоневрологиялық аурулары бар мүгедектігі бар адамдарға көрсетілетін қызметтердің тиімділігін арттыру, %</t>
    </r>
  </si>
  <si>
    <r>
      <rPr>
        <b/>
        <sz val="11"/>
        <rFont val="Times New Roman"/>
        <family val="1"/>
        <charset val="204"/>
      </rPr>
      <t xml:space="preserve">Түпкілікті нәтиже: </t>
    </r>
    <r>
      <rPr>
        <sz val="11"/>
        <rFont val="Times New Roman"/>
        <family val="1"/>
        <charset val="204"/>
      </rPr>
      <t>Оңалту орталықтарында көрсетілген әлеуметтік қызметтер саны, қамтылған қарттар мен мүгедектер саны, көрсетілетін қызметтердің сапасы мен қолжетімділігі, %</t>
    </r>
  </si>
  <si>
    <r>
      <rPr>
        <b/>
        <sz val="11"/>
        <rFont val="Times New Roman"/>
        <family val="1"/>
        <charset val="204"/>
      </rPr>
      <t xml:space="preserve">Түпкілікті нәтиже: </t>
    </r>
    <r>
      <rPr>
        <sz val="11"/>
        <rFont val="Times New Roman"/>
        <family val="1"/>
        <charset val="204"/>
      </rPr>
      <t>Стационарлық жағдайда психоневрологиялық патологиясы бар мүгедек балаларға арнаулы әлеуметтік қызметтер көрсетудің тиімділігін арттыру, %</t>
    </r>
  </si>
  <si>
    <r>
      <rPr>
        <b/>
        <sz val="11"/>
        <rFont val="Times New Roman"/>
        <family val="1"/>
        <charset val="204"/>
      </rPr>
      <t xml:space="preserve">Түпкілікті нәтиже: </t>
    </r>
    <r>
      <rPr>
        <sz val="11"/>
        <rFont val="Times New Roman"/>
        <family val="1"/>
        <charset val="204"/>
      </rPr>
      <t>Көмек көрсетілген тәуекелдер тобына кіретін адамдар саны, көрсетілген әлеуметтік, құқықтық және психологиялық қызметтердің көлемі, %</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</si>
  <si>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Арнаулы әлеуметтік қызметтермен қамтылғандардың үлесі., %</t>
    </r>
  </si>
  <si>
    <r>
      <rPr>
        <b/>
        <sz val="11"/>
        <rFont val="Times New Roman"/>
        <family val="1"/>
        <charset val="204"/>
      </rPr>
      <t xml:space="preserve">Түпкілікті нәтиже: 
</t>
    </r>
    <r>
      <rPr>
        <sz val="11"/>
        <rFont val="Times New Roman"/>
        <family val="1"/>
        <charset val="204"/>
      </rPr>
      <t>Басқармаға бағынысты мекемелерді материалдық-техникалық жарақтандырумен қамтамасыз ету үлесі жоспарланған көлемнен, %</t>
    </r>
  </si>
  <si>
    <t>Төрегелдиев С.Б.</t>
  </si>
  <si>
    <t>Мемлекеттiк мекеме басшысының м.а. ______________________________________________________________</t>
  </si>
  <si>
    <t xml:space="preserve">  Төрегелдиев С.Б.</t>
  </si>
  <si>
    <t>Мемлекеттiк мекеме  басшысының м.а.  ______________________________________________________________</t>
  </si>
  <si>
    <t>Абдибекова А.С.</t>
  </si>
  <si>
    <t xml:space="preserve">Мүгедектерге жұмыс орындарындағы еңбекақысын субсидиялау </t>
  </si>
  <si>
    <t xml:space="preserve"> (мемлекеттік мекеме басшысының м.а. қолы)</t>
  </si>
  <si>
    <t>Жалпы сипаттағы трансферттер есебінен жартылай стационар жағдайында үкіметтік емес секторда арнаулы әлеуметтік қызметтермен қамтылған психоневрологиялық патологиясы бар азаматтардың саны</t>
  </si>
  <si>
    <t>Жалпы сипаттағы трансферттер есебінен жартылай стационар жағдайында үкіметтік емес секторда арнаулы әлеуметтік қызметтермен қамтылғантірек-қимыл аппараты бұзылған азаматтардың саны</t>
  </si>
  <si>
    <t>Бюджетттік жоспарлау және бухгалтерлік есеп бөлімінің басшысы      ________________________</t>
  </si>
  <si>
    <t xml:space="preserve">  Жабағиева Г.Ш.</t>
  </si>
  <si>
    <t>Бюджетттік жоспарлау және бухгалтерлік есеп бөлімінің басшысы      __________________________________________________________________</t>
  </si>
  <si>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001 «Жергілікті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</si>
  <si>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002 «Жалпы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мүгедектерге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</si>
  <si>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007 «Мемлекеттік органдардың күрделі шығыстары».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</si>
  <si>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013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мүгедектер үшін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</si>
  <si>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014 «Оңалту орталықтарында қарттарға, мүгедектерге, оның ішінде мүгедек балаларға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</si>
  <si>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015 "Балалар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 балалар үшін арнаулы әлеуметтік қызметтер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</si>
  <si>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018 «Үкіметтік емес ұйымдарда мемлекеттік әлеуметтік тапсырысты орналастыру».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</si>
  <si>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r>
    <r>
      <rPr>
        <sz val="11"/>
        <rFont val="Times New Roman"/>
        <family val="1"/>
        <charset val="204"/>
      </rPr>
      <t xml:space="preserve"> 
Арнаулы әлеуметтік қызметтермен қамтылғандардың үлесі, %</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</si>
  <si>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028 «Күш көрсету немесе күш көрсету қауіпі салдарынан қиын жағдайларға тап болған тәуекелдер тобындағы адамдарға қызметтер».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</si>
  <si>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031 «Жергілікті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</si>
  <si>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053 «Кохлеарлық импланттарға дәлдеп сөйлеу процессорларын ауыстыру және келтіру бойынша қызмет көрсету».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</si>
  <si>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062 «Біліктілік жүйесін дамыту».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</si>
  <si>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064 «Еңбек мобильділігі орталықтары мен мансап орталықтарының жұмыспен қамту мәселелері жөніндегі азаматтарды әлеуметтік қолдау бойынша кызметтін қамтамасыз ету».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</si>
  <si>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066 «Сенім білдірілген агентке жастардың кәсіпкерлік бастамасына жәрдемдесу үшін бюджеттік кредиттер беру жөніндегі қызметтеріне ақы төлеу».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</si>
  <si>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067 «Ведомстволық бағыныстағы мемлекеттік мекемелер мен ұйымдардың күрделі шығыстары».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</si>
  <si>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068 «Жұмыспен қамту бағдарламасы».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</si>
  <si>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069 «Мүгедектігі бар адамдарды жұмысқа орналастыру үшін арнайы жүмыс орындарын құруға жұмыс берушінің шығындарын субсидиялау».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</si>
  <si>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 xml:space="preserve">Мемлекеттік органдар функцияларының тізіліміне сәйкес мемлекеттік орган функциясының (функцияларының) коды мен атауы: </t>
    </r>
    <r>
      <rPr>
        <sz val="11"/>
        <rFont val="Times New Roman"/>
        <family val="1"/>
        <charset val="204"/>
      </rPr>
      <t>076 «Үкіметтік емес ұйымдардың жартылай стационар жағдайында мүгедектігі бар адамдар үшін әлеуметтік қызметтер көрсетуі».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</si>
  <si>
    <r>
      <rPr>
        <b/>
        <sz val="11"/>
        <rFont val="Times New Roman"/>
        <family val="1"/>
        <charset val="204"/>
      </rPr>
      <t>Мемлекеттік органдар функцияларының тізіліміне сәйкес мемлекеттік орган функциясының (функцияларының) коды мен атауы:</t>
    </r>
    <r>
      <rPr>
        <sz val="11"/>
        <rFont val="Times New Roman"/>
        <family val="1"/>
        <charset val="204"/>
      </rPr>
      <t xml:space="preserve">  113 «Жергілікті бюджеттерден берілетін ағымдағы нысалы трансферттер». Қазақстан Республикасының 2025 жылғы 15 наурыздағы № 171-VII Бюджет кодексі; Қазақстан Республикасының 2023 жылғы 20 сәуірдегі № 224-VII ҚРЗ Әлеуметтік кодексі бұйрықтары
1) «2026-2028  жылдарға арналған облыстық бюджет туралы» Жамбыл облыстық мәслихатының 2025 жылғы 12 желтоқсандағы № 29-3 шешімі;
2)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5 мамырдағы  №33-2 шешімі
3) «2026-2028  жылдарға арналған облыстық бюджет туралы» Жамбыл облыстық мәслихатының 2025 жылғы 12 желтоқсандағы № 29-3 шешіміне өзгерістер енгізу туралы» Жамбыл облыстық мәслихатының 2026 жылғы 30 шілдедегі  №35-2 шешімі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</si>
</sst>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0"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Times New Roman"/>
      <family val="1"/>
      <charset val="204"/>
    </font>
    <font>
      <b/>
      <sz val="11"/>
      <color theme="1"/>
      <name val="Times New Roman"/>
      <family val="1"/>
      <charset val="204"/>
    </font>
    <font>
      <b/>
      <u/>
      <sz val="11"/>
      <color theme="1"/>
      <name val="Times New Roman"/>
      <family val="1"/>
      <charset val="204"/>
    </font>
    <font>
      <sz val="10"/>
      <color rgb="FF000000"/>
      <name val="Times New Roman"/>
      <family val="1"/>
      <charset val="204"/>
    </font>
    <font>
      <b/>
      <sz val="16"/>
      <color rgb="FF1E1E1E"/>
      <name val="Times New Roman"/>
      <family val="1"/>
      <charset val="204"/>
    </font>
    <font>
      <sz val="16"/>
      <color rgb="FF1E1E1E"/>
      <name val="Times New Roman"/>
      <family val="1"/>
      <charset val="204"/>
    </font>
    <font>
      <b/>
      <sz val="22"/>
      <color rgb="FF1E1E1E"/>
      <name val="Times New Roman"/>
      <family val="1"/>
      <charset val="204"/>
    </font>
    <font>
      <b/>
      <u/>
      <sz val="22"/>
      <color rgb="FF1E1E1E"/>
      <name val="Times New Roman"/>
      <family val="1"/>
      <charset val="204"/>
    </font>
    <font>
      <b/>
      <sz val="11"/>
      <name val="Times New Roman"/>
      <family val="1"/>
      <charset val="204"/>
    </font>
    <font>
      <sz val="11"/>
      <color rgb="FFFF0000"/>
      <name val="Times New Roman"/>
      <family val="1"/>
      <charset val="204"/>
    </font>
    <font>
      <sz val="11"/>
      <color rgb="FF0000FF"/>
      <name val="Times New Roman"/>
      <family val="1"/>
      <charset val="204"/>
    </font>
    <font>
      <sz val="9"/>
      <color theme="1"/>
      <name val="Times New Roman"/>
      <family val="1"/>
      <charset val="204"/>
    </font>
    <font>
      <b/>
      <u/>
      <sz val="24"/>
      <color rgb="FF1E1E1E"/>
      <name val="Times New Roman"/>
      <family val="1"/>
      <charset val="204"/>
    </font>
    <font>
      <b/>
      <sz val="18"/>
      <color rgb="FF1E1E1E"/>
      <name val="Times New Roman"/>
      <family val="1"/>
      <charset val="204"/>
    </font>
    <font>
      <sz val="12"/>
      <color theme="1"/>
      <name val="Times New Roman"/>
      <family val="1"/>
      <charset val="204"/>
    </font>
    <font>
      <b/>
      <sz val="12"/>
      <color theme="1"/>
      <name val="Times New Roman"/>
      <family val="1"/>
      <charset val="204"/>
    </font>
    <font>
      <sz val="11"/>
      <color theme="1"/>
      <name val="Calibri"/>
      <family val="2"/>
      <scheme val="minor"/>
    </font>
    <font>
      <i/>
      <sz val="12"/>
      <color theme="1"/>
      <name val="Times New Roman"/>
      <family val="1"/>
      <charset val="204"/>
    </font>
    <font>
      <sz val="11"/>
      <name val="Calibri"/>
      <family val="2"/>
      <scheme val="minor"/>
    </font>
    <font>
      <sz val="11"/>
      <name val="Times New Roman"/>
      <family val="1"/>
      <charset val="204"/>
    </font>
    <font>
      <sz val="12"/>
      <color rgb="FFFF0000"/>
      <name val="Times New Roman"/>
      <family val="1"/>
      <charset val="204"/>
    </font>
    <font>
      <sz val="11"/>
      <color rgb="FFFF0000"/>
      <name val="Calibri"/>
      <family val="2"/>
      <scheme val="minor"/>
    </font>
    <font>
      <sz val="12"/>
      <name val="Times New Roman"/>
      <family val="1"/>
      <charset val="204"/>
    </font>
    <font>
      <sz val="18"/>
      <color rgb="FF1E1E1E"/>
      <name val="Times New Roman"/>
      <family val="1"/>
      <charset val="204"/>
    </font>
    <font>
      <b/>
      <u/>
      <sz val="13"/>
      <name val="Times New Roman"/>
      <family val="1"/>
      <charset val="204"/>
    </font>
    <font>
      <b/>
      <sz val="13"/>
      <name val="Times New Roman"/>
      <family val="1"/>
      <charset val="204"/>
    </font>
    <font>
      <b/>
      <u/>
      <sz val="11"/>
      <name val="Times New Roman"/>
      <family val="1"/>
      <charset val="204"/>
    </font>
    <font>
      <sz val="9"/>
      <name val="Times New Roman"/>
      <family val="1"/>
      <charset val="204"/>
    </font>
    <font>
      <b/>
      <sz val="12"/>
      <name val="Times New Roman"/>
      <family val="1"/>
      <charset val="204"/>
    </font>
    <font>
      <i/>
      <sz val="11"/>
      <name val="Times New Roman"/>
      <family val="1"/>
      <charset val="204"/>
    </font>
    <font>
      <sz val="11"/>
      <color rgb="FFC00000"/>
      <name val="Times New Roman"/>
      <family val="1"/>
      <charset val="204"/>
    </font>
    <font>
      <b/>
      <sz val="11"/>
      <color rgb="FFC00000"/>
      <name val="Times New Roman"/>
      <family val="1"/>
      <charset val="204"/>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79998168889431442"/>
        <bgColor indexed="64"/>
      </patternFill>
    </fill>
    <fill>
      <patternFill patternType="solid">
        <fgColor theme="4"/>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00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4" fillId="0" borderId="0"/>
  </cellStyleXfs>
  <cellXfs count="244">
    <xf numFmtId="0" fontId="0" fillId="0" borderId="0" xfId="0"/>
    <xf numFmtId="3" fontId="18" fillId="0" borderId="10" xfId="0" applyNumberFormat="1" applyFont="1" applyBorder="1" applyAlignment="1">
      <alignment horizontal="center" vertical="center"/>
    </xf>
    <xf numFmtId="0" fontId="18" fillId="0" borderId="0" xfId="0" applyFont="1" applyAlignment="1">
      <alignment vertical="center" wrapText="1"/>
    </xf>
    <xf numFmtId="0" fontId="18" fillId="0" borderId="0" xfId="0" applyFont="1" applyAlignment="1">
      <alignment horizontal="center" vertical="center" wrapText="1"/>
    </xf>
    <xf numFmtId="0" fontId="18" fillId="0" borderId="0" xfId="0" applyFont="1"/>
    <xf numFmtId="0" fontId="22" fillId="0" borderId="0" xfId="0" applyFont="1" applyAlignment="1">
      <alignment vertical="center" wrapText="1"/>
    </xf>
    <xf numFmtId="0" fontId="23" fillId="0" borderId="0" xfId="0" applyFont="1" applyAlignment="1">
      <alignment vertical="top" wrapText="1"/>
    </xf>
    <xf numFmtId="0" fontId="23" fillId="0" borderId="0" xfId="0" applyFont="1" applyAlignment="1">
      <alignment vertical="center" wrapText="1"/>
    </xf>
    <xf numFmtId="0" fontId="25" fillId="0" borderId="0" xfId="0" applyFont="1" applyAlignment="1">
      <alignment vertical="center" wrapText="1"/>
    </xf>
    <xf numFmtId="0" fontId="19" fillId="0" borderId="10" xfId="0" applyFont="1" applyBorder="1" applyAlignment="1">
      <alignment horizontal="left" vertical="center" wrapText="1"/>
    </xf>
    <xf numFmtId="0" fontId="19" fillId="0" borderId="0" xfId="0" applyFont="1" applyAlignment="1">
      <alignment vertical="center"/>
    </xf>
    <xf numFmtId="0" fontId="18" fillId="0" borderId="0" xfId="0" applyFont="1" applyAlignment="1">
      <alignment vertical="center"/>
    </xf>
    <xf numFmtId="0" fontId="18" fillId="0" borderId="10" xfId="0" applyFont="1" applyBorder="1" applyAlignment="1">
      <alignment vertical="center"/>
    </xf>
    <xf numFmtId="0" fontId="28" fillId="0" borderId="10" xfId="0" applyFont="1" applyBorder="1" applyAlignment="1">
      <alignment horizontal="center" vertical="center"/>
    </xf>
    <xf numFmtId="0" fontId="28" fillId="0" borderId="10" xfId="0" applyFont="1" applyBorder="1" applyAlignment="1">
      <alignment horizontal="center" vertical="center" wrapText="1"/>
    </xf>
    <xf numFmtId="3" fontId="27" fillId="0" borderId="10" xfId="0" applyNumberFormat="1" applyFont="1" applyBorder="1" applyAlignment="1">
      <alignment horizontal="center" vertical="center"/>
    </xf>
    <xf numFmtId="0" fontId="28" fillId="0" borderId="10" xfId="0" applyFont="1" applyBorder="1" applyAlignment="1">
      <alignment horizontal="left" vertical="center" wrapText="1"/>
    </xf>
    <xf numFmtId="0" fontId="18" fillId="0" borderId="10" xfId="0" applyFont="1" applyBorder="1" applyAlignment="1">
      <alignment horizontal="left" vertical="center" wrapText="1"/>
    </xf>
    <xf numFmtId="0" fontId="19" fillId="0" borderId="10" xfId="0" applyFont="1" applyBorder="1" applyAlignment="1">
      <alignment horizontal="center" vertical="center" wrapText="1"/>
    </xf>
    <xf numFmtId="0" fontId="18" fillId="0" borderId="10" xfId="0" applyFont="1" applyBorder="1" applyAlignment="1">
      <alignment horizontal="center" vertical="center" wrapText="1"/>
    </xf>
    <xf numFmtId="3" fontId="18" fillId="0" borderId="10" xfId="0" applyNumberFormat="1" applyFont="1" applyBorder="1" applyAlignment="1">
      <alignment horizontal="center" vertical="center" wrapText="1"/>
    </xf>
    <xf numFmtId="0" fontId="32" fillId="0" borderId="0" xfId="42" applyFont="1" applyAlignment="1">
      <alignment vertical="center"/>
    </xf>
    <xf numFmtId="49" fontId="33" fillId="0" borderId="0" xfId="42" applyNumberFormat="1" applyFont="1" applyAlignment="1">
      <alignment vertical="center"/>
    </xf>
    <xf numFmtId="0" fontId="18" fillId="0" borderId="0" xfId="42" applyFont="1" applyAlignment="1">
      <alignment horizontal="center" wrapText="1"/>
    </xf>
    <xf numFmtId="0" fontId="32" fillId="0" borderId="0" xfId="42" applyFont="1"/>
    <xf numFmtId="0" fontId="34" fillId="0" borderId="0" xfId="42"/>
    <xf numFmtId="0" fontId="33" fillId="0" borderId="10" xfId="42" applyFont="1" applyBorder="1" applyAlignment="1">
      <alignment horizontal="right" vertical="center"/>
    </xf>
    <xf numFmtId="49" fontId="33" fillId="0" borderId="10" xfId="42" applyNumberFormat="1" applyFont="1" applyBorder="1" applyAlignment="1">
      <alignment vertical="center"/>
    </xf>
    <xf numFmtId="0" fontId="33" fillId="0" borderId="10" xfId="42" applyFont="1" applyBorder="1" applyAlignment="1">
      <alignment vertical="center" wrapText="1"/>
    </xf>
    <xf numFmtId="0" fontId="32" fillId="0" borderId="10" xfId="42" applyFont="1" applyBorder="1" applyAlignment="1">
      <alignment vertical="center"/>
    </xf>
    <xf numFmtId="0" fontId="35" fillId="0" borderId="10" xfId="42" applyFont="1" applyBorder="1" applyAlignment="1">
      <alignment vertical="center" wrapText="1"/>
    </xf>
    <xf numFmtId="0" fontId="33" fillId="0" borderId="10" xfId="42" applyFont="1" applyBorder="1" applyAlignment="1">
      <alignment vertical="center"/>
    </xf>
    <xf numFmtId="0" fontId="33" fillId="33" borderId="10" xfId="42" applyFont="1" applyFill="1" applyBorder="1" applyAlignment="1">
      <alignment vertical="center" wrapText="1"/>
    </xf>
    <xf numFmtId="0" fontId="32" fillId="33" borderId="10" xfId="42" applyFont="1" applyFill="1" applyBorder="1" applyAlignment="1">
      <alignment vertical="center"/>
    </xf>
    <xf numFmtId="0" fontId="35" fillId="33" borderId="10" xfId="42" applyFont="1" applyFill="1" applyBorder="1" applyAlignment="1">
      <alignment vertical="center" wrapText="1"/>
    </xf>
    <xf numFmtId="0" fontId="32" fillId="0" borderId="10" xfId="42" applyFont="1" applyBorder="1" applyAlignment="1">
      <alignment horizontal="center" vertical="center"/>
    </xf>
    <xf numFmtId="49" fontId="33" fillId="0" borderId="14" xfId="42" applyNumberFormat="1" applyFont="1" applyBorder="1" applyAlignment="1">
      <alignment vertical="center"/>
    </xf>
    <xf numFmtId="0" fontId="34" fillId="37" borderId="0" xfId="42" applyFill="1"/>
    <xf numFmtId="0" fontId="34" fillId="38" borderId="0" xfId="42" applyFill="1"/>
    <xf numFmtId="0" fontId="36" fillId="39" borderId="0" xfId="42" applyFont="1" applyFill="1"/>
    <xf numFmtId="3" fontId="18" fillId="0" borderId="10" xfId="42" applyNumberFormat="1" applyFont="1" applyBorder="1" applyAlignment="1">
      <alignment horizontal="center" vertical="center"/>
    </xf>
    <xf numFmtId="0" fontId="28" fillId="0" borderId="0" xfId="0" applyFont="1" applyAlignment="1">
      <alignment horizontal="left" vertical="center" wrapText="1"/>
    </xf>
    <xf numFmtId="0" fontId="28" fillId="0" borderId="0" xfId="0" applyFont="1" applyAlignment="1">
      <alignment horizontal="center" vertical="center" wrapText="1"/>
    </xf>
    <xf numFmtId="3" fontId="18" fillId="0" borderId="0" xfId="0" applyNumberFormat="1" applyFont="1" applyAlignment="1">
      <alignment horizontal="center" vertical="center"/>
    </xf>
    <xf numFmtId="3" fontId="18" fillId="0" borderId="0" xfId="0" applyNumberFormat="1" applyFont="1" applyAlignment="1">
      <alignment horizontal="center" vertical="center" wrapText="1"/>
    </xf>
    <xf numFmtId="1" fontId="18" fillId="0" borderId="10" xfId="0" applyNumberFormat="1"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horizontal="center" vertical="center"/>
    </xf>
    <xf numFmtId="3" fontId="18" fillId="0" borderId="0" xfId="0" applyNumberFormat="1" applyFont="1" applyAlignment="1">
      <alignment vertical="center"/>
    </xf>
    <xf numFmtId="0" fontId="32" fillId="40" borderId="10" xfId="42" applyFont="1" applyFill="1" applyBorder="1" applyAlignment="1">
      <alignment vertical="center"/>
    </xf>
    <xf numFmtId="49" fontId="33" fillId="0" borderId="14" xfId="42" applyNumberFormat="1" applyFont="1" applyBorder="1" applyAlignment="1">
      <alignment vertical="top"/>
    </xf>
    <xf numFmtId="49" fontId="33" fillId="0" borderId="20" xfId="42" applyNumberFormat="1" applyFont="1" applyBorder="1" applyAlignment="1">
      <alignment vertical="top"/>
    </xf>
    <xf numFmtId="0" fontId="33" fillId="0" borderId="0" xfId="0" applyFont="1" applyAlignment="1">
      <alignment vertical="center"/>
    </xf>
    <xf numFmtId="0" fontId="27" fillId="0" borderId="10" xfId="0" applyFont="1" applyBorder="1" applyAlignment="1">
      <alignment horizontal="left" vertical="center" wrapText="1"/>
    </xf>
    <xf numFmtId="0" fontId="32" fillId="41" borderId="10" xfId="42" applyFont="1" applyFill="1" applyBorder="1" applyAlignment="1">
      <alignment vertical="center"/>
    </xf>
    <xf numFmtId="0" fontId="37" fillId="0" borderId="10" xfId="0" applyFont="1" applyBorder="1" applyAlignment="1">
      <alignment vertical="center"/>
    </xf>
    <xf numFmtId="0" fontId="37" fillId="0" borderId="14" xfId="0" applyFont="1" applyBorder="1" applyAlignment="1">
      <alignment horizontal="center" vertical="center" wrapText="1"/>
    </xf>
    <xf numFmtId="0" fontId="37" fillId="0" borderId="10" xfId="0" applyFont="1" applyBorder="1" applyAlignment="1">
      <alignment vertical="center" wrapText="1"/>
    </xf>
    <xf numFmtId="0" fontId="37" fillId="0" borderId="10" xfId="0" applyFont="1" applyBorder="1" applyAlignment="1">
      <alignment horizontal="center" vertical="center" wrapText="1"/>
    </xf>
    <xf numFmtId="3" fontId="37" fillId="0" borderId="10" xfId="0" applyNumberFormat="1" applyFont="1" applyBorder="1" applyAlignment="1">
      <alignment horizontal="center" vertical="center"/>
    </xf>
    <xf numFmtId="0" fontId="37" fillId="0" borderId="16" xfId="0" applyFont="1" applyBorder="1" applyAlignment="1">
      <alignment vertical="center"/>
    </xf>
    <xf numFmtId="49" fontId="37" fillId="0" borderId="10" xfId="0" applyNumberFormat="1" applyFont="1" applyBorder="1" applyAlignment="1">
      <alignment horizontal="center" vertical="center"/>
    </xf>
    <xf numFmtId="0" fontId="37" fillId="0" borderId="12" xfId="0" applyFont="1" applyBorder="1" applyAlignment="1">
      <alignment vertical="center" wrapText="1"/>
    </xf>
    <xf numFmtId="0" fontId="37" fillId="33" borderId="10" xfId="0" applyFont="1" applyFill="1" applyBorder="1" applyAlignment="1">
      <alignment horizontal="center" vertical="center"/>
    </xf>
    <xf numFmtId="0" fontId="34" fillId="0" borderId="0" xfId="42" applyAlignment="1">
      <alignment horizontal="center" vertical="center"/>
    </xf>
    <xf numFmtId="0" fontId="34" fillId="0" borderId="0" xfId="42" applyAlignment="1">
      <alignment horizontal="left" wrapText="1"/>
    </xf>
    <xf numFmtId="0" fontId="34" fillId="0" borderId="0" xfId="42" applyAlignment="1">
      <alignment wrapText="1"/>
    </xf>
    <xf numFmtId="0" fontId="16" fillId="0" borderId="0" xfId="42" applyFont="1" applyAlignment="1">
      <alignment wrapText="1"/>
    </xf>
    <xf numFmtId="0" fontId="32" fillId="0" borderId="0" xfId="42" applyFont="1" applyAlignment="1">
      <alignment horizontal="left" vertical="center"/>
    </xf>
    <xf numFmtId="0" fontId="32" fillId="0" borderId="0" xfId="42" applyFont="1" applyAlignment="1">
      <alignment horizontal="left" wrapText="1"/>
    </xf>
    <xf numFmtId="0" fontId="32" fillId="0" borderId="0" xfId="42" applyFont="1" applyAlignment="1">
      <alignment horizontal="center" vertical="center"/>
    </xf>
    <xf numFmtId="0" fontId="32" fillId="0" borderId="0" xfId="42" applyFont="1" applyAlignment="1">
      <alignment wrapText="1"/>
    </xf>
    <xf numFmtId="164" fontId="33" fillId="0" borderId="0" xfId="42" applyNumberFormat="1" applyFont="1" applyAlignment="1">
      <alignment vertical="center" wrapText="1"/>
    </xf>
    <xf numFmtId="0" fontId="32" fillId="0" borderId="10" xfId="42" applyFont="1" applyBorder="1" applyAlignment="1">
      <alignment horizontal="left" vertical="center"/>
    </xf>
    <xf numFmtId="0" fontId="32" fillId="0" borderId="10" xfId="42" applyFont="1" applyBorder="1" applyAlignment="1">
      <alignment horizontal="left" wrapText="1"/>
    </xf>
    <xf numFmtId="0" fontId="32" fillId="0" borderId="11" xfId="42" applyFont="1" applyBorder="1" applyAlignment="1">
      <alignment wrapText="1"/>
    </xf>
    <xf numFmtId="0" fontId="32" fillId="0" borderId="10" xfId="42" applyFont="1" applyBorder="1" applyAlignment="1">
      <alignment wrapText="1"/>
    </xf>
    <xf numFmtId="0" fontId="34" fillId="0" borderId="10" xfId="42" applyBorder="1" applyAlignment="1">
      <alignment horizontal="left" vertical="center"/>
    </xf>
    <xf numFmtId="0" fontId="34" fillId="0" borderId="10" xfId="42" applyBorder="1" applyAlignment="1">
      <alignment horizontal="center" vertical="center" wrapText="1"/>
    </xf>
    <xf numFmtId="0" fontId="34" fillId="0" borderId="10" xfId="42" applyBorder="1" applyAlignment="1">
      <alignment horizontal="center" wrapText="1"/>
    </xf>
    <xf numFmtId="164" fontId="33" fillId="0" borderId="10" xfId="42" applyNumberFormat="1" applyFont="1" applyBorder="1" applyAlignment="1">
      <alignment horizontal="center" vertical="center" wrapText="1"/>
    </xf>
    <xf numFmtId="49" fontId="32" fillId="38" borderId="10" xfId="42" applyNumberFormat="1" applyFont="1" applyFill="1" applyBorder="1" applyAlignment="1">
      <alignment horizontal="center" vertical="center"/>
    </xf>
    <xf numFmtId="0" fontId="32" fillId="37" borderId="10" xfId="42" applyFont="1" applyFill="1" applyBorder="1" applyAlignment="1">
      <alignment horizontal="center" vertical="center"/>
    </xf>
    <xf numFmtId="0" fontId="32" fillId="37" borderId="10" xfId="42" applyFont="1" applyFill="1" applyBorder="1" applyAlignment="1">
      <alignment wrapText="1"/>
    </xf>
    <xf numFmtId="164" fontId="34" fillId="37" borderId="10" xfId="42" applyNumberFormat="1" applyFill="1" applyBorder="1" applyAlignment="1">
      <alignment horizontal="center" vertical="center"/>
    </xf>
    <xf numFmtId="164" fontId="34" fillId="37" borderId="0" xfId="42" applyNumberFormat="1" applyFill="1"/>
    <xf numFmtId="0" fontId="32" fillId="38" borderId="10" xfId="42" applyFont="1" applyFill="1" applyBorder="1" applyAlignment="1">
      <alignment horizontal="center" vertical="center"/>
    </xf>
    <xf numFmtId="49" fontId="32" fillId="40" borderId="10" xfId="42" applyNumberFormat="1" applyFont="1" applyFill="1" applyBorder="1" applyAlignment="1">
      <alignment horizontal="center" vertical="center"/>
    </xf>
    <xf numFmtId="0" fontId="32" fillId="40" borderId="10" xfId="42" applyFont="1" applyFill="1" applyBorder="1" applyAlignment="1">
      <alignment horizontal="center" vertical="center"/>
    </xf>
    <xf numFmtId="0" fontId="32" fillId="40" borderId="10" xfId="42" applyFont="1" applyFill="1" applyBorder="1" applyAlignment="1">
      <alignment wrapText="1"/>
    </xf>
    <xf numFmtId="164" fontId="34" fillId="40" borderId="10" xfId="42" applyNumberFormat="1" applyFill="1" applyBorder="1" applyAlignment="1">
      <alignment horizontal="center" vertical="center"/>
    </xf>
    <xf numFmtId="164" fontId="34" fillId="38" borderId="0" xfId="42" applyNumberFormat="1" applyFill="1"/>
    <xf numFmtId="49" fontId="32" fillId="0" borderId="10" xfId="42" applyNumberFormat="1" applyFont="1" applyBorder="1" applyAlignment="1">
      <alignment horizontal="center" vertical="center"/>
    </xf>
    <xf numFmtId="0" fontId="38" fillId="0" borderId="10" xfId="42" applyFont="1" applyBorder="1" applyAlignment="1">
      <alignment wrapText="1"/>
    </xf>
    <xf numFmtId="0" fontId="38" fillId="0" borderId="10" xfId="42" applyFont="1" applyBorder="1" applyAlignment="1">
      <alignment horizontal="center" vertical="center"/>
    </xf>
    <xf numFmtId="49" fontId="38" fillId="0" borderId="10" xfId="42" applyNumberFormat="1" applyFont="1" applyBorder="1" applyAlignment="1">
      <alignment horizontal="center" vertical="center"/>
    </xf>
    <xf numFmtId="164" fontId="39" fillId="0" borderId="10" xfId="42" applyNumberFormat="1" applyFont="1" applyBorder="1" applyAlignment="1">
      <alignment horizontal="center" vertical="center"/>
    </xf>
    <xf numFmtId="164" fontId="34" fillId="0" borderId="10" xfId="42" applyNumberFormat="1" applyBorder="1" applyAlignment="1">
      <alignment horizontal="center" vertical="center"/>
    </xf>
    <xf numFmtId="0" fontId="39" fillId="0" borderId="0" xfId="42" applyFont="1"/>
    <xf numFmtId="0" fontId="32" fillId="34" borderId="10" xfId="42" applyFont="1" applyFill="1" applyBorder="1" applyAlignment="1">
      <alignment horizontal="center" vertical="center"/>
    </xf>
    <xf numFmtId="49" fontId="32" fillId="34" borderId="10" xfId="42" applyNumberFormat="1" applyFont="1" applyFill="1" applyBorder="1" applyAlignment="1">
      <alignment horizontal="center" vertical="center"/>
    </xf>
    <xf numFmtId="0" fontId="32" fillId="34" borderId="10" xfId="42" applyFont="1" applyFill="1" applyBorder="1" applyAlignment="1">
      <alignment wrapText="1"/>
    </xf>
    <xf numFmtId="164" fontId="34" fillId="34" borderId="10" xfId="42" applyNumberFormat="1" applyFill="1" applyBorder="1" applyAlignment="1">
      <alignment horizontal="center" vertical="center"/>
    </xf>
    <xf numFmtId="0" fontId="32" fillId="38" borderId="10" xfId="42" applyFont="1" applyFill="1" applyBorder="1" applyAlignment="1">
      <alignment wrapText="1"/>
    </xf>
    <xf numFmtId="164" fontId="34" fillId="38" borderId="10" xfId="42" applyNumberFormat="1" applyFill="1" applyBorder="1" applyAlignment="1">
      <alignment horizontal="center" vertical="center"/>
    </xf>
    <xf numFmtId="0" fontId="40" fillId="39" borderId="10" xfId="42" applyFont="1" applyFill="1" applyBorder="1" applyAlignment="1">
      <alignment horizontal="center" vertical="center"/>
    </xf>
    <xf numFmtId="0" fontId="40" fillId="39" borderId="10" xfId="42" applyFont="1" applyFill="1" applyBorder="1" applyAlignment="1">
      <alignment wrapText="1"/>
    </xf>
    <xf numFmtId="164" fontId="36" fillId="39" borderId="10" xfId="42" applyNumberFormat="1" applyFont="1" applyFill="1" applyBorder="1" applyAlignment="1">
      <alignment horizontal="center" vertical="center"/>
    </xf>
    <xf numFmtId="49" fontId="34" fillId="0" borderId="10" xfId="42" applyNumberFormat="1" applyBorder="1" applyAlignment="1">
      <alignment horizontal="center" vertical="center"/>
    </xf>
    <xf numFmtId="0" fontId="18" fillId="0" borderId="0" xfId="0" applyFont="1" applyAlignment="1">
      <alignment horizontal="left" vertical="center"/>
    </xf>
    <xf numFmtId="0" fontId="37" fillId="0" borderId="10" xfId="0" applyFont="1" applyBorder="1" applyAlignment="1">
      <alignment horizontal="center" vertical="center"/>
    </xf>
    <xf numFmtId="0" fontId="37" fillId="0" borderId="0" xfId="0" applyFont="1" applyAlignment="1">
      <alignment horizontal="left" vertical="center" wrapText="1"/>
    </xf>
    <xf numFmtId="0" fontId="37" fillId="0" borderId="0" xfId="0" applyFont="1" applyAlignment="1">
      <alignment horizontal="center" vertical="center"/>
    </xf>
    <xf numFmtId="0" fontId="37" fillId="0" borderId="0" xfId="0" applyFont="1" applyAlignment="1">
      <alignment vertical="center"/>
    </xf>
    <xf numFmtId="0" fontId="26" fillId="0" borderId="0" xfId="0" applyFont="1" applyAlignment="1">
      <alignment vertical="center"/>
    </xf>
    <xf numFmtId="0" fontId="37" fillId="0" borderId="0" xfId="0" applyFont="1" applyAlignment="1">
      <alignment horizontal="center" vertical="center" wrapText="1"/>
    </xf>
    <xf numFmtId="0" fontId="26" fillId="0" borderId="0" xfId="0" applyFont="1" applyAlignment="1">
      <alignment horizontal="left" vertical="center"/>
    </xf>
    <xf numFmtId="0" fontId="37" fillId="0" borderId="0" xfId="0" applyFont="1" applyAlignment="1">
      <alignment horizontal="left" vertical="center"/>
    </xf>
    <xf numFmtId="3" fontId="37" fillId="0" borderId="0" xfId="0" applyNumberFormat="1" applyFont="1" applyAlignment="1">
      <alignment vertical="center"/>
    </xf>
    <xf numFmtId="49" fontId="37" fillId="0" borderId="0" xfId="0" applyNumberFormat="1" applyFont="1" applyAlignment="1">
      <alignment vertical="center"/>
    </xf>
    <xf numFmtId="0" fontId="37" fillId="0" borderId="0" xfId="0" applyFont="1" applyAlignment="1">
      <alignment vertical="center" wrapText="1"/>
    </xf>
    <xf numFmtId="0" fontId="26" fillId="0" borderId="0" xfId="0" applyFont="1" applyAlignment="1">
      <alignment horizontal="center" vertical="center"/>
    </xf>
    <xf numFmtId="0" fontId="26" fillId="0" borderId="10" xfId="0" applyFont="1" applyBorder="1" applyAlignment="1">
      <alignment horizontal="center" vertical="center"/>
    </xf>
    <xf numFmtId="0" fontId="37" fillId="0" borderId="10" xfId="0" applyFont="1" applyBorder="1" applyAlignment="1">
      <alignment horizontal="left" vertical="center" wrapText="1"/>
    </xf>
    <xf numFmtId="0" fontId="26" fillId="0" borderId="10" xfId="0" applyFont="1" applyBorder="1" applyAlignment="1">
      <alignment horizontal="left" vertical="center" wrapText="1"/>
    </xf>
    <xf numFmtId="1" fontId="37" fillId="0" borderId="10" xfId="0" applyNumberFormat="1" applyFont="1" applyBorder="1" applyAlignment="1">
      <alignment horizontal="center" vertical="center"/>
    </xf>
    <xf numFmtId="0" fontId="26" fillId="0" borderId="10" xfId="0" applyFont="1" applyBorder="1" applyAlignment="1">
      <alignment horizontal="center" vertical="center" wrapText="1"/>
    </xf>
    <xf numFmtId="3" fontId="37" fillId="0" borderId="10" xfId="0" applyNumberFormat="1" applyFont="1" applyBorder="1" applyAlignment="1">
      <alignment horizontal="center" vertical="center" wrapText="1"/>
    </xf>
    <xf numFmtId="3" fontId="37" fillId="0" borderId="0" xfId="0" applyNumberFormat="1" applyFont="1" applyAlignment="1">
      <alignment horizontal="center" vertical="center"/>
    </xf>
    <xf numFmtId="3" fontId="37" fillId="0" borderId="0" xfId="0" applyNumberFormat="1" applyFont="1" applyAlignment="1">
      <alignment horizontal="center" vertical="center" wrapText="1"/>
    </xf>
    <xf numFmtId="0" fontId="46" fillId="0" borderId="0" xfId="0" applyFont="1" applyAlignment="1">
      <alignment vertical="center"/>
    </xf>
    <xf numFmtId="164" fontId="37" fillId="0" borderId="10" xfId="42" applyNumberFormat="1" applyFont="1" applyBorder="1" applyAlignment="1">
      <alignment horizontal="center" vertical="center"/>
    </xf>
    <xf numFmtId="0" fontId="33" fillId="0" borderId="0" xfId="0" applyFont="1" applyAlignment="1">
      <alignment horizontal="center" vertical="center"/>
    </xf>
    <xf numFmtId="49" fontId="37" fillId="0" borderId="0" xfId="0" applyNumberFormat="1" applyFont="1" applyAlignment="1">
      <alignment horizontal="center" vertical="center"/>
    </xf>
    <xf numFmtId="0" fontId="32" fillId="0" borderId="0" xfId="0" applyFont="1" applyAlignment="1">
      <alignment vertical="center"/>
    </xf>
    <xf numFmtId="0" fontId="32" fillId="0" borderId="0" xfId="0" applyFont="1" applyAlignment="1">
      <alignment horizontal="center" vertical="center"/>
    </xf>
    <xf numFmtId="3" fontId="37" fillId="0" borderId="10" xfId="42" applyNumberFormat="1" applyFont="1" applyBorder="1" applyAlignment="1">
      <alignment horizontal="center" vertical="center"/>
    </xf>
    <xf numFmtId="164" fontId="37" fillId="33" borderId="10" xfId="42" applyNumberFormat="1" applyFont="1" applyFill="1" applyBorder="1" applyAlignment="1">
      <alignment horizontal="center" vertical="center"/>
    </xf>
    <xf numFmtId="0" fontId="27" fillId="0" borderId="10" xfId="0" applyFont="1" applyBorder="1" applyAlignment="1">
      <alignment horizontal="center" vertical="center"/>
    </xf>
    <xf numFmtId="0" fontId="47" fillId="0" borderId="10" xfId="0" applyFont="1" applyBorder="1" applyAlignment="1">
      <alignment horizontal="left" vertical="center" wrapText="1"/>
    </xf>
    <xf numFmtId="0" fontId="48" fillId="0" borderId="10" xfId="0" applyFont="1" applyBorder="1" applyAlignment="1">
      <alignment horizontal="left" vertical="center" wrapText="1"/>
    </xf>
    <xf numFmtId="0" fontId="37" fillId="33" borderId="0" xfId="0" applyFont="1" applyFill="1" applyAlignment="1">
      <alignment vertical="center"/>
    </xf>
    <xf numFmtId="0" fontId="26" fillId="33" borderId="10" xfId="0" applyFont="1" applyFill="1" applyBorder="1" applyAlignment="1">
      <alignment horizontal="center" vertical="center" wrapText="1"/>
    </xf>
    <xf numFmtId="0" fontId="37" fillId="33" borderId="10" xfId="0" applyFont="1" applyFill="1" applyBorder="1" applyAlignment="1">
      <alignment horizontal="left" vertical="center" wrapText="1"/>
    </xf>
    <xf numFmtId="0" fontId="37" fillId="33" borderId="10" xfId="0" applyFont="1" applyFill="1" applyBorder="1" applyAlignment="1">
      <alignment horizontal="center" vertical="center" wrapText="1"/>
    </xf>
    <xf numFmtId="3" fontId="37" fillId="33" borderId="10" xfId="0" applyNumberFormat="1" applyFont="1" applyFill="1" applyBorder="1" applyAlignment="1">
      <alignment horizontal="center" vertical="center"/>
    </xf>
    <xf numFmtId="3" fontId="37" fillId="33" borderId="10" xfId="0" applyNumberFormat="1" applyFont="1" applyFill="1" applyBorder="1" applyAlignment="1">
      <alignment horizontal="center" vertical="center" wrapText="1"/>
    </xf>
    <xf numFmtId="49" fontId="48" fillId="0" borderId="10" xfId="0" applyNumberFormat="1" applyFont="1" applyBorder="1" applyAlignment="1">
      <alignment horizontal="center" vertical="center"/>
    </xf>
    <xf numFmtId="164" fontId="48" fillId="33" borderId="10" xfId="0" applyNumberFormat="1" applyFont="1" applyFill="1" applyBorder="1" applyAlignment="1">
      <alignment horizontal="center" vertical="center"/>
    </xf>
    <xf numFmtId="0" fontId="19" fillId="33" borderId="10" xfId="0" applyFont="1" applyFill="1" applyBorder="1" applyAlignment="1">
      <alignment horizontal="left" vertical="center" wrapText="1"/>
    </xf>
    <xf numFmtId="164" fontId="37" fillId="33" borderId="10" xfId="0" applyNumberFormat="1" applyFont="1" applyFill="1" applyBorder="1" applyAlignment="1">
      <alignment horizontal="center" vertical="center"/>
    </xf>
    <xf numFmtId="0" fontId="37" fillId="33" borderId="0" xfId="0" applyFont="1" applyFill="1" applyAlignment="1">
      <alignment horizontal="left" vertical="center" wrapText="1"/>
    </xf>
    <xf numFmtId="0" fontId="26" fillId="33" borderId="0" xfId="0" applyFont="1" applyFill="1" applyAlignment="1">
      <alignment horizontal="left" vertical="center"/>
    </xf>
    <xf numFmtId="0" fontId="37" fillId="33" borderId="0" xfId="0" applyFont="1" applyFill="1" applyAlignment="1">
      <alignment horizontal="left" vertical="center"/>
    </xf>
    <xf numFmtId="0" fontId="37" fillId="33" borderId="10" xfId="0" applyFont="1" applyFill="1" applyBorder="1" applyAlignment="1">
      <alignment vertical="center"/>
    </xf>
    <xf numFmtId="3" fontId="37" fillId="33" borderId="0" xfId="0" applyNumberFormat="1" applyFont="1" applyFill="1" applyAlignment="1">
      <alignment horizontal="center" vertical="center"/>
    </xf>
    <xf numFmtId="0" fontId="33" fillId="33" borderId="0" xfId="0" applyFont="1" applyFill="1" applyAlignment="1">
      <alignment vertical="center"/>
    </xf>
    <xf numFmtId="0" fontId="26" fillId="33" borderId="0" xfId="0" applyFont="1" applyFill="1" applyAlignment="1">
      <alignment vertical="center"/>
    </xf>
    <xf numFmtId="0" fontId="40" fillId="0" borderId="0" xfId="0" applyFont="1" applyAlignment="1">
      <alignment vertical="center"/>
    </xf>
    <xf numFmtId="0" fontId="37" fillId="0" borderId="10" xfId="0" applyFont="1" applyBorder="1" applyAlignment="1">
      <alignment horizontal="center" vertical="center" wrapText="1"/>
    </xf>
    <xf numFmtId="0" fontId="37" fillId="0" borderId="10" xfId="0" applyFont="1" applyBorder="1" applyAlignment="1">
      <alignment horizontal="left" vertical="center" wrapText="1"/>
    </xf>
    <xf numFmtId="0" fontId="26" fillId="0" borderId="10" xfId="0" applyFont="1" applyBorder="1" applyAlignment="1">
      <alignment vertical="center"/>
    </xf>
    <xf numFmtId="3" fontId="26" fillId="0" borderId="10" xfId="0" applyNumberFormat="1" applyFont="1" applyBorder="1" applyAlignment="1">
      <alignment vertical="center"/>
    </xf>
    <xf numFmtId="3" fontId="26" fillId="33" borderId="10" xfId="0" applyNumberFormat="1" applyFont="1" applyFill="1" applyBorder="1" applyAlignment="1">
      <alignment vertical="center"/>
    </xf>
    <xf numFmtId="3" fontId="26" fillId="0" borderId="0" xfId="0" applyNumberFormat="1" applyFont="1" applyAlignment="1">
      <alignment vertical="center"/>
    </xf>
    <xf numFmtId="0" fontId="27" fillId="0" borderId="10" xfId="0" applyFont="1" applyBorder="1" applyAlignment="1">
      <alignment horizontal="center" vertical="center" wrapText="1"/>
    </xf>
    <xf numFmtId="3" fontId="27" fillId="33" borderId="10" xfId="0" applyNumberFormat="1" applyFont="1" applyFill="1" applyBorder="1" applyAlignment="1">
      <alignment horizontal="center" vertical="center"/>
    </xf>
    <xf numFmtId="0" fontId="21" fillId="0" borderId="0" xfId="0" applyFont="1" applyAlignment="1">
      <alignment horizontal="center" vertical="center"/>
    </xf>
    <xf numFmtId="0" fontId="30" fillId="0" borderId="0" xfId="0" applyFont="1" applyAlignment="1">
      <alignment horizontal="center" vertical="center" wrapText="1"/>
    </xf>
    <xf numFmtId="0" fontId="24" fillId="0" borderId="0" xfId="0" applyFont="1" applyAlignment="1">
      <alignment horizontal="center" vertical="center" wrapText="1"/>
    </xf>
    <xf numFmtId="0" fontId="23" fillId="0" borderId="0" xfId="0" applyFont="1" applyAlignment="1">
      <alignment horizontal="center" vertical="top" wrapText="1"/>
    </xf>
    <xf numFmtId="0" fontId="41" fillId="0" borderId="0" xfId="0" applyFont="1" applyAlignment="1">
      <alignment horizontal="center" vertical="center" wrapText="1"/>
    </xf>
    <xf numFmtId="0" fontId="23" fillId="0" borderId="0" xfId="0" applyFont="1" applyAlignment="1">
      <alignment horizontal="center" vertical="center" wrapText="1"/>
    </xf>
    <xf numFmtId="0" fontId="31" fillId="0" borderId="0" xfId="0" applyFont="1" applyAlignment="1">
      <alignment horizontal="center" vertical="center" wrapText="1"/>
    </xf>
    <xf numFmtId="0" fontId="37" fillId="0" borderId="0" xfId="0" applyFont="1" applyAlignment="1">
      <alignment horizontal="left" vertical="center" wrapText="1"/>
    </xf>
    <xf numFmtId="0" fontId="37" fillId="0" borderId="0" xfId="0" applyFont="1" applyAlignment="1">
      <alignment horizontal="center" vertical="center"/>
    </xf>
    <xf numFmtId="0" fontId="42" fillId="0" borderId="0" xfId="0" applyFont="1" applyAlignment="1">
      <alignment horizontal="center" vertical="center"/>
    </xf>
    <xf numFmtId="0" fontId="43"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left" vertical="center" wrapText="1"/>
    </xf>
    <xf numFmtId="0" fontId="37" fillId="0" borderId="16" xfId="0" applyFont="1" applyBorder="1" applyAlignment="1">
      <alignment horizontal="center" vertical="center"/>
    </xf>
    <xf numFmtId="0" fontId="37" fillId="0" borderId="17" xfId="0" applyFont="1" applyBorder="1" applyAlignment="1">
      <alignment horizontal="center" vertical="center"/>
    </xf>
    <xf numFmtId="0" fontId="37" fillId="0" borderId="18" xfId="0" applyFont="1" applyBorder="1" applyAlignment="1">
      <alignment horizontal="center" vertical="center"/>
    </xf>
    <xf numFmtId="0" fontId="37" fillId="0" borderId="19" xfId="0" applyFont="1" applyBorder="1" applyAlignment="1">
      <alignment horizontal="center" vertical="center"/>
    </xf>
    <xf numFmtId="0" fontId="37" fillId="0" borderId="11" xfId="0" applyFont="1" applyBorder="1" applyAlignment="1">
      <alignment horizontal="center" vertical="center"/>
    </xf>
    <xf numFmtId="0" fontId="37" fillId="0" borderId="13" xfId="0" applyFont="1" applyBorder="1" applyAlignment="1">
      <alignment horizontal="center" vertical="center"/>
    </xf>
    <xf numFmtId="0" fontId="37" fillId="0" borderId="12" xfId="0" applyFont="1" applyBorder="1" applyAlignment="1">
      <alignment horizontal="center" vertical="center"/>
    </xf>
    <xf numFmtId="3" fontId="26" fillId="0" borderId="11" xfId="0" applyNumberFormat="1" applyFont="1" applyBorder="1" applyAlignment="1">
      <alignment horizontal="center" vertical="center"/>
    </xf>
    <xf numFmtId="3" fontId="26" fillId="0" borderId="12" xfId="0" applyNumberFormat="1" applyFont="1" applyBorder="1" applyAlignment="1">
      <alignment horizontal="center" vertical="center"/>
    </xf>
    <xf numFmtId="164" fontId="26" fillId="0" borderId="11" xfId="0" applyNumberFormat="1" applyFont="1" applyBorder="1" applyAlignment="1">
      <alignment horizontal="center" vertical="center"/>
    </xf>
    <xf numFmtId="164" fontId="26" fillId="0" borderId="12" xfId="0" applyNumberFormat="1" applyFont="1" applyBorder="1" applyAlignment="1">
      <alignment horizontal="center" vertical="center"/>
    </xf>
    <xf numFmtId="0" fontId="37" fillId="33" borderId="0" xfId="0" applyFont="1" applyFill="1" applyAlignment="1">
      <alignment horizontal="left" vertical="center" wrapText="1"/>
    </xf>
    <xf numFmtId="0" fontId="26" fillId="0" borderId="0" xfId="0" applyFont="1" applyAlignment="1">
      <alignment horizontal="left" vertical="center"/>
    </xf>
    <xf numFmtId="0" fontId="37" fillId="0" borderId="0" xfId="0" applyFont="1" applyAlignment="1">
      <alignment horizontal="left" vertical="center"/>
    </xf>
    <xf numFmtId="0" fontId="37" fillId="0" borderId="11" xfId="0" applyFont="1" applyBorder="1" applyAlignment="1">
      <alignment horizontal="left" vertical="center" wrapText="1"/>
    </xf>
    <xf numFmtId="0" fontId="37" fillId="0" borderId="12" xfId="0" applyFont="1" applyBorder="1" applyAlignment="1">
      <alignment horizontal="left" vertical="center" wrapText="1"/>
    </xf>
    <xf numFmtId="0" fontId="37" fillId="0" borderId="10" xfId="0" applyFont="1" applyBorder="1" applyAlignment="1">
      <alignment horizontal="center" vertical="center"/>
    </xf>
    <xf numFmtId="0" fontId="37" fillId="0" borderId="10" xfId="0" applyFont="1" applyBorder="1" applyAlignment="1">
      <alignment horizontal="center" vertical="center" wrapText="1"/>
    </xf>
    <xf numFmtId="0" fontId="26" fillId="0" borderId="11" xfId="0" applyFont="1" applyBorder="1" applyAlignment="1">
      <alignment horizontal="left" vertical="center"/>
    </xf>
    <xf numFmtId="0" fontId="26" fillId="0" borderId="13" xfId="0" applyFont="1" applyBorder="1" applyAlignment="1">
      <alignment horizontal="left" vertical="center"/>
    </xf>
    <xf numFmtId="0" fontId="26" fillId="0" borderId="12" xfId="0" applyFont="1" applyBorder="1" applyAlignment="1">
      <alignment horizontal="left" vertical="center"/>
    </xf>
    <xf numFmtId="0" fontId="37" fillId="0" borderId="10" xfId="0" applyFont="1" applyBorder="1" applyAlignment="1">
      <alignment horizontal="left" vertical="center" wrapText="1"/>
    </xf>
    <xf numFmtId="0" fontId="33" fillId="0" borderId="0" xfId="0" applyFont="1" applyAlignment="1">
      <alignment horizontal="left" vertical="center"/>
    </xf>
    <xf numFmtId="0" fontId="19" fillId="0" borderId="0" xfId="0" applyFont="1" applyAlignment="1">
      <alignment horizontal="center" vertical="center"/>
    </xf>
    <xf numFmtId="0" fontId="18" fillId="0" borderId="0" xfId="0" applyFont="1" applyAlignment="1">
      <alignment horizontal="center" vertical="center"/>
    </xf>
    <xf numFmtId="0" fontId="18" fillId="0" borderId="21" xfId="0" applyFont="1" applyBorder="1" applyAlignment="1">
      <alignment horizontal="center" vertical="center" wrapText="1"/>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0" xfId="0" applyFont="1" applyBorder="1" applyAlignment="1">
      <alignment horizontal="center" vertical="center"/>
    </xf>
    <xf numFmtId="0" fontId="46" fillId="0" borderId="0" xfId="0" applyFont="1" applyAlignment="1">
      <alignment horizontal="center" vertical="center"/>
    </xf>
    <xf numFmtId="0" fontId="37" fillId="0" borderId="0" xfId="0" applyFont="1" applyAlignment="1">
      <alignment vertical="center" wrapText="1"/>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26" fillId="0" borderId="10" xfId="0" applyFont="1" applyBorder="1" applyAlignment="1">
      <alignment horizontal="center" vertical="center"/>
    </xf>
    <xf numFmtId="0" fontId="45" fillId="0" borderId="0" xfId="0" applyFont="1" applyAlignment="1">
      <alignment horizontal="center" vertical="center"/>
    </xf>
    <xf numFmtId="0" fontId="44" fillId="0" borderId="0" xfId="0" applyFont="1" applyAlignment="1">
      <alignment horizontal="center" vertical="center"/>
    </xf>
    <xf numFmtId="0" fontId="20" fillId="0" borderId="0" xfId="0" applyFont="1" applyAlignment="1">
      <alignment horizontal="center" vertical="center"/>
    </xf>
    <xf numFmtId="0" fontId="18" fillId="0" borderId="0" xfId="0" applyFont="1" applyAlignment="1">
      <alignment vertical="center" wrapText="1"/>
    </xf>
    <xf numFmtId="0" fontId="29" fillId="0" borderId="0" xfId="0" applyFont="1" applyAlignment="1">
      <alignment horizontal="center" vertical="center"/>
    </xf>
    <xf numFmtId="0" fontId="18" fillId="0" borderId="0" xfId="0" applyFont="1" applyAlignment="1">
      <alignment horizontal="left" vertical="center" wrapText="1"/>
    </xf>
    <xf numFmtId="0" fontId="19" fillId="0" borderId="0" xfId="0" applyFont="1" applyAlignment="1">
      <alignment horizontal="left" vertical="center" wrapText="1"/>
    </xf>
    <xf numFmtId="0" fontId="18" fillId="0" borderId="0" xfId="0" applyFont="1" applyAlignment="1">
      <alignment horizontal="left" vertical="center"/>
    </xf>
    <xf numFmtId="0" fontId="40" fillId="0" borderId="0" xfId="0" applyFont="1" applyAlignment="1">
      <alignment horizontal="center" vertical="center"/>
    </xf>
    <xf numFmtId="0" fontId="33" fillId="0" borderId="10" xfId="42" applyFont="1" applyBorder="1" applyAlignment="1">
      <alignment horizontal="center" vertical="center"/>
    </xf>
    <xf numFmtId="49" fontId="33" fillId="0" borderId="10" xfId="42" applyNumberFormat="1" applyFont="1" applyBorder="1" applyAlignment="1">
      <alignment horizontal="center" vertical="center"/>
    </xf>
    <xf numFmtId="0" fontId="33" fillId="0" borderId="10" xfId="42" applyFont="1" applyBorder="1" applyAlignment="1">
      <alignment horizontal="center" vertical="center" wrapText="1"/>
    </xf>
    <xf numFmtId="0" fontId="33" fillId="0" borderId="14" xfId="42" applyFont="1" applyBorder="1" applyAlignment="1">
      <alignment horizontal="center" vertical="top"/>
    </xf>
    <xf numFmtId="0" fontId="33" fillId="0" borderId="20" xfId="42" applyFont="1" applyBorder="1" applyAlignment="1">
      <alignment horizontal="center" vertical="top"/>
    </xf>
    <xf numFmtId="49" fontId="33" fillId="0" borderId="14" xfId="42" applyNumberFormat="1" applyFont="1" applyBorder="1" applyAlignment="1">
      <alignment horizontal="center" vertical="top"/>
    </xf>
    <xf numFmtId="49" fontId="33" fillId="0" borderId="20" xfId="42" applyNumberFormat="1" applyFont="1" applyBorder="1" applyAlignment="1">
      <alignment horizontal="center" vertical="top"/>
    </xf>
    <xf numFmtId="49" fontId="33" fillId="0" borderId="15" xfId="42" applyNumberFormat="1" applyFont="1" applyBorder="1" applyAlignment="1">
      <alignment horizontal="center" vertical="top"/>
    </xf>
    <xf numFmtId="49" fontId="33" fillId="33" borderId="14" xfId="42" applyNumberFormat="1" applyFont="1" applyFill="1" applyBorder="1" applyAlignment="1">
      <alignment horizontal="center" vertical="top"/>
    </xf>
    <xf numFmtId="49" fontId="33" fillId="33" borderId="20" xfId="42" applyNumberFormat="1" applyFont="1" applyFill="1" applyBorder="1" applyAlignment="1">
      <alignment horizontal="center" vertical="top"/>
    </xf>
    <xf numFmtId="49" fontId="33" fillId="33" borderId="15" xfId="42" applyNumberFormat="1" applyFont="1" applyFill="1" applyBorder="1" applyAlignment="1">
      <alignment horizontal="center" vertical="top"/>
    </xf>
    <xf numFmtId="164" fontId="33" fillId="34" borderId="16" xfId="42" applyNumberFormat="1" applyFont="1" applyFill="1" applyBorder="1" applyAlignment="1">
      <alignment horizontal="center" vertical="center" wrapText="1"/>
    </xf>
    <xf numFmtId="164" fontId="33" fillId="34" borderId="21" xfId="42" applyNumberFormat="1" applyFont="1" applyFill="1" applyBorder="1" applyAlignment="1">
      <alignment horizontal="center" vertical="center" wrapText="1"/>
    </xf>
    <xf numFmtId="164" fontId="33" fillId="34" borderId="18" xfId="42" applyNumberFormat="1" applyFont="1" applyFill="1" applyBorder="1" applyAlignment="1">
      <alignment horizontal="center" vertical="center" wrapText="1"/>
    </xf>
    <xf numFmtId="164" fontId="33" fillId="35" borderId="16" xfId="42" applyNumberFormat="1" applyFont="1" applyFill="1" applyBorder="1" applyAlignment="1">
      <alignment horizontal="center" vertical="center" wrapText="1"/>
    </xf>
    <xf numFmtId="164" fontId="33" fillId="35" borderId="21" xfId="42" applyNumberFormat="1" applyFont="1" applyFill="1" applyBorder="1" applyAlignment="1">
      <alignment horizontal="center" vertical="center" wrapText="1"/>
    </xf>
    <xf numFmtId="164" fontId="33" fillId="35" borderId="18" xfId="42" applyNumberFormat="1" applyFont="1" applyFill="1" applyBorder="1" applyAlignment="1">
      <alignment horizontal="center" vertical="center" wrapText="1"/>
    </xf>
    <xf numFmtId="164" fontId="33" fillId="36" borderId="16" xfId="42" applyNumberFormat="1" applyFont="1" applyFill="1" applyBorder="1" applyAlignment="1">
      <alignment horizontal="center" vertical="center" wrapText="1"/>
    </xf>
    <xf numFmtId="164" fontId="33" fillId="36" borderId="21" xfId="42" applyNumberFormat="1" applyFont="1" applyFill="1" applyBorder="1" applyAlignment="1">
      <alignment horizontal="center" vertical="center" wrapText="1"/>
    </xf>
    <xf numFmtId="164" fontId="33" fillId="36" borderId="18" xfId="42" applyNumberFormat="1" applyFont="1" applyFill="1" applyBorder="1" applyAlignment="1">
      <alignment horizontal="center" vertical="center" wrapText="1"/>
    </xf>
    <xf numFmtId="164" fontId="33" fillId="0" borderId="10" xfId="42" applyNumberFormat="1" applyFont="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view="pageBreakPreview" zoomScaleNormal="100" zoomScaleSheetLayoutView="100" workbookViewId="0">
      <selection activeCell="F6" sqref="F6"/>
    </sheetView>
  </sheetViews>
  <sheetFormatPr defaultRowHeight="15" x14ac:dyDescent="0.25"/>
  <cols>
    <col min="1" max="1" width="32.140625" customWidth="1"/>
  </cols>
  <sheetData>
    <row r="1" spans="1:12" x14ac:dyDescent="0.25">
      <c r="A1" s="4"/>
      <c r="B1" s="4"/>
      <c r="C1" s="4"/>
      <c r="D1" s="4"/>
      <c r="E1" s="4"/>
      <c r="F1" s="4"/>
      <c r="G1" s="4"/>
      <c r="H1" s="4"/>
      <c r="I1" s="167" t="s">
        <v>3</v>
      </c>
      <c r="J1" s="167"/>
      <c r="K1" s="167"/>
      <c r="L1" s="167"/>
    </row>
    <row r="2" spans="1:12" x14ac:dyDescent="0.25">
      <c r="A2" s="4"/>
      <c r="B2" s="4"/>
      <c r="C2" s="4"/>
      <c r="D2" s="4"/>
      <c r="E2" s="4"/>
      <c r="F2" s="4"/>
      <c r="G2" s="4"/>
      <c r="H2" s="4"/>
      <c r="I2" s="167" t="s">
        <v>4</v>
      </c>
      <c r="J2" s="167"/>
      <c r="K2" s="167"/>
      <c r="L2" s="167"/>
    </row>
    <row r="3" spans="1:12" x14ac:dyDescent="0.25">
      <c r="A3" s="4"/>
      <c r="B3" s="4"/>
      <c r="C3" s="4"/>
      <c r="D3" s="4"/>
      <c r="E3" s="4"/>
      <c r="F3" s="4"/>
      <c r="G3" s="4"/>
      <c r="H3" s="4"/>
      <c r="I3" s="167" t="s">
        <v>53</v>
      </c>
      <c r="J3" s="167"/>
      <c r="K3" s="167"/>
      <c r="L3" s="167"/>
    </row>
    <row r="4" spans="1:12" x14ac:dyDescent="0.25">
      <c r="A4" s="4"/>
      <c r="B4" s="4"/>
      <c r="C4" s="4"/>
      <c r="D4" s="4"/>
      <c r="E4" s="4"/>
      <c r="F4" s="4"/>
      <c r="G4" s="4"/>
      <c r="H4" s="4"/>
      <c r="I4" s="167"/>
      <c r="J4" s="167"/>
      <c r="K4" s="167"/>
      <c r="L4" s="167"/>
    </row>
    <row r="5" spans="1:12" x14ac:dyDescent="0.25">
      <c r="A5" s="4"/>
      <c r="B5" s="4"/>
      <c r="C5" s="4"/>
      <c r="D5" s="4"/>
      <c r="E5" s="4"/>
      <c r="F5" s="4"/>
      <c r="G5" s="4"/>
      <c r="H5" s="4"/>
      <c r="I5" s="4"/>
      <c r="J5" s="4"/>
      <c r="K5" s="4"/>
      <c r="L5" s="4"/>
    </row>
    <row r="6" spans="1:12" x14ac:dyDescent="0.25">
      <c r="A6" s="4"/>
      <c r="B6" s="4"/>
      <c r="C6" s="4"/>
      <c r="D6" s="4"/>
      <c r="E6" s="4"/>
      <c r="F6" s="4"/>
      <c r="G6" s="4"/>
      <c r="H6" s="4"/>
      <c r="I6" s="4"/>
      <c r="J6" s="4"/>
      <c r="K6" s="4"/>
      <c r="L6" s="4"/>
    </row>
    <row r="7" spans="1:12" x14ac:dyDescent="0.25">
      <c r="A7" s="4"/>
      <c r="B7" s="4"/>
      <c r="C7" s="4"/>
      <c r="D7" s="4"/>
      <c r="E7" s="4"/>
      <c r="F7" s="4"/>
      <c r="G7" s="4"/>
      <c r="H7" s="4"/>
      <c r="I7" s="4"/>
      <c r="J7" s="4"/>
      <c r="K7" s="4"/>
      <c r="L7" s="4"/>
    </row>
    <row r="8" spans="1:12" x14ac:dyDescent="0.25">
      <c r="A8" s="4"/>
      <c r="B8" s="4"/>
      <c r="C8" s="4"/>
      <c r="D8" s="4"/>
      <c r="E8" s="4"/>
      <c r="F8" s="4"/>
      <c r="G8" s="4"/>
      <c r="H8" s="4"/>
      <c r="I8" s="4"/>
      <c r="J8" s="4"/>
      <c r="K8" s="4"/>
      <c r="L8" s="4"/>
    </row>
    <row r="9" spans="1:12" x14ac:dyDescent="0.25">
      <c r="A9" s="4"/>
      <c r="B9" s="4"/>
      <c r="C9" s="4"/>
      <c r="D9" s="4"/>
      <c r="E9" s="4"/>
      <c r="F9" s="4"/>
      <c r="G9" s="4"/>
      <c r="H9" s="4"/>
      <c r="I9" s="4"/>
      <c r="J9" s="4"/>
      <c r="K9" s="4"/>
      <c r="L9" s="4"/>
    </row>
    <row r="10" spans="1:12" x14ac:dyDescent="0.25">
      <c r="A10" s="4"/>
      <c r="B10" s="4"/>
      <c r="C10" s="4"/>
      <c r="D10" s="4"/>
      <c r="E10" s="4"/>
      <c r="F10" s="4"/>
      <c r="G10" s="4"/>
      <c r="H10" s="4"/>
      <c r="I10" s="4"/>
      <c r="J10" s="4"/>
      <c r="K10" s="4"/>
      <c r="L10" s="4"/>
    </row>
    <row r="11" spans="1:12" x14ac:dyDescent="0.25">
      <c r="A11" s="4"/>
      <c r="B11" s="4"/>
      <c r="C11" s="4"/>
      <c r="D11" s="4"/>
      <c r="E11" s="4"/>
      <c r="F11" s="4"/>
      <c r="G11" s="4"/>
      <c r="H11" s="4"/>
      <c r="I11" s="4"/>
      <c r="J11" s="4"/>
      <c r="K11" s="4"/>
      <c r="L11" s="4"/>
    </row>
    <row r="12" spans="1:12" x14ac:dyDescent="0.25">
      <c r="A12" s="4"/>
      <c r="B12" s="4"/>
      <c r="C12" s="4"/>
      <c r="D12" s="4"/>
      <c r="E12" s="4"/>
      <c r="F12" s="4"/>
      <c r="G12" s="4"/>
      <c r="H12" s="4"/>
      <c r="I12" s="4"/>
      <c r="J12" s="4"/>
      <c r="K12" s="4"/>
      <c r="L12" s="4"/>
    </row>
    <row r="13" spans="1:12" ht="21" customHeight="1" x14ac:dyDescent="0.25">
      <c r="A13" s="5"/>
      <c r="B13" s="5"/>
      <c r="C13" s="5"/>
      <c r="D13" s="5"/>
      <c r="E13" s="5"/>
      <c r="F13" s="5"/>
      <c r="G13" s="5"/>
      <c r="H13" s="5"/>
      <c r="I13" s="5"/>
      <c r="J13" s="5"/>
      <c r="K13" s="5"/>
      <c r="L13" s="5"/>
    </row>
    <row r="14" spans="1:12" ht="20.25" x14ac:dyDescent="0.25">
      <c r="A14" s="5"/>
      <c r="B14" s="5"/>
      <c r="C14" s="5"/>
      <c r="D14" s="5"/>
      <c r="E14" s="5"/>
      <c r="F14" s="5"/>
      <c r="G14" s="5"/>
      <c r="H14" s="5"/>
      <c r="I14" s="5"/>
      <c r="J14" s="5"/>
      <c r="K14" s="5"/>
      <c r="L14" s="5"/>
    </row>
    <row r="15" spans="1:12" ht="30.75" customHeight="1" x14ac:dyDescent="0.25">
      <c r="A15" s="169" t="s">
        <v>54</v>
      </c>
      <c r="B15" s="169"/>
      <c r="C15" s="169"/>
      <c r="D15" s="169"/>
      <c r="E15" s="169"/>
      <c r="F15" s="169"/>
      <c r="G15" s="169"/>
      <c r="H15" s="169"/>
      <c r="I15" s="169"/>
      <c r="J15" s="169"/>
      <c r="K15" s="169"/>
      <c r="L15" s="169"/>
    </row>
    <row r="16" spans="1:12" ht="21" customHeight="1" x14ac:dyDescent="0.25">
      <c r="A16" s="8"/>
      <c r="B16" s="8"/>
      <c r="C16" s="8"/>
      <c r="D16" s="8"/>
      <c r="E16" s="8"/>
      <c r="F16" s="8"/>
      <c r="G16" s="8"/>
      <c r="H16" s="8"/>
      <c r="I16" s="8"/>
      <c r="J16" s="8"/>
      <c r="K16" s="8"/>
      <c r="L16" s="8"/>
    </row>
    <row r="17" spans="1:12" ht="66" customHeight="1" x14ac:dyDescent="0.25">
      <c r="A17" s="168" t="s">
        <v>74</v>
      </c>
      <c r="B17" s="168"/>
      <c r="C17" s="168"/>
      <c r="D17" s="168"/>
      <c r="E17" s="168"/>
      <c r="F17" s="168"/>
      <c r="G17" s="168"/>
      <c r="H17" s="168"/>
      <c r="I17" s="168"/>
      <c r="J17" s="168"/>
      <c r="K17" s="168"/>
      <c r="L17" s="168"/>
    </row>
    <row r="18" spans="1:12" ht="21" customHeight="1" x14ac:dyDescent="0.25">
      <c r="A18" s="8"/>
      <c r="B18" s="8"/>
      <c r="C18" s="8"/>
      <c r="D18" s="8"/>
      <c r="E18" s="8"/>
      <c r="F18" s="8"/>
      <c r="G18" s="8"/>
      <c r="H18" s="8"/>
      <c r="I18" s="8"/>
      <c r="J18" s="8"/>
      <c r="K18" s="8"/>
      <c r="L18" s="8"/>
    </row>
    <row r="19" spans="1:12" ht="39" customHeight="1" x14ac:dyDescent="0.25">
      <c r="A19" s="173" t="s">
        <v>57</v>
      </c>
      <c r="B19" s="173"/>
      <c r="C19" s="173"/>
      <c r="D19" s="173"/>
      <c r="E19" s="173"/>
      <c r="F19" s="173"/>
      <c r="G19" s="173"/>
      <c r="H19" s="173"/>
      <c r="I19" s="173"/>
      <c r="J19" s="173"/>
      <c r="K19" s="173"/>
      <c r="L19" s="173"/>
    </row>
    <row r="20" spans="1:12" x14ac:dyDescent="0.25">
      <c r="A20" s="4"/>
      <c r="B20" s="4"/>
      <c r="C20" s="4"/>
      <c r="D20" s="4"/>
      <c r="E20" s="4"/>
      <c r="F20" s="4"/>
      <c r="G20" s="4"/>
      <c r="H20" s="4"/>
      <c r="I20" s="4"/>
      <c r="J20" s="4"/>
      <c r="K20" s="4"/>
      <c r="L20" s="4"/>
    </row>
    <row r="21" spans="1:12" ht="20.25" x14ac:dyDescent="0.25">
      <c r="A21" s="172"/>
      <c r="B21" s="172"/>
      <c r="C21" s="172"/>
      <c r="D21" s="172"/>
      <c r="E21" s="172"/>
      <c r="F21" s="172"/>
      <c r="G21" s="172"/>
      <c r="H21" s="172"/>
      <c r="I21" s="172"/>
      <c r="J21" s="172"/>
      <c r="K21" s="172"/>
      <c r="L21" s="172"/>
    </row>
    <row r="22" spans="1:12" ht="38.25" customHeight="1" x14ac:dyDescent="0.25">
      <c r="A22" s="6"/>
      <c r="B22" s="6"/>
      <c r="C22" s="6"/>
      <c r="D22" s="6"/>
      <c r="E22" s="6"/>
      <c r="F22" s="6"/>
      <c r="G22" s="6"/>
      <c r="H22" s="6"/>
      <c r="I22" s="6"/>
      <c r="J22" s="6"/>
      <c r="K22" s="6"/>
      <c r="L22" s="6"/>
    </row>
    <row r="23" spans="1:12" x14ac:dyDescent="0.25">
      <c r="A23" s="4"/>
      <c r="B23" s="4"/>
      <c r="C23" s="4"/>
      <c r="D23" s="4"/>
      <c r="E23" s="4"/>
      <c r="F23" s="4"/>
      <c r="G23" s="4"/>
      <c r="H23" s="4"/>
      <c r="I23" s="4"/>
      <c r="J23" s="4"/>
      <c r="K23" s="4"/>
      <c r="L23" s="4"/>
    </row>
    <row r="24" spans="1:12" x14ac:dyDescent="0.25">
      <c r="A24" s="4"/>
      <c r="B24" s="4"/>
      <c r="C24" s="4"/>
      <c r="D24" s="4"/>
      <c r="E24" s="4"/>
      <c r="F24" s="4"/>
      <c r="G24" s="4"/>
      <c r="H24" s="4"/>
      <c r="I24" s="4"/>
      <c r="J24" s="4"/>
      <c r="K24" s="4"/>
      <c r="L24" s="4"/>
    </row>
    <row r="25" spans="1:12" ht="20.25" x14ac:dyDescent="0.25">
      <c r="A25" s="7"/>
      <c r="B25" s="7"/>
      <c r="C25" s="7"/>
      <c r="D25" s="7"/>
      <c r="E25" s="7"/>
      <c r="F25" s="7"/>
      <c r="G25" s="7"/>
      <c r="H25" s="7"/>
      <c r="I25" s="7"/>
      <c r="J25" s="7"/>
      <c r="K25" s="7"/>
      <c r="L25" s="7"/>
    </row>
    <row r="26" spans="1:12" ht="20.25" x14ac:dyDescent="0.25">
      <c r="A26" s="6"/>
      <c r="B26" s="6"/>
      <c r="C26" s="6"/>
      <c r="D26" s="6"/>
      <c r="E26" s="6"/>
      <c r="F26" s="6"/>
      <c r="G26" s="6"/>
      <c r="H26" s="6"/>
      <c r="I26" s="6"/>
      <c r="J26" s="6"/>
      <c r="K26" s="6"/>
      <c r="L26" s="6"/>
    </row>
    <row r="27" spans="1:12" x14ac:dyDescent="0.25">
      <c r="A27" s="4"/>
      <c r="B27" s="4"/>
      <c r="C27" s="4"/>
      <c r="D27" s="4"/>
      <c r="E27" s="4"/>
      <c r="F27" s="4"/>
      <c r="G27" s="4"/>
      <c r="H27" s="4"/>
      <c r="I27" s="4"/>
      <c r="J27" s="4"/>
      <c r="K27" s="4"/>
      <c r="L27" s="4"/>
    </row>
    <row r="28" spans="1:12" x14ac:dyDescent="0.25">
      <c r="A28" s="4"/>
      <c r="B28" s="4"/>
      <c r="C28" s="4"/>
      <c r="D28" s="4"/>
      <c r="E28" s="4"/>
      <c r="F28" s="4"/>
      <c r="G28" s="4"/>
      <c r="H28" s="4"/>
      <c r="I28" s="4"/>
      <c r="J28" s="4"/>
      <c r="K28" s="4"/>
      <c r="L28" s="4"/>
    </row>
    <row r="29" spans="1:12" x14ac:dyDescent="0.25">
      <c r="A29" s="4"/>
      <c r="B29" s="4"/>
      <c r="C29" s="4"/>
      <c r="D29" s="4"/>
      <c r="E29" s="4"/>
      <c r="F29" s="4"/>
      <c r="G29" s="4"/>
      <c r="H29" s="4"/>
      <c r="I29" s="4"/>
      <c r="J29" s="4"/>
      <c r="K29" s="4"/>
      <c r="L29" s="4"/>
    </row>
    <row r="30" spans="1:12" x14ac:dyDescent="0.25">
      <c r="A30" s="4"/>
      <c r="B30" s="4"/>
      <c r="C30" s="4"/>
      <c r="D30" s="4"/>
      <c r="E30" s="4"/>
      <c r="F30" s="4"/>
      <c r="G30" s="4"/>
      <c r="H30" s="4"/>
      <c r="I30" s="4"/>
      <c r="J30" s="4"/>
      <c r="K30" s="4"/>
      <c r="L30" s="4"/>
    </row>
    <row r="31" spans="1:12" x14ac:dyDescent="0.25">
      <c r="A31" s="4"/>
      <c r="B31" s="4"/>
      <c r="C31" s="4"/>
      <c r="D31" s="4"/>
      <c r="E31" s="4"/>
      <c r="F31" s="4"/>
      <c r="G31" s="4"/>
      <c r="H31" s="4"/>
      <c r="I31" s="4"/>
      <c r="J31" s="4"/>
      <c r="K31" s="4"/>
      <c r="L31" s="4"/>
    </row>
    <row r="32" spans="1:12" x14ac:dyDescent="0.25">
      <c r="A32" s="4"/>
      <c r="B32" s="4"/>
      <c r="C32" s="4"/>
      <c r="D32" s="4"/>
      <c r="E32" s="4"/>
      <c r="F32" s="4"/>
      <c r="G32" s="4"/>
      <c r="H32" s="4"/>
      <c r="I32" s="4"/>
      <c r="J32" s="4"/>
      <c r="K32" s="4"/>
      <c r="L32" s="4"/>
    </row>
    <row r="33" spans="1:12" x14ac:dyDescent="0.25">
      <c r="A33" s="4"/>
      <c r="B33" s="4"/>
      <c r="C33" s="4"/>
      <c r="D33" s="4"/>
      <c r="E33" s="4"/>
      <c r="F33" s="4"/>
      <c r="G33" s="4"/>
      <c r="H33" s="4"/>
      <c r="I33" s="4"/>
      <c r="J33" s="4"/>
      <c r="K33" s="4"/>
      <c r="L33" s="4"/>
    </row>
    <row r="34" spans="1:12" x14ac:dyDescent="0.25">
      <c r="A34" s="4"/>
      <c r="B34" s="4"/>
      <c r="C34" s="4"/>
      <c r="D34" s="4"/>
      <c r="E34" s="4"/>
      <c r="F34" s="4"/>
      <c r="G34" s="4"/>
      <c r="H34" s="4"/>
      <c r="I34" s="4"/>
      <c r="J34" s="4"/>
      <c r="K34" s="4"/>
      <c r="L34" s="4"/>
    </row>
    <row r="35" spans="1:12" x14ac:dyDescent="0.25">
      <c r="A35" s="4"/>
      <c r="B35" s="4"/>
      <c r="C35" s="4"/>
      <c r="D35" s="4"/>
      <c r="E35" s="4"/>
      <c r="F35" s="4"/>
      <c r="G35" s="4"/>
      <c r="H35" s="4"/>
      <c r="I35" s="4"/>
      <c r="J35" s="4"/>
      <c r="K35" s="4"/>
      <c r="L35" s="4"/>
    </row>
    <row r="36" spans="1:12" ht="20.25" x14ac:dyDescent="0.25">
      <c r="A36" s="172" t="s">
        <v>55</v>
      </c>
      <c r="B36" s="172"/>
      <c r="C36" s="172"/>
      <c r="D36" s="172"/>
      <c r="E36" s="172"/>
      <c r="F36" s="172"/>
      <c r="G36" s="172"/>
      <c r="H36" s="172"/>
      <c r="I36" s="172"/>
      <c r="J36" s="172"/>
      <c r="K36" s="172"/>
      <c r="L36" s="172"/>
    </row>
    <row r="37" spans="1:12" ht="38.25" customHeight="1" x14ac:dyDescent="0.25">
      <c r="A37" s="170" t="s">
        <v>559</v>
      </c>
      <c r="B37" s="170"/>
      <c r="C37" s="170"/>
      <c r="D37" s="170"/>
      <c r="E37" s="170"/>
      <c r="F37" s="170"/>
      <c r="G37" s="170"/>
      <c r="H37" s="170"/>
      <c r="I37" s="170"/>
      <c r="J37" s="170"/>
      <c r="K37" s="170"/>
      <c r="L37" s="170"/>
    </row>
    <row r="38" spans="1:12" x14ac:dyDescent="0.25">
      <c r="A38" s="4"/>
      <c r="B38" s="4"/>
      <c r="C38" s="4"/>
      <c r="D38" s="4"/>
      <c r="E38" s="4"/>
      <c r="F38" s="4"/>
      <c r="G38" s="4"/>
      <c r="H38" s="4"/>
      <c r="I38" s="4"/>
      <c r="J38" s="4"/>
      <c r="K38" s="4"/>
      <c r="L38" s="4"/>
    </row>
    <row r="39" spans="1:12" x14ac:dyDescent="0.25">
      <c r="A39" s="4"/>
      <c r="B39" s="4"/>
      <c r="C39" s="4"/>
      <c r="D39" s="4"/>
      <c r="E39" s="4"/>
      <c r="F39" s="4"/>
      <c r="G39" s="4"/>
      <c r="H39" s="4"/>
      <c r="I39" s="4"/>
      <c r="J39" s="4"/>
      <c r="K39" s="4"/>
      <c r="L39" s="4"/>
    </row>
    <row r="40" spans="1:12" ht="23.25" x14ac:dyDescent="0.25">
      <c r="A40" s="171" t="s">
        <v>553</v>
      </c>
      <c r="B40" s="171"/>
      <c r="C40" s="171"/>
      <c r="D40" s="171"/>
      <c r="E40" s="171"/>
      <c r="F40" s="171"/>
      <c r="G40" s="171"/>
      <c r="H40" s="171"/>
      <c r="I40" s="171"/>
      <c r="J40" s="171"/>
      <c r="K40" s="171"/>
      <c r="L40" s="171"/>
    </row>
    <row r="41" spans="1:12" ht="20.25" x14ac:dyDescent="0.25">
      <c r="A41" s="170"/>
      <c r="B41" s="170"/>
      <c r="C41" s="170"/>
      <c r="D41" s="170"/>
      <c r="E41" s="170"/>
      <c r="F41" s="170"/>
      <c r="G41" s="170"/>
      <c r="H41" s="170"/>
      <c r="I41" s="170"/>
      <c r="J41" s="170"/>
      <c r="K41" s="170"/>
      <c r="L41" s="170"/>
    </row>
  </sheetData>
  <mergeCells count="12">
    <mergeCell ref="A37:L37"/>
    <mergeCell ref="A40:L40"/>
    <mergeCell ref="A41:L41"/>
    <mergeCell ref="A36:L36"/>
    <mergeCell ref="A19:L19"/>
    <mergeCell ref="A21:L21"/>
    <mergeCell ref="I1:L1"/>
    <mergeCell ref="I2:L2"/>
    <mergeCell ref="I3:L3"/>
    <mergeCell ref="I4:L4"/>
    <mergeCell ref="A17:L17"/>
    <mergeCell ref="A15:L15"/>
  </mergeCells>
  <printOptions horizontalCentered="1"/>
  <pageMargins left="0" right="0" top="0.74803149606299213" bottom="0.74803149606299213" header="0.31496062992125984" footer="0.31496062992125984"/>
  <pageSetup paperSize="9" scale="76" fitToHeight="0" orientation="portrait" r:id="rId1"/>
  <rowBreaks count="1" manualBreakCount="1">
    <brk id="4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N101"/>
  <sheetViews>
    <sheetView view="pageBreakPreview" topLeftCell="A16" zoomScaleNormal="100" zoomScaleSheetLayoutView="100" workbookViewId="0">
      <selection activeCell="G23" sqref="G23:H23"/>
    </sheetView>
  </sheetViews>
  <sheetFormatPr defaultColWidth="9.140625" defaultRowHeight="15" x14ac:dyDescent="0.25"/>
  <cols>
    <col min="1" max="1" width="13.5703125" style="112" customWidth="1"/>
    <col min="2" max="2" width="30.7109375" style="113" customWidth="1"/>
    <col min="3" max="3" width="55.7109375" style="113" customWidth="1"/>
    <col min="4" max="4" width="12.7109375" style="113" customWidth="1"/>
    <col min="5" max="5" width="15.7109375" style="113" customWidth="1"/>
    <col min="6" max="6" width="12.7109375" style="113" customWidth="1"/>
    <col min="7" max="7" width="15.85546875" style="113" customWidth="1"/>
    <col min="8" max="8" width="15" style="113" customWidth="1"/>
    <col min="9" max="9" width="12.7109375" style="113" customWidth="1"/>
    <col min="10" max="10" width="12.7109375" style="141" customWidth="1"/>
    <col min="11" max="11" width="12.7109375" style="113" customWidth="1"/>
    <col min="12" max="12" width="17.28515625" style="113" customWidth="1"/>
    <col min="13" max="13" width="9.28515625" style="113" customWidth="1"/>
    <col min="14" max="16384" width="9.140625" style="113"/>
  </cols>
  <sheetData>
    <row r="1" spans="1:12" x14ac:dyDescent="0.25">
      <c r="K1" s="175" t="s">
        <v>3</v>
      </c>
      <c r="L1" s="175"/>
    </row>
    <row r="2" spans="1:12" x14ac:dyDescent="0.25">
      <c r="K2" s="175" t="s">
        <v>4</v>
      </c>
      <c r="L2" s="175"/>
    </row>
    <row r="3" spans="1:12" x14ac:dyDescent="0.25">
      <c r="K3" s="175" t="s">
        <v>5</v>
      </c>
      <c r="L3" s="175"/>
    </row>
    <row r="4" spans="1:12" x14ac:dyDescent="0.25">
      <c r="K4" s="175"/>
      <c r="L4" s="175"/>
    </row>
    <row r="6" spans="1:12" s="114" customFormat="1" ht="16.5" x14ac:dyDescent="0.25">
      <c r="A6" s="176" t="s">
        <v>7</v>
      </c>
      <c r="B6" s="176"/>
      <c r="C6" s="176"/>
      <c r="D6" s="176"/>
      <c r="E6" s="176"/>
      <c r="F6" s="176"/>
      <c r="G6" s="176"/>
      <c r="H6" s="176"/>
      <c r="I6" s="176"/>
      <c r="J6" s="176"/>
      <c r="K6" s="176"/>
      <c r="L6" s="176"/>
    </row>
    <row r="7" spans="1:12" s="114" customFormat="1" ht="16.5" customHeight="1" x14ac:dyDescent="0.25">
      <c r="A7" s="177" t="s">
        <v>75</v>
      </c>
      <c r="B7" s="177"/>
      <c r="C7" s="177"/>
      <c r="D7" s="177"/>
      <c r="E7" s="177"/>
      <c r="F7" s="177"/>
      <c r="G7" s="177"/>
      <c r="H7" s="177"/>
      <c r="I7" s="177"/>
      <c r="J7" s="177"/>
      <c r="K7" s="177"/>
      <c r="L7" s="177"/>
    </row>
    <row r="8" spans="1:12" s="114" customFormat="1" ht="15" customHeight="1" x14ac:dyDescent="0.25">
      <c r="A8" s="175" t="s">
        <v>58</v>
      </c>
      <c r="B8" s="178"/>
      <c r="C8" s="178"/>
      <c r="D8" s="178"/>
      <c r="E8" s="178"/>
      <c r="F8" s="178"/>
      <c r="G8" s="178"/>
      <c r="H8" s="178"/>
      <c r="I8" s="178"/>
      <c r="J8" s="178"/>
      <c r="K8" s="178"/>
      <c r="L8" s="178"/>
    </row>
    <row r="9" spans="1:12" s="114" customFormat="1" ht="16.5" customHeight="1" x14ac:dyDescent="0.25">
      <c r="A9" s="177" t="s">
        <v>61</v>
      </c>
      <c r="B9" s="177"/>
      <c r="C9" s="177"/>
      <c r="D9" s="177"/>
      <c r="E9" s="177"/>
      <c r="F9" s="177"/>
      <c r="G9" s="177"/>
      <c r="H9" s="177"/>
      <c r="I9" s="177"/>
      <c r="J9" s="177"/>
      <c r="K9" s="177"/>
      <c r="L9" s="177"/>
    </row>
    <row r="11" spans="1:12" ht="57" customHeight="1" x14ac:dyDescent="0.25">
      <c r="A11" s="174" t="s">
        <v>426</v>
      </c>
      <c r="B11" s="174"/>
      <c r="C11" s="174"/>
      <c r="D11" s="174"/>
      <c r="E11" s="174"/>
      <c r="F11" s="174"/>
      <c r="G11" s="174"/>
      <c r="H11" s="174"/>
      <c r="I11" s="174"/>
      <c r="J11" s="174"/>
      <c r="K11" s="174"/>
      <c r="L11" s="174"/>
    </row>
    <row r="12" spans="1:12" ht="55.5" customHeight="1" x14ac:dyDescent="0.25">
      <c r="A12" s="179" t="s">
        <v>427</v>
      </c>
      <c r="B12" s="179"/>
      <c r="C12" s="179"/>
      <c r="D12" s="179"/>
      <c r="E12" s="179"/>
      <c r="F12" s="179"/>
      <c r="G12" s="179"/>
      <c r="H12" s="179"/>
      <c r="I12" s="179"/>
      <c r="J12" s="179"/>
      <c r="K12" s="179"/>
      <c r="L12" s="179"/>
    </row>
    <row r="13" spans="1:12" ht="212.25" customHeight="1" x14ac:dyDescent="0.25">
      <c r="A13" s="179" t="s">
        <v>428</v>
      </c>
      <c r="B13" s="179"/>
      <c r="C13" s="179"/>
      <c r="D13" s="179"/>
      <c r="E13" s="179"/>
      <c r="F13" s="179"/>
      <c r="G13" s="179"/>
      <c r="H13" s="179"/>
      <c r="I13" s="179"/>
      <c r="J13" s="179"/>
      <c r="K13" s="179"/>
      <c r="L13" s="179"/>
    </row>
    <row r="14" spans="1:12" ht="31.5" customHeight="1" x14ac:dyDescent="0.25">
      <c r="A14" s="174" t="s">
        <v>429</v>
      </c>
      <c r="B14" s="174"/>
      <c r="C14" s="174"/>
      <c r="D14" s="174"/>
      <c r="E14" s="174"/>
      <c r="F14" s="174"/>
      <c r="G14" s="174"/>
      <c r="H14" s="174"/>
      <c r="I14" s="174"/>
      <c r="J14" s="174"/>
      <c r="K14" s="174"/>
      <c r="L14" s="174"/>
    </row>
    <row r="15" spans="1:12" ht="77.25" customHeight="1" x14ac:dyDescent="0.25">
      <c r="A15" s="179" t="s">
        <v>430</v>
      </c>
      <c r="B15" s="179"/>
      <c r="C15" s="179"/>
      <c r="D15" s="179"/>
      <c r="E15" s="179"/>
      <c r="F15" s="179"/>
      <c r="G15" s="179"/>
      <c r="H15" s="179"/>
      <c r="I15" s="179"/>
      <c r="J15" s="179"/>
      <c r="K15" s="179"/>
      <c r="L15" s="179"/>
    </row>
    <row r="16" spans="1:12" x14ac:dyDescent="0.25">
      <c r="A16" s="115"/>
      <c r="B16" s="111"/>
      <c r="C16" s="111"/>
      <c r="D16" s="111"/>
      <c r="E16" s="111"/>
      <c r="F16" s="111"/>
      <c r="G16" s="111"/>
      <c r="H16" s="111"/>
      <c r="I16" s="111"/>
      <c r="J16" s="151"/>
      <c r="K16" s="111"/>
      <c r="L16" s="111"/>
    </row>
    <row r="17" spans="1:12" ht="20.100000000000001" customHeight="1" x14ac:dyDescent="0.25">
      <c r="A17" s="174" t="s">
        <v>8</v>
      </c>
      <c r="B17" s="174"/>
      <c r="C17" s="174"/>
      <c r="D17" s="174"/>
      <c r="E17" s="174"/>
      <c r="F17" s="174"/>
      <c r="G17" s="174"/>
      <c r="H17" s="174"/>
      <c r="I17" s="174"/>
      <c r="J17" s="174"/>
      <c r="K17" s="174"/>
      <c r="L17" s="174"/>
    </row>
    <row r="19" spans="1:12" x14ac:dyDescent="0.25">
      <c r="A19" s="112" t="s">
        <v>10</v>
      </c>
    </row>
    <row r="20" spans="1:12" ht="21.75" customHeight="1" x14ac:dyDescent="0.25">
      <c r="A20" s="180" t="s">
        <v>20</v>
      </c>
      <c r="B20" s="181"/>
      <c r="C20" s="184" t="s">
        <v>19</v>
      </c>
      <c r="D20" s="185"/>
      <c r="E20" s="185"/>
      <c r="F20" s="186"/>
      <c r="G20" s="184" t="s">
        <v>0</v>
      </c>
      <c r="H20" s="185"/>
      <c r="I20" s="185"/>
      <c r="J20" s="185"/>
      <c r="K20" s="185"/>
      <c r="L20" s="186"/>
    </row>
    <row r="21" spans="1:12" ht="24.75" customHeight="1" x14ac:dyDescent="0.25">
      <c r="A21" s="182"/>
      <c r="B21" s="183"/>
      <c r="C21" s="184" t="s">
        <v>1</v>
      </c>
      <c r="D21" s="186"/>
      <c r="E21" s="184" t="s">
        <v>2</v>
      </c>
      <c r="F21" s="186"/>
      <c r="G21" s="184" t="s">
        <v>21</v>
      </c>
      <c r="H21" s="186"/>
      <c r="I21" s="184" t="s">
        <v>22</v>
      </c>
      <c r="J21" s="186"/>
      <c r="K21" s="184" t="s">
        <v>23</v>
      </c>
      <c r="L21" s="186"/>
    </row>
    <row r="22" spans="1:12" s="112" customFormat="1" x14ac:dyDescent="0.25">
      <c r="A22" s="184">
        <v>1</v>
      </c>
      <c r="B22" s="186"/>
      <c r="C22" s="184">
        <v>2</v>
      </c>
      <c r="D22" s="186"/>
      <c r="E22" s="184">
        <v>3</v>
      </c>
      <c r="F22" s="186"/>
      <c r="G22" s="184">
        <v>4</v>
      </c>
      <c r="H22" s="186"/>
      <c r="I22" s="184">
        <v>5</v>
      </c>
      <c r="J22" s="186"/>
      <c r="K22" s="184">
        <v>6</v>
      </c>
      <c r="L22" s="186"/>
    </row>
    <row r="23" spans="1:12" ht="36.6" customHeight="1" x14ac:dyDescent="0.25">
      <c r="A23" s="189">
        <v>30373334</v>
      </c>
      <c r="B23" s="190"/>
      <c r="C23" s="187">
        <v>33347609</v>
      </c>
      <c r="D23" s="188"/>
      <c r="E23" s="187">
        <v>31024147</v>
      </c>
      <c r="F23" s="188"/>
      <c r="G23" s="187">
        <f>J54</f>
        <v>27902387</v>
      </c>
      <c r="H23" s="188"/>
      <c r="I23" s="187">
        <f>K54</f>
        <v>36832112</v>
      </c>
      <c r="J23" s="188"/>
      <c r="K23" s="187">
        <f>L54</f>
        <v>37182725</v>
      </c>
      <c r="L23" s="188"/>
    </row>
    <row r="25" spans="1:12" ht="43.5" customHeight="1" x14ac:dyDescent="0.25">
      <c r="A25" s="179" t="s">
        <v>62</v>
      </c>
      <c r="B25" s="179"/>
      <c r="C25" s="179"/>
      <c r="D25" s="179"/>
      <c r="E25" s="179"/>
      <c r="F25" s="179"/>
      <c r="G25" s="179"/>
      <c r="H25" s="179"/>
      <c r="I25" s="179"/>
      <c r="J25" s="179"/>
      <c r="K25" s="179"/>
      <c r="L25" s="179"/>
    </row>
    <row r="26" spans="1:12" ht="20.100000000000001" customHeight="1" x14ac:dyDescent="0.25">
      <c r="A26" s="192" t="s">
        <v>9</v>
      </c>
      <c r="B26" s="192"/>
      <c r="C26" s="192"/>
      <c r="D26" s="192"/>
      <c r="E26" s="192"/>
      <c r="F26" s="192"/>
      <c r="G26" s="192"/>
      <c r="H26" s="192"/>
      <c r="I26" s="192"/>
      <c r="J26" s="192"/>
      <c r="K26" s="192"/>
      <c r="L26" s="192"/>
    </row>
    <row r="27" spans="1:12" ht="15.75" customHeight="1" x14ac:dyDescent="0.25">
      <c r="A27" s="191" t="s">
        <v>301</v>
      </c>
      <c r="B27" s="191"/>
      <c r="C27" s="191"/>
      <c r="D27" s="116"/>
      <c r="E27" s="116"/>
      <c r="F27" s="116"/>
      <c r="G27" s="116"/>
      <c r="H27" s="116"/>
      <c r="I27" s="116"/>
      <c r="J27" s="152"/>
      <c r="K27" s="116"/>
      <c r="L27" s="116"/>
    </row>
    <row r="28" spans="1:12" ht="15.75" customHeight="1" x14ac:dyDescent="0.25">
      <c r="A28" s="191" t="s">
        <v>302</v>
      </c>
      <c r="B28" s="191"/>
      <c r="C28" s="191"/>
      <c r="D28" s="116"/>
      <c r="E28" s="116"/>
      <c r="F28" s="116"/>
      <c r="G28" s="116"/>
      <c r="H28" s="116"/>
      <c r="I28" s="116"/>
      <c r="J28" s="152"/>
      <c r="K28" s="116"/>
      <c r="L28" s="116"/>
    </row>
    <row r="29" spans="1:12" ht="14.25" customHeight="1" x14ac:dyDescent="0.25">
      <c r="A29" s="191" t="s">
        <v>91</v>
      </c>
      <c r="B29" s="191"/>
      <c r="C29" s="191"/>
      <c r="D29" s="116"/>
      <c r="E29" s="116"/>
      <c r="F29" s="116"/>
      <c r="G29" s="116"/>
      <c r="H29" s="116"/>
      <c r="I29" s="116"/>
      <c r="J29" s="152"/>
      <c r="K29" s="116"/>
      <c r="L29" s="116"/>
    </row>
    <row r="30" spans="1:12" ht="14.25" customHeight="1" x14ac:dyDescent="0.25">
      <c r="A30" s="191" t="s">
        <v>90</v>
      </c>
      <c r="B30" s="191"/>
      <c r="C30" s="191"/>
      <c r="D30" s="116"/>
      <c r="E30" s="116"/>
      <c r="F30" s="116"/>
      <c r="G30" s="116"/>
      <c r="H30" s="116"/>
      <c r="I30" s="116"/>
      <c r="J30" s="152"/>
      <c r="K30" s="116"/>
      <c r="L30" s="116"/>
    </row>
    <row r="31" spans="1:12" ht="12.75" customHeight="1" x14ac:dyDescent="0.25">
      <c r="A31" s="191" t="s">
        <v>89</v>
      </c>
      <c r="B31" s="191"/>
      <c r="C31" s="191"/>
      <c r="D31" s="116"/>
      <c r="E31" s="116"/>
      <c r="F31" s="116"/>
      <c r="G31" s="116"/>
      <c r="H31" s="116"/>
      <c r="I31" s="116"/>
      <c r="J31" s="152"/>
      <c r="K31" s="116"/>
      <c r="L31" s="116"/>
    </row>
    <row r="32" spans="1:12" ht="12" customHeight="1" x14ac:dyDescent="0.25">
      <c r="A32" s="191" t="s">
        <v>88</v>
      </c>
      <c r="B32" s="191"/>
      <c r="C32" s="191"/>
      <c r="D32" s="116"/>
      <c r="E32" s="116"/>
      <c r="F32" s="116"/>
      <c r="G32" s="116"/>
      <c r="H32" s="116"/>
      <c r="I32" s="116"/>
      <c r="J32" s="152"/>
      <c r="K32" s="116"/>
      <c r="L32" s="116"/>
    </row>
    <row r="33" spans="1:12" ht="15.75" customHeight="1" x14ac:dyDescent="0.25">
      <c r="A33" s="191" t="s">
        <v>87</v>
      </c>
      <c r="B33" s="191"/>
      <c r="C33" s="191"/>
      <c r="D33" s="116"/>
      <c r="E33" s="116"/>
      <c r="F33" s="116"/>
      <c r="G33" s="116"/>
      <c r="H33" s="116"/>
      <c r="I33" s="116"/>
      <c r="J33" s="152"/>
      <c r="K33" s="116"/>
      <c r="L33" s="116"/>
    </row>
    <row r="34" spans="1:12" ht="11.25" customHeight="1" x14ac:dyDescent="0.25">
      <c r="A34" s="191" t="s">
        <v>86</v>
      </c>
      <c r="B34" s="191"/>
      <c r="C34" s="191"/>
      <c r="D34" s="116"/>
      <c r="E34" s="116"/>
      <c r="F34" s="116"/>
      <c r="G34" s="116"/>
      <c r="H34" s="116"/>
      <c r="I34" s="116"/>
      <c r="J34" s="152"/>
      <c r="K34" s="116"/>
      <c r="L34" s="116"/>
    </row>
    <row r="35" spans="1:12" ht="12.75" customHeight="1" x14ac:dyDescent="0.25">
      <c r="A35" s="191" t="s">
        <v>76</v>
      </c>
      <c r="B35" s="191"/>
      <c r="C35" s="191"/>
      <c r="D35" s="116"/>
      <c r="E35" s="116"/>
      <c r="F35" s="116"/>
      <c r="G35" s="116"/>
      <c r="H35" s="116"/>
      <c r="I35" s="116"/>
      <c r="J35" s="152"/>
      <c r="K35" s="116"/>
      <c r="L35" s="116"/>
    </row>
    <row r="36" spans="1:12" ht="13.5" customHeight="1" x14ac:dyDescent="0.25">
      <c r="A36" s="191" t="s">
        <v>431</v>
      </c>
      <c r="B36" s="191"/>
      <c r="C36" s="191"/>
      <c r="D36" s="116"/>
      <c r="E36" s="116"/>
      <c r="F36" s="116"/>
      <c r="G36" s="116"/>
      <c r="H36" s="116"/>
      <c r="I36" s="116"/>
      <c r="J36" s="152"/>
      <c r="K36" s="116"/>
      <c r="L36" s="116"/>
    </row>
    <row r="37" spans="1:12" ht="11.25" customHeight="1" x14ac:dyDescent="0.25">
      <c r="A37" s="191" t="s">
        <v>77</v>
      </c>
      <c r="B37" s="191"/>
      <c r="C37" s="191"/>
      <c r="D37" s="116"/>
      <c r="E37" s="116"/>
      <c r="F37" s="116"/>
      <c r="G37" s="116"/>
      <c r="H37" s="116"/>
      <c r="I37" s="116"/>
      <c r="J37" s="152"/>
      <c r="K37" s="116"/>
      <c r="L37" s="116"/>
    </row>
    <row r="38" spans="1:12" ht="15" customHeight="1" x14ac:dyDescent="0.25">
      <c r="A38" s="191" t="s">
        <v>78</v>
      </c>
      <c r="B38" s="191"/>
      <c r="C38" s="191"/>
      <c r="D38" s="116"/>
      <c r="E38" s="116"/>
      <c r="F38" s="116"/>
      <c r="G38" s="116"/>
      <c r="H38" s="116"/>
      <c r="I38" s="116"/>
      <c r="J38" s="152"/>
      <c r="K38" s="116"/>
      <c r="L38" s="116"/>
    </row>
    <row r="39" spans="1:12" ht="12.75" customHeight="1" x14ac:dyDescent="0.25">
      <c r="A39" s="191" t="s">
        <v>79</v>
      </c>
      <c r="B39" s="191"/>
      <c r="C39" s="191"/>
      <c r="D39" s="116"/>
      <c r="E39" s="116"/>
      <c r="F39" s="116"/>
      <c r="G39" s="116"/>
      <c r="H39" s="116"/>
      <c r="I39" s="116"/>
      <c r="J39" s="152"/>
      <c r="K39" s="116"/>
      <c r="L39" s="116"/>
    </row>
    <row r="40" spans="1:12" ht="15" customHeight="1" x14ac:dyDescent="0.25">
      <c r="A40" s="191" t="s">
        <v>80</v>
      </c>
      <c r="B40" s="191"/>
      <c r="C40" s="191"/>
    </row>
    <row r="41" spans="1:12" ht="15" customHeight="1" x14ac:dyDescent="0.25">
      <c r="A41" s="191" t="s">
        <v>81</v>
      </c>
      <c r="B41" s="191"/>
      <c r="C41" s="191"/>
    </row>
    <row r="42" spans="1:12" ht="15" customHeight="1" x14ac:dyDescent="0.25">
      <c r="A42" s="191" t="s">
        <v>82</v>
      </c>
      <c r="B42" s="191"/>
      <c r="C42" s="191"/>
      <c r="D42" s="117"/>
      <c r="E42" s="117"/>
      <c r="F42" s="117"/>
      <c r="G42" s="117"/>
      <c r="H42" s="117"/>
      <c r="I42" s="117"/>
      <c r="J42" s="153"/>
      <c r="K42" s="117"/>
      <c r="L42" s="117"/>
    </row>
    <row r="43" spans="1:12" x14ac:dyDescent="0.25">
      <c r="A43" s="174" t="s">
        <v>85</v>
      </c>
      <c r="B43" s="174"/>
      <c r="C43" s="174"/>
      <c r="D43" s="117"/>
      <c r="E43" s="117"/>
      <c r="F43" s="117"/>
      <c r="G43" s="117"/>
      <c r="H43" s="117"/>
      <c r="I43" s="117"/>
      <c r="J43" s="153"/>
      <c r="K43" s="117"/>
      <c r="L43" s="117"/>
    </row>
    <row r="44" spans="1:12" ht="14.25" customHeight="1" x14ac:dyDescent="0.25">
      <c r="A44" s="191" t="s">
        <v>83</v>
      </c>
      <c r="B44" s="191"/>
      <c r="C44" s="191"/>
      <c r="D44" s="117"/>
      <c r="E44" s="117"/>
      <c r="F44" s="117"/>
      <c r="G44" s="117"/>
      <c r="H44" s="117"/>
      <c r="I44" s="117"/>
      <c r="J44" s="153"/>
      <c r="K44" s="117"/>
      <c r="L44" s="117"/>
    </row>
    <row r="45" spans="1:12" ht="13.5" customHeight="1" x14ac:dyDescent="0.25">
      <c r="A45" s="191" t="s">
        <v>84</v>
      </c>
      <c r="B45" s="191"/>
      <c r="C45" s="191"/>
      <c r="D45" s="117"/>
      <c r="E45" s="117"/>
      <c r="F45" s="117"/>
      <c r="G45" s="117"/>
      <c r="H45" s="117"/>
      <c r="I45" s="117"/>
      <c r="J45" s="153"/>
      <c r="K45" s="117"/>
      <c r="L45" s="117"/>
    </row>
    <row r="46" spans="1:12" ht="11.25" customHeight="1" x14ac:dyDescent="0.25">
      <c r="A46" s="193" t="s">
        <v>92</v>
      </c>
      <c r="B46" s="193"/>
      <c r="C46" s="193"/>
      <c r="D46" s="117"/>
      <c r="E46" s="117"/>
      <c r="F46" s="117"/>
      <c r="G46" s="117"/>
      <c r="H46" s="117"/>
      <c r="I46" s="117"/>
      <c r="J46" s="153"/>
      <c r="K46" s="117"/>
      <c r="L46" s="117"/>
    </row>
    <row r="47" spans="1:12" x14ac:dyDescent="0.25">
      <c r="A47" s="193" t="s">
        <v>93</v>
      </c>
      <c r="B47" s="193"/>
      <c r="C47" s="193"/>
      <c r="D47" s="117"/>
      <c r="E47" s="117"/>
      <c r="F47" s="117"/>
      <c r="G47" s="117"/>
      <c r="H47" s="117"/>
      <c r="I47" s="117"/>
      <c r="J47" s="153"/>
      <c r="K47" s="117"/>
      <c r="L47" s="117"/>
    </row>
    <row r="48" spans="1:12" x14ac:dyDescent="0.25">
      <c r="A48" s="193"/>
      <c r="B48" s="193"/>
      <c r="C48" s="193"/>
      <c r="D48" s="193"/>
      <c r="E48" s="193"/>
      <c r="F48" s="193"/>
      <c r="G48" s="193"/>
      <c r="H48" s="193"/>
      <c r="I48" s="193"/>
      <c r="J48" s="193"/>
      <c r="K48" s="193"/>
      <c r="L48" s="193"/>
    </row>
    <row r="49" spans="1:14" ht="15" customHeight="1" x14ac:dyDescent="0.25">
      <c r="A49" s="192" t="s">
        <v>340</v>
      </c>
      <c r="B49" s="192"/>
      <c r="C49" s="192"/>
      <c r="D49" s="192"/>
      <c r="E49" s="192"/>
      <c r="F49" s="192"/>
      <c r="G49" s="192"/>
      <c r="H49" s="192"/>
      <c r="I49" s="192"/>
      <c r="J49" s="192"/>
      <c r="K49" s="192"/>
      <c r="L49" s="192"/>
    </row>
    <row r="50" spans="1:14" ht="15" customHeight="1" x14ac:dyDescent="0.25">
      <c r="A50" s="112" t="s">
        <v>10</v>
      </c>
    </row>
    <row r="51" spans="1:14" ht="30" customHeight="1" x14ac:dyDescent="0.25">
      <c r="A51" s="196" t="s">
        <v>11</v>
      </c>
      <c r="B51" s="196" t="s">
        <v>12</v>
      </c>
      <c r="C51" s="196"/>
      <c r="D51" s="197" t="s">
        <v>13</v>
      </c>
      <c r="E51" s="197" t="s">
        <v>14</v>
      </c>
      <c r="F51" s="197" t="s">
        <v>15</v>
      </c>
      <c r="G51" s="196" t="s">
        <v>24</v>
      </c>
      <c r="H51" s="196" t="s">
        <v>19</v>
      </c>
      <c r="I51" s="196"/>
      <c r="J51" s="196" t="s">
        <v>0</v>
      </c>
      <c r="K51" s="196"/>
      <c r="L51" s="196"/>
    </row>
    <row r="52" spans="1:14" ht="15" customHeight="1" x14ac:dyDescent="0.25">
      <c r="A52" s="196"/>
      <c r="B52" s="196"/>
      <c r="C52" s="196"/>
      <c r="D52" s="197"/>
      <c r="E52" s="197"/>
      <c r="F52" s="197"/>
      <c r="G52" s="196"/>
      <c r="H52" s="110" t="s">
        <v>1</v>
      </c>
      <c r="I52" s="110" t="s">
        <v>2</v>
      </c>
      <c r="J52" s="63" t="s">
        <v>21</v>
      </c>
      <c r="K52" s="110" t="s">
        <v>22</v>
      </c>
      <c r="L52" s="110" t="s">
        <v>23</v>
      </c>
    </row>
    <row r="53" spans="1:14" ht="15" customHeight="1" x14ac:dyDescent="0.25">
      <c r="A53" s="110">
        <v>1</v>
      </c>
      <c r="B53" s="110">
        <v>2</v>
      </c>
      <c r="C53" s="110">
        <v>3</v>
      </c>
      <c r="D53" s="110">
        <v>4</v>
      </c>
      <c r="E53" s="110">
        <v>5</v>
      </c>
      <c r="F53" s="110">
        <v>6</v>
      </c>
      <c r="G53" s="110">
        <v>7</v>
      </c>
      <c r="H53" s="110">
        <v>8</v>
      </c>
      <c r="I53" s="110">
        <v>9</v>
      </c>
      <c r="J53" s="63">
        <v>10</v>
      </c>
      <c r="K53" s="110">
        <v>11</v>
      </c>
      <c r="L53" s="110">
        <v>12</v>
      </c>
    </row>
    <row r="54" spans="1:14" s="114" customFormat="1" ht="28.5" customHeight="1" x14ac:dyDescent="0.25">
      <c r="A54" s="198" t="s">
        <v>16</v>
      </c>
      <c r="B54" s="199"/>
      <c r="C54" s="200"/>
      <c r="D54" s="161"/>
      <c r="E54" s="161"/>
      <c r="F54" s="161"/>
      <c r="G54" s="162">
        <f>SUM(G56:G94)</f>
        <v>30373334</v>
      </c>
      <c r="H54" s="162">
        <f t="shared" ref="H54:K54" si="0">SUM(H56:H90)</f>
        <v>33347609</v>
      </c>
      <c r="I54" s="162">
        <f t="shared" si="0"/>
        <v>31024147</v>
      </c>
      <c r="J54" s="163">
        <f t="shared" si="0"/>
        <v>27902387</v>
      </c>
      <c r="K54" s="162">
        <f t="shared" si="0"/>
        <v>36832112</v>
      </c>
      <c r="L54" s="162">
        <f>L56+L58+L60+L62+L66+L68+L70+L72+L76+L78+L80+L82+L84+L86+L88+L90+L64</f>
        <v>37182725</v>
      </c>
      <c r="M54" s="164"/>
    </row>
    <row r="55" spans="1:14" ht="52.5" customHeight="1" x14ac:dyDescent="0.25">
      <c r="A55" s="110">
        <v>1</v>
      </c>
      <c r="B55" s="201" t="s">
        <v>314</v>
      </c>
      <c r="C55" s="201"/>
      <c r="D55" s="55"/>
      <c r="E55" s="55"/>
      <c r="F55" s="55"/>
      <c r="G55" s="55"/>
      <c r="H55" s="55"/>
      <c r="I55" s="55"/>
      <c r="J55" s="154"/>
      <c r="K55" s="55"/>
      <c r="L55" s="55"/>
      <c r="M55" s="118"/>
    </row>
    <row r="56" spans="1:14" ht="83.25" customHeight="1" x14ac:dyDescent="0.25">
      <c r="A56" s="58" t="s">
        <v>17</v>
      </c>
      <c r="B56" s="55" t="s">
        <v>18</v>
      </c>
      <c r="C56" s="57" t="s">
        <v>313</v>
      </c>
      <c r="D56" s="110"/>
      <c r="E56" s="58" t="s">
        <v>71</v>
      </c>
      <c r="F56" s="110" t="s">
        <v>10</v>
      </c>
      <c r="G56" s="59">
        <v>238379</v>
      </c>
      <c r="H56" s="59">
        <v>506172</v>
      </c>
      <c r="I56" s="59">
        <v>464763</v>
      </c>
      <c r="J56" s="166">
        <f>245362+1300</f>
        <v>246662</v>
      </c>
      <c r="K56" s="59">
        <v>228552</v>
      </c>
      <c r="L56" s="59">
        <v>229744</v>
      </c>
      <c r="M56" s="119"/>
    </row>
    <row r="57" spans="1:14" ht="15" customHeight="1" x14ac:dyDescent="0.25">
      <c r="A57" s="110">
        <v>2</v>
      </c>
      <c r="B57" s="201" t="s">
        <v>338</v>
      </c>
      <c r="C57" s="201"/>
      <c r="D57" s="55"/>
      <c r="E57" s="110"/>
      <c r="F57" s="55"/>
      <c r="G57" s="55"/>
      <c r="H57" s="55"/>
      <c r="I57" s="55"/>
      <c r="J57" s="154"/>
      <c r="K57" s="55"/>
      <c r="L57" s="55"/>
    </row>
    <row r="58" spans="1:14" ht="71.25" customHeight="1" x14ac:dyDescent="0.25">
      <c r="A58" s="58" t="s">
        <v>17</v>
      </c>
      <c r="B58" s="55" t="s">
        <v>18</v>
      </c>
      <c r="C58" s="57" t="s">
        <v>339</v>
      </c>
      <c r="D58" s="110"/>
      <c r="E58" s="58" t="s">
        <v>71</v>
      </c>
      <c r="F58" s="110" t="s">
        <v>10</v>
      </c>
      <c r="G58" s="110">
        <v>780</v>
      </c>
      <c r="H58" s="110">
        <v>814</v>
      </c>
      <c r="I58" s="59">
        <v>7861</v>
      </c>
      <c r="J58" s="63">
        <v>0</v>
      </c>
      <c r="K58" s="59">
        <v>1100</v>
      </c>
      <c r="L58" s="59">
        <v>1350</v>
      </c>
    </row>
    <row r="59" spans="1:14" ht="15" customHeight="1" x14ac:dyDescent="0.25">
      <c r="A59" s="110">
        <v>3</v>
      </c>
      <c r="B59" s="201" t="s">
        <v>315</v>
      </c>
      <c r="C59" s="201"/>
      <c r="D59" s="55"/>
      <c r="E59" s="110"/>
      <c r="F59" s="55"/>
      <c r="G59" s="55"/>
      <c r="H59" s="55"/>
      <c r="I59" s="55"/>
      <c r="J59" s="154"/>
      <c r="K59" s="55"/>
      <c r="L59" s="55"/>
    </row>
    <row r="60" spans="1:14" ht="71.25" customHeight="1" x14ac:dyDescent="0.25">
      <c r="A60" s="58" t="s">
        <v>17</v>
      </c>
      <c r="B60" s="55" t="s">
        <v>18</v>
      </c>
      <c r="C60" s="57" t="s">
        <v>303</v>
      </c>
      <c r="D60" s="110"/>
      <c r="E60" s="58" t="s">
        <v>71</v>
      </c>
      <c r="F60" s="110" t="s">
        <v>10</v>
      </c>
      <c r="G60" s="59">
        <v>1804365</v>
      </c>
      <c r="H60" s="59">
        <v>2004752</v>
      </c>
      <c r="I60" s="59">
        <v>2081334</v>
      </c>
      <c r="J60" s="145">
        <f>2055459+40000</f>
        <v>2095459</v>
      </c>
      <c r="K60" s="59">
        <v>2189312</v>
      </c>
      <c r="L60" s="59">
        <v>2209711</v>
      </c>
    </row>
    <row r="61" spans="1:14" ht="30" customHeight="1" x14ac:dyDescent="0.25">
      <c r="A61" s="110">
        <v>4</v>
      </c>
      <c r="B61" s="194" t="s">
        <v>316</v>
      </c>
      <c r="C61" s="195"/>
      <c r="D61" s="55"/>
      <c r="E61" s="110"/>
      <c r="F61" s="55"/>
      <c r="G61" s="55"/>
      <c r="H61" s="55"/>
      <c r="I61" s="55"/>
      <c r="J61" s="154"/>
      <c r="K61" s="55"/>
      <c r="L61" s="55"/>
    </row>
    <row r="62" spans="1:14" ht="74.25" customHeight="1" x14ac:dyDescent="0.25">
      <c r="A62" s="56" t="s">
        <v>17</v>
      </c>
      <c r="B62" s="60" t="s">
        <v>18</v>
      </c>
      <c r="C62" s="57" t="s">
        <v>305</v>
      </c>
      <c r="D62" s="61"/>
      <c r="E62" s="58" t="s">
        <v>71</v>
      </c>
      <c r="F62" s="110" t="s">
        <v>10</v>
      </c>
      <c r="G62" s="59">
        <v>2981255</v>
      </c>
      <c r="H62" s="59">
        <v>3084503</v>
      </c>
      <c r="I62" s="59">
        <v>3171332</v>
      </c>
      <c r="J62" s="166">
        <f>3118001+40647+50000+50000+33561+11017</f>
        <v>3303226</v>
      </c>
      <c r="K62" s="59">
        <v>3261582</v>
      </c>
      <c r="L62" s="59">
        <v>3313811</v>
      </c>
      <c r="N62" s="113">
        <f>4587+28974</f>
        <v>33561</v>
      </c>
    </row>
    <row r="63" spans="1:14" ht="30" customHeight="1" x14ac:dyDescent="0.25">
      <c r="A63" s="110">
        <v>5</v>
      </c>
      <c r="B63" s="194" t="s">
        <v>317</v>
      </c>
      <c r="C63" s="195"/>
      <c r="D63" s="55"/>
      <c r="E63" s="110"/>
      <c r="F63" s="55"/>
      <c r="G63" s="55"/>
      <c r="H63" s="55"/>
      <c r="I63" s="55"/>
      <c r="J63" s="154"/>
      <c r="K63" s="55"/>
      <c r="L63" s="55"/>
    </row>
    <row r="64" spans="1:14" ht="61.5" customHeight="1" x14ac:dyDescent="0.25">
      <c r="A64" s="56" t="s">
        <v>17</v>
      </c>
      <c r="B64" s="55" t="s">
        <v>18</v>
      </c>
      <c r="C64" s="62" t="s">
        <v>306</v>
      </c>
      <c r="D64" s="61"/>
      <c r="E64" s="58" t="s">
        <v>71</v>
      </c>
      <c r="F64" s="110" t="s">
        <v>10</v>
      </c>
      <c r="G64" s="59">
        <v>2427896</v>
      </c>
      <c r="H64" s="59">
        <v>2732181</v>
      </c>
      <c r="I64" s="59">
        <v>2727900</v>
      </c>
      <c r="J64" s="145">
        <f>3016196+19823-2586</f>
        <v>3033433</v>
      </c>
      <c r="K64" s="59">
        <v>3114075</v>
      </c>
      <c r="L64" s="59">
        <v>3159953</v>
      </c>
    </row>
    <row r="65" spans="1:13" ht="30" customHeight="1" x14ac:dyDescent="0.25">
      <c r="A65" s="110">
        <v>6</v>
      </c>
      <c r="B65" s="194" t="s">
        <v>318</v>
      </c>
      <c r="C65" s="195"/>
      <c r="D65" s="55"/>
      <c r="E65" s="110"/>
      <c r="F65" s="55"/>
      <c r="G65" s="55"/>
      <c r="H65" s="55"/>
      <c r="I65" s="55"/>
      <c r="J65" s="154"/>
      <c r="K65" s="55"/>
      <c r="L65" s="55"/>
    </row>
    <row r="66" spans="1:13" ht="60" customHeight="1" x14ac:dyDescent="0.25">
      <c r="A66" s="58" t="s">
        <v>17</v>
      </c>
      <c r="B66" s="55" t="s">
        <v>18</v>
      </c>
      <c r="C66" s="57" t="s">
        <v>307</v>
      </c>
      <c r="D66" s="61"/>
      <c r="E66" s="58" t="s">
        <v>71</v>
      </c>
      <c r="F66" s="110" t="s">
        <v>10</v>
      </c>
      <c r="G66" s="59">
        <v>552151</v>
      </c>
      <c r="H66" s="59">
        <v>612868</v>
      </c>
      <c r="I66" s="59">
        <v>602868</v>
      </c>
      <c r="J66" s="145">
        <v>611150</v>
      </c>
      <c r="K66" s="59">
        <v>638241</v>
      </c>
      <c r="L66" s="59">
        <v>644218</v>
      </c>
    </row>
    <row r="67" spans="1:13" ht="30" customHeight="1" x14ac:dyDescent="0.25">
      <c r="A67" s="110">
        <v>7</v>
      </c>
      <c r="B67" s="194" t="s">
        <v>319</v>
      </c>
      <c r="C67" s="195"/>
      <c r="D67" s="55"/>
      <c r="E67" s="110"/>
      <c r="F67" s="55"/>
      <c r="G67" s="55"/>
      <c r="H67" s="55"/>
      <c r="I67" s="55"/>
      <c r="J67" s="154"/>
      <c r="K67" s="55"/>
      <c r="L67" s="55"/>
    </row>
    <row r="68" spans="1:13" ht="66.75" customHeight="1" x14ac:dyDescent="0.25">
      <c r="A68" s="58" t="s">
        <v>17</v>
      </c>
      <c r="B68" s="55" t="s">
        <v>18</v>
      </c>
      <c r="C68" s="57" t="s">
        <v>308</v>
      </c>
      <c r="D68" s="61"/>
      <c r="E68" s="58" t="s">
        <v>71</v>
      </c>
      <c r="F68" s="110" t="s">
        <v>10</v>
      </c>
      <c r="G68" s="59">
        <v>522794</v>
      </c>
      <c r="H68" s="59">
        <v>488831</v>
      </c>
      <c r="I68" s="59">
        <v>500796</v>
      </c>
      <c r="J68" s="145">
        <v>479368</v>
      </c>
      <c r="K68" s="59">
        <v>508498</v>
      </c>
      <c r="L68" s="59">
        <v>517232</v>
      </c>
    </row>
    <row r="69" spans="1:13" ht="30" customHeight="1" x14ac:dyDescent="0.25">
      <c r="A69" s="110">
        <v>8</v>
      </c>
      <c r="B69" s="194" t="s">
        <v>325</v>
      </c>
      <c r="C69" s="195"/>
      <c r="D69" s="55"/>
      <c r="E69" s="110"/>
      <c r="F69" s="55"/>
      <c r="G69" s="55"/>
      <c r="H69" s="55"/>
      <c r="I69" s="55"/>
      <c r="J69" s="154"/>
      <c r="K69" s="55"/>
      <c r="L69" s="55"/>
    </row>
    <row r="70" spans="1:13" ht="66.75" customHeight="1" x14ac:dyDescent="0.25">
      <c r="A70" s="58" t="s">
        <v>17</v>
      </c>
      <c r="B70" s="55" t="s">
        <v>18</v>
      </c>
      <c r="C70" s="57" t="s">
        <v>326</v>
      </c>
      <c r="D70" s="61"/>
      <c r="E70" s="58" t="s">
        <v>71</v>
      </c>
      <c r="F70" s="110" t="s">
        <v>304</v>
      </c>
      <c r="G70" s="110">
        <v>0</v>
      </c>
      <c r="H70" s="110">
        <v>0</v>
      </c>
      <c r="I70" s="110">
        <v>0</v>
      </c>
      <c r="J70" s="145">
        <v>2853382</v>
      </c>
      <c r="K70" s="59">
        <v>2705546</v>
      </c>
      <c r="L70" s="59">
        <v>2769076</v>
      </c>
      <c r="M70" s="118">
        <f>J70+J74</f>
        <v>2953382</v>
      </c>
    </row>
    <row r="71" spans="1:13" ht="30" customHeight="1" x14ac:dyDescent="0.25">
      <c r="A71" s="110">
        <v>9</v>
      </c>
      <c r="B71" s="194" t="s">
        <v>320</v>
      </c>
      <c r="C71" s="195"/>
      <c r="D71" s="55"/>
      <c r="E71" s="110"/>
      <c r="F71" s="55"/>
      <c r="G71" s="55"/>
      <c r="H71" s="55"/>
      <c r="I71" s="55"/>
      <c r="J71" s="154"/>
      <c r="K71" s="55"/>
      <c r="L71" s="55"/>
    </row>
    <row r="72" spans="1:13" ht="66.75" customHeight="1" x14ac:dyDescent="0.25">
      <c r="A72" s="58" t="s">
        <v>17</v>
      </c>
      <c r="B72" s="55" t="s">
        <v>18</v>
      </c>
      <c r="C72" s="57" t="s">
        <v>309</v>
      </c>
      <c r="D72" s="61"/>
      <c r="E72" s="58" t="s">
        <v>71</v>
      </c>
      <c r="F72" s="110" t="s">
        <v>304</v>
      </c>
      <c r="G72" s="59">
        <v>212808</v>
      </c>
      <c r="H72" s="59">
        <v>250000</v>
      </c>
      <c r="I72" s="59">
        <v>229772</v>
      </c>
      <c r="J72" s="145">
        <v>183000</v>
      </c>
      <c r="K72" s="59">
        <v>100000</v>
      </c>
      <c r="L72" s="59">
        <v>100000</v>
      </c>
    </row>
    <row r="73" spans="1:13" ht="30" customHeight="1" x14ac:dyDescent="0.25">
      <c r="A73" s="110">
        <v>10</v>
      </c>
      <c r="B73" s="194" t="s">
        <v>321</v>
      </c>
      <c r="C73" s="195"/>
      <c r="D73" s="55"/>
      <c r="E73" s="110"/>
      <c r="F73" s="55"/>
      <c r="G73" s="55"/>
      <c r="H73" s="55"/>
      <c r="I73" s="55"/>
      <c r="J73" s="154"/>
      <c r="K73" s="55"/>
      <c r="L73" s="55"/>
    </row>
    <row r="74" spans="1:13" ht="66.75" customHeight="1" x14ac:dyDescent="0.25">
      <c r="A74" s="58" t="s">
        <v>17</v>
      </c>
      <c r="B74" s="55" t="s">
        <v>18</v>
      </c>
      <c r="C74" s="57" t="s">
        <v>309</v>
      </c>
      <c r="D74" s="61"/>
      <c r="E74" s="58" t="s">
        <v>71</v>
      </c>
      <c r="F74" s="110" t="s">
        <v>10</v>
      </c>
      <c r="G74" s="110">
        <v>0</v>
      </c>
      <c r="H74" s="110">
        <v>0</v>
      </c>
      <c r="I74" s="110">
        <v>0</v>
      </c>
      <c r="J74" s="145">
        <v>100000</v>
      </c>
      <c r="K74" s="110">
        <v>0</v>
      </c>
      <c r="L74" s="110">
        <v>0</v>
      </c>
    </row>
    <row r="75" spans="1:13" ht="30" customHeight="1" x14ac:dyDescent="0.25">
      <c r="A75" s="110">
        <v>11</v>
      </c>
      <c r="B75" s="194" t="s">
        <v>322</v>
      </c>
      <c r="C75" s="195"/>
      <c r="D75" s="55"/>
      <c r="E75" s="110"/>
      <c r="F75" s="55"/>
      <c r="G75" s="55"/>
      <c r="H75" s="55"/>
      <c r="I75" s="55"/>
      <c r="J75" s="154"/>
      <c r="K75" s="55"/>
      <c r="L75" s="55"/>
    </row>
    <row r="76" spans="1:13" ht="66.75" customHeight="1" x14ac:dyDescent="0.25">
      <c r="A76" s="58" t="s">
        <v>17</v>
      </c>
      <c r="B76" s="55" t="s">
        <v>18</v>
      </c>
      <c r="C76" s="57" t="s">
        <v>310</v>
      </c>
      <c r="D76" s="61"/>
      <c r="E76" s="58" t="s">
        <v>71</v>
      </c>
      <c r="F76" s="110" t="s">
        <v>10</v>
      </c>
      <c r="G76" s="59">
        <v>55450</v>
      </c>
      <c r="H76" s="59">
        <v>63000</v>
      </c>
      <c r="I76" s="59">
        <v>56650</v>
      </c>
      <c r="J76" s="166">
        <f>155767+58236</f>
        <v>214003</v>
      </c>
      <c r="K76" s="59">
        <v>89214</v>
      </c>
      <c r="L76" s="59">
        <v>94566</v>
      </c>
    </row>
    <row r="77" spans="1:13" ht="30" customHeight="1" x14ac:dyDescent="0.25">
      <c r="A77" s="110">
        <v>12</v>
      </c>
      <c r="B77" s="194" t="s">
        <v>323</v>
      </c>
      <c r="C77" s="195"/>
      <c r="D77" s="55"/>
      <c r="E77" s="110"/>
      <c r="F77" s="55"/>
      <c r="G77" s="55"/>
      <c r="H77" s="55"/>
      <c r="I77" s="55"/>
      <c r="J77" s="154"/>
      <c r="K77" s="55"/>
      <c r="L77" s="55"/>
    </row>
    <row r="78" spans="1:13" ht="66.75" customHeight="1" x14ac:dyDescent="0.25">
      <c r="A78" s="58" t="s">
        <v>17</v>
      </c>
      <c r="B78" s="55" t="s">
        <v>18</v>
      </c>
      <c r="C78" s="57" t="s">
        <v>311</v>
      </c>
      <c r="D78" s="61"/>
      <c r="E78" s="58" t="s">
        <v>71</v>
      </c>
      <c r="F78" s="110" t="s">
        <v>10</v>
      </c>
      <c r="G78" s="59">
        <v>2201606</v>
      </c>
      <c r="H78" s="59">
        <v>1075050</v>
      </c>
      <c r="I78" s="59">
        <v>2513680</v>
      </c>
      <c r="J78" s="145">
        <v>2470669</v>
      </c>
      <c r="K78" s="59">
        <v>3555635</v>
      </c>
      <c r="L78" s="61" t="s">
        <v>395</v>
      </c>
    </row>
    <row r="79" spans="1:13" ht="30" customHeight="1" x14ac:dyDescent="0.25">
      <c r="A79" s="110">
        <v>13</v>
      </c>
      <c r="B79" s="194" t="s">
        <v>324</v>
      </c>
      <c r="C79" s="195"/>
      <c r="D79" s="55"/>
      <c r="E79" s="110"/>
      <c r="F79" s="55"/>
      <c r="G79" s="55"/>
      <c r="H79" s="55"/>
      <c r="I79" s="55"/>
      <c r="J79" s="154"/>
      <c r="K79" s="55"/>
      <c r="L79" s="55"/>
    </row>
    <row r="80" spans="1:13" ht="66.75" customHeight="1" x14ac:dyDescent="0.25">
      <c r="A80" s="58" t="s">
        <v>17</v>
      </c>
      <c r="B80" s="55" t="s">
        <v>18</v>
      </c>
      <c r="C80" s="57" t="s">
        <v>312</v>
      </c>
      <c r="D80" s="61"/>
      <c r="E80" s="58" t="s">
        <v>71</v>
      </c>
      <c r="F80" s="110" t="s">
        <v>10</v>
      </c>
      <c r="G80" s="59">
        <v>513452</v>
      </c>
      <c r="H80" s="59">
        <v>207530</v>
      </c>
      <c r="I80" s="59">
        <v>265062</v>
      </c>
      <c r="J80" s="166">
        <f>65000+3152+2586</f>
        <v>70738</v>
      </c>
      <c r="K80" s="59">
        <v>250000</v>
      </c>
      <c r="L80" s="59">
        <v>300000</v>
      </c>
    </row>
    <row r="81" spans="1:12" ht="30" customHeight="1" x14ac:dyDescent="0.25">
      <c r="A81" s="110">
        <v>14</v>
      </c>
      <c r="B81" s="194" t="s">
        <v>333</v>
      </c>
      <c r="C81" s="195"/>
      <c r="D81" s="55"/>
      <c r="E81" s="110"/>
      <c r="F81" s="55"/>
      <c r="G81" s="55"/>
      <c r="H81" s="55"/>
      <c r="I81" s="55"/>
      <c r="J81" s="154"/>
      <c r="K81" s="55"/>
      <c r="L81" s="55"/>
    </row>
    <row r="82" spans="1:12" ht="88.5" customHeight="1" x14ac:dyDescent="0.25">
      <c r="A82" s="58" t="s">
        <v>17</v>
      </c>
      <c r="B82" s="55" t="s">
        <v>18</v>
      </c>
      <c r="C82" s="57" t="s">
        <v>335</v>
      </c>
      <c r="D82" s="61"/>
      <c r="E82" s="58" t="s">
        <v>71</v>
      </c>
      <c r="F82" s="110" t="s">
        <v>10</v>
      </c>
      <c r="G82" s="63">
        <v>0</v>
      </c>
      <c r="H82" s="59">
        <v>5324</v>
      </c>
      <c r="I82" s="110">
        <v>0</v>
      </c>
      <c r="J82" s="63">
        <v>0</v>
      </c>
      <c r="K82" s="59">
        <v>5643</v>
      </c>
      <c r="L82" s="59">
        <v>5982</v>
      </c>
    </row>
    <row r="83" spans="1:12" ht="30" customHeight="1" x14ac:dyDescent="0.25">
      <c r="A83" s="110">
        <v>15</v>
      </c>
      <c r="B83" s="194" t="s">
        <v>327</v>
      </c>
      <c r="C83" s="195"/>
      <c r="D83" s="55"/>
      <c r="E83" s="110"/>
      <c r="F83" s="55"/>
      <c r="G83" s="55"/>
      <c r="H83" s="55"/>
      <c r="I83" s="55"/>
      <c r="J83" s="154"/>
      <c r="K83" s="55"/>
      <c r="L83" s="55"/>
    </row>
    <row r="84" spans="1:12" ht="66.75" customHeight="1" x14ac:dyDescent="0.25">
      <c r="A84" s="58" t="s">
        <v>17</v>
      </c>
      <c r="B84" s="55" t="s">
        <v>18</v>
      </c>
      <c r="C84" s="57" t="s">
        <v>334</v>
      </c>
      <c r="D84" s="61"/>
      <c r="E84" s="58" t="s">
        <v>71</v>
      </c>
      <c r="F84" s="110" t="s">
        <v>10</v>
      </c>
      <c r="G84" s="59">
        <v>1654448</v>
      </c>
      <c r="H84" s="59">
        <v>1713054</v>
      </c>
      <c r="I84" s="59">
        <v>1778171</v>
      </c>
      <c r="J84" s="145">
        <v>1724655</v>
      </c>
      <c r="K84" s="59">
        <v>1763632</v>
      </c>
      <c r="L84" s="59">
        <v>1782657</v>
      </c>
    </row>
    <row r="85" spans="1:12" ht="30" customHeight="1" x14ac:dyDescent="0.25">
      <c r="A85" s="110">
        <v>16</v>
      </c>
      <c r="B85" s="194" t="s">
        <v>331</v>
      </c>
      <c r="C85" s="195"/>
      <c r="D85" s="55"/>
      <c r="E85" s="110"/>
      <c r="F85" s="55"/>
      <c r="G85" s="55"/>
      <c r="H85" s="55"/>
      <c r="I85" s="55"/>
      <c r="J85" s="154"/>
      <c r="K85" s="55"/>
      <c r="L85" s="55"/>
    </row>
    <row r="86" spans="1:12" ht="79.5" customHeight="1" x14ac:dyDescent="0.25">
      <c r="A86" s="58" t="s">
        <v>17</v>
      </c>
      <c r="B86" s="55" t="s">
        <v>18</v>
      </c>
      <c r="C86" s="57" t="s">
        <v>332</v>
      </c>
      <c r="D86" s="61"/>
      <c r="E86" s="58" t="s">
        <v>71</v>
      </c>
      <c r="F86" s="110" t="s">
        <v>10</v>
      </c>
      <c r="G86" s="59">
        <v>15280625</v>
      </c>
      <c r="H86" s="59">
        <v>20490554</v>
      </c>
      <c r="I86" s="59">
        <v>16566110</v>
      </c>
      <c r="J86" s="145">
        <v>10469536</v>
      </c>
      <c r="K86" s="59">
        <v>18382582</v>
      </c>
      <c r="L86" s="59">
        <v>18382582</v>
      </c>
    </row>
    <row r="87" spans="1:12" ht="30" customHeight="1" x14ac:dyDescent="0.25">
      <c r="A87" s="110">
        <v>17</v>
      </c>
      <c r="B87" s="194" t="s">
        <v>329</v>
      </c>
      <c r="C87" s="195"/>
      <c r="D87" s="55"/>
      <c r="E87" s="110"/>
      <c r="F87" s="55"/>
      <c r="G87" s="55"/>
      <c r="H87" s="55"/>
      <c r="I87" s="55"/>
      <c r="J87" s="154"/>
      <c r="K87" s="55"/>
      <c r="L87" s="55"/>
    </row>
    <row r="88" spans="1:12" ht="90" customHeight="1" x14ac:dyDescent="0.25">
      <c r="A88" s="58" t="s">
        <v>17</v>
      </c>
      <c r="B88" s="55" t="s">
        <v>18</v>
      </c>
      <c r="C88" s="57" t="s">
        <v>330</v>
      </c>
      <c r="D88" s="61"/>
      <c r="E88" s="58" t="s">
        <v>71</v>
      </c>
      <c r="F88" s="110" t="s">
        <v>10</v>
      </c>
      <c r="G88" s="59">
        <v>11897</v>
      </c>
      <c r="H88" s="59">
        <v>12976</v>
      </c>
      <c r="I88" s="59">
        <v>12976</v>
      </c>
      <c r="J88" s="145">
        <v>12444</v>
      </c>
      <c r="K88" s="59">
        <v>13500</v>
      </c>
      <c r="L88" s="59">
        <v>13500</v>
      </c>
    </row>
    <row r="89" spans="1:12" ht="30" customHeight="1" x14ac:dyDescent="0.25">
      <c r="A89" s="110">
        <v>18</v>
      </c>
      <c r="B89" s="194" t="s">
        <v>336</v>
      </c>
      <c r="C89" s="195"/>
      <c r="D89" s="55"/>
      <c r="E89" s="110"/>
      <c r="F89" s="55"/>
      <c r="G89" s="55"/>
      <c r="H89" s="55"/>
      <c r="I89" s="55"/>
      <c r="J89" s="154"/>
      <c r="K89" s="55"/>
      <c r="L89" s="55"/>
    </row>
    <row r="90" spans="1:12" ht="73.5" customHeight="1" x14ac:dyDescent="0.25">
      <c r="A90" s="58" t="s">
        <v>17</v>
      </c>
      <c r="B90" s="55" t="s">
        <v>18</v>
      </c>
      <c r="C90" s="57" t="s">
        <v>337</v>
      </c>
      <c r="D90" s="61"/>
      <c r="E90" s="58" t="s">
        <v>71</v>
      </c>
      <c r="F90" s="110" t="s">
        <v>10</v>
      </c>
      <c r="G90" s="59">
        <v>51352</v>
      </c>
      <c r="H90" s="59">
        <v>100000</v>
      </c>
      <c r="I90" s="59">
        <v>44872</v>
      </c>
      <c r="J90" s="145">
        <v>34662</v>
      </c>
      <c r="K90" s="59">
        <v>25000</v>
      </c>
      <c r="L90" s="59">
        <v>25000</v>
      </c>
    </row>
    <row r="91" spans="1:12" ht="30" customHeight="1" x14ac:dyDescent="0.25">
      <c r="A91" s="110">
        <v>19</v>
      </c>
      <c r="B91" s="194" t="s">
        <v>396</v>
      </c>
      <c r="C91" s="195"/>
      <c r="D91" s="55"/>
      <c r="E91" s="110"/>
      <c r="F91" s="55"/>
      <c r="G91" s="55"/>
      <c r="H91" s="55"/>
      <c r="I91" s="55"/>
      <c r="J91" s="154"/>
      <c r="K91" s="55"/>
      <c r="L91" s="55"/>
    </row>
    <row r="92" spans="1:12" ht="73.5" customHeight="1" x14ac:dyDescent="0.25">
      <c r="A92" s="58" t="s">
        <v>17</v>
      </c>
      <c r="B92" s="55" t="s">
        <v>18</v>
      </c>
      <c r="C92" s="57" t="s">
        <v>397</v>
      </c>
      <c r="D92" s="61"/>
      <c r="E92" s="58" t="s">
        <v>71</v>
      </c>
      <c r="F92" s="110" t="s">
        <v>10</v>
      </c>
      <c r="G92" s="59">
        <v>54076</v>
      </c>
      <c r="H92" s="59">
        <v>0</v>
      </c>
      <c r="I92" s="59">
        <v>0</v>
      </c>
      <c r="J92" s="145">
        <v>0</v>
      </c>
      <c r="K92" s="59">
        <v>0</v>
      </c>
      <c r="L92" s="59">
        <v>0</v>
      </c>
    </row>
    <row r="93" spans="1:12" ht="30" customHeight="1" x14ac:dyDescent="0.25">
      <c r="A93" s="110">
        <v>20</v>
      </c>
      <c r="B93" s="194" t="s">
        <v>398</v>
      </c>
      <c r="C93" s="195"/>
      <c r="D93" s="55"/>
      <c r="E93" s="110"/>
      <c r="F93" s="55"/>
      <c r="G93" s="55"/>
      <c r="H93" s="55"/>
      <c r="I93" s="55"/>
      <c r="J93" s="154"/>
      <c r="K93" s="55"/>
      <c r="L93" s="55"/>
    </row>
    <row r="94" spans="1:12" ht="73.5" customHeight="1" x14ac:dyDescent="0.25">
      <c r="A94" s="58" t="s">
        <v>17</v>
      </c>
      <c r="B94" s="55" t="s">
        <v>18</v>
      </c>
      <c r="C94" s="57" t="s">
        <v>399</v>
      </c>
      <c r="D94" s="61"/>
      <c r="E94" s="58" t="s">
        <v>71</v>
      </c>
      <c r="F94" s="110" t="s">
        <v>10</v>
      </c>
      <c r="G94" s="59">
        <v>1810000</v>
      </c>
      <c r="H94" s="59">
        <v>0</v>
      </c>
      <c r="I94" s="59">
        <v>0</v>
      </c>
      <c r="J94" s="145">
        <v>0</v>
      </c>
      <c r="K94" s="59">
        <v>0</v>
      </c>
      <c r="L94" s="59">
        <v>0</v>
      </c>
    </row>
    <row r="95" spans="1:12" ht="73.5" customHeight="1" x14ac:dyDescent="0.25">
      <c r="A95" s="115"/>
      <c r="C95" s="120"/>
      <c r="D95" s="133"/>
      <c r="E95" s="115"/>
      <c r="F95" s="112"/>
      <c r="G95" s="128"/>
      <c r="H95" s="128"/>
      <c r="I95" s="128"/>
      <c r="J95" s="155"/>
      <c r="K95" s="128"/>
      <c r="L95" s="128"/>
    </row>
    <row r="96" spans="1:12" s="10" customFormat="1" ht="36" customHeight="1" x14ac:dyDescent="0.25">
      <c r="A96" s="132"/>
      <c r="B96" s="202" t="s">
        <v>554</v>
      </c>
      <c r="C96" s="202"/>
      <c r="D96" s="202"/>
      <c r="E96" s="202"/>
      <c r="F96" s="202"/>
      <c r="G96" s="202"/>
      <c r="H96" s="202"/>
      <c r="I96" s="52" t="s">
        <v>555</v>
      </c>
      <c r="J96" s="156"/>
      <c r="K96" s="52"/>
      <c r="L96" s="52"/>
    </row>
    <row r="97" spans="1:12" s="10" customFormat="1" ht="15.75" x14ac:dyDescent="0.25">
      <c r="A97" s="132"/>
      <c r="B97" s="52"/>
      <c r="C97" s="52"/>
      <c r="D97" s="52"/>
      <c r="E97" s="52"/>
      <c r="F97" s="52"/>
      <c r="G97" s="52"/>
      <c r="H97" s="52"/>
      <c r="I97" s="52"/>
      <c r="J97" s="156"/>
      <c r="K97" s="52"/>
      <c r="L97" s="52"/>
    </row>
    <row r="98" spans="1:12" s="10" customFormat="1" ht="15.75" x14ac:dyDescent="0.25">
      <c r="A98" s="132"/>
      <c r="B98" s="52"/>
      <c r="C98" s="52"/>
      <c r="D98" s="52"/>
      <c r="E98" s="52"/>
      <c r="F98" s="52"/>
      <c r="G98" s="52"/>
      <c r="H98" s="52"/>
      <c r="I98" s="52"/>
      <c r="J98" s="156"/>
      <c r="K98" s="52"/>
      <c r="L98" s="52"/>
    </row>
    <row r="99" spans="1:12" s="10" customFormat="1" ht="15.75" x14ac:dyDescent="0.25">
      <c r="A99" s="132"/>
      <c r="B99" s="202" t="s">
        <v>564</v>
      </c>
      <c r="C99" s="202"/>
      <c r="D99" s="202"/>
      <c r="E99" s="202"/>
      <c r="F99" s="202"/>
      <c r="G99" s="202"/>
      <c r="H99" s="202"/>
      <c r="I99" s="52" t="s">
        <v>563</v>
      </c>
      <c r="J99" s="156"/>
      <c r="K99" s="52"/>
      <c r="L99" s="52"/>
    </row>
    <row r="100" spans="1:12" s="114" customFormat="1" ht="14.25" x14ac:dyDescent="0.25">
      <c r="A100" s="121"/>
      <c r="J100" s="157"/>
    </row>
    <row r="101" spans="1:12" x14ac:dyDescent="0.25">
      <c r="B101" s="193"/>
      <c r="C101" s="193"/>
      <c r="D101" s="193"/>
      <c r="E101" s="193"/>
      <c r="F101" s="193"/>
      <c r="G101" s="193"/>
      <c r="H101" s="193"/>
    </row>
  </sheetData>
  <mergeCells count="91">
    <mergeCell ref="B101:H101"/>
    <mergeCell ref="B89:C89"/>
    <mergeCell ref="B91:C91"/>
    <mergeCell ref="B93:C93"/>
    <mergeCell ref="B96:H96"/>
    <mergeCell ref="B99:H99"/>
    <mergeCell ref="B87:C87"/>
    <mergeCell ref="B65:C65"/>
    <mergeCell ref="B67:C67"/>
    <mergeCell ref="B69:C69"/>
    <mergeCell ref="B71:C71"/>
    <mergeCell ref="B73:C73"/>
    <mergeCell ref="B75:C75"/>
    <mergeCell ref="B77:C77"/>
    <mergeCell ref="B79:C79"/>
    <mergeCell ref="B81:C81"/>
    <mergeCell ref="B83:C83"/>
    <mergeCell ref="B85:C85"/>
    <mergeCell ref="B63:C63"/>
    <mergeCell ref="A49:L49"/>
    <mergeCell ref="A51:A52"/>
    <mergeCell ref="B51:C52"/>
    <mergeCell ref="D51:D52"/>
    <mergeCell ref="E51:E52"/>
    <mergeCell ref="F51:F52"/>
    <mergeCell ref="G51:G52"/>
    <mergeCell ref="H51:I51"/>
    <mergeCell ref="J51:L51"/>
    <mergeCell ref="A54:C54"/>
    <mergeCell ref="B55:C55"/>
    <mergeCell ref="B57:C57"/>
    <mergeCell ref="B59:C59"/>
    <mergeCell ref="B61:C61"/>
    <mergeCell ref="A48:L48"/>
    <mergeCell ref="A37:C37"/>
    <mergeCell ref="A38:C38"/>
    <mergeCell ref="A39:C39"/>
    <mergeCell ref="A40:C40"/>
    <mergeCell ref="A41:C41"/>
    <mergeCell ref="A42:C42"/>
    <mergeCell ref="A43:C43"/>
    <mergeCell ref="A44:C44"/>
    <mergeCell ref="A45:C45"/>
    <mergeCell ref="A46:C46"/>
    <mergeCell ref="A47:C47"/>
    <mergeCell ref="A36:C36"/>
    <mergeCell ref="A25:L25"/>
    <mergeCell ref="A26:L26"/>
    <mergeCell ref="A27:C27"/>
    <mergeCell ref="A28:C28"/>
    <mergeCell ref="A29:C29"/>
    <mergeCell ref="A30:C30"/>
    <mergeCell ref="A31:C31"/>
    <mergeCell ref="A32:C32"/>
    <mergeCell ref="A33:C33"/>
    <mergeCell ref="A34:C34"/>
    <mergeCell ref="A35:C35"/>
    <mergeCell ref="K23:L23"/>
    <mergeCell ref="A22:B22"/>
    <mergeCell ref="C22:D22"/>
    <mergeCell ref="E22:F22"/>
    <mergeCell ref="G22:H22"/>
    <mergeCell ref="I22:J22"/>
    <mergeCell ref="K22:L22"/>
    <mergeCell ref="A23:B23"/>
    <mergeCell ref="C23:D23"/>
    <mergeCell ref="E23:F23"/>
    <mergeCell ref="G23:H23"/>
    <mergeCell ref="I23:J23"/>
    <mergeCell ref="A15:L15"/>
    <mergeCell ref="A17:L17"/>
    <mergeCell ref="A20:B21"/>
    <mergeCell ref="C20:F20"/>
    <mergeCell ref="G20:L20"/>
    <mergeCell ref="C21:D21"/>
    <mergeCell ref="E21:F21"/>
    <mergeCell ref="G21:H21"/>
    <mergeCell ref="I21:J21"/>
    <mergeCell ref="K21:L21"/>
    <mergeCell ref="A14:L14"/>
    <mergeCell ref="K1:L1"/>
    <mergeCell ref="K2:L2"/>
    <mergeCell ref="K3:L3"/>
    <mergeCell ref="K4:L4"/>
    <mergeCell ref="A6:L6"/>
    <mergeCell ref="A7:L7"/>
    <mergeCell ref="A8:L8"/>
    <mergeCell ref="A9:L9"/>
    <mergeCell ref="A11:L11"/>
    <mergeCell ref="A12:L12"/>
    <mergeCell ref="A13:L13"/>
  </mergeCells>
  <printOptions horizontalCentered="1"/>
  <pageMargins left="0.59055118110236227" right="0.59055118110236227" top="0.59055118110236227" bottom="0.39370078740157483" header="0.31496062992125984" footer="0.31496062992125984"/>
  <pageSetup paperSize="9" scale="58" fitToHeight="0" orientation="landscape" r:id="rId1"/>
  <rowBreaks count="4" manualBreakCount="4">
    <brk id="24" max="11" man="1"/>
    <brk id="60" max="11" man="1"/>
    <brk id="76" max="11" man="1"/>
    <brk id="9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L35"/>
  <sheetViews>
    <sheetView tabSelected="1" view="pageBreakPreview" zoomScale="120" zoomScaleNormal="100" zoomScaleSheetLayoutView="120" workbookViewId="0">
      <selection activeCell="E18" sqref="E18"/>
    </sheetView>
  </sheetViews>
  <sheetFormatPr defaultColWidth="9.140625" defaultRowHeight="15" x14ac:dyDescent="0.25"/>
  <cols>
    <col min="1" max="1" width="54.42578125" style="11" customWidth="1"/>
    <col min="2" max="7" width="14.5703125" style="11" customWidth="1"/>
    <col min="8" max="8" width="10.85546875" style="11" bestFit="1" customWidth="1"/>
    <col min="9" max="9" width="10.140625" style="11" bestFit="1" customWidth="1"/>
    <col min="10" max="16384" width="9.140625" style="11"/>
  </cols>
  <sheetData>
    <row r="1" spans="1:8" x14ac:dyDescent="0.25">
      <c r="F1" s="204" t="s">
        <v>3</v>
      </c>
      <c r="G1" s="204"/>
    </row>
    <row r="2" spans="1:8" x14ac:dyDescent="0.25">
      <c r="F2" s="204" t="s">
        <v>4</v>
      </c>
      <c r="G2" s="204"/>
    </row>
    <row r="3" spans="1:8" x14ac:dyDescent="0.25">
      <c r="F3" s="204" t="s">
        <v>25</v>
      </c>
      <c r="G3" s="204"/>
    </row>
    <row r="4" spans="1:8" x14ac:dyDescent="0.25">
      <c r="F4" s="204"/>
      <c r="G4" s="204"/>
    </row>
    <row r="6" spans="1:8" s="10" customFormat="1" ht="14.25" x14ac:dyDescent="0.25">
      <c r="A6" s="203" t="s">
        <v>67</v>
      </c>
      <c r="B6" s="203"/>
      <c r="C6" s="203"/>
      <c r="D6" s="203"/>
      <c r="E6" s="203"/>
      <c r="F6" s="203"/>
      <c r="G6" s="203"/>
    </row>
    <row r="7" spans="1:8" s="10" customFormat="1" ht="15" customHeight="1" x14ac:dyDescent="0.25">
      <c r="A7" s="203" t="s">
        <v>94</v>
      </c>
      <c r="B7" s="203"/>
      <c r="C7" s="203"/>
      <c r="D7" s="203"/>
      <c r="E7" s="203"/>
      <c r="F7" s="203"/>
      <c r="G7" s="203"/>
    </row>
    <row r="8" spans="1:8" s="10" customFormat="1" x14ac:dyDescent="0.25">
      <c r="A8" s="204" t="s">
        <v>58</v>
      </c>
      <c r="B8" s="204"/>
      <c r="C8" s="204"/>
      <c r="D8" s="204"/>
      <c r="E8" s="204"/>
      <c r="F8" s="204"/>
      <c r="G8" s="204"/>
    </row>
    <row r="9" spans="1:8" s="10" customFormat="1" ht="15" customHeight="1" x14ac:dyDescent="0.25">
      <c r="A9" s="203" t="s">
        <v>68</v>
      </c>
      <c r="B9" s="203"/>
      <c r="C9" s="203"/>
      <c r="D9" s="203"/>
      <c r="E9" s="203"/>
      <c r="F9" s="203"/>
      <c r="G9" s="203"/>
    </row>
    <row r="11" spans="1:8" ht="15" customHeight="1" x14ac:dyDescent="0.25">
      <c r="A11" s="11" t="s">
        <v>10</v>
      </c>
    </row>
    <row r="12" spans="1:8" s="46" customFormat="1" ht="15" customHeight="1" x14ac:dyDescent="0.25">
      <c r="A12" s="206" t="s">
        <v>26</v>
      </c>
      <c r="B12" s="206" t="s">
        <v>38</v>
      </c>
      <c r="C12" s="208" t="s">
        <v>19</v>
      </c>
      <c r="D12" s="208"/>
      <c r="E12" s="208" t="s">
        <v>0</v>
      </c>
      <c r="F12" s="208"/>
      <c r="G12" s="208"/>
    </row>
    <row r="13" spans="1:8" s="46" customFormat="1" ht="14.25" x14ac:dyDescent="0.25">
      <c r="A13" s="207"/>
      <c r="B13" s="207"/>
      <c r="C13" s="47" t="s">
        <v>1</v>
      </c>
      <c r="D13" s="47" t="s">
        <v>2</v>
      </c>
      <c r="E13" s="47" t="s">
        <v>21</v>
      </c>
      <c r="F13" s="47" t="s">
        <v>22</v>
      </c>
      <c r="G13" s="47" t="s">
        <v>23</v>
      </c>
    </row>
    <row r="14" spans="1:8" ht="71.25" customHeight="1" x14ac:dyDescent="0.25">
      <c r="A14" s="9" t="s">
        <v>27</v>
      </c>
      <c r="B14" s="45">
        <v>30373334</v>
      </c>
      <c r="C14" s="1">
        <v>33347609</v>
      </c>
      <c r="D14" s="1">
        <v>31024147</v>
      </c>
      <c r="E14" s="40">
        <f>'2-қосымша'!J54</f>
        <v>27902387</v>
      </c>
      <c r="F14" s="40">
        <v>36832112</v>
      </c>
      <c r="G14" s="40">
        <v>37182725</v>
      </c>
    </row>
    <row r="15" spans="1:8" ht="57" customHeight="1" x14ac:dyDescent="0.25">
      <c r="A15" s="9" t="s">
        <v>28</v>
      </c>
      <c r="B15" s="45">
        <v>30373334</v>
      </c>
      <c r="C15" s="1">
        <v>33347609</v>
      </c>
      <c r="D15" s="1">
        <v>31024147</v>
      </c>
      <c r="E15" s="40">
        <f>E14</f>
        <v>27902387</v>
      </c>
      <c r="F15" s="40">
        <v>36832112</v>
      </c>
      <c r="G15" s="40">
        <v>37182725</v>
      </c>
    </row>
    <row r="16" spans="1:8" ht="28.5" customHeight="1" x14ac:dyDescent="0.25">
      <c r="A16" s="9" t="s">
        <v>29</v>
      </c>
      <c r="B16" s="45">
        <v>30373334</v>
      </c>
      <c r="C16" s="1">
        <v>33347609</v>
      </c>
      <c r="D16" s="1">
        <v>31024147</v>
      </c>
      <c r="E16" s="40">
        <v>24641269</v>
      </c>
      <c r="F16" s="40">
        <f>F15-F17</f>
        <v>34126566</v>
      </c>
      <c r="G16" s="40">
        <f>G15-G17</f>
        <v>34413649</v>
      </c>
      <c r="H16" s="48"/>
    </row>
    <row r="17" spans="1:12" ht="28.5" customHeight="1" x14ac:dyDescent="0.25">
      <c r="A17" s="9" t="s">
        <v>30</v>
      </c>
      <c r="B17" s="1"/>
      <c r="C17" s="1"/>
      <c r="D17" s="1"/>
      <c r="E17" s="1">
        <f>E15-E16</f>
        <v>3261118</v>
      </c>
      <c r="F17" s="1">
        <v>2705546</v>
      </c>
      <c r="G17" s="1">
        <v>2769076</v>
      </c>
      <c r="H17" s="48">
        <v>31.076000000000001</v>
      </c>
      <c r="I17" s="48"/>
    </row>
    <row r="18" spans="1:12" ht="199.5" customHeight="1" x14ac:dyDescent="0.25">
      <c r="A18" s="9" t="s">
        <v>31</v>
      </c>
      <c r="B18" s="1"/>
      <c r="C18" s="1"/>
      <c r="D18" s="15"/>
      <c r="E18" s="15"/>
      <c r="F18" s="15"/>
      <c r="G18" s="15"/>
      <c r="H18" s="48"/>
    </row>
    <row r="19" spans="1:12" ht="99.75" customHeight="1" x14ac:dyDescent="0.25">
      <c r="A19" s="9" t="s">
        <v>32</v>
      </c>
      <c r="B19" s="1"/>
      <c r="C19" s="1"/>
      <c r="D19" s="1"/>
      <c r="E19" s="1"/>
      <c r="F19" s="1"/>
      <c r="G19" s="1"/>
    </row>
    <row r="20" spans="1:12" ht="42.75" customHeight="1" x14ac:dyDescent="0.25">
      <c r="A20" s="9" t="s">
        <v>33</v>
      </c>
      <c r="B20" s="1"/>
      <c r="C20" s="1"/>
      <c r="D20" s="1"/>
      <c r="E20" s="1"/>
      <c r="F20" s="1"/>
      <c r="G20" s="1"/>
    </row>
    <row r="21" spans="1:12" ht="28.5" customHeight="1" x14ac:dyDescent="0.25">
      <c r="A21" s="9" t="s">
        <v>34</v>
      </c>
      <c r="B21" s="1">
        <v>17</v>
      </c>
      <c r="C21" s="1">
        <v>16</v>
      </c>
      <c r="D21" s="1">
        <v>15</v>
      </c>
      <c r="E21" s="1">
        <v>16</v>
      </c>
      <c r="F21" s="1">
        <v>16</v>
      </c>
      <c r="G21" s="1">
        <v>16</v>
      </c>
      <c r="H21" s="205"/>
    </row>
    <row r="22" spans="1:12" ht="28.5" customHeight="1" x14ac:dyDescent="0.25">
      <c r="A22" s="9" t="s">
        <v>39</v>
      </c>
      <c r="B22" s="1">
        <v>17</v>
      </c>
      <c r="C22" s="1">
        <v>16</v>
      </c>
      <c r="D22" s="1">
        <v>15</v>
      </c>
      <c r="E22" s="1">
        <v>16</v>
      </c>
      <c r="F22" s="1">
        <v>16</v>
      </c>
      <c r="G22" s="1">
        <v>16</v>
      </c>
      <c r="H22" s="205"/>
    </row>
    <row r="23" spans="1:12" ht="15" customHeight="1" x14ac:dyDescent="0.25">
      <c r="A23" s="9" t="s">
        <v>35</v>
      </c>
      <c r="B23" s="1">
        <v>0</v>
      </c>
      <c r="C23" s="1">
        <v>0</v>
      </c>
      <c r="D23" s="1">
        <v>0</v>
      </c>
      <c r="E23" s="1">
        <v>0</v>
      </c>
      <c r="F23" s="1">
        <v>0</v>
      </c>
      <c r="G23" s="1">
        <v>0</v>
      </c>
    </row>
    <row r="24" spans="1:12" ht="38.25" customHeight="1" x14ac:dyDescent="0.25">
      <c r="A24" s="149" t="s">
        <v>36</v>
      </c>
      <c r="B24" s="1">
        <v>17</v>
      </c>
      <c r="C24" s="1">
        <v>16</v>
      </c>
      <c r="D24" s="1">
        <v>15</v>
      </c>
      <c r="E24" s="1">
        <v>16</v>
      </c>
      <c r="F24" s="1">
        <v>16</v>
      </c>
      <c r="G24" s="1">
        <v>16</v>
      </c>
    </row>
    <row r="25" spans="1:12" ht="38.25" customHeight="1" x14ac:dyDescent="0.25">
      <c r="A25" s="149" t="s">
        <v>37</v>
      </c>
      <c r="B25" s="1">
        <v>17</v>
      </c>
      <c r="C25" s="1">
        <v>16</v>
      </c>
      <c r="D25" s="1">
        <v>15</v>
      </c>
      <c r="E25" s="1">
        <v>18</v>
      </c>
      <c r="F25" s="1">
        <v>18</v>
      </c>
      <c r="G25" s="1">
        <v>18</v>
      </c>
    </row>
    <row r="28" spans="1:12" ht="4.1500000000000004" customHeight="1" x14ac:dyDescent="0.25"/>
    <row r="29" spans="1:12" hidden="1" x14ac:dyDescent="0.25"/>
    <row r="30" spans="1:12" ht="36" customHeight="1" x14ac:dyDescent="0.25">
      <c r="A30" s="134" t="s">
        <v>556</v>
      </c>
      <c r="C30" s="134"/>
      <c r="D30" s="134"/>
      <c r="E30" s="134"/>
      <c r="F30" s="52" t="s">
        <v>555</v>
      </c>
      <c r="H30" s="134"/>
      <c r="J30" s="134"/>
      <c r="K30" s="134"/>
      <c r="L30" s="134"/>
    </row>
    <row r="31" spans="1:12" ht="15.75" x14ac:dyDescent="0.25">
      <c r="A31" s="135"/>
      <c r="B31" s="52"/>
      <c r="C31" s="52"/>
      <c r="D31" s="52"/>
      <c r="E31" s="52"/>
      <c r="F31" s="52"/>
      <c r="G31" s="52"/>
      <c r="H31" s="52"/>
      <c r="I31" s="52"/>
      <c r="J31" s="52"/>
      <c r="K31" s="52"/>
      <c r="L31" s="52"/>
    </row>
    <row r="32" spans="1:12" ht="15.75" x14ac:dyDescent="0.25">
      <c r="A32" s="135"/>
      <c r="B32" s="134"/>
      <c r="C32" s="134"/>
      <c r="D32" s="134"/>
      <c r="E32" s="134"/>
      <c r="F32" s="134"/>
      <c r="G32" s="134"/>
      <c r="H32" s="134"/>
      <c r="I32" s="134"/>
      <c r="J32" s="134"/>
      <c r="K32" s="134"/>
      <c r="L32" s="134"/>
    </row>
    <row r="33" spans="1:12" ht="15.75" x14ac:dyDescent="0.25">
      <c r="A33" s="134" t="s">
        <v>562</v>
      </c>
      <c r="B33" s="134"/>
      <c r="C33" s="134"/>
      <c r="D33" s="134"/>
      <c r="E33" s="134"/>
      <c r="F33" s="52" t="s">
        <v>563</v>
      </c>
      <c r="J33" s="134"/>
      <c r="K33" s="134"/>
      <c r="L33" s="134"/>
    </row>
    <row r="35" spans="1:12" x14ac:dyDescent="0.25">
      <c r="D35" s="109"/>
      <c r="E35" s="109"/>
    </row>
  </sheetData>
  <mergeCells count="13">
    <mergeCell ref="H21:H22"/>
    <mergeCell ref="A8:G8"/>
    <mergeCell ref="A9:G9"/>
    <mergeCell ref="A12:A13"/>
    <mergeCell ref="B12:B13"/>
    <mergeCell ref="C12:D12"/>
    <mergeCell ref="E12:G12"/>
    <mergeCell ref="A7:G7"/>
    <mergeCell ref="F1:G1"/>
    <mergeCell ref="F2:G2"/>
    <mergeCell ref="F3:G3"/>
    <mergeCell ref="F4:G4"/>
    <mergeCell ref="A6:G6"/>
  </mergeCells>
  <pageMargins left="0.70866141732283472" right="0.70866141732283472" top="0.74803149606299213" bottom="0.74803149606299213" header="0.31496062992125984" footer="0.31496062992125984"/>
  <pageSetup paperSize="9" scale="61" orientation="portrait" r:id="rId1"/>
  <rowBreaks count="1" manualBreakCount="1">
    <brk id="27"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56"/>
  <sheetViews>
    <sheetView view="pageBreakPreview" topLeftCell="A34" zoomScale="85" zoomScaleNormal="100" zoomScaleSheetLayoutView="85" workbookViewId="0">
      <selection activeCell="A13" sqref="A13:H13"/>
    </sheetView>
  </sheetViews>
  <sheetFormatPr defaultColWidth="9.140625" defaultRowHeight="15" x14ac:dyDescent="0.25"/>
  <cols>
    <col min="1" max="1" width="72.5703125" style="113" customWidth="1"/>
    <col min="2" max="7" width="13.42578125" style="113" customWidth="1"/>
    <col min="8" max="8" width="18.7109375" style="113" customWidth="1"/>
    <col min="9" max="9" width="80.7109375" style="113" customWidth="1"/>
    <col min="10" max="16384" width="9.140625" style="113"/>
  </cols>
  <sheetData>
    <row r="1" spans="1:8" x14ac:dyDescent="0.25">
      <c r="G1" s="175" t="s">
        <v>3</v>
      </c>
      <c r="H1" s="175"/>
    </row>
    <row r="2" spans="1:8" x14ac:dyDescent="0.25">
      <c r="G2" s="175" t="s">
        <v>4</v>
      </c>
      <c r="H2" s="175"/>
    </row>
    <row r="3" spans="1:8" x14ac:dyDescent="0.25">
      <c r="G3" s="175" t="s">
        <v>69</v>
      </c>
      <c r="H3" s="175"/>
    </row>
    <row r="4" spans="1:8" x14ac:dyDescent="0.25">
      <c r="G4" s="175"/>
      <c r="H4"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432</v>
      </c>
      <c r="B10" s="193"/>
      <c r="C10" s="193"/>
      <c r="D10" s="193"/>
      <c r="E10" s="193"/>
      <c r="F10" s="193"/>
      <c r="G10" s="193"/>
      <c r="H10" s="193"/>
    </row>
    <row r="11" spans="1:8" ht="126.75" customHeight="1" x14ac:dyDescent="0.25">
      <c r="A11" s="174" t="s">
        <v>565</v>
      </c>
      <c r="B11" s="174"/>
      <c r="C11" s="174"/>
      <c r="D11" s="174"/>
      <c r="E11" s="174"/>
      <c r="F11" s="174"/>
      <c r="G11" s="174"/>
      <c r="H11" s="174"/>
    </row>
    <row r="12" spans="1:8" s="120" customFormat="1" ht="51" customHeight="1" x14ac:dyDescent="0.25">
      <c r="A12" s="174" t="s">
        <v>433</v>
      </c>
      <c r="B12" s="174"/>
      <c r="C12" s="174"/>
      <c r="D12" s="174"/>
      <c r="E12" s="174"/>
      <c r="F12" s="174"/>
      <c r="G12" s="174"/>
      <c r="H12" s="174"/>
    </row>
    <row r="13" spans="1:8" ht="27" customHeight="1" x14ac:dyDescent="0.25">
      <c r="A13" s="179" t="s">
        <v>434</v>
      </c>
      <c r="B13" s="179"/>
      <c r="C13" s="179"/>
      <c r="D13" s="179"/>
      <c r="E13" s="179"/>
      <c r="F13" s="179"/>
      <c r="G13" s="179"/>
      <c r="H13" s="179"/>
    </row>
    <row r="14" spans="1:8" ht="38.25" customHeight="1" x14ac:dyDescent="0.25">
      <c r="A14" s="179" t="s">
        <v>435</v>
      </c>
      <c r="B14" s="179"/>
      <c r="C14" s="179"/>
      <c r="D14" s="179"/>
      <c r="E14" s="179"/>
      <c r="F14" s="179"/>
      <c r="G14" s="179"/>
      <c r="H14" s="179"/>
    </row>
    <row r="15" spans="1:8" ht="28.5" customHeight="1" x14ac:dyDescent="0.25">
      <c r="A15" s="179" t="s">
        <v>436</v>
      </c>
      <c r="B15" s="179"/>
      <c r="C15" s="179"/>
      <c r="D15" s="179"/>
      <c r="E15" s="179"/>
      <c r="F15" s="179"/>
      <c r="G15" s="179"/>
      <c r="H15" s="179"/>
    </row>
    <row r="16" spans="1:8" ht="34.5" customHeight="1" x14ac:dyDescent="0.25">
      <c r="A16" s="179" t="s">
        <v>437</v>
      </c>
      <c r="B16" s="179"/>
      <c r="C16" s="179"/>
      <c r="D16" s="179"/>
      <c r="E16" s="179"/>
      <c r="F16" s="179"/>
      <c r="G16" s="179"/>
      <c r="H16" s="179"/>
    </row>
    <row r="17" spans="1:9" ht="33" customHeight="1" x14ac:dyDescent="0.25">
      <c r="A17" s="179" t="s">
        <v>438</v>
      </c>
      <c r="B17" s="179"/>
      <c r="C17" s="179"/>
      <c r="D17" s="179"/>
      <c r="E17" s="179"/>
      <c r="F17" s="179"/>
      <c r="G17" s="179"/>
      <c r="H17" s="179"/>
    </row>
    <row r="18" spans="1:9" x14ac:dyDescent="0.25">
      <c r="A18" s="210" t="s">
        <v>439</v>
      </c>
      <c r="B18" s="210"/>
      <c r="C18" s="210"/>
      <c r="D18" s="210"/>
      <c r="E18" s="210"/>
      <c r="F18" s="210"/>
      <c r="G18" s="210"/>
    </row>
    <row r="19" spans="1:9" ht="13.9" customHeight="1" x14ac:dyDescent="0.25">
      <c r="A19" s="210" t="s">
        <v>440</v>
      </c>
      <c r="B19" s="210"/>
      <c r="C19" s="210"/>
      <c r="D19" s="210"/>
      <c r="E19" s="210"/>
      <c r="F19" s="210"/>
      <c r="G19" s="210"/>
    </row>
    <row r="20" spans="1:9" x14ac:dyDescent="0.25">
      <c r="A20" s="210" t="s">
        <v>441</v>
      </c>
      <c r="B20" s="210"/>
      <c r="C20" s="210"/>
      <c r="D20" s="210"/>
      <c r="E20" s="210"/>
      <c r="F20" s="210"/>
      <c r="G20" s="210"/>
    </row>
    <row r="21" spans="1:9" x14ac:dyDescent="0.25">
      <c r="A21" s="210" t="s">
        <v>442</v>
      </c>
      <c r="B21" s="210"/>
      <c r="C21" s="210"/>
      <c r="D21" s="210"/>
      <c r="E21" s="210"/>
      <c r="F21" s="210"/>
      <c r="G21" s="210"/>
    </row>
    <row r="22" spans="1:9" x14ac:dyDescent="0.25">
      <c r="A22" s="210" t="s">
        <v>443</v>
      </c>
      <c r="B22" s="210"/>
      <c r="C22" s="210"/>
      <c r="D22" s="210"/>
      <c r="E22" s="210"/>
      <c r="F22" s="210"/>
      <c r="G22" s="210"/>
    </row>
    <row r="24" spans="1:9" s="121" customFormat="1" ht="14.25" x14ac:dyDescent="0.25">
      <c r="A24" s="211" t="s">
        <v>26</v>
      </c>
      <c r="B24" s="211" t="s">
        <v>38</v>
      </c>
      <c r="C24" s="213" t="s">
        <v>19</v>
      </c>
      <c r="D24" s="213"/>
      <c r="E24" s="213" t="s">
        <v>0</v>
      </c>
      <c r="F24" s="213"/>
      <c r="G24" s="213"/>
    </row>
    <row r="25" spans="1:9" s="121" customFormat="1" ht="14.25" x14ac:dyDescent="0.25">
      <c r="A25" s="212"/>
      <c r="B25" s="212"/>
      <c r="C25" s="122" t="s">
        <v>1</v>
      </c>
      <c r="D25" s="122" t="s">
        <v>2</v>
      </c>
      <c r="E25" s="122" t="s">
        <v>21</v>
      </c>
      <c r="F25" s="122" t="s">
        <v>22</v>
      </c>
      <c r="G25" s="122" t="s">
        <v>23</v>
      </c>
    </row>
    <row r="26" spans="1:9" ht="107.45" customHeight="1" x14ac:dyDescent="0.25">
      <c r="A26" s="123" t="s">
        <v>444</v>
      </c>
      <c r="B26" s="110">
        <v>100</v>
      </c>
      <c r="C26" s="110">
        <v>100</v>
      </c>
      <c r="D26" s="110">
        <v>100</v>
      </c>
      <c r="E26" s="59">
        <v>100</v>
      </c>
      <c r="F26" s="59">
        <v>100</v>
      </c>
      <c r="G26" s="59">
        <v>100</v>
      </c>
      <c r="I26" s="123" t="s">
        <v>390</v>
      </c>
    </row>
    <row r="27" spans="1:9" ht="27.75" customHeight="1" x14ac:dyDescent="0.25">
      <c r="A27" s="123" t="s">
        <v>445</v>
      </c>
      <c r="B27" s="110">
        <v>100</v>
      </c>
      <c r="C27" s="110">
        <v>100</v>
      </c>
      <c r="D27" s="110">
        <v>100</v>
      </c>
      <c r="E27" s="110">
        <v>100</v>
      </c>
      <c r="F27" s="110">
        <v>100</v>
      </c>
      <c r="G27" s="110">
        <v>100</v>
      </c>
    </row>
    <row r="28" spans="1:9" ht="69.75" customHeight="1" x14ac:dyDescent="0.25">
      <c r="A28" s="124" t="s">
        <v>41</v>
      </c>
      <c r="B28" s="55"/>
      <c r="C28" s="55"/>
      <c r="D28" s="55"/>
      <c r="E28" s="59"/>
      <c r="F28" s="59"/>
      <c r="G28" s="59"/>
    </row>
    <row r="29" spans="1:9" ht="61.5" customHeight="1" x14ac:dyDescent="0.25">
      <c r="A29" s="124" t="s">
        <v>384</v>
      </c>
      <c r="B29" s="125">
        <v>238379</v>
      </c>
      <c r="C29" s="59">
        <v>506172</v>
      </c>
      <c r="D29" s="59">
        <v>464763</v>
      </c>
      <c r="E29" s="131">
        <f>E30</f>
        <v>246662</v>
      </c>
      <c r="F29" s="131">
        <v>228552</v>
      </c>
      <c r="G29" s="131">
        <v>229744</v>
      </c>
    </row>
    <row r="30" spans="1:9" ht="19.5" customHeight="1" x14ac:dyDescent="0.25">
      <c r="A30" s="124" t="s">
        <v>385</v>
      </c>
      <c r="B30" s="125">
        <v>238379</v>
      </c>
      <c r="C30" s="59">
        <v>506172</v>
      </c>
      <c r="D30" s="59">
        <v>464763</v>
      </c>
      <c r="E30" s="131">
        <f>E37</f>
        <v>246662</v>
      </c>
      <c r="F30" s="131">
        <v>228552</v>
      </c>
      <c r="G30" s="131">
        <v>229744</v>
      </c>
    </row>
    <row r="31" spans="1:9" ht="100.9" customHeight="1"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3.9" customHeight="1" x14ac:dyDescent="0.25">
      <c r="A36" s="126" t="s">
        <v>42</v>
      </c>
      <c r="B36" s="126" t="s">
        <v>43</v>
      </c>
      <c r="C36" s="126" t="s">
        <v>44</v>
      </c>
      <c r="D36" s="126" t="s">
        <v>45</v>
      </c>
      <c r="E36" s="126" t="s">
        <v>46</v>
      </c>
      <c r="F36" s="126" t="s">
        <v>47</v>
      </c>
      <c r="G36" s="126" t="s">
        <v>45</v>
      </c>
      <c r="H36" s="126" t="s">
        <v>48</v>
      </c>
    </row>
    <row r="37" spans="1:8" s="115" customFormat="1" ht="66" customHeight="1" x14ac:dyDescent="0.25">
      <c r="A37" s="123" t="s">
        <v>388</v>
      </c>
      <c r="B37" s="58">
        <v>1</v>
      </c>
      <c r="C37" s="58">
        <v>1</v>
      </c>
      <c r="D37" s="58">
        <f>+C37-B37</f>
        <v>0</v>
      </c>
      <c r="E37" s="59">
        <f>245362+1300</f>
        <v>246662</v>
      </c>
      <c r="F37" s="59">
        <f>+E37</f>
        <v>246662</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x14ac:dyDescent="0.25">
      <c r="A41" s="111"/>
      <c r="E41" s="128"/>
      <c r="F41" s="128"/>
      <c r="G41" s="129"/>
    </row>
    <row r="43" spans="1:8" x14ac:dyDescent="0.25">
      <c r="A43" s="193" t="s">
        <v>446</v>
      </c>
      <c r="B43" s="193"/>
      <c r="C43" s="193"/>
      <c r="D43" s="193"/>
      <c r="E43" s="193"/>
      <c r="F43" s="193"/>
      <c r="G43" s="193"/>
    </row>
    <row r="44" spans="1:8" x14ac:dyDescent="0.25">
      <c r="A44" s="114" t="s">
        <v>50</v>
      </c>
    </row>
    <row r="46" spans="1:8" ht="46.15" customHeight="1" x14ac:dyDescent="0.25">
      <c r="A46" s="126" t="s">
        <v>42</v>
      </c>
      <c r="B46" s="126" t="s">
        <v>43</v>
      </c>
      <c r="C46" s="126" t="s">
        <v>44</v>
      </c>
      <c r="D46" s="126" t="s">
        <v>45</v>
      </c>
      <c r="E46" s="126" t="s">
        <v>46</v>
      </c>
      <c r="F46" s="126" t="s">
        <v>47</v>
      </c>
      <c r="G46" s="126" t="s">
        <v>45</v>
      </c>
      <c r="H46" s="126" t="s">
        <v>48</v>
      </c>
    </row>
    <row r="47" spans="1:8" s="115" customFormat="1" ht="54.6" customHeight="1" x14ac:dyDescent="0.25">
      <c r="A47" s="123" t="s">
        <v>388</v>
      </c>
      <c r="B47" s="58">
        <v>1</v>
      </c>
      <c r="C47" s="58">
        <v>1</v>
      </c>
      <c r="D47" s="58">
        <f>+C47-B47</f>
        <v>0</v>
      </c>
      <c r="E47" s="59">
        <v>228552</v>
      </c>
      <c r="F47" s="59">
        <f>+E47</f>
        <v>228552</v>
      </c>
      <c r="G47" s="127">
        <f>+F47-E47</f>
        <v>0</v>
      </c>
      <c r="H47" s="58"/>
    </row>
    <row r="49" spans="1:8" x14ac:dyDescent="0.25">
      <c r="A49" s="193" t="s">
        <v>446</v>
      </c>
      <c r="B49" s="193"/>
      <c r="C49" s="193"/>
      <c r="D49" s="193"/>
      <c r="E49" s="193"/>
      <c r="F49" s="193"/>
      <c r="G49" s="193"/>
    </row>
    <row r="50" spans="1:8" x14ac:dyDescent="0.25">
      <c r="A50" s="114" t="s">
        <v>51</v>
      </c>
    </row>
    <row r="52" spans="1:8" ht="51" customHeight="1" x14ac:dyDescent="0.25">
      <c r="A52" s="126" t="s">
        <v>42</v>
      </c>
      <c r="B52" s="126" t="s">
        <v>43</v>
      </c>
      <c r="C52" s="126" t="s">
        <v>44</v>
      </c>
      <c r="D52" s="126" t="s">
        <v>45</v>
      </c>
      <c r="E52" s="126" t="s">
        <v>46</v>
      </c>
      <c r="F52" s="126" t="s">
        <v>47</v>
      </c>
      <c r="G52" s="126" t="s">
        <v>45</v>
      </c>
      <c r="H52" s="126" t="s">
        <v>48</v>
      </c>
    </row>
    <row r="53" spans="1:8" s="115" customFormat="1" ht="57" customHeight="1" x14ac:dyDescent="0.25">
      <c r="A53" s="123" t="s">
        <v>388</v>
      </c>
      <c r="B53" s="58">
        <v>1</v>
      </c>
      <c r="C53" s="58">
        <v>1</v>
      </c>
      <c r="D53" s="58">
        <f>+C53-B53</f>
        <v>0</v>
      </c>
      <c r="E53" s="59">
        <v>229774</v>
      </c>
      <c r="F53" s="59">
        <f>+E53</f>
        <v>229774</v>
      </c>
      <c r="G53" s="127">
        <f>+F53-E53</f>
        <v>0</v>
      </c>
      <c r="H53" s="58"/>
    </row>
    <row r="56" spans="1:8" ht="15.75" x14ac:dyDescent="0.25">
      <c r="A56" s="209" t="s">
        <v>52</v>
      </c>
      <c r="B56" s="209"/>
      <c r="C56" s="209"/>
      <c r="D56" s="209"/>
      <c r="E56" s="209"/>
      <c r="F56" s="209"/>
      <c r="G56" s="209"/>
      <c r="H56" s="130" t="s">
        <v>557</v>
      </c>
    </row>
  </sheetData>
  <mergeCells count="29">
    <mergeCell ref="A6:H6"/>
    <mergeCell ref="G1:H1"/>
    <mergeCell ref="G2:H2"/>
    <mergeCell ref="G3:H3"/>
    <mergeCell ref="G4:H4"/>
    <mergeCell ref="A5:H5"/>
    <mergeCell ref="A19:G19"/>
    <mergeCell ref="A7:H7"/>
    <mergeCell ref="A8:H8"/>
    <mergeCell ref="A10:H10"/>
    <mergeCell ref="A11:H11"/>
    <mergeCell ref="A12:H12"/>
    <mergeCell ref="A13:H13"/>
    <mergeCell ref="A14:H14"/>
    <mergeCell ref="A15:H15"/>
    <mergeCell ref="A16:H16"/>
    <mergeCell ref="A17:H17"/>
    <mergeCell ref="A18:G18"/>
    <mergeCell ref="A33:G33"/>
    <mergeCell ref="A43:G43"/>
    <mergeCell ref="A49:G49"/>
    <mergeCell ref="A56:G56"/>
    <mergeCell ref="A20:G20"/>
    <mergeCell ref="A21:G21"/>
    <mergeCell ref="A22:G22"/>
    <mergeCell ref="A24:A25"/>
    <mergeCell ref="B24:B25"/>
    <mergeCell ref="C24:D24"/>
    <mergeCell ref="E24:G24"/>
  </mergeCells>
  <pageMargins left="0.31496062992125984" right="0.31496062992125984" top="0.74803149606299213" bottom="0.55118110236220474" header="0.31496062992125984" footer="0.31496062992125984"/>
  <pageSetup paperSize="9" scale="72" orientation="landscape" r:id="rId1"/>
  <rowBreaks count="2" manualBreakCount="2">
    <brk id="26" max="7" man="1"/>
    <brk id="37"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66"/>
  <sheetViews>
    <sheetView view="pageBreakPreview" topLeftCell="A47" zoomScaleNormal="100" zoomScaleSheetLayoutView="100" workbookViewId="0">
      <selection activeCell="A17" sqref="A17:H17"/>
    </sheetView>
  </sheetViews>
  <sheetFormatPr defaultColWidth="9.140625" defaultRowHeight="15" x14ac:dyDescent="0.25"/>
  <cols>
    <col min="1" max="1" width="67.28515625" style="113" customWidth="1"/>
    <col min="2" max="7" width="13.7109375" style="113" customWidth="1"/>
    <col min="8" max="8" width="20"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4" spans="1:8" x14ac:dyDescent="0.25">
      <c r="G4" s="175"/>
      <c r="H4" s="175"/>
    </row>
    <row r="6" spans="1:8" s="114" customFormat="1" ht="14.25" x14ac:dyDescent="0.25">
      <c r="A6" s="178" t="s">
        <v>70</v>
      </c>
      <c r="B6" s="178"/>
      <c r="C6" s="178"/>
      <c r="D6" s="178"/>
      <c r="E6" s="178"/>
      <c r="F6" s="178"/>
      <c r="G6" s="178"/>
      <c r="H6" s="178"/>
    </row>
    <row r="7" spans="1:8" s="114" customFormat="1" ht="14.25" x14ac:dyDescent="0.25">
      <c r="A7" s="215" t="s">
        <v>95</v>
      </c>
      <c r="B7" s="215"/>
      <c r="C7" s="215"/>
      <c r="D7" s="215"/>
      <c r="E7" s="215"/>
      <c r="F7" s="215"/>
      <c r="G7" s="215"/>
      <c r="H7" s="215"/>
    </row>
    <row r="8" spans="1:8" s="114" customFormat="1" ht="14.25" x14ac:dyDescent="0.25">
      <c r="A8" s="214" t="s">
        <v>58</v>
      </c>
      <c r="B8" s="214"/>
      <c r="C8" s="214"/>
      <c r="D8" s="214"/>
      <c r="E8" s="214"/>
      <c r="F8" s="214"/>
      <c r="G8" s="214"/>
      <c r="H8" s="214"/>
    </row>
    <row r="9" spans="1:8" s="114" customFormat="1" ht="14.25" x14ac:dyDescent="0.25">
      <c r="A9" s="178" t="s">
        <v>40</v>
      </c>
      <c r="B9" s="178"/>
      <c r="C9" s="178"/>
      <c r="D9" s="178"/>
      <c r="E9" s="178"/>
      <c r="F9" s="178"/>
      <c r="G9" s="178"/>
      <c r="H9" s="178"/>
    </row>
    <row r="10" spans="1:8" ht="4.9000000000000004" customHeight="1" x14ac:dyDescent="0.25"/>
    <row r="11" spans="1:8" ht="39.75" customHeight="1" x14ac:dyDescent="0.25">
      <c r="A11" s="174" t="s">
        <v>447</v>
      </c>
      <c r="B11" s="174"/>
      <c r="C11" s="174"/>
      <c r="D11" s="174"/>
      <c r="E11" s="174"/>
      <c r="F11" s="174"/>
      <c r="G11" s="174"/>
      <c r="H11" s="174"/>
    </row>
    <row r="12" spans="1:8" ht="138" customHeight="1" x14ac:dyDescent="0.25">
      <c r="A12" s="174" t="s">
        <v>566</v>
      </c>
      <c r="B12" s="174"/>
      <c r="C12" s="174"/>
      <c r="D12" s="174"/>
      <c r="E12" s="174"/>
      <c r="F12" s="174"/>
      <c r="G12" s="174"/>
      <c r="H12" s="174"/>
    </row>
    <row r="13" spans="1:8" s="120" customFormat="1" ht="32.25" customHeight="1" x14ac:dyDescent="0.25">
      <c r="A13" s="174" t="s">
        <v>448</v>
      </c>
      <c r="B13" s="174"/>
      <c r="C13" s="174"/>
      <c r="D13" s="174"/>
      <c r="E13" s="174"/>
      <c r="F13" s="174"/>
      <c r="G13" s="174"/>
      <c r="H13" s="174"/>
    </row>
    <row r="14" spans="1:8" ht="30.6" customHeight="1" x14ac:dyDescent="0.25">
      <c r="A14" s="179" t="s">
        <v>449</v>
      </c>
      <c r="B14" s="179"/>
      <c r="C14" s="179"/>
      <c r="D14" s="179"/>
      <c r="E14" s="179"/>
      <c r="F14" s="179"/>
      <c r="G14" s="179"/>
      <c r="H14" s="179"/>
    </row>
    <row r="15" spans="1:8" ht="38.25" customHeight="1" x14ac:dyDescent="0.25">
      <c r="A15" s="179" t="s">
        <v>450</v>
      </c>
      <c r="B15" s="179"/>
      <c r="C15" s="179"/>
      <c r="D15" s="179"/>
      <c r="E15" s="179"/>
      <c r="F15" s="179"/>
      <c r="G15" s="179"/>
      <c r="H15" s="179"/>
    </row>
    <row r="16" spans="1:8" ht="28.5" customHeight="1" x14ac:dyDescent="0.25">
      <c r="A16" s="179" t="s">
        <v>451</v>
      </c>
      <c r="B16" s="179"/>
      <c r="C16" s="179"/>
      <c r="D16" s="179"/>
      <c r="E16" s="179"/>
      <c r="F16" s="179"/>
      <c r="G16" s="179"/>
      <c r="H16" s="179"/>
    </row>
    <row r="17" spans="1:8" ht="32.25" customHeight="1" x14ac:dyDescent="0.25">
      <c r="A17" s="179" t="s">
        <v>452</v>
      </c>
      <c r="B17" s="179"/>
      <c r="C17" s="179"/>
      <c r="D17" s="179"/>
      <c r="E17" s="179"/>
      <c r="F17" s="179"/>
      <c r="G17" s="179"/>
      <c r="H17" s="179"/>
    </row>
    <row r="18" spans="1:8" ht="36" customHeight="1" x14ac:dyDescent="0.25">
      <c r="A18" s="179" t="s">
        <v>453</v>
      </c>
      <c r="B18" s="179"/>
      <c r="C18" s="179"/>
      <c r="D18" s="179"/>
      <c r="E18" s="179"/>
      <c r="F18" s="179"/>
      <c r="G18" s="179"/>
      <c r="H18" s="179"/>
    </row>
    <row r="19" spans="1:8" x14ac:dyDescent="0.25">
      <c r="A19" s="210" t="s">
        <v>439</v>
      </c>
      <c r="B19" s="210"/>
      <c r="C19" s="210"/>
      <c r="D19" s="210"/>
      <c r="E19" s="210"/>
      <c r="F19" s="210"/>
      <c r="G19" s="210"/>
    </row>
    <row r="20" spans="1:8" x14ac:dyDescent="0.25">
      <c r="A20" s="210" t="s">
        <v>440</v>
      </c>
      <c r="B20" s="210"/>
      <c r="C20" s="210"/>
      <c r="D20" s="210"/>
      <c r="E20" s="210"/>
      <c r="F20" s="210"/>
      <c r="G20" s="210"/>
    </row>
    <row r="21" spans="1:8" x14ac:dyDescent="0.25">
      <c r="A21" s="210" t="s">
        <v>441</v>
      </c>
      <c r="B21" s="210"/>
      <c r="C21" s="210"/>
      <c r="D21" s="210"/>
      <c r="E21" s="210"/>
      <c r="F21" s="210"/>
      <c r="G21" s="210"/>
    </row>
    <row r="22" spans="1:8" x14ac:dyDescent="0.25">
      <c r="A22" s="210" t="s">
        <v>442</v>
      </c>
      <c r="B22" s="210"/>
      <c r="C22" s="210"/>
      <c r="D22" s="210"/>
      <c r="E22" s="210"/>
      <c r="F22" s="210"/>
      <c r="G22" s="210"/>
    </row>
    <row r="23" spans="1:8" x14ac:dyDescent="0.25">
      <c r="A23" s="210" t="s">
        <v>443</v>
      </c>
      <c r="B23" s="210"/>
      <c r="C23" s="210"/>
      <c r="D23" s="210"/>
      <c r="E23" s="210"/>
      <c r="F23" s="210"/>
      <c r="G23" s="210"/>
    </row>
    <row r="24" spans="1:8" ht="3" customHeight="1" x14ac:dyDescent="0.25"/>
    <row r="25" spans="1:8" s="121" customFormat="1" ht="14.25" x14ac:dyDescent="0.25">
      <c r="A25" s="211" t="s">
        <v>26</v>
      </c>
      <c r="B25" s="211" t="s">
        <v>38</v>
      </c>
      <c r="C25" s="213" t="s">
        <v>19</v>
      </c>
      <c r="D25" s="213"/>
      <c r="E25" s="213" t="s">
        <v>0</v>
      </c>
      <c r="F25" s="213"/>
      <c r="G25" s="213"/>
    </row>
    <row r="26" spans="1:8" s="121" customFormat="1" ht="14.25" x14ac:dyDescent="0.25">
      <c r="A26" s="212"/>
      <c r="B26" s="212"/>
      <c r="C26" s="122" t="s">
        <v>1</v>
      </c>
      <c r="D26" s="122" t="s">
        <v>2</v>
      </c>
      <c r="E26" s="122" t="s">
        <v>21</v>
      </c>
      <c r="F26" s="122" t="s">
        <v>22</v>
      </c>
      <c r="G26" s="122" t="s">
        <v>23</v>
      </c>
    </row>
    <row r="27" spans="1:8" ht="90" customHeight="1" x14ac:dyDescent="0.25">
      <c r="A27" s="123" t="s">
        <v>551</v>
      </c>
      <c r="B27" s="150">
        <v>89.5</v>
      </c>
      <c r="C27" s="150">
        <v>90</v>
      </c>
      <c r="D27" s="150">
        <v>90</v>
      </c>
      <c r="E27" s="150">
        <v>90.6</v>
      </c>
      <c r="F27" s="150">
        <v>92</v>
      </c>
      <c r="G27" s="150">
        <v>93.4</v>
      </c>
    </row>
    <row r="28" spans="1:8" ht="63.6" customHeight="1" x14ac:dyDescent="0.25">
      <c r="A28" s="123" t="s">
        <v>546</v>
      </c>
      <c r="B28" s="110">
        <v>100</v>
      </c>
      <c r="C28" s="110">
        <v>100</v>
      </c>
      <c r="D28" s="110">
        <v>100</v>
      </c>
      <c r="E28" s="110">
        <v>100</v>
      </c>
      <c r="F28" s="110">
        <v>100</v>
      </c>
      <c r="G28" s="110">
        <v>100</v>
      </c>
    </row>
    <row r="29" spans="1:8" ht="57" x14ac:dyDescent="0.25">
      <c r="A29" s="124" t="s">
        <v>41</v>
      </c>
      <c r="B29" s="55"/>
      <c r="C29" s="55"/>
      <c r="D29" s="55"/>
      <c r="E29" s="59"/>
      <c r="F29" s="59"/>
      <c r="G29" s="59"/>
    </row>
    <row r="30" spans="1:8" ht="57" x14ac:dyDescent="0.25">
      <c r="A30" s="124" t="s">
        <v>384</v>
      </c>
      <c r="B30" s="125">
        <v>1804365</v>
      </c>
      <c r="C30" s="59">
        <v>2004752</v>
      </c>
      <c r="D30" s="59">
        <v>2081334</v>
      </c>
      <c r="E30" s="136">
        <f>E38</f>
        <v>2095459</v>
      </c>
      <c r="F30" s="136">
        <v>2189312</v>
      </c>
      <c r="G30" s="136">
        <v>2209711</v>
      </c>
    </row>
    <row r="31" spans="1:8" ht="19.5" customHeight="1" x14ac:dyDescent="0.25">
      <c r="A31" s="124" t="s">
        <v>385</v>
      </c>
      <c r="B31" s="125">
        <v>1804365</v>
      </c>
      <c r="C31" s="59">
        <v>2004752</v>
      </c>
      <c r="D31" s="59">
        <v>2081334</v>
      </c>
      <c r="E31" s="136">
        <f>E30</f>
        <v>2095459</v>
      </c>
      <c r="F31" s="136">
        <v>2189312</v>
      </c>
      <c r="G31" s="136">
        <v>2209711</v>
      </c>
    </row>
    <row r="32" spans="1:8" ht="85.5" x14ac:dyDescent="0.25">
      <c r="A32" s="124" t="s">
        <v>56</v>
      </c>
      <c r="B32" s="55"/>
      <c r="C32" s="55"/>
      <c r="D32" s="55"/>
      <c r="E32" s="59"/>
      <c r="F32" s="59"/>
      <c r="G32" s="59"/>
    </row>
    <row r="34" spans="1:8" x14ac:dyDescent="0.25">
      <c r="A34" s="193" t="s">
        <v>446</v>
      </c>
      <c r="B34" s="193"/>
      <c r="C34" s="193"/>
      <c r="D34" s="193"/>
      <c r="E34" s="193"/>
      <c r="F34" s="193"/>
      <c r="G34" s="193"/>
    </row>
    <row r="35" spans="1:8" x14ac:dyDescent="0.25">
      <c r="A35" s="114" t="s">
        <v>49</v>
      </c>
    </row>
    <row r="37" spans="1:8" ht="55.9" customHeight="1" x14ac:dyDescent="0.25">
      <c r="A37" s="126" t="s">
        <v>42</v>
      </c>
      <c r="B37" s="126" t="s">
        <v>43</v>
      </c>
      <c r="C37" s="126" t="s">
        <v>44</v>
      </c>
      <c r="D37" s="126" t="s">
        <v>45</v>
      </c>
      <c r="E37" s="126" t="s">
        <v>46</v>
      </c>
      <c r="F37" s="126" t="s">
        <v>47</v>
      </c>
      <c r="G37" s="126" t="s">
        <v>45</v>
      </c>
      <c r="H37" s="126" t="s">
        <v>48</v>
      </c>
    </row>
    <row r="38" spans="1:8" s="115" customFormat="1" ht="54" customHeight="1" x14ac:dyDescent="0.25">
      <c r="A38" s="123" t="s">
        <v>364</v>
      </c>
      <c r="B38" s="58">
        <f>535+200</f>
        <v>735</v>
      </c>
      <c r="C38" s="58">
        <f>535+200</f>
        <v>735</v>
      </c>
      <c r="D38" s="58">
        <f>+C38-B38</f>
        <v>0</v>
      </c>
      <c r="E38" s="59">
        <f>2055459+40000</f>
        <v>2095459</v>
      </c>
      <c r="F38" s="59">
        <f>+E38</f>
        <v>2095459</v>
      </c>
      <c r="G38" s="127">
        <f>+F38-E38</f>
        <v>0</v>
      </c>
      <c r="H38" s="58"/>
    </row>
    <row r="39" spans="1:8" s="115" customFormat="1" hidden="1" x14ac:dyDescent="0.25">
      <c r="A39" s="123" t="s">
        <v>72</v>
      </c>
      <c r="B39" s="58"/>
      <c r="C39" s="58"/>
      <c r="D39" s="58"/>
      <c r="E39" s="59"/>
      <c r="F39" s="59">
        <f t="shared" ref="F39:F40" si="0">+E39</f>
        <v>0</v>
      </c>
      <c r="G39" s="127"/>
      <c r="H39" s="58"/>
    </row>
    <row r="40" spans="1:8" s="115" customFormat="1" ht="45" hidden="1" x14ac:dyDescent="0.25">
      <c r="A40" s="123" t="s">
        <v>73</v>
      </c>
      <c r="B40" s="58">
        <v>1</v>
      </c>
      <c r="C40" s="58">
        <v>1</v>
      </c>
      <c r="D40" s="58">
        <f>+C40-B40</f>
        <v>0</v>
      </c>
      <c r="E40" s="59">
        <v>124</v>
      </c>
      <c r="F40" s="59">
        <f t="shared" si="0"/>
        <v>124</v>
      </c>
      <c r="G40" s="127">
        <f>+F40-E40</f>
        <v>0</v>
      </c>
      <c r="H40" s="58"/>
    </row>
    <row r="41" spans="1:8" s="115" customFormat="1" ht="18" hidden="1" customHeight="1" x14ac:dyDescent="0.25">
      <c r="A41" s="123" t="s">
        <v>350</v>
      </c>
      <c r="B41" s="58"/>
      <c r="C41" s="58"/>
      <c r="D41" s="58"/>
      <c r="E41" s="59"/>
      <c r="F41" s="59"/>
      <c r="G41" s="127"/>
      <c r="H41" s="58"/>
    </row>
    <row r="42" spans="1:8" s="115" customFormat="1" ht="69" hidden="1" customHeight="1" x14ac:dyDescent="0.25">
      <c r="A42" s="123" t="s">
        <v>354</v>
      </c>
      <c r="B42" s="58">
        <v>550</v>
      </c>
      <c r="C42" s="58">
        <v>550</v>
      </c>
      <c r="D42" s="58">
        <f>+C42-B42</f>
        <v>0</v>
      </c>
      <c r="E42" s="59">
        <v>2167481</v>
      </c>
      <c r="F42" s="59">
        <f>+E42</f>
        <v>2167481</v>
      </c>
      <c r="G42" s="127">
        <f>+F42-E42</f>
        <v>0</v>
      </c>
      <c r="H42" s="58"/>
    </row>
    <row r="43" spans="1:8" s="115" customFormat="1" ht="69" hidden="1" customHeight="1" x14ac:dyDescent="0.25">
      <c r="A43" s="123" t="s">
        <v>355</v>
      </c>
      <c r="B43" s="58">
        <v>200</v>
      </c>
      <c r="C43" s="58">
        <v>200</v>
      </c>
      <c r="D43" s="58">
        <f>+C43-B43</f>
        <v>0</v>
      </c>
      <c r="E43" s="59">
        <v>901751</v>
      </c>
      <c r="F43" s="59">
        <f>+E43</f>
        <v>901751</v>
      </c>
      <c r="G43" s="127">
        <f>+F43-E43</f>
        <v>0</v>
      </c>
      <c r="H43" s="58"/>
    </row>
    <row r="44" spans="1:8" s="115" customFormat="1" x14ac:dyDescent="0.25">
      <c r="A44" s="111"/>
      <c r="E44" s="128"/>
      <c r="F44" s="128"/>
      <c r="G44" s="129"/>
    </row>
    <row r="46" spans="1:8" x14ac:dyDescent="0.25">
      <c r="A46" s="193" t="s">
        <v>446</v>
      </c>
      <c r="B46" s="193"/>
      <c r="C46" s="193"/>
      <c r="D46" s="193"/>
      <c r="E46" s="193"/>
      <c r="F46" s="193"/>
      <c r="G46" s="193"/>
    </row>
    <row r="47" spans="1:8" x14ac:dyDescent="0.25">
      <c r="A47" s="114" t="s">
        <v>50</v>
      </c>
    </row>
    <row r="49" spans="1:8" ht="54.6" customHeight="1" x14ac:dyDescent="0.25">
      <c r="A49" s="126" t="s">
        <v>42</v>
      </c>
      <c r="B49" s="126" t="s">
        <v>43</v>
      </c>
      <c r="C49" s="126" t="s">
        <v>44</v>
      </c>
      <c r="D49" s="126" t="s">
        <v>45</v>
      </c>
      <c r="E49" s="126" t="s">
        <v>46</v>
      </c>
      <c r="F49" s="126" t="s">
        <v>47</v>
      </c>
      <c r="G49" s="126" t="s">
        <v>45</v>
      </c>
      <c r="H49" s="126" t="s">
        <v>48</v>
      </c>
    </row>
    <row r="50" spans="1:8" s="115" customFormat="1" ht="37.15" customHeight="1" x14ac:dyDescent="0.25">
      <c r="A50" s="123" t="s">
        <v>364</v>
      </c>
      <c r="B50" s="58">
        <v>735</v>
      </c>
      <c r="C50" s="159">
        <v>735</v>
      </c>
      <c r="D50" s="58">
        <f>+C50-B50</f>
        <v>0</v>
      </c>
      <c r="E50" s="59">
        <v>2189312</v>
      </c>
      <c r="F50" s="59">
        <f>+E50</f>
        <v>2189312</v>
      </c>
      <c r="G50" s="127">
        <f>+F50-E50</f>
        <v>0</v>
      </c>
      <c r="H50" s="58"/>
    </row>
    <row r="51" spans="1:8" s="115" customFormat="1" hidden="1" x14ac:dyDescent="0.25">
      <c r="A51" s="123" t="s">
        <v>72</v>
      </c>
      <c r="B51" s="58"/>
      <c r="C51" s="58"/>
      <c r="D51" s="58"/>
      <c r="E51" s="59"/>
      <c r="F51" s="59">
        <f t="shared" ref="F51:F52" si="1">+E51</f>
        <v>0</v>
      </c>
      <c r="G51" s="127"/>
      <c r="H51" s="58"/>
    </row>
    <row r="52" spans="1:8" s="115" customFormat="1" ht="45" hidden="1" x14ac:dyDescent="0.25">
      <c r="A52" s="123" t="s">
        <v>73</v>
      </c>
      <c r="B52" s="58">
        <v>1</v>
      </c>
      <c r="C52" s="58">
        <v>1</v>
      </c>
      <c r="D52" s="58">
        <f>+C52-B52</f>
        <v>0</v>
      </c>
      <c r="E52" s="59">
        <v>124</v>
      </c>
      <c r="F52" s="59">
        <f t="shared" si="1"/>
        <v>124</v>
      </c>
      <c r="G52" s="127">
        <f>+F52-E52</f>
        <v>0</v>
      </c>
      <c r="H52" s="58"/>
    </row>
    <row r="53" spans="1:8" s="115" customFormat="1" ht="18" hidden="1" customHeight="1" x14ac:dyDescent="0.25">
      <c r="A53" s="123" t="s">
        <v>350</v>
      </c>
      <c r="B53" s="58"/>
      <c r="C53" s="58"/>
      <c r="D53" s="58"/>
      <c r="E53" s="59"/>
      <c r="F53" s="59"/>
      <c r="G53" s="127"/>
      <c r="H53" s="58"/>
    </row>
    <row r="54" spans="1:8" s="115" customFormat="1" ht="69" hidden="1" customHeight="1" x14ac:dyDescent="0.25">
      <c r="A54" s="123" t="s">
        <v>354</v>
      </c>
      <c r="B54" s="58">
        <v>550</v>
      </c>
      <c r="C54" s="58">
        <v>550</v>
      </c>
      <c r="D54" s="58">
        <f>+C54-B54</f>
        <v>0</v>
      </c>
      <c r="E54" s="59">
        <v>2167481</v>
      </c>
      <c r="F54" s="59">
        <f>+E54</f>
        <v>2167481</v>
      </c>
      <c r="G54" s="127">
        <f>+F54-E54</f>
        <v>0</v>
      </c>
      <c r="H54" s="58"/>
    </row>
    <row r="55" spans="1:8" s="115" customFormat="1" ht="69" hidden="1" customHeight="1" x14ac:dyDescent="0.25">
      <c r="A55" s="123" t="s">
        <v>355</v>
      </c>
      <c r="B55" s="58">
        <v>200</v>
      </c>
      <c r="C55" s="58">
        <v>200</v>
      </c>
      <c r="D55" s="58">
        <f>+C55-B55</f>
        <v>0</v>
      </c>
      <c r="E55" s="59">
        <v>901751</v>
      </c>
      <c r="F55" s="59">
        <f>+E55</f>
        <v>901751</v>
      </c>
      <c r="G55" s="127">
        <f>+F55-E55</f>
        <v>0</v>
      </c>
      <c r="H55" s="58"/>
    </row>
    <row r="57" spans="1:8" x14ac:dyDescent="0.25">
      <c r="A57" s="193" t="s">
        <v>446</v>
      </c>
      <c r="B57" s="193"/>
      <c r="C57" s="193"/>
      <c r="D57" s="193"/>
      <c r="E57" s="193"/>
      <c r="F57" s="193"/>
      <c r="G57" s="193"/>
    </row>
    <row r="58" spans="1:8" x14ac:dyDescent="0.25">
      <c r="A58" s="114" t="s">
        <v>51</v>
      </c>
    </row>
    <row r="60" spans="1:8" ht="52.9" customHeight="1" x14ac:dyDescent="0.25">
      <c r="A60" s="126" t="s">
        <v>42</v>
      </c>
      <c r="B60" s="126" t="s">
        <v>43</v>
      </c>
      <c r="C60" s="126" t="s">
        <v>44</v>
      </c>
      <c r="D60" s="126" t="s">
        <v>45</v>
      </c>
      <c r="E60" s="126" t="s">
        <v>46</v>
      </c>
      <c r="F60" s="126" t="s">
        <v>47</v>
      </c>
      <c r="G60" s="126" t="s">
        <v>45</v>
      </c>
      <c r="H60" s="126" t="s">
        <v>48</v>
      </c>
    </row>
    <row r="61" spans="1:8" s="115" customFormat="1" ht="54" customHeight="1" x14ac:dyDescent="0.25">
      <c r="A61" s="123" t="s">
        <v>364</v>
      </c>
      <c r="B61" s="159">
        <v>735</v>
      </c>
      <c r="C61" s="159">
        <v>735</v>
      </c>
      <c r="D61" s="58">
        <f>+C61-B61</f>
        <v>0</v>
      </c>
      <c r="E61" s="59">
        <v>2209711</v>
      </c>
      <c r="F61" s="59">
        <f>+E61</f>
        <v>2209711</v>
      </c>
      <c r="G61" s="127">
        <f>+F61-E61</f>
        <v>0</v>
      </c>
      <c r="H61" s="58"/>
    </row>
    <row r="62" spans="1:8" s="115" customFormat="1" ht="69" hidden="1" customHeight="1" x14ac:dyDescent="0.25">
      <c r="A62" s="123" t="s">
        <v>354</v>
      </c>
      <c r="B62" s="58">
        <v>550</v>
      </c>
      <c r="C62" s="58">
        <v>550</v>
      </c>
      <c r="D62" s="58">
        <f>+C62-B62</f>
        <v>0</v>
      </c>
      <c r="E62" s="59">
        <v>2167481</v>
      </c>
      <c r="F62" s="59">
        <f>+E62</f>
        <v>2167481</v>
      </c>
      <c r="G62" s="127">
        <f>+F62-E62</f>
        <v>0</v>
      </c>
      <c r="H62" s="58"/>
    </row>
    <row r="63" spans="1:8" s="115" customFormat="1" ht="69" hidden="1" customHeight="1" x14ac:dyDescent="0.25">
      <c r="A63" s="123" t="s">
        <v>355</v>
      </c>
      <c r="B63" s="58">
        <v>200</v>
      </c>
      <c r="C63" s="58">
        <v>200</v>
      </c>
      <c r="D63" s="58">
        <f>+C63-B63</f>
        <v>0</v>
      </c>
      <c r="E63" s="59">
        <v>901751</v>
      </c>
      <c r="F63" s="59">
        <f>+E63</f>
        <v>901751</v>
      </c>
      <c r="G63" s="127">
        <f>+F63-E63</f>
        <v>0</v>
      </c>
      <c r="H63" s="58"/>
    </row>
    <row r="64" spans="1:8" s="115" customFormat="1" ht="48" customHeight="1" x14ac:dyDescent="0.25">
      <c r="A64" s="111"/>
      <c r="E64" s="128"/>
      <c r="F64" s="128"/>
      <c r="G64" s="129"/>
    </row>
    <row r="65" spans="1:8" ht="15.75" x14ac:dyDescent="0.25">
      <c r="A65" s="209" t="s">
        <v>52</v>
      </c>
      <c r="B65" s="209"/>
      <c r="C65" s="209"/>
      <c r="D65" s="209"/>
      <c r="E65" s="209"/>
      <c r="F65" s="209"/>
      <c r="G65" s="209"/>
      <c r="H65" s="130" t="s">
        <v>557</v>
      </c>
    </row>
    <row r="66" spans="1:8" x14ac:dyDescent="0.25">
      <c r="B66" s="175"/>
      <c r="C66" s="175"/>
      <c r="D66" s="175"/>
      <c r="E66" s="175"/>
      <c r="F66" s="175"/>
      <c r="G66" s="175"/>
    </row>
  </sheetData>
  <mergeCells count="30">
    <mergeCell ref="A7:H7"/>
    <mergeCell ref="G1:H1"/>
    <mergeCell ref="G2:H2"/>
    <mergeCell ref="G3:H3"/>
    <mergeCell ref="G4:H4"/>
    <mergeCell ref="A6:H6"/>
    <mergeCell ref="A20:G20"/>
    <mergeCell ref="A8:H8"/>
    <mergeCell ref="A9:H9"/>
    <mergeCell ref="A11:H11"/>
    <mergeCell ref="A12:H12"/>
    <mergeCell ref="A13:H13"/>
    <mergeCell ref="A14:H14"/>
    <mergeCell ref="A15:H15"/>
    <mergeCell ref="A16:H16"/>
    <mergeCell ref="A17:H17"/>
    <mergeCell ref="A18:H18"/>
    <mergeCell ref="A19:G19"/>
    <mergeCell ref="A21:G21"/>
    <mergeCell ref="A22:G22"/>
    <mergeCell ref="A23:G23"/>
    <mergeCell ref="A25:A26"/>
    <mergeCell ref="B25:B26"/>
    <mergeCell ref="C25:D25"/>
    <mergeCell ref="E25:G25"/>
    <mergeCell ref="A34:G34"/>
    <mergeCell ref="A46:G46"/>
    <mergeCell ref="A57:G57"/>
    <mergeCell ref="A65:G65"/>
    <mergeCell ref="B66:G66"/>
  </mergeCells>
  <pageMargins left="0.31496062992125984" right="0.31496062992125984" top="0.74803149606299213" bottom="0.35433070866141736" header="0.31496062992125984" footer="0.31496062992125984"/>
  <pageSetup paperSize="9" scale="74" orientation="landscape" r:id="rId1"/>
  <rowBreaks count="2" manualBreakCount="2">
    <brk id="27" max="16383" man="1"/>
    <brk id="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57"/>
  <sheetViews>
    <sheetView view="pageBreakPreview" zoomScale="90" zoomScaleNormal="100" zoomScaleSheetLayoutView="90" workbookViewId="0">
      <selection activeCell="A14" sqref="A14:H14"/>
    </sheetView>
  </sheetViews>
  <sheetFormatPr defaultColWidth="9.140625" defaultRowHeight="15" x14ac:dyDescent="0.25"/>
  <cols>
    <col min="1" max="1" width="54.7109375" style="113" customWidth="1"/>
    <col min="2" max="7" width="15.42578125" style="113" customWidth="1"/>
    <col min="8" max="8" width="25.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4" spans="1:8" x14ac:dyDescent="0.25">
      <c r="G4" s="175"/>
      <c r="H4"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454</v>
      </c>
      <c r="B10" s="193"/>
      <c r="C10" s="193"/>
      <c r="D10" s="193"/>
      <c r="E10" s="193"/>
      <c r="F10" s="193"/>
      <c r="G10" s="193"/>
      <c r="H10" s="193"/>
    </row>
    <row r="11" spans="1:8" ht="108" customHeight="1" x14ac:dyDescent="0.25">
      <c r="A11" s="174" t="s">
        <v>567</v>
      </c>
      <c r="B11" s="174"/>
      <c r="C11" s="174"/>
      <c r="D11" s="174"/>
      <c r="E11" s="174"/>
      <c r="F11" s="174"/>
      <c r="G11" s="174"/>
      <c r="H11" s="174"/>
    </row>
    <row r="12" spans="1:8" s="120" customFormat="1" ht="25.15" customHeight="1" x14ac:dyDescent="0.25">
      <c r="A12" s="174" t="s">
        <v>455</v>
      </c>
      <c r="B12" s="174"/>
      <c r="C12" s="174"/>
      <c r="D12" s="174"/>
      <c r="E12" s="174"/>
      <c r="F12" s="174"/>
      <c r="G12" s="174"/>
      <c r="H12" s="174"/>
    </row>
    <row r="13" spans="1:8" ht="36.75" customHeight="1" x14ac:dyDescent="0.25">
      <c r="A13" s="179" t="s">
        <v>456</v>
      </c>
      <c r="B13" s="179"/>
      <c r="C13" s="179"/>
      <c r="D13" s="179"/>
      <c r="E13" s="179"/>
      <c r="F13" s="179"/>
      <c r="G13" s="179"/>
      <c r="H13" s="179"/>
    </row>
    <row r="14" spans="1:8" ht="43.5" customHeight="1" x14ac:dyDescent="0.25">
      <c r="A14" s="179" t="s">
        <v>450</v>
      </c>
      <c r="B14" s="179"/>
      <c r="C14" s="179"/>
      <c r="D14" s="179"/>
      <c r="E14" s="179"/>
      <c r="F14" s="179"/>
      <c r="G14" s="179"/>
      <c r="H14" s="179"/>
    </row>
    <row r="15" spans="1:8" ht="28.5" customHeight="1" x14ac:dyDescent="0.25">
      <c r="A15" s="179" t="s">
        <v>457</v>
      </c>
      <c r="B15" s="179"/>
      <c r="C15" s="179"/>
      <c r="D15" s="179"/>
      <c r="E15" s="179"/>
      <c r="F15" s="179"/>
      <c r="G15" s="179"/>
      <c r="H15" s="179"/>
    </row>
    <row r="16" spans="1:8" ht="34.5" customHeight="1" x14ac:dyDescent="0.25">
      <c r="A16" s="179" t="s">
        <v>458</v>
      </c>
      <c r="B16" s="179"/>
      <c r="C16" s="179"/>
      <c r="D16" s="179"/>
      <c r="E16" s="179"/>
      <c r="F16" s="179"/>
      <c r="G16" s="179"/>
      <c r="H16" s="179"/>
    </row>
    <row r="17" spans="1:8" ht="36" customHeight="1" x14ac:dyDescent="0.25">
      <c r="A17" s="179" t="s">
        <v>459</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121.5" customHeight="1" x14ac:dyDescent="0.25">
      <c r="A26" s="123" t="s">
        <v>460</v>
      </c>
      <c r="B26" s="110">
        <v>100</v>
      </c>
      <c r="C26" s="110">
        <v>100</v>
      </c>
      <c r="D26" s="110">
        <v>100</v>
      </c>
      <c r="E26" s="59"/>
      <c r="F26" s="59">
        <v>100</v>
      </c>
      <c r="G26" s="59">
        <v>100</v>
      </c>
    </row>
    <row r="27" spans="1:8" ht="63.75" customHeight="1" x14ac:dyDescent="0.25">
      <c r="A27" s="123" t="s">
        <v>461</v>
      </c>
      <c r="B27" s="110">
        <v>100</v>
      </c>
      <c r="C27" s="110">
        <v>100</v>
      </c>
      <c r="D27" s="110">
        <v>100</v>
      </c>
      <c r="E27" s="110"/>
      <c r="F27" s="110">
        <v>100</v>
      </c>
      <c r="G27" s="110">
        <v>100</v>
      </c>
    </row>
    <row r="28" spans="1:8" ht="71.25" x14ac:dyDescent="0.25">
      <c r="A28" s="124" t="s">
        <v>41</v>
      </c>
      <c r="B28" s="55"/>
      <c r="C28" s="55"/>
      <c r="D28" s="55"/>
      <c r="E28" s="59"/>
      <c r="F28" s="59"/>
      <c r="G28" s="59"/>
    </row>
    <row r="29" spans="1:8" ht="57" x14ac:dyDescent="0.25">
      <c r="A29" s="124" t="s">
        <v>384</v>
      </c>
      <c r="B29" s="125">
        <v>780</v>
      </c>
      <c r="C29" s="59">
        <v>814</v>
      </c>
      <c r="D29" s="59">
        <v>7861</v>
      </c>
      <c r="E29" s="131">
        <v>0</v>
      </c>
      <c r="F29" s="131">
        <v>1100</v>
      </c>
      <c r="G29" s="131">
        <v>1350</v>
      </c>
    </row>
    <row r="30" spans="1:8" ht="19.5" customHeight="1" x14ac:dyDescent="0.25">
      <c r="A30" s="124" t="s">
        <v>385</v>
      </c>
      <c r="B30" s="125">
        <v>780</v>
      </c>
      <c r="C30" s="59">
        <v>814</v>
      </c>
      <c r="D30" s="59">
        <v>7861</v>
      </c>
      <c r="E30" s="131">
        <v>0</v>
      </c>
      <c r="F30" s="131">
        <v>1100</v>
      </c>
      <c r="G30" s="131">
        <v>1350</v>
      </c>
    </row>
    <row r="31" spans="1:8" ht="99.75"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1.45" customHeight="1" x14ac:dyDescent="0.25">
      <c r="A36" s="126" t="s">
        <v>42</v>
      </c>
      <c r="B36" s="126" t="s">
        <v>43</v>
      </c>
      <c r="C36" s="126" t="s">
        <v>44</v>
      </c>
      <c r="D36" s="126" t="s">
        <v>45</v>
      </c>
      <c r="E36" s="126" t="s">
        <v>46</v>
      </c>
      <c r="F36" s="126" t="s">
        <v>47</v>
      </c>
      <c r="G36" s="126" t="s">
        <v>45</v>
      </c>
      <c r="H36" s="126" t="s">
        <v>48</v>
      </c>
    </row>
    <row r="37" spans="1:8" s="115" customFormat="1" ht="27.6" customHeight="1" x14ac:dyDescent="0.25">
      <c r="A37" s="123" t="s">
        <v>361</v>
      </c>
      <c r="B37" s="58">
        <v>0</v>
      </c>
      <c r="C37" s="58">
        <v>0</v>
      </c>
      <c r="D37" s="58">
        <f>+C37-B37</f>
        <v>0</v>
      </c>
      <c r="E37" s="59">
        <v>0</v>
      </c>
      <c r="F37" s="59">
        <f>+E37</f>
        <v>0</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60"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ht="3" customHeight="1" x14ac:dyDescent="0.25">
      <c r="A41" s="111"/>
      <c r="E41" s="128"/>
      <c r="F41" s="128"/>
      <c r="G41" s="129"/>
    </row>
    <row r="42" spans="1:8" hidden="1" x14ac:dyDescent="0.25"/>
    <row r="43" spans="1:8" x14ac:dyDescent="0.25">
      <c r="A43" s="193" t="s">
        <v>446</v>
      </c>
      <c r="B43" s="193"/>
      <c r="C43" s="193"/>
      <c r="D43" s="193"/>
      <c r="E43" s="193"/>
      <c r="F43" s="193"/>
      <c r="G43" s="193"/>
    </row>
    <row r="44" spans="1:8" x14ac:dyDescent="0.25">
      <c r="A44" s="114" t="s">
        <v>50</v>
      </c>
    </row>
    <row r="46" spans="1:8" ht="49.15" customHeight="1" x14ac:dyDescent="0.25">
      <c r="A46" s="126" t="s">
        <v>42</v>
      </c>
      <c r="B46" s="126" t="s">
        <v>43</v>
      </c>
      <c r="C46" s="126" t="s">
        <v>44</v>
      </c>
      <c r="D46" s="126" t="s">
        <v>45</v>
      </c>
      <c r="E46" s="126" t="s">
        <v>46</v>
      </c>
      <c r="F46" s="126" t="s">
        <v>47</v>
      </c>
      <c r="G46" s="126" t="s">
        <v>45</v>
      </c>
      <c r="H46" s="126" t="s">
        <v>48</v>
      </c>
    </row>
    <row r="47" spans="1:8" s="115" customFormat="1" ht="27" customHeight="1" x14ac:dyDescent="0.25">
      <c r="A47" s="123" t="s">
        <v>365</v>
      </c>
      <c r="B47" s="58">
        <v>5</v>
      </c>
      <c r="C47" s="58">
        <v>5</v>
      </c>
      <c r="D47" s="58">
        <f>+C47-B47</f>
        <v>0</v>
      </c>
      <c r="E47" s="59">
        <v>1100</v>
      </c>
      <c r="F47" s="59">
        <f>+E47</f>
        <v>1100</v>
      </c>
      <c r="G47" s="127">
        <f>+F47-E47</f>
        <v>0</v>
      </c>
      <c r="H47" s="58"/>
    </row>
    <row r="49" spans="1:8" x14ac:dyDescent="0.25">
      <c r="A49" s="193" t="s">
        <v>446</v>
      </c>
      <c r="B49" s="193"/>
      <c r="C49" s="193"/>
      <c r="D49" s="193"/>
      <c r="E49" s="193"/>
      <c r="F49" s="193"/>
      <c r="G49" s="193"/>
    </row>
    <row r="50" spans="1:8" x14ac:dyDescent="0.25">
      <c r="A50" s="114" t="s">
        <v>51</v>
      </c>
    </row>
    <row r="52" spans="1:8" ht="52.15" customHeight="1" x14ac:dyDescent="0.25">
      <c r="A52" s="126" t="s">
        <v>42</v>
      </c>
      <c r="B52" s="126" t="s">
        <v>43</v>
      </c>
      <c r="C52" s="126" t="s">
        <v>44</v>
      </c>
      <c r="D52" s="126" t="s">
        <v>45</v>
      </c>
      <c r="E52" s="126" t="s">
        <v>46</v>
      </c>
      <c r="F52" s="126" t="s">
        <v>47</v>
      </c>
      <c r="G52" s="126" t="s">
        <v>45</v>
      </c>
      <c r="H52" s="126" t="s">
        <v>48</v>
      </c>
    </row>
    <row r="53" spans="1:8" s="115" customFormat="1" ht="45" customHeight="1" x14ac:dyDescent="0.25">
      <c r="A53" s="123" t="s">
        <v>365</v>
      </c>
      <c r="B53" s="58">
        <v>7</v>
      </c>
      <c r="C53" s="58">
        <v>7</v>
      </c>
      <c r="D53" s="58">
        <f>+C53-B53</f>
        <v>0</v>
      </c>
      <c r="E53" s="59">
        <v>1350</v>
      </c>
      <c r="F53" s="59">
        <f>+E53</f>
        <v>1350</v>
      </c>
      <c r="G53" s="127">
        <f>+F53-E53</f>
        <v>0</v>
      </c>
      <c r="H53" s="58"/>
    </row>
    <row r="56" spans="1:8" ht="15.75" x14ac:dyDescent="0.25">
      <c r="A56" s="209" t="s">
        <v>52</v>
      </c>
      <c r="B56" s="209"/>
      <c r="C56" s="209"/>
      <c r="D56" s="209"/>
      <c r="E56" s="209"/>
      <c r="F56" s="209"/>
      <c r="G56" s="209"/>
      <c r="H56" s="130" t="s">
        <v>557</v>
      </c>
    </row>
    <row r="57" spans="1:8" x14ac:dyDescent="0.25">
      <c r="B57" s="175"/>
      <c r="C57" s="175"/>
      <c r="D57" s="175"/>
      <c r="E57" s="175"/>
      <c r="F57" s="175"/>
      <c r="G57" s="175"/>
    </row>
  </sheetData>
  <mergeCells count="30">
    <mergeCell ref="A6:H6"/>
    <mergeCell ref="G1:H1"/>
    <mergeCell ref="G2:H2"/>
    <mergeCell ref="G3:H3"/>
    <mergeCell ref="G4:H4"/>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3:G43"/>
    <mergeCell ref="A49:G49"/>
    <mergeCell ref="A56:G56"/>
    <mergeCell ref="B57:G57"/>
  </mergeCells>
  <pageMargins left="0.31496062992125984" right="0.11811023622047245" top="0.74803149606299213" bottom="0.35433070866141736" header="0.31496062992125984" footer="0.31496062992125984"/>
  <pageSetup paperSize="9" scale="63" orientation="landscape" r:id="rId1"/>
  <rowBreaks count="1" manualBreakCount="1">
    <brk id="2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5"/>
  <sheetViews>
    <sheetView view="pageBreakPreview" topLeftCell="A44" zoomScale="80" zoomScaleNormal="100" zoomScaleSheetLayoutView="80" workbookViewId="0">
      <selection activeCell="H30" sqref="H30"/>
    </sheetView>
  </sheetViews>
  <sheetFormatPr defaultColWidth="9.140625" defaultRowHeight="15" x14ac:dyDescent="0.25"/>
  <cols>
    <col min="1" max="1" width="55.5703125" style="11" customWidth="1"/>
    <col min="2" max="7" width="16.5703125" style="11" customWidth="1"/>
    <col min="8" max="8" width="25.28515625" style="11" customWidth="1"/>
    <col min="9" max="16384" width="9.140625" style="11"/>
  </cols>
  <sheetData>
    <row r="1" spans="1:8" x14ac:dyDescent="0.25">
      <c r="G1" s="204" t="s">
        <v>3</v>
      </c>
      <c r="H1" s="204"/>
    </row>
    <row r="2" spans="1:8" x14ac:dyDescent="0.25">
      <c r="G2" s="204" t="s">
        <v>4</v>
      </c>
      <c r="H2" s="204"/>
    </row>
    <row r="3" spans="1:8" x14ac:dyDescent="0.25">
      <c r="G3" s="204" t="s">
        <v>69</v>
      </c>
      <c r="H3" s="204"/>
    </row>
    <row r="4" spans="1:8" x14ac:dyDescent="0.25">
      <c r="G4" s="204" t="s">
        <v>6</v>
      </c>
      <c r="H4" s="204"/>
    </row>
    <row r="6" spans="1:8" s="10" customFormat="1" ht="14.25" x14ac:dyDescent="0.25">
      <c r="A6" s="203" t="s">
        <v>70</v>
      </c>
      <c r="B6" s="203"/>
      <c r="C6" s="203"/>
      <c r="D6" s="203"/>
      <c r="E6" s="203"/>
      <c r="F6" s="203"/>
      <c r="G6" s="203"/>
      <c r="H6" s="203"/>
    </row>
    <row r="7" spans="1:8" s="10" customFormat="1" ht="14.25" x14ac:dyDescent="0.25">
      <c r="A7" s="216" t="s">
        <v>95</v>
      </c>
      <c r="B7" s="216"/>
      <c r="C7" s="216"/>
      <c r="D7" s="216"/>
      <c r="E7" s="216"/>
      <c r="F7" s="216"/>
      <c r="G7" s="216"/>
      <c r="H7" s="216"/>
    </row>
    <row r="8" spans="1:8" s="10" customFormat="1" ht="14.25" x14ac:dyDescent="0.25">
      <c r="A8" s="218" t="s">
        <v>58</v>
      </c>
      <c r="B8" s="218"/>
      <c r="C8" s="218"/>
      <c r="D8" s="218"/>
      <c r="E8" s="218"/>
      <c r="F8" s="218"/>
      <c r="G8" s="218"/>
      <c r="H8" s="218"/>
    </row>
    <row r="9" spans="1:8" s="10" customFormat="1" ht="14.25" x14ac:dyDescent="0.25">
      <c r="A9" s="203" t="s">
        <v>40</v>
      </c>
      <c r="B9" s="203"/>
      <c r="C9" s="203"/>
      <c r="D9" s="203"/>
      <c r="E9" s="203"/>
      <c r="F9" s="203"/>
      <c r="G9" s="203"/>
      <c r="H9" s="203"/>
    </row>
    <row r="11" spans="1:8" ht="55.5" customHeight="1" x14ac:dyDescent="0.25">
      <c r="A11" s="219" t="s">
        <v>389</v>
      </c>
      <c r="B11" s="219"/>
      <c r="C11" s="219"/>
      <c r="D11" s="219"/>
      <c r="E11" s="219"/>
      <c r="F11" s="219"/>
      <c r="G11" s="219"/>
      <c r="H11" s="219"/>
    </row>
    <row r="12" spans="1:8" ht="45.75" customHeight="1" x14ac:dyDescent="0.25">
      <c r="A12" s="219" t="s">
        <v>363</v>
      </c>
      <c r="B12" s="219"/>
      <c r="C12" s="219"/>
      <c r="D12" s="219"/>
      <c r="E12" s="219"/>
      <c r="F12" s="219"/>
      <c r="G12" s="219"/>
      <c r="H12" s="219"/>
    </row>
    <row r="13" spans="1:8" s="2" customFormat="1" ht="32.25" customHeight="1" x14ac:dyDescent="0.25">
      <c r="A13" s="219" t="s">
        <v>352</v>
      </c>
      <c r="B13" s="219"/>
      <c r="C13" s="219"/>
      <c r="D13" s="219"/>
      <c r="E13" s="219"/>
      <c r="F13" s="219"/>
      <c r="G13" s="219"/>
      <c r="H13" s="219"/>
    </row>
    <row r="14" spans="1:8" ht="42" customHeight="1" x14ac:dyDescent="0.25">
      <c r="A14" s="220" t="s">
        <v>300</v>
      </c>
      <c r="B14" s="220"/>
      <c r="C14" s="220"/>
      <c r="D14" s="220"/>
      <c r="E14" s="220"/>
      <c r="F14" s="220"/>
      <c r="G14" s="220"/>
      <c r="H14" s="220"/>
    </row>
    <row r="15" spans="1:8" ht="38.25" customHeight="1" x14ac:dyDescent="0.25">
      <c r="A15" s="220" t="s">
        <v>299</v>
      </c>
      <c r="B15" s="220"/>
      <c r="C15" s="220"/>
      <c r="D15" s="220"/>
      <c r="E15" s="220"/>
      <c r="F15" s="220"/>
      <c r="G15" s="220"/>
      <c r="H15" s="220"/>
    </row>
    <row r="16" spans="1:8" ht="28.5" customHeight="1" x14ac:dyDescent="0.25">
      <c r="A16" s="220" t="s">
        <v>296</v>
      </c>
      <c r="B16" s="220"/>
      <c r="C16" s="220"/>
      <c r="D16" s="220"/>
      <c r="E16" s="220"/>
      <c r="F16" s="220"/>
      <c r="G16" s="220"/>
      <c r="H16" s="220"/>
    </row>
    <row r="17" spans="1:8" ht="20.25" customHeight="1" x14ac:dyDescent="0.25">
      <c r="A17" s="220" t="s">
        <v>297</v>
      </c>
      <c r="B17" s="220"/>
      <c r="C17" s="220"/>
      <c r="D17" s="220"/>
      <c r="E17" s="220"/>
      <c r="F17" s="220"/>
      <c r="G17" s="220"/>
      <c r="H17" s="220"/>
    </row>
    <row r="18" spans="1:8" ht="42" customHeight="1" x14ac:dyDescent="0.25">
      <c r="A18" s="220" t="s">
        <v>298</v>
      </c>
      <c r="B18" s="220"/>
      <c r="C18" s="220"/>
      <c r="D18" s="220"/>
      <c r="E18" s="220"/>
      <c r="F18" s="220"/>
      <c r="G18" s="220"/>
      <c r="H18" s="220"/>
    </row>
    <row r="19" spans="1:8" x14ac:dyDescent="0.25">
      <c r="A19" s="217" t="s">
        <v>59</v>
      </c>
      <c r="B19" s="217"/>
      <c r="C19" s="217"/>
      <c r="D19" s="217"/>
      <c r="E19" s="217"/>
      <c r="F19" s="217"/>
      <c r="G19" s="217"/>
    </row>
    <row r="20" spans="1:8" x14ac:dyDescent="0.25">
      <c r="A20" s="217" t="s">
        <v>63</v>
      </c>
      <c r="B20" s="217"/>
      <c r="C20" s="217"/>
      <c r="D20" s="217"/>
      <c r="E20" s="217"/>
      <c r="F20" s="217"/>
      <c r="G20" s="217"/>
    </row>
    <row r="21" spans="1:8" x14ac:dyDescent="0.25">
      <c r="A21" s="217" t="s">
        <v>64</v>
      </c>
      <c r="B21" s="217"/>
      <c r="C21" s="217"/>
      <c r="D21" s="217"/>
      <c r="E21" s="217"/>
      <c r="F21" s="217"/>
      <c r="G21" s="217"/>
    </row>
    <row r="22" spans="1:8" x14ac:dyDescent="0.25">
      <c r="A22" s="217" t="s">
        <v>65</v>
      </c>
      <c r="B22" s="217"/>
      <c r="C22" s="217"/>
      <c r="D22" s="217"/>
      <c r="E22" s="217"/>
      <c r="F22" s="217"/>
      <c r="G22" s="217"/>
    </row>
    <row r="23" spans="1:8" x14ac:dyDescent="0.25">
      <c r="A23" s="217" t="s">
        <v>66</v>
      </c>
      <c r="B23" s="217"/>
      <c r="C23" s="217"/>
      <c r="D23" s="217"/>
      <c r="E23" s="217"/>
      <c r="F23" s="217"/>
      <c r="G23" s="217"/>
    </row>
    <row r="25" spans="1:8" s="46" customFormat="1" ht="14.25" x14ac:dyDescent="0.25">
      <c r="A25" s="206" t="s">
        <v>26</v>
      </c>
      <c r="B25" s="206" t="s">
        <v>38</v>
      </c>
      <c r="C25" s="208" t="s">
        <v>19</v>
      </c>
      <c r="D25" s="208"/>
      <c r="E25" s="208" t="s">
        <v>0</v>
      </c>
      <c r="F25" s="208"/>
      <c r="G25" s="208"/>
    </row>
    <row r="26" spans="1:8" s="46" customFormat="1" ht="14.25" x14ac:dyDescent="0.25">
      <c r="A26" s="207"/>
      <c r="B26" s="207"/>
      <c r="C26" s="47" t="s">
        <v>1</v>
      </c>
      <c r="D26" s="47" t="s">
        <v>2</v>
      </c>
      <c r="E26" s="47" t="s">
        <v>21</v>
      </c>
      <c r="F26" s="47" t="s">
        <v>22</v>
      </c>
      <c r="G26" s="47" t="s">
        <v>23</v>
      </c>
    </row>
    <row r="27" spans="1:8" ht="107.45" customHeight="1" x14ac:dyDescent="0.25">
      <c r="A27" s="17" t="s">
        <v>367</v>
      </c>
      <c r="B27" s="13">
        <v>100</v>
      </c>
      <c r="C27" s="13">
        <v>100</v>
      </c>
      <c r="D27" s="13">
        <v>100</v>
      </c>
      <c r="E27" s="13">
        <v>100</v>
      </c>
      <c r="F27" s="13">
        <v>100</v>
      </c>
      <c r="G27" s="13">
        <v>100</v>
      </c>
    </row>
    <row r="28" spans="1:8" ht="34.9" customHeight="1" x14ac:dyDescent="0.25">
      <c r="A28" s="17" t="s">
        <v>366</v>
      </c>
      <c r="B28" s="13">
        <v>100</v>
      </c>
      <c r="C28" s="13">
        <v>100</v>
      </c>
      <c r="D28" s="13">
        <v>100</v>
      </c>
      <c r="E28" s="13">
        <v>100</v>
      </c>
      <c r="F28" s="13">
        <v>100</v>
      </c>
      <c r="G28" s="13">
        <v>100</v>
      </c>
    </row>
    <row r="29" spans="1:8" ht="71.25" x14ac:dyDescent="0.25">
      <c r="A29" s="9" t="s">
        <v>41</v>
      </c>
      <c r="B29" s="12"/>
      <c r="C29" s="12"/>
      <c r="D29" s="12"/>
      <c r="E29" s="1"/>
      <c r="F29" s="1"/>
      <c r="G29" s="1"/>
    </row>
    <row r="30" spans="1:8" ht="57" x14ac:dyDescent="0.25">
      <c r="A30" s="9" t="s">
        <v>384</v>
      </c>
      <c r="B30" s="45">
        <v>2981255</v>
      </c>
      <c r="C30" s="1">
        <v>3084503</v>
      </c>
      <c r="D30" s="1">
        <v>3171332</v>
      </c>
      <c r="E30" s="40">
        <v>3118001</v>
      </c>
      <c r="F30" s="40">
        <v>3261582</v>
      </c>
      <c r="G30" s="40">
        <v>3313811</v>
      </c>
    </row>
    <row r="31" spans="1:8" ht="19.5" customHeight="1" x14ac:dyDescent="0.25">
      <c r="A31" s="9" t="s">
        <v>385</v>
      </c>
      <c r="B31" s="45">
        <v>2981255</v>
      </c>
      <c r="C31" s="1">
        <v>3084503</v>
      </c>
      <c r="D31" s="1">
        <v>3171332</v>
      </c>
      <c r="E31" s="40">
        <v>3118001</v>
      </c>
      <c r="F31" s="40">
        <v>3261582</v>
      </c>
      <c r="G31" s="40">
        <v>3313811</v>
      </c>
    </row>
    <row r="32" spans="1:8" ht="98.45" customHeight="1" x14ac:dyDescent="0.25">
      <c r="A32" s="9" t="s">
        <v>56</v>
      </c>
      <c r="B32" s="12"/>
      <c r="C32" s="12"/>
      <c r="D32" s="12"/>
      <c r="E32" s="1"/>
      <c r="F32" s="1"/>
      <c r="G32" s="1"/>
    </row>
    <row r="34" spans="1:8" x14ac:dyDescent="0.25">
      <c r="A34" s="221" t="s">
        <v>60</v>
      </c>
      <c r="B34" s="221"/>
      <c r="C34" s="221"/>
      <c r="D34" s="221"/>
      <c r="E34" s="221"/>
      <c r="F34" s="221"/>
      <c r="G34" s="221"/>
    </row>
    <row r="35" spans="1:8" x14ac:dyDescent="0.25">
      <c r="A35" s="10" t="s">
        <v>49</v>
      </c>
    </row>
    <row r="37" spans="1:8" ht="51.6" customHeight="1" x14ac:dyDescent="0.25">
      <c r="A37" s="18" t="s">
        <v>42</v>
      </c>
      <c r="B37" s="18" t="s">
        <v>43</v>
      </c>
      <c r="C37" s="18" t="s">
        <v>44</v>
      </c>
      <c r="D37" s="18" t="s">
        <v>45</v>
      </c>
      <c r="E37" s="18" t="s">
        <v>46</v>
      </c>
      <c r="F37" s="18" t="s">
        <v>47</v>
      </c>
      <c r="G37" s="18" t="s">
        <v>45</v>
      </c>
      <c r="H37" s="18" t="s">
        <v>48</v>
      </c>
    </row>
    <row r="38" spans="1:8" s="3" customFormat="1" ht="54" customHeight="1" x14ac:dyDescent="0.25">
      <c r="A38" s="16" t="s">
        <v>353</v>
      </c>
      <c r="B38" s="14">
        <f>B42+B43</f>
        <v>750</v>
      </c>
      <c r="C38" s="14">
        <f>C42+C43</f>
        <v>750</v>
      </c>
      <c r="D38" s="19">
        <f>+C38-B38</f>
        <v>0</v>
      </c>
      <c r="E38" s="1">
        <v>3118001</v>
      </c>
      <c r="F38" s="1">
        <f>+E38</f>
        <v>3118001</v>
      </c>
      <c r="G38" s="20">
        <f>+F38-E38</f>
        <v>0</v>
      </c>
      <c r="H38" s="19"/>
    </row>
    <row r="39" spans="1:8" s="3" customFormat="1" hidden="1" x14ac:dyDescent="0.25">
      <c r="A39" s="16" t="s">
        <v>72</v>
      </c>
      <c r="B39" s="14"/>
      <c r="C39" s="14"/>
      <c r="D39" s="19"/>
      <c r="E39" s="1"/>
      <c r="F39" s="1">
        <f t="shared" ref="F39:F40" si="0">+E39</f>
        <v>0</v>
      </c>
      <c r="G39" s="20"/>
      <c r="H39" s="19"/>
    </row>
    <row r="40" spans="1:8" s="3" customFormat="1" ht="60" hidden="1" x14ac:dyDescent="0.25">
      <c r="A40" s="16" t="s">
        <v>73</v>
      </c>
      <c r="B40" s="14">
        <v>1</v>
      </c>
      <c r="C40" s="14">
        <v>1</v>
      </c>
      <c r="D40" s="19">
        <f>+C40-B40</f>
        <v>0</v>
      </c>
      <c r="E40" s="1">
        <v>124</v>
      </c>
      <c r="F40" s="1">
        <f t="shared" si="0"/>
        <v>124</v>
      </c>
      <c r="G40" s="20">
        <f>+F40-E40</f>
        <v>0</v>
      </c>
      <c r="H40" s="19"/>
    </row>
    <row r="41" spans="1:8" s="3" customFormat="1" ht="18" hidden="1" customHeight="1" x14ac:dyDescent="0.25">
      <c r="A41" s="16" t="s">
        <v>350</v>
      </c>
      <c r="B41" s="14"/>
      <c r="C41" s="14"/>
      <c r="D41" s="19"/>
      <c r="E41" s="1"/>
      <c r="F41" s="1"/>
      <c r="G41" s="20"/>
      <c r="H41" s="19"/>
    </row>
    <row r="42" spans="1:8" s="3" customFormat="1" ht="69" hidden="1" customHeight="1" x14ac:dyDescent="0.25">
      <c r="A42" s="16" t="s">
        <v>354</v>
      </c>
      <c r="B42" s="14">
        <v>550</v>
      </c>
      <c r="C42" s="14">
        <v>550</v>
      </c>
      <c r="D42" s="19">
        <f>+C42-B42</f>
        <v>0</v>
      </c>
      <c r="E42" s="1">
        <v>2167481</v>
      </c>
      <c r="F42" s="1">
        <f>+E42</f>
        <v>2167481</v>
      </c>
      <c r="G42" s="20">
        <f>+F42-E42</f>
        <v>0</v>
      </c>
      <c r="H42" s="19"/>
    </row>
    <row r="43" spans="1:8" s="3" customFormat="1" ht="69" hidden="1" customHeight="1" x14ac:dyDescent="0.25">
      <c r="A43" s="16" t="s">
        <v>355</v>
      </c>
      <c r="B43" s="14">
        <v>200</v>
      </c>
      <c r="C43" s="14">
        <v>200</v>
      </c>
      <c r="D43" s="19">
        <f>+C43-B43</f>
        <v>0</v>
      </c>
      <c r="E43" s="1">
        <v>901751</v>
      </c>
      <c r="F43" s="1">
        <f>+E43</f>
        <v>901751</v>
      </c>
      <c r="G43" s="20">
        <f>+F43-E43</f>
        <v>0</v>
      </c>
      <c r="H43" s="19"/>
    </row>
    <row r="44" spans="1:8" s="3" customFormat="1" x14ac:dyDescent="0.25">
      <c r="A44" s="41"/>
      <c r="B44" s="42"/>
      <c r="C44" s="42"/>
      <c r="E44" s="43"/>
      <c r="F44" s="43"/>
      <c r="G44" s="44"/>
    </row>
    <row r="45" spans="1:8" x14ac:dyDescent="0.25">
      <c r="A45" s="221" t="s">
        <v>60</v>
      </c>
      <c r="B45" s="221"/>
      <c r="C45" s="221"/>
      <c r="D45" s="221"/>
      <c r="E45" s="221"/>
      <c r="F45" s="221"/>
      <c r="G45" s="221"/>
    </row>
    <row r="46" spans="1:8" x14ac:dyDescent="0.25">
      <c r="A46" s="10" t="s">
        <v>50</v>
      </c>
    </row>
    <row r="48" spans="1:8" ht="53.45" customHeight="1" x14ac:dyDescent="0.25">
      <c r="A48" s="18" t="s">
        <v>42</v>
      </c>
      <c r="B48" s="18" t="s">
        <v>43</v>
      </c>
      <c r="C48" s="18" t="s">
        <v>44</v>
      </c>
      <c r="D48" s="18" t="s">
        <v>45</v>
      </c>
      <c r="E48" s="18" t="s">
        <v>46</v>
      </c>
      <c r="F48" s="18" t="s">
        <v>47</v>
      </c>
      <c r="G48" s="18" t="s">
        <v>45</v>
      </c>
      <c r="H48" s="18" t="s">
        <v>48</v>
      </c>
    </row>
    <row r="49" spans="1:8" s="3" customFormat="1" ht="54" customHeight="1" x14ac:dyDescent="0.25">
      <c r="A49" s="16" t="s">
        <v>353</v>
      </c>
      <c r="B49" s="14">
        <f>B53+B54</f>
        <v>750</v>
      </c>
      <c r="C49" s="14">
        <f>C53+C54</f>
        <v>750</v>
      </c>
      <c r="D49" s="19">
        <f>+C49-B49</f>
        <v>0</v>
      </c>
      <c r="E49" s="1">
        <v>3261582</v>
      </c>
      <c r="F49" s="1">
        <f>+E49</f>
        <v>3261582</v>
      </c>
      <c r="G49" s="20">
        <f>+F49-E49</f>
        <v>0</v>
      </c>
      <c r="H49" s="19"/>
    </row>
    <row r="50" spans="1:8" s="3" customFormat="1" hidden="1" x14ac:dyDescent="0.25">
      <c r="A50" s="16" t="s">
        <v>72</v>
      </c>
      <c r="B50" s="14"/>
      <c r="C50" s="14"/>
      <c r="D50" s="19"/>
      <c r="E50" s="1"/>
      <c r="F50" s="1">
        <f t="shared" ref="F50:F51" si="1">+E50</f>
        <v>0</v>
      </c>
      <c r="G50" s="20"/>
      <c r="H50" s="19"/>
    </row>
    <row r="51" spans="1:8" s="3" customFormat="1" ht="60" hidden="1" x14ac:dyDescent="0.25">
      <c r="A51" s="16" t="s">
        <v>73</v>
      </c>
      <c r="B51" s="14">
        <v>1</v>
      </c>
      <c r="C51" s="14">
        <v>1</v>
      </c>
      <c r="D51" s="19">
        <f>+C51-B51</f>
        <v>0</v>
      </c>
      <c r="E51" s="1">
        <v>124</v>
      </c>
      <c r="F51" s="1">
        <f t="shared" si="1"/>
        <v>124</v>
      </c>
      <c r="G51" s="20">
        <f>+F51-E51</f>
        <v>0</v>
      </c>
      <c r="H51" s="19"/>
    </row>
    <row r="52" spans="1:8" s="3" customFormat="1" ht="18" hidden="1" customHeight="1" x14ac:dyDescent="0.25">
      <c r="A52" s="16" t="s">
        <v>350</v>
      </c>
      <c r="B52" s="14"/>
      <c r="C52" s="14"/>
      <c r="D52" s="19"/>
      <c r="E52" s="1"/>
      <c r="F52" s="1"/>
      <c r="G52" s="20"/>
      <c r="H52" s="19"/>
    </row>
    <row r="53" spans="1:8" s="3" customFormat="1" ht="69" hidden="1" customHeight="1" x14ac:dyDescent="0.25">
      <c r="A53" s="16" t="s">
        <v>354</v>
      </c>
      <c r="B53" s="14">
        <v>550</v>
      </c>
      <c r="C53" s="14">
        <v>550</v>
      </c>
      <c r="D53" s="19">
        <f>+C53-B53</f>
        <v>0</v>
      </c>
      <c r="E53" s="1">
        <v>2167481</v>
      </c>
      <c r="F53" s="1">
        <f>+E53</f>
        <v>2167481</v>
      </c>
      <c r="G53" s="20">
        <f>+F53-E53</f>
        <v>0</v>
      </c>
      <c r="H53" s="19"/>
    </row>
    <row r="54" spans="1:8" s="3" customFormat="1" ht="69" hidden="1" customHeight="1" x14ac:dyDescent="0.25">
      <c r="A54" s="16" t="s">
        <v>355</v>
      </c>
      <c r="B54" s="14">
        <v>200</v>
      </c>
      <c r="C54" s="14">
        <v>200</v>
      </c>
      <c r="D54" s="19">
        <f>+C54-B54</f>
        <v>0</v>
      </c>
      <c r="E54" s="1">
        <v>901751</v>
      </c>
      <c r="F54" s="1">
        <f>+E54</f>
        <v>901751</v>
      </c>
      <c r="G54" s="20">
        <f>+F54-E54</f>
        <v>0</v>
      </c>
      <c r="H54" s="19"/>
    </row>
    <row r="56" spans="1:8" x14ac:dyDescent="0.25">
      <c r="A56" s="221" t="s">
        <v>60</v>
      </c>
      <c r="B56" s="221"/>
      <c r="C56" s="221"/>
      <c r="D56" s="221"/>
      <c r="E56" s="221"/>
      <c r="F56" s="221"/>
      <c r="G56" s="221"/>
    </row>
    <row r="57" spans="1:8" x14ac:dyDescent="0.25">
      <c r="A57" s="10" t="s">
        <v>51</v>
      </c>
    </row>
    <row r="59" spans="1:8" ht="49.9" customHeight="1" x14ac:dyDescent="0.25">
      <c r="A59" s="18" t="s">
        <v>42</v>
      </c>
      <c r="B59" s="18" t="s">
        <v>43</v>
      </c>
      <c r="C59" s="18" t="s">
        <v>44</v>
      </c>
      <c r="D59" s="18" t="s">
        <v>45</v>
      </c>
      <c r="E59" s="18" t="s">
        <v>46</v>
      </c>
      <c r="F59" s="18" t="s">
        <v>47</v>
      </c>
      <c r="G59" s="18" t="s">
        <v>45</v>
      </c>
      <c r="H59" s="18" t="s">
        <v>48</v>
      </c>
    </row>
    <row r="60" spans="1:8" s="3" customFormat="1" ht="54" customHeight="1" x14ac:dyDescent="0.25">
      <c r="A60" s="16" t="s">
        <v>353</v>
      </c>
      <c r="B60" s="14">
        <v>750</v>
      </c>
      <c r="C60" s="14">
        <v>750</v>
      </c>
      <c r="D60" s="19">
        <f>+C60-B60</f>
        <v>0</v>
      </c>
      <c r="E60" s="1">
        <v>3313811</v>
      </c>
      <c r="F60" s="1">
        <f>+E60</f>
        <v>3313811</v>
      </c>
      <c r="G60" s="20">
        <f>+F60-E60</f>
        <v>0</v>
      </c>
      <c r="H60" s="19"/>
    </row>
    <row r="61" spans="1:8" s="3" customFormat="1" ht="69" hidden="1" customHeight="1" x14ac:dyDescent="0.25">
      <c r="A61" s="16" t="s">
        <v>354</v>
      </c>
      <c r="B61" s="14">
        <v>550</v>
      </c>
      <c r="C61" s="14">
        <v>550</v>
      </c>
      <c r="D61" s="19">
        <f>+C61-B61</f>
        <v>0</v>
      </c>
      <c r="E61" s="1">
        <v>2167481</v>
      </c>
      <c r="F61" s="1">
        <f>+E61</f>
        <v>2167481</v>
      </c>
      <c r="G61" s="20">
        <f>+F61-E61</f>
        <v>0</v>
      </c>
      <c r="H61" s="19"/>
    </row>
    <row r="62" spans="1:8" s="3" customFormat="1" ht="69" hidden="1" customHeight="1" x14ac:dyDescent="0.25">
      <c r="A62" s="16" t="s">
        <v>355</v>
      </c>
      <c r="B62" s="14">
        <v>200</v>
      </c>
      <c r="C62" s="14">
        <v>200</v>
      </c>
      <c r="D62" s="19">
        <f>+C62-B62</f>
        <v>0</v>
      </c>
      <c r="E62" s="1">
        <v>901751</v>
      </c>
      <c r="F62" s="1">
        <f>+E62</f>
        <v>901751</v>
      </c>
      <c r="G62" s="20">
        <f>+F62-E62</f>
        <v>0</v>
      </c>
      <c r="H62" s="19"/>
    </row>
    <row r="63" spans="1:8" s="3" customFormat="1" ht="48" customHeight="1" x14ac:dyDescent="0.25">
      <c r="A63" s="41"/>
      <c r="B63" s="42"/>
      <c r="C63" s="42"/>
      <c r="E63" s="43"/>
      <c r="F63" s="43"/>
      <c r="G63" s="44"/>
    </row>
    <row r="64" spans="1:8" ht="15.75" x14ac:dyDescent="0.25">
      <c r="A64" s="203" t="s">
        <v>52</v>
      </c>
      <c r="B64" s="203"/>
      <c r="C64" s="203"/>
      <c r="D64" s="203"/>
      <c r="E64" s="203"/>
      <c r="F64" s="203"/>
      <c r="G64" s="203"/>
      <c r="H64" s="52" t="s">
        <v>391</v>
      </c>
    </row>
    <row r="65" spans="2:7" x14ac:dyDescent="0.25">
      <c r="B65" s="204"/>
      <c r="C65" s="204"/>
      <c r="D65" s="204"/>
      <c r="E65" s="204"/>
      <c r="F65" s="204"/>
      <c r="G65" s="204"/>
    </row>
  </sheetData>
  <mergeCells count="30">
    <mergeCell ref="A34:G34"/>
    <mergeCell ref="A45:G45"/>
    <mergeCell ref="A56:G56"/>
    <mergeCell ref="A64:G64"/>
    <mergeCell ref="B65:G65"/>
    <mergeCell ref="A21:G21"/>
    <mergeCell ref="A22:G22"/>
    <mergeCell ref="A23:G23"/>
    <mergeCell ref="A25:A26"/>
    <mergeCell ref="B25:B26"/>
    <mergeCell ref="C25:D25"/>
    <mergeCell ref="E25:G25"/>
    <mergeCell ref="A20:G20"/>
    <mergeCell ref="A8:H8"/>
    <mergeCell ref="A9:H9"/>
    <mergeCell ref="A11:H11"/>
    <mergeCell ref="A12:H12"/>
    <mergeCell ref="A13:H13"/>
    <mergeCell ref="A14:H14"/>
    <mergeCell ref="A15:H15"/>
    <mergeCell ref="A16:H16"/>
    <mergeCell ref="A17:H17"/>
    <mergeCell ref="A18:H18"/>
    <mergeCell ref="A19:G19"/>
    <mergeCell ref="A7:H7"/>
    <mergeCell ref="G1:H1"/>
    <mergeCell ref="G2:H2"/>
    <mergeCell ref="G3:H3"/>
    <mergeCell ref="G4:H4"/>
    <mergeCell ref="A6:H6"/>
  </mergeCells>
  <pageMargins left="0.51181102362204722" right="0.31496062992125984" top="0.74803149606299213" bottom="0.35433070866141736" header="0.31496062992125984" footer="0.31496062992125984"/>
  <pageSetup paperSize="9" scale="75" orientation="landscape" r:id="rId1"/>
  <rowBreaks count="2" manualBreakCount="2">
    <brk id="27" max="7" man="1"/>
    <brk id="4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64"/>
  <sheetViews>
    <sheetView view="pageBreakPreview" topLeftCell="A31" zoomScale="90" zoomScaleNormal="100" zoomScaleSheetLayoutView="90" workbookViewId="0">
      <selection activeCell="E37" sqref="E37"/>
    </sheetView>
  </sheetViews>
  <sheetFormatPr defaultColWidth="9.140625" defaultRowHeight="15" x14ac:dyDescent="0.25"/>
  <cols>
    <col min="1" max="1" width="81.85546875" style="113" customWidth="1"/>
    <col min="2" max="7" width="13.7109375" style="113" customWidth="1"/>
    <col min="8" max="8" width="25.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462</v>
      </c>
      <c r="B10" s="193"/>
      <c r="C10" s="193"/>
      <c r="D10" s="193"/>
      <c r="E10" s="193"/>
      <c r="F10" s="193"/>
      <c r="G10" s="193"/>
      <c r="H10" s="193"/>
    </row>
    <row r="11" spans="1:8" ht="118.5" customHeight="1" x14ac:dyDescent="0.25">
      <c r="A11" s="174" t="s">
        <v>568</v>
      </c>
      <c r="B11" s="174"/>
      <c r="C11" s="174"/>
      <c r="D11" s="174"/>
      <c r="E11" s="174"/>
      <c r="F11" s="174"/>
      <c r="G11" s="174"/>
      <c r="H11" s="174"/>
    </row>
    <row r="12" spans="1:8" s="120" customFormat="1" ht="32.25" customHeight="1" x14ac:dyDescent="0.25">
      <c r="A12" s="174" t="s">
        <v>463</v>
      </c>
      <c r="B12" s="174"/>
      <c r="C12" s="174"/>
      <c r="D12" s="174"/>
      <c r="E12" s="174"/>
      <c r="F12" s="174"/>
      <c r="G12" s="174"/>
      <c r="H12" s="174"/>
    </row>
    <row r="13" spans="1:8" ht="42" customHeight="1" x14ac:dyDescent="0.25">
      <c r="A13" s="179" t="s">
        <v>464</v>
      </c>
      <c r="B13" s="179"/>
      <c r="C13" s="179"/>
      <c r="D13" s="179"/>
      <c r="E13" s="179"/>
      <c r="F13" s="179"/>
      <c r="G13" s="179"/>
      <c r="H13" s="179"/>
    </row>
    <row r="14" spans="1:8" ht="38.25" customHeight="1" x14ac:dyDescent="0.25">
      <c r="A14" s="179" t="s">
        <v>450</v>
      </c>
      <c r="B14" s="179"/>
      <c r="C14" s="179"/>
      <c r="D14" s="179"/>
      <c r="E14" s="179"/>
      <c r="F14" s="179"/>
      <c r="G14" s="179"/>
      <c r="H14" s="179"/>
    </row>
    <row r="15" spans="1:8" ht="28.5" customHeight="1" x14ac:dyDescent="0.25">
      <c r="A15" s="179" t="s">
        <v>465</v>
      </c>
      <c r="B15" s="179"/>
      <c r="C15" s="179"/>
      <c r="D15" s="179"/>
      <c r="E15" s="179"/>
      <c r="F15" s="179"/>
      <c r="G15" s="179"/>
      <c r="H15" s="179"/>
    </row>
    <row r="16" spans="1:8" ht="20.25" customHeight="1" x14ac:dyDescent="0.25">
      <c r="A16" s="179" t="s">
        <v>452</v>
      </c>
      <c r="B16" s="179"/>
      <c r="C16" s="179"/>
      <c r="D16" s="179"/>
      <c r="E16" s="179"/>
      <c r="F16" s="179"/>
      <c r="G16" s="179"/>
      <c r="H16" s="179"/>
    </row>
    <row r="17" spans="1:8" ht="30.6" customHeight="1" x14ac:dyDescent="0.25">
      <c r="A17" s="179" t="s">
        <v>466</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64.900000000000006" customHeight="1" x14ac:dyDescent="0.25">
      <c r="A26" s="140" t="s">
        <v>537</v>
      </c>
      <c r="B26" s="148">
        <v>89.5</v>
      </c>
      <c r="C26" s="148">
        <v>90</v>
      </c>
      <c r="D26" s="148">
        <v>90</v>
      </c>
      <c r="E26" s="148">
        <v>90.6</v>
      </c>
      <c r="F26" s="148">
        <v>92</v>
      </c>
      <c r="G26" s="148">
        <v>93.4</v>
      </c>
    </row>
    <row r="27" spans="1:8" ht="43.15" customHeight="1" x14ac:dyDescent="0.25">
      <c r="A27" s="123" t="s">
        <v>547</v>
      </c>
      <c r="B27" s="110">
        <v>100</v>
      </c>
      <c r="C27" s="110">
        <v>100</v>
      </c>
      <c r="D27" s="110">
        <v>100</v>
      </c>
      <c r="E27" s="110">
        <v>100</v>
      </c>
      <c r="F27" s="110">
        <v>100</v>
      </c>
      <c r="G27" s="110">
        <v>100</v>
      </c>
    </row>
    <row r="28" spans="1:8" ht="56.25" customHeight="1" x14ac:dyDescent="0.25">
      <c r="A28" s="124" t="s">
        <v>41</v>
      </c>
      <c r="B28" s="55"/>
      <c r="C28" s="55"/>
      <c r="D28" s="55"/>
      <c r="E28" s="59"/>
      <c r="F28" s="59"/>
      <c r="G28" s="59"/>
    </row>
    <row r="29" spans="1:8" ht="51.75" customHeight="1" x14ac:dyDescent="0.25">
      <c r="A29" s="124" t="s">
        <v>424</v>
      </c>
      <c r="B29" s="125">
        <v>2981255</v>
      </c>
      <c r="C29" s="59">
        <v>3084503</v>
      </c>
      <c r="D29" s="59">
        <v>3171332</v>
      </c>
      <c r="E29" s="136">
        <f>E37</f>
        <v>3303226</v>
      </c>
      <c r="F29" s="136">
        <v>3261582</v>
      </c>
      <c r="G29" s="136">
        <v>3313811</v>
      </c>
    </row>
    <row r="30" spans="1:8" ht="19.5" customHeight="1" x14ac:dyDescent="0.25">
      <c r="A30" s="124" t="s">
        <v>425</v>
      </c>
      <c r="B30" s="125">
        <v>2981255</v>
      </c>
      <c r="C30" s="59">
        <v>3084503</v>
      </c>
      <c r="D30" s="59">
        <v>3171332</v>
      </c>
      <c r="E30" s="136">
        <f>E29</f>
        <v>3303226</v>
      </c>
      <c r="F30" s="136">
        <v>3261582</v>
      </c>
      <c r="G30" s="136">
        <v>3313811</v>
      </c>
    </row>
    <row r="31" spans="1:8" ht="70.5" customHeight="1"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51" customHeight="1" x14ac:dyDescent="0.25">
      <c r="A36" s="126" t="s">
        <v>42</v>
      </c>
      <c r="B36" s="126" t="s">
        <v>43</v>
      </c>
      <c r="C36" s="126" t="s">
        <v>44</v>
      </c>
      <c r="D36" s="126" t="s">
        <v>45</v>
      </c>
      <c r="E36" s="126" t="s">
        <v>46</v>
      </c>
      <c r="F36" s="126" t="s">
        <v>47</v>
      </c>
      <c r="G36" s="126" t="s">
        <v>45</v>
      </c>
      <c r="H36" s="126" t="s">
        <v>48</v>
      </c>
    </row>
    <row r="37" spans="1:8" s="115" customFormat="1" ht="42" customHeight="1" x14ac:dyDescent="0.25">
      <c r="A37" s="123" t="s">
        <v>353</v>
      </c>
      <c r="B37" s="165">
        <f>560+250</f>
        <v>810</v>
      </c>
      <c r="C37" s="165">
        <v>810</v>
      </c>
      <c r="D37" s="58">
        <f>+C37-B37</f>
        <v>0</v>
      </c>
      <c r="E37" s="59">
        <v>3303226</v>
      </c>
      <c r="F37" s="59">
        <f>+E37</f>
        <v>3303226</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ht="69" hidden="1" customHeight="1" x14ac:dyDescent="0.25">
      <c r="A41" s="123" t="s">
        <v>354</v>
      </c>
      <c r="B41" s="58">
        <v>550</v>
      </c>
      <c r="C41" s="58">
        <v>550</v>
      </c>
      <c r="D41" s="58">
        <f>+C41-B41</f>
        <v>0</v>
      </c>
      <c r="E41" s="59">
        <v>2167481</v>
      </c>
      <c r="F41" s="59">
        <f>+E41</f>
        <v>2167481</v>
      </c>
      <c r="G41" s="127">
        <f>+F41-E41</f>
        <v>0</v>
      </c>
      <c r="H41" s="58"/>
    </row>
    <row r="42" spans="1:8" s="115" customFormat="1" ht="69" hidden="1" customHeight="1" x14ac:dyDescent="0.25">
      <c r="A42" s="123" t="s">
        <v>355</v>
      </c>
      <c r="B42" s="58">
        <v>200</v>
      </c>
      <c r="C42" s="58">
        <v>200</v>
      </c>
      <c r="D42" s="58">
        <f>+C42-B42</f>
        <v>0</v>
      </c>
      <c r="E42" s="59">
        <v>901751</v>
      </c>
      <c r="F42" s="59">
        <f>+E42</f>
        <v>901751</v>
      </c>
      <c r="G42" s="127">
        <f>+F42-E42</f>
        <v>0</v>
      </c>
      <c r="H42" s="58"/>
    </row>
    <row r="43" spans="1:8" s="115" customFormat="1" x14ac:dyDescent="0.25">
      <c r="A43" s="111"/>
      <c r="E43" s="128"/>
      <c r="F43" s="128"/>
      <c r="G43" s="129"/>
    </row>
    <row r="45" spans="1:8" x14ac:dyDescent="0.25">
      <c r="A45" s="193" t="s">
        <v>446</v>
      </c>
      <c r="B45" s="193"/>
      <c r="C45" s="193"/>
      <c r="D45" s="193"/>
      <c r="E45" s="193"/>
      <c r="F45" s="193"/>
      <c r="G45" s="193"/>
    </row>
    <row r="46" spans="1:8" x14ac:dyDescent="0.25">
      <c r="A46" s="114" t="s">
        <v>50</v>
      </c>
    </row>
    <row r="48" spans="1:8" ht="45" customHeight="1" x14ac:dyDescent="0.25">
      <c r="A48" s="126" t="s">
        <v>42</v>
      </c>
      <c r="B48" s="126" t="s">
        <v>43</v>
      </c>
      <c r="C48" s="126" t="s">
        <v>44</v>
      </c>
      <c r="D48" s="126" t="s">
        <v>45</v>
      </c>
      <c r="E48" s="126" t="s">
        <v>46</v>
      </c>
      <c r="F48" s="126" t="s">
        <v>47</v>
      </c>
      <c r="G48" s="126" t="s">
        <v>45</v>
      </c>
      <c r="H48" s="126" t="s">
        <v>48</v>
      </c>
    </row>
    <row r="49" spans="1:8" s="115" customFormat="1" ht="36" customHeight="1" x14ac:dyDescent="0.25">
      <c r="A49" s="123" t="s">
        <v>353</v>
      </c>
      <c r="B49" s="58">
        <v>810</v>
      </c>
      <c r="C49" s="58">
        <v>810</v>
      </c>
      <c r="D49" s="58">
        <f>+C49-B49</f>
        <v>0</v>
      </c>
      <c r="E49" s="59">
        <v>3261582</v>
      </c>
      <c r="F49" s="59">
        <f>+E49</f>
        <v>3261582</v>
      </c>
      <c r="G49" s="127">
        <f>+F49-E49</f>
        <v>0</v>
      </c>
      <c r="H49" s="58"/>
    </row>
    <row r="50" spans="1:8" s="115" customFormat="1" hidden="1" x14ac:dyDescent="0.25">
      <c r="A50" s="123" t="s">
        <v>72</v>
      </c>
      <c r="B50" s="58"/>
      <c r="C50" s="58"/>
      <c r="D50" s="58"/>
      <c r="E50" s="59"/>
      <c r="F50" s="59">
        <f t="shared" ref="F50:F51" si="1">+E50</f>
        <v>0</v>
      </c>
      <c r="G50" s="127"/>
      <c r="H50" s="58"/>
    </row>
    <row r="51" spans="1:8" s="115" customFormat="1" ht="45" hidden="1" x14ac:dyDescent="0.25">
      <c r="A51" s="123" t="s">
        <v>73</v>
      </c>
      <c r="B51" s="58">
        <v>1</v>
      </c>
      <c r="C51" s="58">
        <v>1</v>
      </c>
      <c r="D51" s="58">
        <f>+C51-B51</f>
        <v>0</v>
      </c>
      <c r="E51" s="59">
        <v>124</v>
      </c>
      <c r="F51" s="59">
        <f t="shared" si="1"/>
        <v>124</v>
      </c>
      <c r="G51" s="127">
        <f>+F51-E51</f>
        <v>0</v>
      </c>
      <c r="H51" s="58"/>
    </row>
    <row r="52" spans="1:8" s="115" customFormat="1" ht="18" hidden="1" customHeight="1" x14ac:dyDescent="0.25">
      <c r="A52" s="123" t="s">
        <v>350</v>
      </c>
      <c r="B52" s="58"/>
      <c r="C52" s="58"/>
      <c r="D52" s="58"/>
      <c r="E52" s="59"/>
      <c r="F52" s="59"/>
      <c r="G52" s="127"/>
      <c r="H52" s="58"/>
    </row>
    <row r="53" spans="1:8" s="115" customFormat="1" ht="69" hidden="1" customHeight="1" x14ac:dyDescent="0.25">
      <c r="A53" s="123" t="s">
        <v>354</v>
      </c>
      <c r="B53" s="58">
        <v>550</v>
      </c>
      <c r="C53" s="58">
        <v>550</v>
      </c>
      <c r="D53" s="58">
        <f>+C53-B53</f>
        <v>0</v>
      </c>
      <c r="E53" s="59">
        <v>2167481</v>
      </c>
      <c r="F53" s="59">
        <f>+E53</f>
        <v>2167481</v>
      </c>
      <c r="G53" s="127">
        <f>+F53-E53</f>
        <v>0</v>
      </c>
      <c r="H53" s="58"/>
    </row>
    <row r="54" spans="1:8" s="115" customFormat="1" ht="69" hidden="1" customHeight="1" x14ac:dyDescent="0.25">
      <c r="A54" s="123" t="s">
        <v>355</v>
      </c>
      <c r="B54" s="58">
        <v>200</v>
      </c>
      <c r="C54" s="58">
        <v>200</v>
      </c>
      <c r="D54" s="58">
        <f>+C54-B54</f>
        <v>0</v>
      </c>
      <c r="E54" s="59">
        <v>901751</v>
      </c>
      <c r="F54" s="59">
        <f>+E54</f>
        <v>901751</v>
      </c>
      <c r="G54" s="127">
        <f>+F54-E54</f>
        <v>0</v>
      </c>
      <c r="H54" s="58"/>
    </row>
    <row r="56" spans="1:8" x14ac:dyDescent="0.25">
      <c r="A56" s="193" t="s">
        <v>446</v>
      </c>
      <c r="B56" s="193"/>
      <c r="C56" s="193"/>
      <c r="D56" s="193"/>
      <c r="E56" s="193"/>
      <c r="F56" s="193"/>
      <c r="G56" s="193"/>
    </row>
    <row r="57" spans="1:8" x14ac:dyDescent="0.25">
      <c r="A57" s="114" t="s">
        <v>51</v>
      </c>
    </row>
    <row r="59" spans="1:8" ht="40.9" customHeight="1" x14ac:dyDescent="0.25">
      <c r="A59" s="126" t="s">
        <v>42</v>
      </c>
      <c r="B59" s="126" t="s">
        <v>43</v>
      </c>
      <c r="C59" s="126" t="s">
        <v>44</v>
      </c>
      <c r="D59" s="126" t="s">
        <v>45</v>
      </c>
      <c r="E59" s="126" t="s">
        <v>46</v>
      </c>
      <c r="F59" s="126" t="s">
        <v>47</v>
      </c>
      <c r="G59" s="126" t="s">
        <v>45</v>
      </c>
      <c r="H59" s="126" t="s">
        <v>48</v>
      </c>
    </row>
    <row r="60" spans="1:8" s="115" customFormat="1" ht="29.25" customHeight="1" x14ac:dyDescent="0.25">
      <c r="A60" s="123" t="s">
        <v>353</v>
      </c>
      <c r="B60" s="58">
        <v>810</v>
      </c>
      <c r="C60" s="58">
        <v>810</v>
      </c>
      <c r="D60" s="58">
        <f>+C60-B60</f>
        <v>0</v>
      </c>
      <c r="E60" s="59">
        <v>3313811</v>
      </c>
      <c r="F60" s="59">
        <f>+E60</f>
        <v>3313811</v>
      </c>
      <c r="G60" s="127">
        <f>+F60-E60</f>
        <v>0</v>
      </c>
      <c r="H60" s="58"/>
    </row>
    <row r="61" spans="1:8" s="115" customFormat="1" ht="69" hidden="1" customHeight="1" x14ac:dyDescent="0.25">
      <c r="A61" s="123" t="s">
        <v>354</v>
      </c>
      <c r="B61" s="58">
        <v>550</v>
      </c>
      <c r="C61" s="58">
        <v>550</v>
      </c>
      <c r="D61" s="58">
        <f>+C61-B61</f>
        <v>0</v>
      </c>
      <c r="E61" s="59">
        <v>2167481</v>
      </c>
      <c r="F61" s="59">
        <f>+E61</f>
        <v>2167481</v>
      </c>
      <c r="G61" s="127">
        <f>+F61-E61</f>
        <v>0</v>
      </c>
      <c r="H61" s="58"/>
    </row>
    <row r="62" spans="1:8" s="115" customFormat="1" ht="39" customHeight="1" x14ac:dyDescent="0.25">
      <c r="A62" s="111"/>
      <c r="E62" s="128"/>
      <c r="F62" s="128"/>
      <c r="G62" s="129"/>
    </row>
    <row r="63" spans="1:8" ht="15.75" x14ac:dyDescent="0.25">
      <c r="A63" s="222" t="s">
        <v>52</v>
      </c>
      <c r="B63" s="222"/>
      <c r="C63" s="222"/>
      <c r="D63" s="222"/>
      <c r="E63" s="222"/>
      <c r="F63" s="222"/>
      <c r="G63" s="222"/>
      <c r="H63" s="130" t="s">
        <v>557</v>
      </c>
    </row>
    <row r="64" spans="1:8" x14ac:dyDescent="0.25">
      <c r="B64" s="175"/>
      <c r="C64" s="175"/>
      <c r="D64" s="175"/>
      <c r="E64" s="175"/>
      <c r="F64" s="175"/>
      <c r="G64" s="175"/>
    </row>
  </sheetData>
  <mergeCells count="29">
    <mergeCell ref="A33:G33"/>
    <mergeCell ref="A45:G45"/>
    <mergeCell ref="A56:G56"/>
    <mergeCell ref="A63:G63"/>
    <mergeCell ref="B64:G64"/>
    <mergeCell ref="A20:G20"/>
    <mergeCell ref="A21:G21"/>
    <mergeCell ref="A22:G22"/>
    <mergeCell ref="A24:A25"/>
    <mergeCell ref="B24:B25"/>
    <mergeCell ref="C24:D24"/>
    <mergeCell ref="E24:G24"/>
    <mergeCell ref="A19:G19"/>
    <mergeCell ref="A7:H7"/>
    <mergeCell ref="A8:H8"/>
    <mergeCell ref="A10:H10"/>
    <mergeCell ref="A11:H11"/>
    <mergeCell ref="A12:H12"/>
    <mergeCell ref="A13:H13"/>
    <mergeCell ref="A14:H14"/>
    <mergeCell ref="A15:H15"/>
    <mergeCell ref="A16:H16"/>
    <mergeCell ref="A17:H17"/>
    <mergeCell ref="A18:G18"/>
    <mergeCell ref="A6:H6"/>
    <mergeCell ref="G1:H1"/>
    <mergeCell ref="G2:H2"/>
    <mergeCell ref="G3:H3"/>
    <mergeCell ref="A5:H5"/>
  </mergeCells>
  <pageMargins left="0.31496062992125984" right="0.31496062992125984" top="0.74803149606299213" bottom="0.74803149606299213" header="0.31496062992125984" footer="0.31496062992125984"/>
  <pageSetup paperSize="9" scale="65" orientation="landscape" r:id="rId1"/>
  <rowBreaks count="1" manualBreakCount="1">
    <brk id="28"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65"/>
  <sheetViews>
    <sheetView view="pageBreakPreview" topLeftCell="A34" zoomScaleNormal="100" zoomScaleSheetLayoutView="100" workbookViewId="0">
      <selection activeCell="E37" sqref="E37"/>
    </sheetView>
  </sheetViews>
  <sheetFormatPr defaultColWidth="9.140625" defaultRowHeight="15" x14ac:dyDescent="0.25"/>
  <cols>
    <col min="1" max="1" width="61.85546875" style="113" customWidth="1"/>
    <col min="2" max="7" width="13.42578125" style="113" customWidth="1"/>
    <col min="8" max="8" width="25.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467</v>
      </c>
      <c r="B10" s="193"/>
      <c r="C10" s="193"/>
      <c r="D10" s="193"/>
      <c r="E10" s="193"/>
      <c r="F10" s="193"/>
      <c r="G10" s="193"/>
      <c r="H10" s="193"/>
    </row>
    <row r="11" spans="1:8" ht="116.25" customHeight="1" x14ac:dyDescent="0.25">
      <c r="A11" s="174" t="s">
        <v>569</v>
      </c>
      <c r="B11" s="174"/>
      <c r="C11" s="174"/>
      <c r="D11" s="174"/>
      <c r="E11" s="174"/>
      <c r="F11" s="174"/>
      <c r="G11" s="174"/>
      <c r="H11" s="174"/>
    </row>
    <row r="12" spans="1:8" s="120" customFormat="1" ht="32.25" customHeight="1" x14ac:dyDescent="0.25">
      <c r="A12" s="174" t="s">
        <v>468</v>
      </c>
      <c r="B12" s="174"/>
      <c r="C12" s="174"/>
      <c r="D12" s="174"/>
      <c r="E12" s="174"/>
      <c r="F12" s="174"/>
      <c r="G12" s="174"/>
      <c r="H12" s="174"/>
    </row>
    <row r="13" spans="1:8" ht="42" customHeight="1" x14ac:dyDescent="0.25">
      <c r="A13" s="179" t="s">
        <v>469</v>
      </c>
      <c r="B13" s="179"/>
      <c r="C13" s="179"/>
      <c r="D13" s="179"/>
      <c r="E13" s="179"/>
      <c r="F13" s="179"/>
      <c r="G13" s="179"/>
      <c r="H13" s="179"/>
    </row>
    <row r="14" spans="1:8" ht="38.25" customHeight="1" x14ac:dyDescent="0.25">
      <c r="A14" s="179" t="s">
        <v>450</v>
      </c>
      <c r="B14" s="179"/>
      <c r="C14" s="179"/>
      <c r="D14" s="179"/>
      <c r="E14" s="179"/>
      <c r="F14" s="179"/>
      <c r="G14" s="179"/>
      <c r="H14" s="179"/>
    </row>
    <row r="15" spans="1:8" ht="28.5" customHeight="1" x14ac:dyDescent="0.25">
      <c r="A15" s="179" t="s">
        <v>451</v>
      </c>
      <c r="B15" s="179"/>
      <c r="C15" s="179"/>
      <c r="D15" s="179"/>
      <c r="E15" s="179"/>
      <c r="F15" s="179"/>
      <c r="G15" s="179"/>
      <c r="H15" s="179"/>
    </row>
    <row r="16" spans="1:8" ht="20.25" customHeight="1" x14ac:dyDescent="0.25">
      <c r="A16" s="179" t="s">
        <v>470</v>
      </c>
      <c r="B16" s="179"/>
      <c r="C16" s="179"/>
      <c r="D16" s="179"/>
      <c r="E16" s="179"/>
      <c r="F16" s="179"/>
      <c r="G16" s="179"/>
      <c r="H16" s="179"/>
    </row>
    <row r="17" spans="1:8" ht="42" customHeight="1" x14ac:dyDescent="0.25">
      <c r="A17" s="179" t="s">
        <v>471</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93.6" customHeight="1" x14ac:dyDescent="0.25">
      <c r="A26" s="140" t="s">
        <v>537</v>
      </c>
      <c r="B26" s="148">
        <v>89.5</v>
      </c>
      <c r="C26" s="148">
        <v>90</v>
      </c>
      <c r="D26" s="148">
        <v>90</v>
      </c>
      <c r="E26" s="148">
        <v>90.6</v>
      </c>
      <c r="F26" s="148">
        <v>92</v>
      </c>
      <c r="G26" s="148">
        <v>93.4</v>
      </c>
    </row>
    <row r="27" spans="1:8" ht="50.25" customHeight="1" x14ac:dyDescent="0.25">
      <c r="A27" s="123" t="s">
        <v>548</v>
      </c>
      <c r="B27" s="110">
        <v>100</v>
      </c>
      <c r="C27" s="110">
        <v>100</v>
      </c>
      <c r="D27" s="110">
        <v>100</v>
      </c>
      <c r="E27" s="110">
        <v>100</v>
      </c>
      <c r="F27" s="110">
        <v>100</v>
      </c>
      <c r="G27" s="110">
        <v>100</v>
      </c>
    </row>
    <row r="28" spans="1:8" ht="69.599999999999994" customHeight="1" x14ac:dyDescent="0.25">
      <c r="A28" s="124" t="s">
        <v>41</v>
      </c>
      <c r="B28" s="55"/>
      <c r="C28" s="55"/>
      <c r="D28" s="55"/>
      <c r="E28" s="59"/>
      <c r="F28" s="59"/>
      <c r="G28" s="59"/>
    </row>
    <row r="29" spans="1:8" ht="57" x14ac:dyDescent="0.25">
      <c r="A29" s="124" t="s">
        <v>384</v>
      </c>
      <c r="B29" s="125">
        <v>2439237</v>
      </c>
      <c r="C29" s="59">
        <v>2732181</v>
      </c>
      <c r="D29" s="59">
        <v>2727900</v>
      </c>
      <c r="E29" s="136">
        <f>E37</f>
        <v>3033433</v>
      </c>
      <c r="F29" s="136">
        <f>E49</f>
        <v>3114075</v>
      </c>
      <c r="G29" s="136">
        <f>E60</f>
        <v>3159953</v>
      </c>
    </row>
    <row r="30" spans="1:8" ht="19.5" customHeight="1" x14ac:dyDescent="0.25">
      <c r="A30" s="124" t="s">
        <v>385</v>
      </c>
      <c r="B30" s="125">
        <v>2439237</v>
      </c>
      <c r="C30" s="59">
        <v>2732181</v>
      </c>
      <c r="D30" s="59">
        <v>2727900</v>
      </c>
      <c r="E30" s="136">
        <f>E29</f>
        <v>3033433</v>
      </c>
      <c r="F30" s="136">
        <f>F29</f>
        <v>3114075</v>
      </c>
      <c r="G30" s="136">
        <f>G29</f>
        <v>3159953</v>
      </c>
    </row>
    <row r="31" spans="1:8" ht="85.5"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7.45" customHeight="1" x14ac:dyDescent="0.25">
      <c r="A36" s="126" t="s">
        <v>42</v>
      </c>
      <c r="B36" s="126" t="s">
        <v>43</v>
      </c>
      <c r="C36" s="126" t="s">
        <v>44</v>
      </c>
      <c r="D36" s="126" t="s">
        <v>45</v>
      </c>
      <c r="E36" s="126" t="s">
        <v>46</v>
      </c>
      <c r="F36" s="126" t="s">
        <v>47</v>
      </c>
      <c r="G36" s="126" t="s">
        <v>45</v>
      </c>
      <c r="H36" s="126" t="s">
        <v>48</v>
      </c>
    </row>
    <row r="37" spans="1:8" s="115" customFormat="1" ht="65.25" customHeight="1" x14ac:dyDescent="0.25">
      <c r="A37" s="123" t="s">
        <v>362</v>
      </c>
      <c r="B37" s="58">
        <v>456</v>
      </c>
      <c r="C37" s="58">
        <v>456</v>
      </c>
      <c r="D37" s="58">
        <f>+C37-B37</f>
        <v>0</v>
      </c>
      <c r="E37" s="59">
        <f>3016196+19823-2586</f>
        <v>3033433</v>
      </c>
      <c r="F37" s="59">
        <f>+E37</f>
        <v>3033433</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ht="69" hidden="1" customHeight="1" x14ac:dyDescent="0.25">
      <c r="A41" s="123" t="s">
        <v>354</v>
      </c>
      <c r="B41" s="58">
        <v>550</v>
      </c>
      <c r="C41" s="58">
        <v>550</v>
      </c>
      <c r="D41" s="58">
        <f>+C41-B41</f>
        <v>0</v>
      </c>
      <c r="E41" s="59">
        <v>2167481</v>
      </c>
      <c r="F41" s="59">
        <f>+E41</f>
        <v>2167481</v>
      </c>
      <c r="G41" s="127">
        <f>+F41-E41</f>
        <v>0</v>
      </c>
      <c r="H41" s="58"/>
    </row>
    <row r="42" spans="1:8" s="115" customFormat="1" ht="69" hidden="1" customHeight="1" x14ac:dyDescent="0.25">
      <c r="A42" s="123" t="s">
        <v>355</v>
      </c>
      <c r="B42" s="58">
        <v>200</v>
      </c>
      <c r="C42" s="58">
        <v>200</v>
      </c>
      <c r="D42" s="58">
        <f>+C42-B42</f>
        <v>0</v>
      </c>
      <c r="E42" s="59">
        <v>901751</v>
      </c>
      <c r="F42" s="59">
        <f>+E42</f>
        <v>901751</v>
      </c>
      <c r="G42" s="127">
        <f>+F42-E42</f>
        <v>0</v>
      </c>
      <c r="H42" s="58"/>
    </row>
    <row r="43" spans="1:8" s="115" customFormat="1" x14ac:dyDescent="0.25">
      <c r="A43" s="111"/>
      <c r="E43" s="128"/>
      <c r="F43" s="128"/>
      <c r="G43" s="129"/>
    </row>
    <row r="45" spans="1:8" x14ac:dyDescent="0.25">
      <c r="A45" s="193" t="s">
        <v>446</v>
      </c>
      <c r="B45" s="193"/>
      <c r="C45" s="193"/>
      <c r="D45" s="193"/>
      <c r="E45" s="193"/>
      <c r="F45" s="193"/>
      <c r="G45" s="193"/>
    </row>
    <row r="46" spans="1:8" x14ac:dyDescent="0.25">
      <c r="A46" s="114" t="s">
        <v>50</v>
      </c>
    </row>
    <row r="48" spans="1:8" ht="39.75" customHeight="1" x14ac:dyDescent="0.25">
      <c r="A48" s="126" t="s">
        <v>42</v>
      </c>
      <c r="B48" s="126" t="s">
        <v>43</v>
      </c>
      <c r="C48" s="126" t="s">
        <v>44</v>
      </c>
      <c r="D48" s="126" t="s">
        <v>45</v>
      </c>
      <c r="E48" s="126" t="s">
        <v>46</v>
      </c>
      <c r="F48" s="126" t="s">
        <v>47</v>
      </c>
      <c r="G48" s="126" t="s">
        <v>45</v>
      </c>
      <c r="H48" s="126" t="s">
        <v>48</v>
      </c>
    </row>
    <row r="49" spans="1:8" s="115" customFormat="1" ht="71.25" customHeight="1" x14ac:dyDescent="0.25">
      <c r="A49" s="123" t="s">
        <v>362</v>
      </c>
      <c r="B49" s="58">
        <v>456</v>
      </c>
      <c r="C49" s="58">
        <v>456</v>
      </c>
      <c r="D49" s="58">
        <f>+C49-B49</f>
        <v>0</v>
      </c>
      <c r="E49" s="59">
        <v>3114075</v>
      </c>
      <c r="F49" s="59">
        <f>+E49</f>
        <v>3114075</v>
      </c>
      <c r="G49" s="127">
        <f>+F49-E49</f>
        <v>0</v>
      </c>
      <c r="H49" s="58"/>
    </row>
    <row r="50" spans="1:8" s="115" customFormat="1" hidden="1" x14ac:dyDescent="0.25">
      <c r="A50" s="123" t="s">
        <v>72</v>
      </c>
      <c r="B50" s="58"/>
      <c r="C50" s="58"/>
      <c r="D50" s="58"/>
      <c r="E50" s="59"/>
      <c r="F50" s="59">
        <f t="shared" ref="F50:F51" si="1">+E50</f>
        <v>0</v>
      </c>
      <c r="G50" s="127"/>
      <c r="H50" s="58"/>
    </row>
    <row r="51" spans="1:8" s="115" customFormat="1" ht="45" hidden="1" x14ac:dyDescent="0.25">
      <c r="A51" s="123" t="s">
        <v>73</v>
      </c>
      <c r="B51" s="58">
        <v>1</v>
      </c>
      <c r="C51" s="58">
        <v>1</v>
      </c>
      <c r="D51" s="58">
        <f>+C51-B51</f>
        <v>0</v>
      </c>
      <c r="E51" s="59">
        <v>124</v>
      </c>
      <c r="F51" s="59">
        <f t="shared" si="1"/>
        <v>124</v>
      </c>
      <c r="G51" s="127">
        <f>+F51-E51</f>
        <v>0</v>
      </c>
      <c r="H51" s="58"/>
    </row>
    <row r="52" spans="1:8" s="115" customFormat="1" ht="18" hidden="1" customHeight="1" x14ac:dyDescent="0.25">
      <c r="A52" s="123" t="s">
        <v>350</v>
      </c>
      <c r="B52" s="58"/>
      <c r="C52" s="58"/>
      <c r="D52" s="58"/>
      <c r="E52" s="59"/>
      <c r="F52" s="59"/>
      <c r="G52" s="127"/>
      <c r="H52" s="58"/>
    </row>
    <row r="53" spans="1:8" s="115" customFormat="1" ht="69" hidden="1" customHeight="1" x14ac:dyDescent="0.25">
      <c r="A53" s="123" t="s">
        <v>354</v>
      </c>
      <c r="B53" s="58">
        <v>550</v>
      </c>
      <c r="C53" s="58">
        <v>550</v>
      </c>
      <c r="D53" s="58">
        <f>+C53-B53</f>
        <v>0</v>
      </c>
      <c r="E53" s="59">
        <v>2167481</v>
      </c>
      <c r="F53" s="59">
        <f>+E53</f>
        <v>2167481</v>
      </c>
      <c r="G53" s="127">
        <f>+F53-E53</f>
        <v>0</v>
      </c>
      <c r="H53" s="58"/>
    </row>
    <row r="54" spans="1:8" s="115" customFormat="1" ht="69" hidden="1" customHeight="1" x14ac:dyDescent="0.25">
      <c r="A54" s="123" t="s">
        <v>355</v>
      </c>
      <c r="B54" s="58">
        <v>200</v>
      </c>
      <c r="C54" s="58">
        <v>200</v>
      </c>
      <c r="D54" s="58">
        <f>+C54-B54</f>
        <v>0</v>
      </c>
      <c r="E54" s="59">
        <v>901751</v>
      </c>
      <c r="F54" s="59">
        <f>+E54</f>
        <v>901751</v>
      </c>
      <c r="G54" s="127">
        <f>+F54-E54</f>
        <v>0</v>
      </c>
      <c r="H54" s="58"/>
    </row>
    <row r="56" spans="1:8" x14ac:dyDescent="0.25">
      <c r="A56" s="193" t="s">
        <v>446</v>
      </c>
      <c r="B56" s="193"/>
      <c r="C56" s="193"/>
      <c r="D56" s="193"/>
      <c r="E56" s="193"/>
      <c r="F56" s="193"/>
      <c r="G56" s="193"/>
    </row>
    <row r="57" spans="1:8" x14ac:dyDescent="0.25">
      <c r="A57" s="114" t="s">
        <v>51</v>
      </c>
    </row>
    <row r="59" spans="1:8" ht="42.6" customHeight="1" x14ac:dyDescent="0.25">
      <c r="A59" s="126" t="s">
        <v>42</v>
      </c>
      <c r="B59" s="126" t="s">
        <v>43</v>
      </c>
      <c r="C59" s="126" t="s">
        <v>44</v>
      </c>
      <c r="D59" s="126" t="s">
        <v>45</v>
      </c>
      <c r="E59" s="126" t="s">
        <v>46</v>
      </c>
      <c r="F59" s="126" t="s">
        <v>47</v>
      </c>
      <c r="G59" s="126" t="s">
        <v>45</v>
      </c>
      <c r="H59" s="126" t="s">
        <v>48</v>
      </c>
    </row>
    <row r="60" spans="1:8" s="115" customFormat="1" ht="68.25" customHeight="1" x14ac:dyDescent="0.25">
      <c r="A60" s="123" t="s">
        <v>362</v>
      </c>
      <c r="B60" s="58">
        <v>456</v>
      </c>
      <c r="C60" s="58">
        <v>456</v>
      </c>
      <c r="D60" s="58">
        <f>+C60-B60</f>
        <v>0</v>
      </c>
      <c r="E60" s="59">
        <v>3159953</v>
      </c>
      <c r="F60" s="59">
        <f>+E60</f>
        <v>3159953</v>
      </c>
      <c r="G60" s="127">
        <f>+F60-E60</f>
        <v>0</v>
      </c>
      <c r="H60" s="58"/>
    </row>
    <row r="61" spans="1:8" s="115" customFormat="1" ht="69" hidden="1" customHeight="1" x14ac:dyDescent="0.25">
      <c r="A61" s="123" t="s">
        <v>354</v>
      </c>
      <c r="B61" s="58">
        <v>550</v>
      </c>
      <c r="C61" s="58">
        <v>550</v>
      </c>
      <c r="D61" s="58">
        <f>+C61-B61</f>
        <v>0</v>
      </c>
      <c r="E61" s="59">
        <v>2167481</v>
      </c>
      <c r="F61" s="59">
        <f>+E61</f>
        <v>2167481</v>
      </c>
      <c r="G61" s="127">
        <f>+F61-E61</f>
        <v>0</v>
      </c>
      <c r="H61" s="58"/>
    </row>
    <row r="62" spans="1:8" s="115" customFormat="1" ht="69" hidden="1" customHeight="1" x14ac:dyDescent="0.25">
      <c r="A62" s="123" t="s">
        <v>355</v>
      </c>
      <c r="B62" s="58">
        <v>200</v>
      </c>
      <c r="C62" s="58">
        <v>200</v>
      </c>
      <c r="D62" s="58">
        <f>+C62-B62</f>
        <v>0</v>
      </c>
      <c r="E62" s="59">
        <v>901751</v>
      </c>
      <c r="F62" s="59">
        <f>+E62</f>
        <v>901751</v>
      </c>
      <c r="G62" s="127">
        <f>+F62-E62</f>
        <v>0</v>
      </c>
      <c r="H62" s="58"/>
    </row>
    <row r="63" spans="1:8" s="115" customFormat="1" ht="48" customHeight="1" x14ac:dyDescent="0.25">
      <c r="A63" s="111"/>
      <c r="E63" s="128"/>
      <c r="F63" s="128"/>
      <c r="G63" s="129"/>
    </row>
    <row r="64" spans="1:8" ht="15.75" x14ac:dyDescent="0.25">
      <c r="A64" s="209" t="s">
        <v>52</v>
      </c>
      <c r="B64" s="209"/>
      <c r="C64" s="209"/>
      <c r="D64" s="209"/>
      <c r="E64" s="209"/>
      <c r="F64" s="209"/>
      <c r="G64" s="209"/>
      <c r="H64" s="130" t="s">
        <v>557</v>
      </c>
    </row>
    <row r="65" spans="2:7" x14ac:dyDescent="0.25">
      <c r="B65" s="175"/>
      <c r="C65" s="175"/>
      <c r="D65" s="175"/>
      <c r="E65" s="175"/>
      <c r="F65" s="175"/>
      <c r="G65"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5:G45"/>
    <mergeCell ref="A56:G56"/>
    <mergeCell ref="A64:G64"/>
    <mergeCell ref="B65:G65"/>
  </mergeCells>
  <pageMargins left="0.31496062992125984" right="0.31496062992125984" top="0.74803149606299213" bottom="0.15748031496062992" header="0.31496062992125984" footer="0.31496062992125984"/>
  <pageSetup paperSize="9" scale="65" orientation="landscape" r:id="rId1"/>
  <rowBreaks count="1" manualBreakCount="1">
    <brk id="2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56"/>
  <sheetViews>
    <sheetView view="pageBreakPreview" zoomScale="80" zoomScaleNormal="100" zoomScaleSheetLayoutView="80" workbookViewId="0">
      <selection activeCell="A17" sqref="A17:H17"/>
    </sheetView>
  </sheetViews>
  <sheetFormatPr defaultColWidth="9.140625" defaultRowHeight="15" x14ac:dyDescent="0.25"/>
  <cols>
    <col min="1" max="1" width="78.7109375" style="113" customWidth="1"/>
    <col min="2" max="7" width="15.140625" style="113" customWidth="1"/>
    <col min="8" max="8" width="23.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ht="37.5" customHeight="1" x14ac:dyDescent="0.25">
      <c r="A10" s="174" t="s">
        <v>472</v>
      </c>
      <c r="B10" s="174"/>
      <c r="C10" s="174"/>
      <c r="D10" s="174"/>
      <c r="E10" s="174"/>
      <c r="F10" s="174"/>
      <c r="G10" s="174"/>
      <c r="H10" s="174"/>
    </row>
    <row r="11" spans="1:8" ht="136.5" customHeight="1" x14ac:dyDescent="0.25">
      <c r="A11" s="174" t="s">
        <v>570</v>
      </c>
      <c r="B11" s="174"/>
      <c r="C11" s="174"/>
      <c r="D11" s="174"/>
      <c r="E11" s="174"/>
      <c r="F11" s="174"/>
      <c r="G11" s="174"/>
      <c r="H11" s="174"/>
    </row>
    <row r="12" spans="1:8" s="120" customFormat="1" ht="42" customHeight="1" x14ac:dyDescent="0.25">
      <c r="A12" s="174" t="s">
        <v>473</v>
      </c>
      <c r="B12" s="174"/>
      <c r="C12" s="174"/>
      <c r="D12" s="174"/>
      <c r="E12" s="174"/>
      <c r="F12" s="174"/>
      <c r="G12" s="174"/>
      <c r="H12" s="174"/>
    </row>
    <row r="13" spans="1:8" ht="39.6" customHeight="1" x14ac:dyDescent="0.25">
      <c r="A13" s="179" t="s">
        <v>464</v>
      </c>
      <c r="B13" s="179"/>
      <c r="C13" s="179"/>
      <c r="D13" s="179"/>
      <c r="E13" s="179"/>
      <c r="F13" s="179"/>
      <c r="G13" s="179"/>
      <c r="H13" s="179"/>
    </row>
    <row r="14" spans="1:8" ht="40.15" customHeight="1" x14ac:dyDescent="0.25">
      <c r="A14" s="179" t="s">
        <v>450</v>
      </c>
      <c r="B14" s="179"/>
      <c r="C14" s="179"/>
      <c r="D14" s="179"/>
      <c r="E14" s="179"/>
      <c r="F14" s="179"/>
      <c r="G14" s="179"/>
      <c r="H14" s="179"/>
    </row>
    <row r="15" spans="1:8" ht="18.600000000000001" customHeight="1" x14ac:dyDescent="0.25">
      <c r="A15" s="179" t="s">
        <v>465</v>
      </c>
      <c r="B15" s="179"/>
      <c r="C15" s="179"/>
      <c r="D15" s="179"/>
      <c r="E15" s="179"/>
      <c r="F15" s="179"/>
      <c r="G15" s="179"/>
      <c r="H15" s="179"/>
    </row>
    <row r="16" spans="1:8" ht="25.9" customHeight="1" x14ac:dyDescent="0.25">
      <c r="A16" s="179" t="s">
        <v>452</v>
      </c>
      <c r="B16" s="179"/>
      <c r="C16" s="179"/>
      <c r="D16" s="179"/>
      <c r="E16" s="179"/>
      <c r="F16" s="179"/>
      <c r="G16" s="179"/>
      <c r="H16" s="179"/>
    </row>
    <row r="17" spans="1:8" ht="42" customHeight="1" x14ac:dyDescent="0.25">
      <c r="A17" s="179" t="s">
        <v>466</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78.599999999999994" customHeight="1" x14ac:dyDescent="0.25">
      <c r="A26" s="123" t="s">
        <v>551</v>
      </c>
      <c r="B26" s="150">
        <v>89.5</v>
      </c>
      <c r="C26" s="150">
        <v>90</v>
      </c>
      <c r="D26" s="150">
        <v>90</v>
      </c>
      <c r="E26" s="150">
        <v>90.6</v>
      </c>
      <c r="F26" s="150">
        <v>92</v>
      </c>
      <c r="G26" s="150">
        <v>93.4</v>
      </c>
    </row>
    <row r="27" spans="1:8" ht="34.9" customHeight="1" x14ac:dyDescent="0.25">
      <c r="A27" s="123" t="s">
        <v>549</v>
      </c>
      <c r="B27" s="110">
        <v>100</v>
      </c>
      <c r="C27" s="110">
        <v>100</v>
      </c>
      <c r="D27" s="110">
        <v>100</v>
      </c>
      <c r="E27" s="110">
        <v>100</v>
      </c>
      <c r="F27" s="110">
        <v>100</v>
      </c>
      <c r="G27" s="110">
        <v>100</v>
      </c>
    </row>
    <row r="28" spans="1:8" ht="58.9" customHeight="1" x14ac:dyDescent="0.25">
      <c r="A28" s="124" t="s">
        <v>41</v>
      </c>
      <c r="B28" s="55"/>
      <c r="C28" s="55"/>
      <c r="D28" s="55"/>
      <c r="E28" s="59"/>
      <c r="F28" s="59"/>
      <c r="G28" s="59"/>
    </row>
    <row r="29" spans="1:8" ht="42.75" x14ac:dyDescent="0.25">
      <c r="A29" s="124" t="s">
        <v>384</v>
      </c>
      <c r="B29" s="125">
        <v>552151</v>
      </c>
      <c r="C29" s="59">
        <v>612868</v>
      </c>
      <c r="D29" s="59">
        <v>602868</v>
      </c>
      <c r="E29" s="136">
        <v>611150</v>
      </c>
      <c r="F29" s="136">
        <v>638241</v>
      </c>
      <c r="G29" s="136">
        <v>644218</v>
      </c>
    </row>
    <row r="30" spans="1:8" ht="19.5" customHeight="1" x14ac:dyDescent="0.25">
      <c r="A30" s="124" t="s">
        <v>385</v>
      </c>
      <c r="B30" s="125">
        <v>552151</v>
      </c>
      <c r="C30" s="59">
        <v>612868</v>
      </c>
      <c r="D30" s="59">
        <v>602868</v>
      </c>
      <c r="E30" s="136">
        <v>611150</v>
      </c>
      <c r="F30" s="136">
        <v>638241</v>
      </c>
      <c r="G30" s="136">
        <v>644218</v>
      </c>
    </row>
    <row r="31" spans="1:8" ht="71.25"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7.45" customHeight="1" x14ac:dyDescent="0.25">
      <c r="A36" s="126" t="s">
        <v>42</v>
      </c>
      <c r="B36" s="126" t="s">
        <v>43</v>
      </c>
      <c r="C36" s="126" t="s">
        <v>44</v>
      </c>
      <c r="D36" s="126" t="s">
        <v>45</v>
      </c>
      <c r="E36" s="126" t="s">
        <v>46</v>
      </c>
      <c r="F36" s="126" t="s">
        <v>47</v>
      </c>
      <c r="G36" s="126" t="s">
        <v>45</v>
      </c>
      <c r="H36" s="126" t="s">
        <v>48</v>
      </c>
    </row>
    <row r="37" spans="1:8" s="115" customFormat="1" ht="47.45" customHeight="1" x14ac:dyDescent="0.25">
      <c r="A37" s="123" t="s">
        <v>356</v>
      </c>
      <c r="B37" s="58">
        <v>55</v>
      </c>
      <c r="C37" s="58">
        <v>55</v>
      </c>
      <c r="D37" s="58">
        <f>+C37-B37</f>
        <v>0</v>
      </c>
      <c r="E37" s="59">
        <v>611150</v>
      </c>
      <c r="F37" s="59">
        <f>+E37</f>
        <v>611150</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x14ac:dyDescent="0.25">
      <c r="A41" s="111"/>
      <c r="E41" s="128"/>
      <c r="F41" s="128"/>
      <c r="G41" s="129"/>
    </row>
    <row r="43" spans="1:8" x14ac:dyDescent="0.25">
      <c r="A43" s="193" t="s">
        <v>446</v>
      </c>
      <c r="B43" s="193"/>
      <c r="C43" s="193"/>
      <c r="D43" s="193"/>
      <c r="E43" s="193"/>
      <c r="F43" s="193"/>
      <c r="G43" s="193"/>
    </row>
    <row r="44" spans="1:8" x14ac:dyDescent="0.25">
      <c r="A44" s="114" t="s">
        <v>50</v>
      </c>
    </row>
    <row r="46" spans="1:8" ht="44.45" customHeight="1" x14ac:dyDescent="0.25">
      <c r="A46" s="126" t="s">
        <v>42</v>
      </c>
      <c r="B46" s="126" t="s">
        <v>43</v>
      </c>
      <c r="C46" s="126" t="s">
        <v>44</v>
      </c>
      <c r="D46" s="126" t="s">
        <v>45</v>
      </c>
      <c r="E46" s="126" t="s">
        <v>46</v>
      </c>
      <c r="F46" s="126" t="s">
        <v>47</v>
      </c>
      <c r="G46" s="126" t="s">
        <v>45</v>
      </c>
      <c r="H46" s="126" t="s">
        <v>48</v>
      </c>
    </row>
    <row r="47" spans="1:8" s="115" customFormat="1" ht="40.9" customHeight="1" x14ac:dyDescent="0.25">
      <c r="A47" s="123" t="s">
        <v>356</v>
      </c>
      <c r="B47" s="58">
        <v>55</v>
      </c>
      <c r="C47" s="58">
        <v>55</v>
      </c>
      <c r="D47" s="58">
        <f>+C47-B47</f>
        <v>0</v>
      </c>
      <c r="E47" s="59">
        <v>638241</v>
      </c>
      <c r="F47" s="59">
        <f>+E47</f>
        <v>638241</v>
      </c>
      <c r="G47" s="127">
        <f>+F47-E47</f>
        <v>0</v>
      </c>
      <c r="H47" s="58"/>
    </row>
    <row r="49" spans="1:8" x14ac:dyDescent="0.25">
      <c r="A49" s="193" t="s">
        <v>446</v>
      </c>
      <c r="B49" s="193"/>
      <c r="C49" s="193"/>
      <c r="D49" s="193"/>
      <c r="E49" s="193"/>
      <c r="F49" s="193"/>
      <c r="G49" s="193"/>
    </row>
    <row r="50" spans="1:8" x14ac:dyDescent="0.25">
      <c r="A50" s="114" t="s">
        <v>51</v>
      </c>
    </row>
    <row r="52" spans="1:8" ht="45" customHeight="1" x14ac:dyDescent="0.25">
      <c r="A52" s="126" t="s">
        <v>42</v>
      </c>
      <c r="B52" s="126" t="s">
        <v>43</v>
      </c>
      <c r="C52" s="126" t="s">
        <v>44</v>
      </c>
      <c r="D52" s="126" t="s">
        <v>45</v>
      </c>
      <c r="E52" s="126" t="s">
        <v>46</v>
      </c>
      <c r="F52" s="126" t="s">
        <v>47</v>
      </c>
      <c r="G52" s="126" t="s">
        <v>45</v>
      </c>
      <c r="H52" s="126" t="s">
        <v>48</v>
      </c>
    </row>
    <row r="53" spans="1:8" s="115" customFormat="1" ht="48" customHeight="1" x14ac:dyDescent="0.25">
      <c r="A53" s="123" t="s">
        <v>356</v>
      </c>
      <c r="B53" s="58">
        <v>55</v>
      </c>
      <c r="C53" s="58">
        <v>55</v>
      </c>
      <c r="D53" s="58">
        <f>+C53-B53</f>
        <v>0</v>
      </c>
      <c r="E53" s="59">
        <v>644218</v>
      </c>
      <c r="F53" s="59">
        <f>+E53</f>
        <v>644218</v>
      </c>
      <c r="G53" s="127">
        <f>+F53-E53</f>
        <v>0</v>
      </c>
      <c r="H53" s="58"/>
    </row>
    <row r="54" spans="1:8" s="115" customFormat="1" ht="33" customHeight="1" x14ac:dyDescent="0.25">
      <c r="A54" s="111"/>
      <c r="E54" s="128"/>
      <c r="F54" s="128"/>
      <c r="G54" s="129"/>
    </row>
    <row r="55" spans="1:8" ht="15.75" x14ac:dyDescent="0.25">
      <c r="A55" s="209" t="s">
        <v>52</v>
      </c>
      <c r="B55" s="209"/>
      <c r="C55" s="209"/>
      <c r="D55" s="209"/>
      <c r="E55" s="209"/>
      <c r="F55" s="209"/>
      <c r="G55" s="209"/>
      <c r="H55" s="130" t="s">
        <v>557</v>
      </c>
    </row>
    <row r="56" spans="1:8" x14ac:dyDescent="0.25">
      <c r="B56" s="175"/>
      <c r="C56" s="175"/>
      <c r="D56" s="175"/>
      <c r="E56" s="175"/>
      <c r="F56" s="175"/>
      <c r="G56" s="175"/>
    </row>
  </sheetData>
  <mergeCells count="29">
    <mergeCell ref="A33:G33"/>
    <mergeCell ref="A43:G43"/>
    <mergeCell ref="A49:G49"/>
    <mergeCell ref="A55:G55"/>
    <mergeCell ref="B56:G56"/>
    <mergeCell ref="A20:G20"/>
    <mergeCell ref="A21:G21"/>
    <mergeCell ref="A22:G22"/>
    <mergeCell ref="A24:A25"/>
    <mergeCell ref="B24:B25"/>
    <mergeCell ref="C24:D24"/>
    <mergeCell ref="E24:G24"/>
    <mergeCell ref="A19:G19"/>
    <mergeCell ref="A7:H7"/>
    <mergeCell ref="A8:H8"/>
    <mergeCell ref="A10:H10"/>
    <mergeCell ref="A11:H11"/>
    <mergeCell ref="A12:H12"/>
    <mergeCell ref="A13:H13"/>
    <mergeCell ref="A14:H14"/>
    <mergeCell ref="A15:H15"/>
    <mergeCell ref="A16:H16"/>
    <mergeCell ref="A17:H17"/>
    <mergeCell ref="A18:G18"/>
    <mergeCell ref="A6:H6"/>
    <mergeCell ref="G1:H1"/>
    <mergeCell ref="G2:H2"/>
    <mergeCell ref="G3:H3"/>
    <mergeCell ref="A5:H5"/>
  </mergeCells>
  <pageMargins left="0.31496062992125984" right="0" top="0.74803149606299213" bottom="0.35433070866141736" header="0.31496062992125984" footer="0.31496062992125984"/>
  <pageSetup paperSize="9" scale="66" orientation="landscape" r:id="rId1"/>
  <rowBreaks count="1" manualBreakCount="1">
    <brk id="2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56"/>
  <sheetViews>
    <sheetView view="pageBreakPreview" zoomScale="110" zoomScaleNormal="100" zoomScaleSheetLayoutView="110" workbookViewId="0">
      <selection activeCell="A16" sqref="A16:H16"/>
    </sheetView>
  </sheetViews>
  <sheetFormatPr defaultColWidth="9.140625" defaultRowHeight="15" x14ac:dyDescent="0.25"/>
  <cols>
    <col min="1" max="1" width="81.42578125" style="113" customWidth="1"/>
    <col min="2" max="5" width="14.28515625" style="113" customWidth="1"/>
    <col min="6" max="6" width="21.140625" style="113" customWidth="1"/>
    <col min="7" max="7" width="14.28515625" style="113" customWidth="1"/>
    <col min="8" max="8" width="25.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474</v>
      </c>
      <c r="B10" s="193"/>
      <c r="C10" s="193"/>
      <c r="D10" s="193"/>
      <c r="E10" s="193"/>
      <c r="F10" s="193"/>
      <c r="G10" s="193"/>
      <c r="H10" s="193"/>
    </row>
    <row r="11" spans="1:8" ht="102" customHeight="1" x14ac:dyDescent="0.25">
      <c r="A11" s="174" t="s">
        <v>571</v>
      </c>
      <c r="B11" s="174"/>
      <c r="C11" s="174"/>
      <c r="D11" s="174"/>
      <c r="E11" s="174"/>
      <c r="F11" s="174"/>
      <c r="G11" s="174"/>
      <c r="H11" s="174"/>
    </row>
    <row r="12" spans="1:8" s="120" customFormat="1" ht="32.25" customHeight="1" x14ac:dyDescent="0.25">
      <c r="A12" s="174" t="s">
        <v>475</v>
      </c>
      <c r="B12" s="174"/>
      <c r="C12" s="174"/>
      <c r="D12" s="174"/>
      <c r="E12" s="174"/>
      <c r="F12" s="174"/>
      <c r="G12" s="174"/>
      <c r="H12" s="174"/>
    </row>
    <row r="13" spans="1:8" ht="42" customHeight="1" x14ac:dyDescent="0.25">
      <c r="A13" s="179" t="s">
        <v>464</v>
      </c>
      <c r="B13" s="179"/>
      <c r="C13" s="179"/>
      <c r="D13" s="179"/>
      <c r="E13" s="179"/>
      <c r="F13" s="179"/>
      <c r="G13" s="179"/>
      <c r="H13" s="179"/>
    </row>
    <row r="14" spans="1:8" ht="42.6" customHeight="1" x14ac:dyDescent="0.25">
      <c r="A14" s="179" t="s">
        <v>450</v>
      </c>
      <c r="B14" s="179"/>
      <c r="C14" s="179"/>
      <c r="D14" s="179"/>
      <c r="E14" s="179"/>
      <c r="F14" s="179"/>
      <c r="G14" s="179"/>
      <c r="H14" s="179"/>
    </row>
    <row r="15" spans="1:8" ht="33.6" customHeight="1" x14ac:dyDescent="0.25">
      <c r="A15" s="179" t="s">
        <v>465</v>
      </c>
      <c r="B15" s="179"/>
      <c r="C15" s="179"/>
      <c r="D15" s="179"/>
      <c r="E15" s="179"/>
      <c r="F15" s="179"/>
      <c r="G15" s="179"/>
      <c r="H15" s="179"/>
    </row>
    <row r="16" spans="1:8" ht="28.9" customHeight="1" x14ac:dyDescent="0.25">
      <c r="A16" s="179" t="s">
        <v>452</v>
      </c>
      <c r="B16" s="179"/>
      <c r="C16" s="179"/>
      <c r="D16" s="179"/>
      <c r="E16" s="179"/>
      <c r="F16" s="179"/>
      <c r="G16" s="179"/>
      <c r="H16" s="179"/>
    </row>
    <row r="17" spans="1:8" ht="42" customHeight="1" x14ac:dyDescent="0.25">
      <c r="A17" s="179" t="s">
        <v>466</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8.600000000000001" customHeight="1" x14ac:dyDescent="0.25">
      <c r="A25" s="212"/>
      <c r="B25" s="212"/>
      <c r="C25" s="122" t="s">
        <v>1</v>
      </c>
      <c r="D25" s="122" t="s">
        <v>2</v>
      </c>
      <c r="E25" s="122" t="s">
        <v>21</v>
      </c>
      <c r="F25" s="122" t="s">
        <v>22</v>
      </c>
      <c r="G25" s="122" t="s">
        <v>23</v>
      </c>
    </row>
    <row r="26" spans="1:8" ht="106.15" customHeight="1" x14ac:dyDescent="0.25">
      <c r="A26" s="123" t="s">
        <v>476</v>
      </c>
      <c r="B26" s="110">
        <v>100</v>
      </c>
      <c r="C26" s="110">
        <v>100</v>
      </c>
      <c r="D26" s="110">
        <v>100</v>
      </c>
      <c r="E26" s="110">
        <v>100</v>
      </c>
      <c r="F26" s="110">
        <v>100</v>
      </c>
      <c r="G26" s="110">
        <v>100</v>
      </c>
    </row>
    <row r="27" spans="1:8" ht="50.25" customHeight="1" x14ac:dyDescent="0.25">
      <c r="A27" s="124" t="s">
        <v>477</v>
      </c>
      <c r="B27" s="110">
        <v>20.8</v>
      </c>
      <c r="C27" s="110">
        <v>20.8</v>
      </c>
      <c r="D27" s="110">
        <v>20.8</v>
      </c>
      <c r="E27" s="59">
        <v>21</v>
      </c>
      <c r="F27" s="59">
        <v>22</v>
      </c>
      <c r="G27" s="59">
        <v>22</v>
      </c>
    </row>
    <row r="28" spans="1:8" ht="57" x14ac:dyDescent="0.25">
      <c r="A28" s="124" t="s">
        <v>41</v>
      </c>
      <c r="B28" s="110"/>
      <c r="C28" s="110"/>
      <c r="D28" s="110"/>
      <c r="E28" s="59"/>
      <c r="F28" s="59"/>
      <c r="G28" s="59"/>
    </row>
    <row r="29" spans="1:8" ht="42.75" x14ac:dyDescent="0.25">
      <c r="A29" s="124" t="s">
        <v>384</v>
      </c>
      <c r="B29" s="125">
        <v>212808</v>
      </c>
      <c r="C29" s="59">
        <v>250000</v>
      </c>
      <c r="D29" s="110">
        <v>229772</v>
      </c>
      <c r="E29" s="59">
        <v>183000</v>
      </c>
      <c r="F29" s="136">
        <v>100000</v>
      </c>
      <c r="G29" s="136">
        <v>100000</v>
      </c>
    </row>
    <row r="30" spans="1:8" ht="19.5" customHeight="1" x14ac:dyDescent="0.25">
      <c r="A30" s="124" t="s">
        <v>385</v>
      </c>
      <c r="B30" s="125">
        <v>212808</v>
      </c>
      <c r="C30" s="59">
        <v>250000</v>
      </c>
      <c r="D30" s="110">
        <v>229772</v>
      </c>
      <c r="E30" s="59">
        <v>183000</v>
      </c>
      <c r="F30" s="136">
        <v>100000</v>
      </c>
      <c r="G30" s="136">
        <v>100000</v>
      </c>
    </row>
    <row r="31" spans="1:8" ht="71.25"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7.25" customHeight="1" x14ac:dyDescent="0.25">
      <c r="A36" s="126" t="s">
        <v>42</v>
      </c>
      <c r="B36" s="126" t="s">
        <v>43</v>
      </c>
      <c r="C36" s="126" t="s">
        <v>44</v>
      </c>
      <c r="D36" s="126" t="s">
        <v>45</v>
      </c>
      <c r="E36" s="126" t="s">
        <v>46</v>
      </c>
      <c r="F36" s="126" t="s">
        <v>47</v>
      </c>
      <c r="G36" s="126" t="s">
        <v>45</v>
      </c>
      <c r="H36" s="126" t="s">
        <v>48</v>
      </c>
    </row>
    <row r="37" spans="1:8" s="115" customFormat="1" ht="52.15" customHeight="1" x14ac:dyDescent="0.25">
      <c r="A37" s="123" t="s">
        <v>357</v>
      </c>
      <c r="B37" s="58">
        <v>2035</v>
      </c>
      <c r="C37" s="58">
        <v>2035</v>
      </c>
      <c r="D37" s="58">
        <f>+C37-B37</f>
        <v>0</v>
      </c>
      <c r="E37" s="59">
        <v>183000</v>
      </c>
      <c r="F37" s="59">
        <f>+E37</f>
        <v>183000</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x14ac:dyDescent="0.25">
      <c r="A41" s="111"/>
      <c r="E41" s="128"/>
      <c r="F41" s="128"/>
      <c r="G41" s="129"/>
    </row>
    <row r="42" spans="1:8" ht="2.4500000000000002" customHeight="1" x14ac:dyDescent="0.25"/>
    <row r="43" spans="1:8" x14ac:dyDescent="0.25">
      <c r="A43" s="193" t="s">
        <v>446</v>
      </c>
      <c r="B43" s="193"/>
      <c r="C43" s="193"/>
      <c r="D43" s="193"/>
      <c r="E43" s="193"/>
      <c r="F43" s="193"/>
      <c r="G43" s="193"/>
    </row>
    <row r="44" spans="1:8" x14ac:dyDescent="0.25">
      <c r="A44" s="114" t="s">
        <v>50</v>
      </c>
    </row>
    <row r="46" spans="1:8" ht="47.25" customHeight="1" x14ac:dyDescent="0.25">
      <c r="A46" s="126" t="s">
        <v>42</v>
      </c>
      <c r="B46" s="126" t="s">
        <v>43</v>
      </c>
      <c r="C46" s="126" t="s">
        <v>44</v>
      </c>
      <c r="D46" s="126" t="s">
        <v>45</v>
      </c>
      <c r="E46" s="126" t="s">
        <v>46</v>
      </c>
      <c r="F46" s="126" t="s">
        <v>47</v>
      </c>
      <c r="G46" s="126" t="s">
        <v>45</v>
      </c>
      <c r="H46" s="126" t="s">
        <v>48</v>
      </c>
    </row>
    <row r="47" spans="1:8" s="115" customFormat="1" ht="49.9" customHeight="1" x14ac:dyDescent="0.25">
      <c r="A47" s="123" t="s">
        <v>357</v>
      </c>
      <c r="B47" s="58">
        <v>2035</v>
      </c>
      <c r="C47" s="58">
        <v>2035</v>
      </c>
      <c r="D47" s="58">
        <f>+C47-B47</f>
        <v>0</v>
      </c>
      <c r="E47" s="59">
        <v>100000</v>
      </c>
      <c r="F47" s="59">
        <f>+E47</f>
        <v>100000</v>
      </c>
      <c r="G47" s="127">
        <f>+F47-E47</f>
        <v>0</v>
      </c>
      <c r="H47" s="58"/>
    </row>
    <row r="49" spans="1:8" x14ac:dyDescent="0.25">
      <c r="A49" s="193" t="s">
        <v>446</v>
      </c>
      <c r="B49" s="193"/>
      <c r="C49" s="193"/>
      <c r="D49" s="193"/>
      <c r="E49" s="193"/>
      <c r="F49" s="193"/>
      <c r="G49" s="193"/>
    </row>
    <row r="50" spans="1:8" x14ac:dyDescent="0.25">
      <c r="A50" s="114" t="s">
        <v>51</v>
      </c>
    </row>
    <row r="52" spans="1:8" ht="43.9" customHeight="1" x14ac:dyDescent="0.25">
      <c r="A52" s="126" t="s">
        <v>42</v>
      </c>
      <c r="B52" s="126" t="s">
        <v>43</v>
      </c>
      <c r="C52" s="126" t="s">
        <v>44</v>
      </c>
      <c r="D52" s="126" t="s">
        <v>45</v>
      </c>
      <c r="E52" s="126" t="s">
        <v>46</v>
      </c>
      <c r="F52" s="126" t="s">
        <v>47</v>
      </c>
      <c r="G52" s="126" t="s">
        <v>45</v>
      </c>
      <c r="H52" s="126" t="s">
        <v>48</v>
      </c>
    </row>
    <row r="53" spans="1:8" s="115" customFormat="1" ht="51.6" customHeight="1" x14ac:dyDescent="0.25">
      <c r="A53" s="123" t="s">
        <v>357</v>
      </c>
      <c r="B53" s="58">
        <v>2035</v>
      </c>
      <c r="C53" s="58">
        <v>2035</v>
      </c>
      <c r="D53" s="58">
        <f>+C53-B53</f>
        <v>0</v>
      </c>
      <c r="E53" s="59">
        <v>100000</v>
      </c>
      <c r="F53" s="59">
        <f>+E53</f>
        <v>100000</v>
      </c>
      <c r="G53" s="127">
        <f>+F53-E53</f>
        <v>0</v>
      </c>
      <c r="H53" s="58"/>
    </row>
    <row r="54" spans="1:8" s="115" customFormat="1" ht="48" customHeight="1" x14ac:dyDescent="0.25">
      <c r="A54" s="111"/>
      <c r="E54" s="128"/>
      <c r="F54" s="128"/>
      <c r="G54" s="129"/>
    </row>
    <row r="55" spans="1:8" ht="15.75" x14ac:dyDescent="0.25">
      <c r="A55" s="209" t="s">
        <v>52</v>
      </c>
      <c r="B55" s="209"/>
      <c r="C55" s="209"/>
      <c r="D55" s="209"/>
      <c r="E55" s="209"/>
      <c r="F55" s="209"/>
      <c r="G55" s="209"/>
      <c r="H55" s="130" t="s">
        <v>557</v>
      </c>
    </row>
    <row r="56" spans="1:8" x14ac:dyDescent="0.25">
      <c r="B56" s="175"/>
      <c r="C56" s="175"/>
      <c r="D56" s="175"/>
      <c r="E56" s="175"/>
      <c r="F56" s="175"/>
      <c r="G56" s="175"/>
    </row>
  </sheetData>
  <mergeCells count="29">
    <mergeCell ref="A33:G33"/>
    <mergeCell ref="A43:G43"/>
    <mergeCell ref="A49:G49"/>
    <mergeCell ref="A55:G55"/>
    <mergeCell ref="B56:G56"/>
    <mergeCell ref="A20:G20"/>
    <mergeCell ref="A21:G21"/>
    <mergeCell ref="A22:G22"/>
    <mergeCell ref="A24:A25"/>
    <mergeCell ref="B24:B25"/>
    <mergeCell ref="C24:D24"/>
    <mergeCell ref="E24:G24"/>
    <mergeCell ref="A19:G19"/>
    <mergeCell ref="A7:H7"/>
    <mergeCell ref="A8:H8"/>
    <mergeCell ref="A10:H10"/>
    <mergeCell ref="A11:H11"/>
    <mergeCell ref="A12:H12"/>
    <mergeCell ref="A13:H13"/>
    <mergeCell ref="A14:H14"/>
    <mergeCell ref="A15:H15"/>
    <mergeCell ref="A16:H16"/>
    <mergeCell ref="A17:H17"/>
    <mergeCell ref="A18:G18"/>
    <mergeCell ref="A6:H6"/>
    <mergeCell ref="G1:H1"/>
    <mergeCell ref="G2:H2"/>
    <mergeCell ref="G3:H3"/>
    <mergeCell ref="A5:H5"/>
  </mergeCells>
  <pageMargins left="0.31496062992125984" right="0.11811023622047245" top="0.74803149606299213" bottom="0.35433070866141736" header="0.31496062992125984" footer="0.31496062992125984"/>
  <pageSetup paperSize="9" scale="70" orientation="landscape" r:id="rId1"/>
  <rowBreaks count="2" manualBreakCount="2">
    <brk id="27" max="7" man="1"/>
    <brk id="5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65"/>
  <sheetViews>
    <sheetView view="pageBreakPreview" zoomScale="80" zoomScaleNormal="100" zoomScaleSheetLayoutView="80" workbookViewId="0">
      <selection activeCell="A16" sqref="A16:H16"/>
    </sheetView>
  </sheetViews>
  <sheetFormatPr defaultColWidth="9.140625" defaultRowHeight="15" x14ac:dyDescent="0.25"/>
  <cols>
    <col min="1" max="1" width="83.5703125" style="113" customWidth="1"/>
    <col min="2" max="6" width="14.85546875" style="113" customWidth="1"/>
    <col min="7" max="8" width="17.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478</v>
      </c>
      <c r="B10" s="193"/>
      <c r="C10" s="193"/>
      <c r="D10" s="193"/>
      <c r="E10" s="193"/>
      <c r="F10" s="193"/>
      <c r="G10" s="193"/>
      <c r="H10" s="193"/>
    </row>
    <row r="11" spans="1:8" ht="124.5" customHeight="1" x14ac:dyDescent="0.25">
      <c r="A11" s="174" t="s">
        <v>573</v>
      </c>
      <c r="B11" s="174"/>
      <c r="C11" s="174"/>
      <c r="D11" s="174"/>
      <c r="E11" s="174"/>
      <c r="F11" s="174"/>
      <c r="G11" s="174"/>
      <c r="H11" s="174"/>
    </row>
    <row r="12" spans="1:8" s="120" customFormat="1" ht="32.25" customHeight="1" x14ac:dyDescent="0.25">
      <c r="A12" s="174" t="s">
        <v>479</v>
      </c>
      <c r="B12" s="174"/>
      <c r="C12" s="174"/>
      <c r="D12" s="174"/>
      <c r="E12" s="174"/>
      <c r="F12" s="174"/>
      <c r="G12" s="174"/>
      <c r="H12" s="174"/>
    </row>
    <row r="13" spans="1:8" ht="42" customHeight="1" x14ac:dyDescent="0.25">
      <c r="A13" s="179" t="s">
        <v>480</v>
      </c>
      <c r="B13" s="179"/>
      <c r="C13" s="179"/>
      <c r="D13" s="179"/>
      <c r="E13" s="179"/>
      <c r="F13" s="179"/>
      <c r="G13" s="179"/>
      <c r="H13" s="179"/>
    </row>
    <row r="14" spans="1:8" ht="38.25" customHeight="1" x14ac:dyDescent="0.25">
      <c r="A14" s="179" t="s">
        <v>450</v>
      </c>
      <c r="B14" s="179"/>
      <c r="C14" s="179"/>
      <c r="D14" s="179"/>
      <c r="E14" s="179"/>
      <c r="F14" s="179"/>
      <c r="G14" s="179"/>
      <c r="H14" s="179"/>
    </row>
    <row r="15" spans="1:8" ht="28.5" customHeight="1" x14ac:dyDescent="0.25">
      <c r="A15" s="179" t="s">
        <v>481</v>
      </c>
      <c r="B15" s="179"/>
      <c r="C15" s="179"/>
      <c r="D15" s="179"/>
      <c r="E15" s="179"/>
      <c r="F15" s="179"/>
      <c r="G15" s="179"/>
      <c r="H15" s="179"/>
    </row>
    <row r="16" spans="1:8" ht="20.25" customHeight="1" x14ac:dyDescent="0.25">
      <c r="A16" s="179" t="s">
        <v>482</v>
      </c>
      <c r="B16" s="179"/>
      <c r="C16" s="179"/>
      <c r="D16" s="179"/>
      <c r="E16" s="179"/>
      <c r="F16" s="179"/>
      <c r="G16" s="179"/>
      <c r="H16" s="179"/>
    </row>
    <row r="17" spans="1:8" ht="42" customHeight="1" x14ac:dyDescent="0.25">
      <c r="A17" s="179" t="s">
        <v>483</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9.899999999999999" customHeight="1" x14ac:dyDescent="0.25">
      <c r="A25" s="212"/>
      <c r="B25" s="212"/>
      <c r="C25" s="122" t="s">
        <v>1</v>
      </c>
      <c r="D25" s="122" t="s">
        <v>2</v>
      </c>
      <c r="E25" s="122" t="s">
        <v>21</v>
      </c>
      <c r="F25" s="122" t="s">
        <v>22</v>
      </c>
      <c r="G25" s="122" t="s">
        <v>23</v>
      </c>
    </row>
    <row r="26" spans="1:8" ht="80.45" customHeight="1" x14ac:dyDescent="0.25">
      <c r="A26" s="123" t="s">
        <v>572</v>
      </c>
      <c r="B26" s="150">
        <v>89.5</v>
      </c>
      <c r="C26" s="150">
        <v>90</v>
      </c>
      <c r="D26" s="150">
        <v>90</v>
      </c>
      <c r="E26" s="150">
        <v>90.6</v>
      </c>
      <c r="F26" s="150">
        <v>92</v>
      </c>
      <c r="G26" s="150">
        <v>93.4</v>
      </c>
    </row>
    <row r="27" spans="1:8" ht="63.6" customHeight="1" x14ac:dyDescent="0.25">
      <c r="A27" s="123" t="s">
        <v>550</v>
      </c>
      <c r="B27" s="110">
        <v>100</v>
      </c>
      <c r="C27" s="110">
        <v>100</v>
      </c>
      <c r="D27" s="110">
        <v>100</v>
      </c>
      <c r="E27" s="110">
        <v>100</v>
      </c>
      <c r="F27" s="110">
        <v>100</v>
      </c>
      <c r="G27" s="110">
        <v>100</v>
      </c>
    </row>
    <row r="28" spans="1:8" ht="57" x14ac:dyDescent="0.25">
      <c r="A28" s="124" t="s">
        <v>41</v>
      </c>
      <c r="B28" s="55"/>
      <c r="C28" s="55"/>
      <c r="D28" s="55"/>
      <c r="E28" s="59"/>
      <c r="F28" s="59"/>
      <c r="G28" s="59"/>
    </row>
    <row r="29" spans="1:8" ht="42.75" x14ac:dyDescent="0.25">
      <c r="A29" s="124" t="s">
        <v>384</v>
      </c>
      <c r="B29" s="125">
        <v>522794</v>
      </c>
      <c r="C29" s="59">
        <v>488831</v>
      </c>
      <c r="D29" s="59">
        <v>500796</v>
      </c>
      <c r="E29" s="136">
        <v>479368</v>
      </c>
      <c r="F29" s="136">
        <v>508498</v>
      </c>
      <c r="G29" s="136">
        <v>517232</v>
      </c>
    </row>
    <row r="30" spans="1:8" ht="19.5" customHeight="1" x14ac:dyDescent="0.25">
      <c r="A30" s="124" t="s">
        <v>385</v>
      </c>
      <c r="B30" s="125">
        <v>522794</v>
      </c>
      <c r="C30" s="59">
        <v>488831</v>
      </c>
      <c r="D30" s="59">
        <v>500796</v>
      </c>
      <c r="E30" s="136">
        <v>479368</v>
      </c>
      <c r="F30" s="136">
        <v>508498</v>
      </c>
      <c r="G30" s="136">
        <v>517232</v>
      </c>
    </row>
    <row r="31" spans="1:8" ht="66" customHeight="1"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6.9" customHeight="1" x14ac:dyDescent="0.25">
      <c r="A36" s="126" t="s">
        <v>42</v>
      </c>
      <c r="B36" s="126" t="s">
        <v>43</v>
      </c>
      <c r="C36" s="126" t="s">
        <v>44</v>
      </c>
      <c r="D36" s="126" t="s">
        <v>45</v>
      </c>
      <c r="E36" s="126" t="s">
        <v>46</v>
      </c>
      <c r="F36" s="126" t="s">
        <v>47</v>
      </c>
      <c r="G36" s="126" t="s">
        <v>45</v>
      </c>
      <c r="H36" s="126" t="s">
        <v>48</v>
      </c>
    </row>
    <row r="37" spans="1:8" s="115" customFormat="1" ht="37.15" customHeight="1" x14ac:dyDescent="0.25">
      <c r="A37" s="123" t="s">
        <v>368</v>
      </c>
      <c r="B37" s="58">
        <v>452</v>
      </c>
      <c r="C37" s="58">
        <v>452</v>
      </c>
      <c r="D37" s="58">
        <f>+C37-B37</f>
        <v>0</v>
      </c>
      <c r="E37" s="59">
        <v>479368</v>
      </c>
      <c r="F37" s="59">
        <f>+E37</f>
        <v>479368</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ht="69" hidden="1" customHeight="1" x14ac:dyDescent="0.25">
      <c r="A41" s="123" t="s">
        <v>354</v>
      </c>
      <c r="B41" s="58">
        <v>550</v>
      </c>
      <c r="C41" s="58">
        <v>550</v>
      </c>
      <c r="D41" s="58">
        <f>+C41-B41</f>
        <v>0</v>
      </c>
      <c r="E41" s="59">
        <v>2167481</v>
      </c>
      <c r="F41" s="59">
        <f>+E41</f>
        <v>2167481</v>
      </c>
      <c r="G41" s="127">
        <f>+F41-E41</f>
        <v>0</v>
      </c>
      <c r="H41" s="58"/>
    </row>
    <row r="42" spans="1:8" s="115" customFormat="1" ht="69" hidden="1" customHeight="1" x14ac:dyDescent="0.25">
      <c r="A42" s="123" t="s">
        <v>355</v>
      </c>
      <c r="B42" s="58">
        <v>200</v>
      </c>
      <c r="C42" s="58">
        <v>200</v>
      </c>
      <c r="D42" s="58">
        <f>+C42-B42</f>
        <v>0</v>
      </c>
      <c r="E42" s="59">
        <v>901751</v>
      </c>
      <c r="F42" s="59">
        <f>+E42</f>
        <v>901751</v>
      </c>
      <c r="G42" s="127">
        <f>+F42-E42</f>
        <v>0</v>
      </c>
      <c r="H42" s="58"/>
    </row>
    <row r="43" spans="1:8" s="115" customFormat="1" x14ac:dyDescent="0.25">
      <c r="A43" s="111"/>
      <c r="E43" s="128"/>
      <c r="F43" s="128"/>
      <c r="G43" s="129"/>
    </row>
    <row r="45" spans="1:8" x14ac:dyDescent="0.25">
      <c r="A45" s="193" t="s">
        <v>446</v>
      </c>
      <c r="B45" s="193"/>
      <c r="C45" s="193"/>
      <c r="D45" s="193"/>
      <c r="E45" s="193"/>
      <c r="F45" s="193"/>
      <c r="G45" s="193"/>
    </row>
    <row r="46" spans="1:8" x14ac:dyDescent="0.25">
      <c r="A46" s="114" t="s">
        <v>50</v>
      </c>
    </row>
    <row r="48" spans="1:8" ht="53.25" customHeight="1" x14ac:dyDescent="0.25">
      <c r="A48" s="126" t="s">
        <v>42</v>
      </c>
      <c r="B48" s="126" t="s">
        <v>43</v>
      </c>
      <c r="C48" s="126" t="s">
        <v>44</v>
      </c>
      <c r="D48" s="126" t="s">
        <v>45</v>
      </c>
      <c r="E48" s="126" t="s">
        <v>46</v>
      </c>
      <c r="F48" s="126" t="s">
        <v>47</v>
      </c>
      <c r="G48" s="126" t="s">
        <v>45</v>
      </c>
      <c r="H48" s="126" t="s">
        <v>48</v>
      </c>
    </row>
    <row r="49" spans="1:8" s="115" customFormat="1" ht="27.6" customHeight="1" x14ac:dyDescent="0.25">
      <c r="A49" s="123" t="s">
        <v>368</v>
      </c>
      <c r="B49" s="58">
        <v>452</v>
      </c>
      <c r="C49" s="58">
        <v>452</v>
      </c>
      <c r="D49" s="58">
        <f>+C49-B49</f>
        <v>0</v>
      </c>
      <c r="E49" s="59">
        <v>508498</v>
      </c>
      <c r="F49" s="59">
        <f>+E49</f>
        <v>508498</v>
      </c>
      <c r="G49" s="127">
        <f>+F49-E49</f>
        <v>0</v>
      </c>
      <c r="H49" s="58"/>
    </row>
    <row r="50" spans="1:8" s="115" customFormat="1" hidden="1" x14ac:dyDescent="0.25">
      <c r="A50" s="123" t="s">
        <v>72</v>
      </c>
      <c r="B50" s="58"/>
      <c r="C50" s="58"/>
      <c r="D50" s="58"/>
      <c r="E50" s="59"/>
      <c r="F50" s="59">
        <f t="shared" ref="F50:F51" si="1">+E50</f>
        <v>0</v>
      </c>
      <c r="G50" s="127"/>
      <c r="H50" s="58"/>
    </row>
    <row r="51" spans="1:8" s="115" customFormat="1" ht="45" hidden="1" x14ac:dyDescent="0.25">
      <c r="A51" s="123" t="s">
        <v>73</v>
      </c>
      <c r="B51" s="58">
        <v>1</v>
      </c>
      <c r="C51" s="58">
        <v>1</v>
      </c>
      <c r="D51" s="58">
        <f>+C51-B51</f>
        <v>0</v>
      </c>
      <c r="E51" s="59">
        <v>124</v>
      </c>
      <c r="F51" s="59">
        <f t="shared" si="1"/>
        <v>124</v>
      </c>
      <c r="G51" s="127">
        <f>+F51-E51</f>
        <v>0</v>
      </c>
      <c r="H51" s="58"/>
    </row>
    <row r="52" spans="1:8" s="115" customFormat="1" ht="18" hidden="1" customHeight="1" x14ac:dyDescent="0.25">
      <c r="A52" s="123" t="s">
        <v>350</v>
      </c>
      <c r="B52" s="58"/>
      <c r="C52" s="58"/>
      <c r="D52" s="58"/>
      <c r="E52" s="59"/>
      <c r="F52" s="59"/>
      <c r="G52" s="127"/>
      <c r="H52" s="58"/>
    </row>
    <row r="53" spans="1:8" s="115" customFormat="1" ht="69" hidden="1" customHeight="1" x14ac:dyDescent="0.25">
      <c r="A53" s="123" t="s">
        <v>354</v>
      </c>
      <c r="B53" s="58">
        <v>550</v>
      </c>
      <c r="C53" s="58">
        <v>550</v>
      </c>
      <c r="D53" s="58">
        <f>+C53-B53</f>
        <v>0</v>
      </c>
      <c r="E53" s="59">
        <v>2167481</v>
      </c>
      <c r="F53" s="59">
        <f>+E53</f>
        <v>2167481</v>
      </c>
      <c r="G53" s="127">
        <f>+F53-E53</f>
        <v>0</v>
      </c>
      <c r="H53" s="58"/>
    </row>
    <row r="54" spans="1:8" s="115" customFormat="1" ht="69" hidden="1" customHeight="1" x14ac:dyDescent="0.25">
      <c r="A54" s="123" t="s">
        <v>355</v>
      </c>
      <c r="B54" s="58">
        <v>200</v>
      </c>
      <c r="C54" s="58">
        <v>200</v>
      </c>
      <c r="D54" s="58">
        <f>+C54-B54</f>
        <v>0</v>
      </c>
      <c r="E54" s="59">
        <v>901751</v>
      </c>
      <c r="F54" s="59">
        <f>+E54</f>
        <v>901751</v>
      </c>
      <c r="G54" s="127">
        <f>+F54-E54</f>
        <v>0</v>
      </c>
      <c r="H54" s="58"/>
    </row>
    <row r="56" spans="1:8" x14ac:dyDescent="0.25">
      <c r="A56" s="193" t="s">
        <v>446</v>
      </c>
      <c r="B56" s="193"/>
      <c r="C56" s="193"/>
      <c r="D56" s="193"/>
      <c r="E56" s="193"/>
      <c r="F56" s="193"/>
      <c r="G56" s="193"/>
    </row>
    <row r="57" spans="1:8" x14ac:dyDescent="0.25">
      <c r="A57" s="114" t="s">
        <v>51</v>
      </c>
    </row>
    <row r="59" spans="1:8" ht="46.9" customHeight="1" x14ac:dyDescent="0.25">
      <c r="A59" s="126" t="s">
        <v>42</v>
      </c>
      <c r="B59" s="126" t="s">
        <v>43</v>
      </c>
      <c r="C59" s="126" t="s">
        <v>44</v>
      </c>
      <c r="D59" s="126" t="s">
        <v>45</v>
      </c>
      <c r="E59" s="126" t="s">
        <v>46</v>
      </c>
      <c r="F59" s="126" t="s">
        <v>47</v>
      </c>
      <c r="G59" s="126" t="s">
        <v>45</v>
      </c>
      <c r="H59" s="126" t="s">
        <v>48</v>
      </c>
    </row>
    <row r="60" spans="1:8" s="115" customFormat="1" ht="33" customHeight="1" x14ac:dyDescent="0.25">
      <c r="A60" s="123" t="s">
        <v>368</v>
      </c>
      <c r="B60" s="58">
        <v>452</v>
      </c>
      <c r="C60" s="58">
        <v>452</v>
      </c>
      <c r="D60" s="58">
        <f>+C60-B60</f>
        <v>0</v>
      </c>
      <c r="E60" s="59">
        <v>517232</v>
      </c>
      <c r="F60" s="59">
        <f>+E60</f>
        <v>517232</v>
      </c>
      <c r="G60" s="127">
        <f>+F60-E60</f>
        <v>0</v>
      </c>
      <c r="H60" s="58"/>
    </row>
    <row r="61" spans="1:8" s="115" customFormat="1" ht="69" hidden="1" customHeight="1" x14ac:dyDescent="0.25">
      <c r="A61" s="123" t="s">
        <v>354</v>
      </c>
      <c r="B61" s="58">
        <v>550</v>
      </c>
      <c r="C61" s="58">
        <v>550</v>
      </c>
      <c r="D61" s="58">
        <f>+C61-B61</f>
        <v>0</v>
      </c>
      <c r="E61" s="59">
        <v>2167481</v>
      </c>
      <c r="F61" s="59">
        <f>+E61</f>
        <v>2167481</v>
      </c>
      <c r="G61" s="127">
        <f>+F61-E61</f>
        <v>0</v>
      </c>
      <c r="H61" s="58"/>
    </row>
    <row r="62" spans="1:8" s="115" customFormat="1" ht="69" hidden="1" customHeight="1" x14ac:dyDescent="0.25">
      <c r="A62" s="123" t="s">
        <v>355</v>
      </c>
      <c r="B62" s="58">
        <v>200</v>
      </c>
      <c r="C62" s="58">
        <v>200</v>
      </c>
      <c r="D62" s="58">
        <f>+C62-B62</f>
        <v>0</v>
      </c>
      <c r="E62" s="59">
        <v>901751</v>
      </c>
      <c r="F62" s="59">
        <f>+E62</f>
        <v>901751</v>
      </c>
      <c r="G62" s="127">
        <f>+F62-E62</f>
        <v>0</v>
      </c>
      <c r="H62" s="58"/>
    </row>
    <row r="63" spans="1:8" s="115" customFormat="1" ht="48" customHeight="1" x14ac:dyDescent="0.25">
      <c r="A63" s="111"/>
      <c r="E63" s="128"/>
      <c r="F63" s="128"/>
      <c r="G63" s="129"/>
    </row>
    <row r="64" spans="1:8" ht="15.75" x14ac:dyDescent="0.25">
      <c r="A64" s="209" t="s">
        <v>52</v>
      </c>
      <c r="B64" s="209"/>
      <c r="C64" s="209"/>
      <c r="D64" s="209"/>
      <c r="E64" s="209"/>
      <c r="F64" s="209"/>
      <c r="G64" s="209"/>
      <c r="H64" s="130" t="s">
        <v>557</v>
      </c>
    </row>
    <row r="65" spans="2:7" x14ac:dyDescent="0.25">
      <c r="B65" s="175"/>
      <c r="C65" s="175"/>
      <c r="D65" s="175"/>
      <c r="E65" s="175"/>
      <c r="F65" s="175"/>
      <c r="G65"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5:G45"/>
    <mergeCell ref="A56:G56"/>
    <mergeCell ref="A64:G64"/>
    <mergeCell ref="B65:G65"/>
  </mergeCells>
  <pageMargins left="0.31496062992125984" right="0.31496062992125984" top="0.74803149606299213" bottom="0.35433070866141736" header="0.31496062992125984" footer="0.31496062992125984"/>
  <pageSetup paperSize="9" scale="71" orientation="landscape" r:id="rId1"/>
  <rowBreaks count="1" manualBreakCount="1">
    <brk id="27"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55"/>
  <sheetViews>
    <sheetView view="pageBreakPreview" topLeftCell="A37" zoomScale="90" zoomScaleNormal="100" zoomScaleSheetLayoutView="90" workbookViewId="0">
      <selection activeCell="A13" sqref="A13:H13"/>
    </sheetView>
  </sheetViews>
  <sheetFormatPr defaultColWidth="9.140625" defaultRowHeight="15" x14ac:dyDescent="0.25"/>
  <cols>
    <col min="1" max="1" width="79.7109375" style="113" customWidth="1"/>
    <col min="2" max="4" width="14.85546875" style="113" customWidth="1"/>
    <col min="5" max="7" width="13.7109375" style="113" customWidth="1"/>
    <col min="8" max="8" width="25.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484</v>
      </c>
      <c r="B10" s="193"/>
      <c r="C10" s="193"/>
      <c r="D10" s="193"/>
      <c r="E10" s="193"/>
      <c r="F10" s="193"/>
      <c r="G10" s="193"/>
      <c r="H10" s="193"/>
    </row>
    <row r="11" spans="1:8" ht="122.25" customHeight="1" x14ac:dyDescent="0.25">
      <c r="A11" s="174" t="s">
        <v>574</v>
      </c>
      <c r="B11" s="174"/>
      <c r="C11" s="174"/>
      <c r="D11" s="174"/>
      <c r="E11" s="174"/>
      <c r="F11" s="174"/>
      <c r="G11" s="174"/>
      <c r="H11" s="174"/>
    </row>
    <row r="12" spans="1:8" s="120" customFormat="1" ht="32.25" customHeight="1" x14ac:dyDescent="0.25">
      <c r="A12" s="174" t="s">
        <v>485</v>
      </c>
      <c r="B12" s="174"/>
      <c r="C12" s="174"/>
      <c r="D12" s="174"/>
      <c r="E12" s="174"/>
      <c r="F12" s="174"/>
      <c r="G12" s="174"/>
      <c r="H12" s="174"/>
    </row>
    <row r="13" spans="1:8" ht="42" customHeight="1" x14ac:dyDescent="0.25">
      <c r="A13" s="179" t="s">
        <v>486</v>
      </c>
      <c r="B13" s="179"/>
      <c r="C13" s="179"/>
      <c r="D13" s="179"/>
      <c r="E13" s="179"/>
      <c r="F13" s="179"/>
      <c r="G13" s="179"/>
      <c r="H13" s="179"/>
    </row>
    <row r="14" spans="1:8" ht="38.25" customHeight="1" x14ac:dyDescent="0.25">
      <c r="A14" s="179" t="s">
        <v>450</v>
      </c>
      <c r="B14" s="179"/>
      <c r="C14" s="179"/>
      <c r="D14" s="179"/>
      <c r="E14" s="179"/>
      <c r="F14" s="179"/>
      <c r="G14" s="179"/>
      <c r="H14" s="179"/>
    </row>
    <row r="15" spans="1:8" ht="28.5" customHeight="1" x14ac:dyDescent="0.25">
      <c r="A15" s="179" t="s">
        <v>487</v>
      </c>
      <c r="B15" s="179"/>
      <c r="C15" s="179"/>
      <c r="D15" s="179"/>
      <c r="E15" s="179"/>
      <c r="F15" s="179"/>
      <c r="G15" s="179"/>
      <c r="H15" s="179"/>
    </row>
    <row r="16" spans="1:8" ht="20.25" customHeight="1" x14ac:dyDescent="0.25">
      <c r="A16" s="179" t="s">
        <v>488</v>
      </c>
      <c r="B16" s="179"/>
      <c r="C16" s="179"/>
      <c r="D16" s="179"/>
      <c r="E16" s="179"/>
      <c r="F16" s="179"/>
      <c r="G16" s="179"/>
      <c r="H16" s="179"/>
    </row>
    <row r="17" spans="1:8" ht="42" customHeight="1" x14ac:dyDescent="0.25">
      <c r="A17" s="179" t="s">
        <v>489</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62.25" customHeight="1" x14ac:dyDescent="0.25">
      <c r="A26" s="123" t="s">
        <v>490</v>
      </c>
      <c r="B26" s="110"/>
      <c r="C26" s="110"/>
      <c r="D26" s="110"/>
      <c r="E26" s="110">
        <v>100</v>
      </c>
      <c r="F26" s="110">
        <v>100</v>
      </c>
      <c r="G26" s="110">
        <v>100</v>
      </c>
    </row>
    <row r="27" spans="1:8" ht="54" customHeight="1" x14ac:dyDescent="0.25">
      <c r="A27" s="124" t="s">
        <v>491</v>
      </c>
      <c r="B27" s="110"/>
      <c r="C27" s="110"/>
      <c r="D27" s="110"/>
      <c r="E27" s="110">
        <v>100</v>
      </c>
      <c r="F27" s="110">
        <v>100</v>
      </c>
      <c r="G27" s="110">
        <v>100</v>
      </c>
    </row>
    <row r="28" spans="1:8" ht="54" customHeight="1" x14ac:dyDescent="0.25">
      <c r="A28" s="124" t="s">
        <v>41</v>
      </c>
      <c r="B28" s="110"/>
      <c r="C28" s="110"/>
      <c r="D28" s="110"/>
      <c r="E28" s="59"/>
      <c r="F28" s="59"/>
      <c r="G28" s="59"/>
    </row>
    <row r="29" spans="1:8" ht="48.75" customHeight="1" x14ac:dyDescent="0.25">
      <c r="A29" s="124" t="s">
        <v>384</v>
      </c>
      <c r="B29" s="125"/>
      <c r="C29" s="59"/>
      <c r="D29" s="110"/>
      <c r="E29" s="59">
        <v>2853382</v>
      </c>
      <c r="F29" s="136">
        <v>2705546</v>
      </c>
      <c r="G29" s="136">
        <v>2769076</v>
      </c>
    </row>
    <row r="30" spans="1:8" ht="19.5" customHeight="1" x14ac:dyDescent="0.25">
      <c r="A30" s="124" t="s">
        <v>385</v>
      </c>
      <c r="B30" s="125"/>
      <c r="C30" s="59"/>
      <c r="D30" s="110"/>
      <c r="E30" s="59">
        <v>2853382</v>
      </c>
      <c r="F30" s="136">
        <v>2705546</v>
      </c>
      <c r="G30" s="136">
        <v>2769076</v>
      </c>
    </row>
    <row r="31" spans="1:8" ht="71.25" customHeight="1"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4.45" customHeight="1" x14ac:dyDescent="0.25">
      <c r="A36" s="126" t="s">
        <v>42</v>
      </c>
      <c r="B36" s="126" t="s">
        <v>43</v>
      </c>
      <c r="C36" s="126" t="s">
        <v>44</v>
      </c>
      <c r="D36" s="126" t="s">
        <v>45</v>
      </c>
      <c r="E36" s="126" t="s">
        <v>46</v>
      </c>
      <c r="F36" s="126" t="s">
        <v>47</v>
      </c>
      <c r="G36" s="126" t="s">
        <v>45</v>
      </c>
      <c r="H36" s="126" t="s">
        <v>48</v>
      </c>
    </row>
    <row r="37" spans="1:8" s="115" customFormat="1" ht="34.5" customHeight="1" x14ac:dyDescent="0.25">
      <c r="A37" s="123" t="s">
        <v>369</v>
      </c>
      <c r="B37" s="58">
        <v>40862</v>
      </c>
      <c r="C37" s="58">
        <v>40862</v>
      </c>
      <c r="D37" s="58">
        <f>+C37-B37</f>
        <v>0</v>
      </c>
      <c r="E37" s="59">
        <v>2853382</v>
      </c>
      <c r="F37" s="59">
        <f>+E37</f>
        <v>2853382</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x14ac:dyDescent="0.25">
      <c r="A41" s="111"/>
      <c r="E41" s="128"/>
      <c r="F41" s="128"/>
      <c r="G41" s="129"/>
    </row>
    <row r="42" spans="1:8" x14ac:dyDescent="0.25">
      <c r="A42" s="193" t="s">
        <v>446</v>
      </c>
      <c r="B42" s="193"/>
      <c r="C42" s="193"/>
      <c r="D42" s="193"/>
      <c r="E42" s="193"/>
      <c r="F42" s="193"/>
      <c r="G42" s="193"/>
    </row>
    <row r="43" spans="1:8" x14ac:dyDescent="0.25">
      <c r="A43" s="114" t="s">
        <v>50</v>
      </c>
    </row>
    <row r="45" spans="1:8" ht="49.15" customHeight="1" x14ac:dyDescent="0.25">
      <c r="A45" s="126" t="s">
        <v>42</v>
      </c>
      <c r="B45" s="126" t="s">
        <v>43</v>
      </c>
      <c r="C45" s="126" t="s">
        <v>44</v>
      </c>
      <c r="D45" s="126" t="s">
        <v>45</v>
      </c>
      <c r="E45" s="126" t="s">
        <v>46</v>
      </c>
      <c r="F45" s="126" t="s">
        <v>47</v>
      </c>
      <c r="G45" s="126" t="s">
        <v>45</v>
      </c>
      <c r="H45" s="126" t="s">
        <v>48</v>
      </c>
    </row>
    <row r="46" spans="1:8" s="115" customFormat="1" ht="28.15" customHeight="1" x14ac:dyDescent="0.25">
      <c r="A46" s="123" t="s">
        <v>369</v>
      </c>
      <c r="B46" s="58">
        <v>35223</v>
      </c>
      <c r="C46" s="58">
        <v>35223</v>
      </c>
      <c r="D46" s="58">
        <f>+C46-B46</f>
        <v>0</v>
      </c>
      <c r="E46" s="59">
        <v>2705546</v>
      </c>
      <c r="F46" s="59">
        <f>+E46</f>
        <v>2705546</v>
      </c>
      <c r="G46" s="127">
        <f>+F46-E46</f>
        <v>0</v>
      </c>
      <c r="H46" s="58"/>
    </row>
    <row r="48" spans="1:8" x14ac:dyDescent="0.25">
      <c r="A48" s="193" t="s">
        <v>446</v>
      </c>
      <c r="B48" s="193"/>
      <c r="C48" s="193"/>
      <c r="D48" s="193"/>
      <c r="E48" s="193"/>
      <c r="F48" s="193"/>
      <c r="G48" s="193"/>
    </row>
    <row r="49" spans="1:8" x14ac:dyDescent="0.25">
      <c r="A49" s="114" t="s">
        <v>51</v>
      </c>
    </row>
    <row r="51" spans="1:8" ht="44.45" customHeight="1" x14ac:dyDescent="0.25">
      <c r="A51" s="126" t="s">
        <v>42</v>
      </c>
      <c r="B51" s="126" t="s">
        <v>43</v>
      </c>
      <c r="C51" s="126" t="s">
        <v>44</v>
      </c>
      <c r="D51" s="126" t="s">
        <v>45</v>
      </c>
      <c r="E51" s="126" t="s">
        <v>46</v>
      </c>
      <c r="F51" s="126" t="s">
        <v>47</v>
      </c>
      <c r="G51" s="126" t="s">
        <v>45</v>
      </c>
      <c r="H51" s="126" t="s">
        <v>48</v>
      </c>
    </row>
    <row r="52" spans="1:8" s="115" customFormat="1" ht="31.9" customHeight="1" x14ac:dyDescent="0.25">
      <c r="A52" s="123" t="s">
        <v>369</v>
      </c>
      <c r="B52" s="58">
        <v>32477</v>
      </c>
      <c r="C52" s="58">
        <v>32477</v>
      </c>
      <c r="D52" s="58">
        <f>+C52-B52</f>
        <v>0</v>
      </c>
      <c r="E52" s="59">
        <v>2769076</v>
      </c>
      <c r="F52" s="59">
        <f>+E52</f>
        <v>2769076</v>
      </c>
      <c r="G52" s="127">
        <f>+F52-E52</f>
        <v>0</v>
      </c>
      <c r="H52" s="58"/>
    </row>
    <row r="53" spans="1:8" s="115" customFormat="1" ht="48" customHeight="1" x14ac:dyDescent="0.25">
      <c r="A53" s="111"/>
      <c r="E53" s="128"/>
      <c r="F53" s="128"/>
      <c r="G53" s="129"/>
    </row>
    <row r="54" spans="1:8" ht="15.75" x14ac:dyDescent="0.25">
      <c r="A54" s="209" t="s">
        <v>52</v>
      </c>
      <c r="B54" s="209"/>
      <c r="C54" s="209"/>
      <c r="D54" s="209"/>
      <c r="E54" s="209"/>
      <c r="F54" s="209"/>
      <c r="G54" s="209"/>
      <c r="H54" s="130" t="s">
        <v>392</v>
      </c>
    </row>
    <row r="55" spans="1:8" x14ac:dyDescent="0.25">
      <c r="B55" s="175"/>
      <c r="C55" s="175"/>
      <c r="D55" s="175"/>
      <c r="E55" s="175"/>
      <c r="F55" s="175"/>
      <c r="G55"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2:G42"/>
    <mergeCell ref="A48:G48"/>
    <mergeCell ref="A54:G54"/>
    <mergeCell ref="B55:G55"/>
  </mergeCells>
  <pageMargins left="0.31496062992125984" right="0.31496062992125984" top="0.74803149606299213" bottom="0.35433070866141736" header="0.31496062992125984" footer="0.31496062992125984"/>
  <pageSetup paperSize="9" scale="69" orientation="landscape" r:id="rId1"/>
  <rowBreaks count="2" manualBreakCount="2">
    <brk id="28" max="7" man="1"/>
    <brk id="5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57"/>
  <sheetViews>
    <sheetView view="pageBreakPreview" zoomScale="80" zoomScaleNormal="100" zoomScaleSheetLayoutView="80" workbookViewId="0">
      <selection activeCell="A16" sqref="A16:H16"/>
    </sheetView>
  </sheetViews>
  <sheetFormatPr defaultColWidth="9.140625" defaultRowHeight="15" x14ac:dyDescent="0.25"/>
  <cols>
    <col min="1" max="1" width="81" style="113" customWidth="1"/>
    <col min="2" max="2" width="14.42578125" style="113" customWidth="1"/>
    <col min="3" max="8" width="16.140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492</v>
      </c>
      <c r="B10" s="193"/>
      <c r="C10" s="193"/>
      <c r="D10" s="193"/>
      <c r="E10" s="193"/>
      <c r="F10" s="193"/>
      <c r="G10" s="193"/>
      <c r="H10" s="193"/>
    </row>
    <row r="11" spans="1:8" ht="133.5" customHeight="1" x14ac:dyDescent="0.25">
      <c r="A11" s="174" t="s">
        <v>575</v>
      </c>
      <c r="B11" s="174"/>
      <c r="C11" s="174"/>
      <c r="D11" s="174"/>
      <c r="E11" s="174"/>
      <c r="F11" s="174"/>
      <c r="G11" s="174"/>
      <c r="H11" s="174"/>
    </row>
    <row r="12" spans="1:8" s="120" customFormat="1" ht="32.25" customHeight="1" x14ac:dyDescent="0.25">
      <c r="A12" s="174" t="s">
        <v>493</v>
      </c>
      <c r="B12" s="174"/>
      <c r="C12" s="174"/>
      <c r="D12" s="174"/>
      <c r="E12" s="174"/>
      <c r="F12" s="174"/>
      <c r="G12" s="174"/>
      <c r="H12" s="174"/>
    </row>
    <row r="13" spans="1:8" ht="42" customHeight="1" x14ac:dyDescent="0.25">
      <c r="A13" s="179" t="s">
        <v>464</v>
      </c>
      <c r="B13" s="179"/>
      <c r="C13" s="179"/>
      <c r="D13" s="179"/>
      <c r="E13" s="179"/>
      <c r="F13" s="179"/>
      <c r="G13" s="179"/>
      <c r="H13" s="179"/>
    </row>
    <row r="14" spans="1:8" ht="38.25" customHeight="1" x14ac:dyDescent="0.25">
      <c r="A14" s="179" t="s">
        <v>450</v>
      </c>
      <c r="B14" s="179"/>
      <c r="C14" s="179"/>
      <c r="D14" s="179"/>
      <c r="E14" s="179"/>
      <c r="F14" s="179"/>
      <c r="G14" s="179"/>
      <c r="H14" s="179"/>
    </row>
    <row r="15" spans="1:8" ht="22.15" customHeight="1" x14ac:dyDescent="0.25">
      <c r="A15" s="179" t="s">
        <v>465</v>
      </c>
      <c r="B15" s="179"/>
      <c r="C15" s="179"/>
      <c r="D15" s="179"/>
      <c r="E15" s="179"/>
      <c r="F15" s="179"/>
      <c r="G15" s="179"/>
      <c r="H15" s="179"/>
    </row>
    <row r="16" spans="1:8" ht="20.25" customHeight="1" x14ac:dyDescent="0.25">
      <c r="A16" s="179" t="s">
        <v>452</v>
      </c>
      <c r="B16" s="179"/>
      <c r="C16" s="179"/>
      <c r="D16" s="179"/>
      <c r="E16" s="179"/>
      <c r="F16" s="179"/>
      <c r="G16" s="179"/>
      <c r="H16" s="179"/>
    </row>
    <row r="17" spans="1:8" ht="36.6" customHeight="1" x14ac:dyDescent="0.25">
      <c r="A17" s="179" t="s">
        <v>466</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93" customHeight="1" x14ac:dyDescent="0.25">
      <c r="A26" s="123" t="s">
        <v>494</v>
      </c>
      <c r="B26" s="110">
        <v>100</v>
      </c>
      <c r="C26" s="110">
        <v>100</v>
      </c>
      <c r="D26" s="110">
        <v>100</v>
      </c>
      <c r="E26" s="110">
        <v>100</v>
      </c>
      <c r="F26" s="110">
        <v>100</v>
      </c>
      <c r="G26" s="110">
        <v>100</v>
      </c>
    </row>
    <row r="27" spans="1:8" ht="51" customHeight="1" x14ac:dyDescent="0.25">
      <c r="A27" s="123" t="s">
        <v>495</v>
      </c>
      <c r="B27" s="110">
        <v>100</v>
      </c>
      <c r="C27" s="110">
        <v>100</v>
      </c>
      <c r="D27" s="110">
        <v>100</v>
      </c>
      <c r="E27" s="110">
        <v>100</v>
      </c>
      <c r="F27" s="110">
        <v>100</v>
      </c>
      <c r="G27" s="110">
        <v>100</v>
      </c>
    </row>
    <row r="28" spans="1:8" ht="57" customHeight="1" x14ac:dyDescent="0.25">
      <c r="A28" s="124" t="s">
        <v>41</v>
      </c>
      <c r="B28" s="55"/>
      <c r="C28" s="55"/>
      <c r="D28" s="55"/>
      <c r="E28" s="59"/>
      <c r="F28" s="59"/>
      <c r="G28" s="59"/>
    </row>
    <row r="29" spans="1:8" ht="42.75" x14ac:dyDescent="0.25">
      <c r="A29" s="124" t="s">
        <v>384</v>
      </c>
      <c r="B29" s="125">
        <v>55450</v>
      </c>
      <c r="C29" s="59">
        <v>63000</v>
      </c>
      <c r="D29" s="59">
        <v>56650</v>
      </c>
      <c r="E29" s="137">
        <f>E30</f>
        <v>214002.981</v>
      </c>
      <c r="F29" s="137">
        <v>89214</v>
      </c>
      <c r="G29" s="137">
        <v>94566</v>
      </c>
    </row>
    <row r="30" spans="1:8" ht="19.5" customHeight="1" x14ac:dyDescent="0.25">
      <c r="A30" s="124" t="s">
        <v>385</v>
      </c>
      <c r="B30" s="125">
        <v>55450</v>
      </c>
      <c r="C30" s="59">
        <v>63000</v>
      </c>
      <c r="D30" s="59">
        <v>56650</v>
      </c>
      <c r="E30" s="137">
        <f>E37+E38</f>
        <v>214002.981</v>
      </c>
      <c r="F30" s="137">
        <v>89214</v>
      </c>
      <c r="G30" s="137">
        <v>94566</v>
      </c>
    </row>
    <row r="31" spans="1:8" ht="69.75" customHeight="1"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0.9" customHeight="1" x14ac:dyDescent="0.25">
      <c r="A36" s="126" t="s">
        <v>42</v>
      </c>
      <c r="B36" s="126" t="s">
        <v>43</v>
      </c>
      <c r="C36" s="126" t="s">
        <v>44</v>
      </c>
      <c r="D36" s="126" t="s">
        <v>45</v>
      </c>
      <c r="E36" s="126" t="s">
        <v>46</v>
      </c>
      <c r="F36" s="126" t="s">
        <v>47</v>
      </c>
      <c r="G36" s="126" t="s">
        <v>45</v>
      </c>
      <c r="H36" s="126" t="s">
        <v>48</v>
      </c>
    </row>
    <row r="37" spans="1:8" s="115" customFormat="1" ht="37.15" customHeight="1" x14ac:dyDescent="0.25">
      <c r="A37" s="123" t="s">
        <v>360</v>
      </c>
      <c r="B37" s="58">
        <v>19</v>
      </c>
      <c r="C37" s="58">
        <v>19</v>
      </c>
      <c r="D37" s="58">
        <f>+C37-B37</f>
        <v>0</v>
      </c>
      <c r="E37" s="59">
        <v>128677</v>
      </c>
      <c r="F37" s="59">
        <f>+E37</f>
        <v>128677</v>
      </c>
      <c r="G37" s="127">
        <f>+F37-E37</f>
        <v>0</v>
      </c>
      <c r="H37" s="58"/>
    </row>
    <row r="38" spans="1:8" s="115" customFormat="1" ht="33.6" customHeight="1" x14ac:dyDescent="0.25">
      <c r="A38" s="123" t="s">
        <v>359</v>
      </c>
      <c r="B38" s="58">
        <f>8+4</f>
        <v>12</v>
      </c>
      <c r="C38" s="58">
        <v>12</v>
      </c>
      <c r="D38" s="58">
        <f>+C38-B38</f>
        <v>0</v>
      </c>
      <c r="E38" s="59">
        <f>27089.981+58236</f>
        <v>85325.981</v>
      </c>
      <c r="F38" s="59">
        <f>27089.981+58236</f>
        <v>85325.981</v>
      </c>
      <c r="G38" s="127">
        <f>+F38-E38</f>
        <v>0</v>
      </c>
      <c r="H38" s="58"/>
    </row>
    <row r="39" spans="1:8" s="115" customFormat="1" ht="12" customHeight="1" x14ac:dyDescent="0.25">
      <c r="A39" s="111"/>
      <c r="E39" s="128"/>
      <c r="F39" s="128"/>
      <c r="G39" s="129"/>
    </row>
    <row r="40" spans="1:8" hidden="1" x14ac:dyDescent="0.25"/>
    <row r="41" spans="1:8" x14ac:dyDescent="0.25">
      <c r="A41" s="193" t="s">
        <v>446</v>
      </c>
      <c r="B41" s="193"/>
      <c r="C41" s="193"/>
      <c r="D41" s="193"/>
      <c r="E41" s="193"/>
      <c r="F41" s="193"/>
      <c r="G41" s="193"/>
    </row>
    <row r="42" spans="1:8" x14ac:dyDescent="0.25">
      <c r="A42" s="114" t="s">
        <v>50</v>
      </c>
    </row>
    <row r="44" spans="1:8" ht="48.6" customHeight="1" x14ac:dyDescent="0.25">
      <c r="A44" s="126" t="s">
        <v>42</v>
      </c>
      <c r="B44" s="126" t="s">
        <v>43</v>
      </c>
      <c r="C44" s="126" t="s">
        <v>44</v>
      </c>
      <c r="D44" s="126" t="s">
        <v>45</v>
      </c>
      <c r="E44" s="126" t="s">
        <v>46</v>
      </c>
      <c r="F44" s="126" t="s">
        <v>47</v>
      </c>
      <c r="G44" s="126" t="s">
        <v>45</v>
      </c>
      <c r="H44" s="126" t="s">
        <v>48</v>
      </c>
    </row>
    <row r="45" spans="1:8" s="115" customFormat="1" ht="37.9" customHeight="1" x14ac:dyDescent="0.25">
      <c r="A45" s="123" t="s">
        <v>360</v>
      </c>
      <c r="B45" s="58">
        <v>26</v>
      </c>
      <c r="C45" s="58">
        <v>26</v>
      </c>
      <c r="D45" s="58">
        <f>+C45-B45</f>
        <v>0</v>
      </c>
      <c r="E45" s="59">
        <v>184899.12100000001</v>
      </c>
      <c r="F45" s="59">
        <f>+E45</f>
        <v>184899.12100000001</v>
      </c>
      <c r="G45" s="127">
        <f>+F45-E45</f>
        <v>0</v>
      </c>
      <c r="H45" s="58"/>
    </row>
    <row r="46" spans="1:8" s="115" customFormat="1" ht="32.25" customHeight="1" x14ac:dyDescent="0.25">
      <c r="A46" s="123" t="s">
        <v>359</v>
      </c>
      <c r="B46" s="58">
        <v>9</v>
      </c>
      <c r="C46" s="58">
        <v>9</v>
      </c>
      <c r="D46" s="58">
        <f>+C46-B46</f>
        <v>0</v>
      </c>
      <c r="E46" s="59">
        <v>64000.08</v>
      </c>
      <c r="F46" s="59">
        <v>64000.08</v>
      </c>
      <c r="G46" s="127">
        <f>+F46-E46</f>
        <v>0</v>
      </c>
      <c r="H46" s="58"/>
    </row>
    <row r="48" spans="1:8" x14ac:dyDescent="0.25">
      <c r="A48" s="193" t="s">
        <v>446</v>
      </c>
      <c r="B48" s="193"/>
      <c r="C48" s="193"/>
      <c r="D48" s="193"/>
      <c r="E48" s="193"/>
      <c r="F48" s="193"/>
      <c r="G48" s="193"/>
    </row>
    <row r="49" spans="1:8" x14ac:dyDescent="0.25">
      <c r="A49" s="114" t="s">
        <v>51</v>
      </c>
    </row>
    <row r="51" spans="1:8" ht="46.9" customHeight="1" x14ac:dyDescent="0.25">
      <c r="A51" s="126" t="s">
        <v>42</v>
      </c>
      <c r="B51" s="126" t="s">
        <v>43</v>
      </c>
      <c r="C51" s="126" t="s">
        <v>44</v>
      </c>
      <c r="D51" s="126" t="s">
        <v>45</v>
      </c>
      <c r="E51" s="126" t="s">
        <v>46</v>
      </c>
      <c r="F51" s="126" t="s">
        <v>47</v>
      </c>
      <c r="G51" s="126" t="s">
        <v>45</v>
      </c>
      <c r="H51" s="126" t="s">
        <v>48</v>
      </c>
    </row>
    <row r="52" spans="1:8" s="115" customFormat="1" ht="33.75" customHeight="1" x14ac:dyDescent="0.25">
      <c r="A52" s="123" t="s">
        <v>360</v>
      </c>
      <c r="B52" s="58">
        <v>7</v>
      </c>
      <c r="C52" s="58">
        <v>7</v>
      </c>
      <c r="D52" s="58">
        <f>+C52-B52</f>
        <v>0</v>
      </c>
      <c r="E52" s="59">
        <v>52266.732000000004</v>
      </c>
      <c r="F52" s="59">
        <f>+E52</f>
        <v>52266.732000000004</v>
      </c>
      <c r="G52" s="127">
        <f>+F52-E52</f>
        <v>0</v>
      </c>
      <c r="H52" s="58"/>
    </row>
    <row r="53" spans="1:8" s="115" customFormat="1" ht="33" customHeight="1" x14ac:dyDescent="0.25">
      <c r="A53" s="123" t="s">
        <v>359</v>
      </c>
      <c r="B53" s="58">
        <v>7</v>
      </c>
      <c r="C53" s="58">
        <v>7</v>
      </c>
      <c r="D53" s="58">
        <f>+C53-B53</f>
        <v>0</v>
      </c>
      <c r="E53" s="59">
        <v>52266.762000000002</v>
      </c>
      <c r="F53" s="59">
        <v>52266.762000000002</v>
      </c>
      <c r="G53" s="127">
        <f>+F53-E53</f>
        <v>0</v>
      </c>
      <c r="H53" s="58"/>
    </row>
    <row r="56" spans="1:8" ht="15.75" x14ac:dyDescent="0.25">
      <c r="A56" s="209" t="s">
        <v>52</v>
      </c>
      <c r="B56" s="209"/>
      <c r="C56" s="209"/>
      <c r="D56" s="209"/>
      <c r="E56" s="209"/>
      <c r="F56" s="209"/>
      <c r="G56" s="209"/>
      <c r="H56" s="130" t="s">
        <v>557</v>
      </c>
    </row>
    <row r="57" spans="1:8" x14ac:dyDescent="0.25">
      <c r="B57" s="175"/>
      <c r="C57" s="175"/>
      <c r="D57" s="175"/>
      <c r="E57" s="175"/>
      <c r="F57" s="175"/>
      <c r="G57"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1:G41"/>
    <mergeCell ref="A48:G48"/>
    <mergeCell ref="A56:G56"/>
    <mergeCell ref="B57:G57"/>
  </mergeCells>
  <pageMargins left="0.31496062992125984" right="0.31496062992125984" top="0.74803149606299213" bottom="0.15748031496062992" header="0.31496062992125984" footer="0.31496062992125984"/>
  <pageSetup paperSize="9" scale="69" orientation="landscape" r:id="rId1"/>
  <rowBreaks count="2" manualBreakCount="2">
    <brk id="28" max="7" man="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56"/>
  <sheetViews>
    <sheetView view="pageBreakPreview" topLeftCell="A31" zoomScale="80" zoomScaleNormal="100" zoomScaleSheetLayoutView="80" workbookViewId="0">
      <selection activeCell="A17" sqref="A17:H17"/>
    </sheetView>
  </sheetViews>
  <sheetFormatPr defaultColWidth="9.140625" defaultRowHeight="15" x14ac:dyDescent="0.25"/>
  <cols>
    <col min="1" max="1" width="83.7109375" style="113" customWidth="1"/>
    <col min="2" max="2" width="14" style="113" customWidth="1"/>
    <col min="3" max="3" width="13" style="113" customWidth="1"/>
    <col min="4" max="4" width="15.140625" style="113" customWidth="1"/>
    <col min="5" max="5" width="12.28515625" style="113" customWidth="1"/>
    <col min="6" max="7" width="13.28515625" style="113" customWidth="1"/>
    <col min="8" max="8" width="23.140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496</v>
      </c>
      <c r="B10" s="193"/>
      <c r="C10" s="193"/>
      <c r="D10" s="193"/>
      <c r="E10" s="193"/>
      <c r="F10" s="193"/>
      <c r="G10" s="193"/>
      <c r="H10" s="193"/>
    </row>
    <row r="11" spans="1:8" ht="107.25" customHeight="1" x14ac:dyDescent="0.25">
      <c r="A11" s="174" t="s">
        <v>576</v>
      </c>
      <c r="B11" s="174"/>
      <c r="C11" s="174"/>
      <c r="D11" s="174"/>
      <c r="E11" s="174"/>
      <c r="F11" s="174"/>
      <c r="G11" s="174"/>
      <c r="H11" s="174"/>
    </row>
    <row r="12" spans="1:8" s="120" customFormat="1" ht="19.5" customHeight="1" x14ac:dyDescent="0.25">
      <c r="A12" s="174" t="s">
        <v>497</v>
      </c>
      <c r="B12" s="174"/>
      <c r="C12" s="174"/>
      <c r="D12" s="174"/>
      <c r="E12" s="174"/>
      <c r="F12" s="174"/>
      <c r="G12" s="174"/>
      <c r="H12" s="174"/>
    </row>
    <row r="13" spans="1:8" ht="30.6" customHeight="1" x14ac:dyDescent="0.25">
      <c r="A13" s="179" t="s">
        <v>498</v>
      </c>
      <c r="B13" s="179"/>
      <c r="C13" s="179"/>
      <c r="D13" s="179"/>
      <c r="E13" s="179"/>
      <c r="F13" s="179"/>
      <c r="G13" s="179"/>
      <c r="H13" s="179"/>
    </row>
    <row r="14" spans="1:8" ht="38.25" customHeight="1" x14ac:dyDescent="0.25">
      <c r="A14" s="179" t="s">
        <v>450</v>
      </c>
      <c r="B14" s="179"/>
      <c r="C14" s="179"/>
      <c r="D14" s="179"/>
      <c r="E14" s="179"/>
      <c r="F14" s="179"/>
      <c r="G14" s="179"/>
      <c r="H14" s="179"/>
    </row>
    <row r="15" spans="1:8" ht="23.45" customHeight="1" x14ac:dyDescent="0.25">
      <c r="A15" s="179" t="s">
        <v>499</v>
      </c>
      <c r="B15" s="179"/>
      <c r="C15" s="179"/>
      <c r="D15" s="179"/>
      <c r="E15" s="179"/>
      <c r="F15" s="179"/>
      <c r="G15" s="179"/>
      <c r="H15" s="179"/>
    </row>
    <row r="16" spans="1:8" ht="26.45" customHeight="1" x14ac:dyDescent="0.25">
      <c r="A16" s="179" t="s">
        <v>500</v>
      </c>
      <c r="B16" s="179"/>
      <c r="C16" s="179"/>
      <c r="D16" s="179"/>
      <c r="E16" s="179"/>
      <c r="F16" s="179"/>
      <c r="G16" s="179"/>
      <c r="H16" s="179"/>
    </row>
    <row r="17" spans="1:8" ht="42" customHeight="1" x14ac:dyDescent="0.25">
      <c r="A17" s="179" t="s">
        <v>501</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95.45" customHeight="1" x14ac:dyDescent="0.25">
      <c r="A26" s="123" t="s">
        <v>502</v>
      </c>
      <c r="B26" s="110">
        <v>0</v>
      </c>
      <c r="C26" s="110">
        <v>100</v>
      </c>
      <c r="D26" s="110">
        <v>0</v>
      </c>
      <c r="E26" s="110">
        <v>0</v>
      </c>
      <c r="F26" s="110">
        <v>100</v>
      </c>
      <c r="G26" s="110">
        <v>100</v>
      </c>
    </row>
    <row r="27" spans="1:8" ht="23.25" customHeight="1" x14ac:dyDescent="0.25">
      <c r="A27" s="123" t="s">
        <v>503</v>
      </c>
      <c r="B27" s="110">
        <v>4.9000000000000004</v>
      </c>
      <c r="C27" s="110">
        <v>4.9000000000000004</v>
      </c>
      <c r="D27" s="110">
        <v>4.9000000000000004</v>
      </c>
      <c r="E27" s="61" t="s">
        <v>386</v>
      </c>
      <c r="F27" s="61" t="s">
        <v>386</v>
      </c>
      <c r="G27" s="61" t="s">
        <v>504</v>
      </c>
    </row>
    <row r="28" spans="1:8" ht="54" customHeight="1" x14ac:dyDescent="0.25">
      <c r="A28" s="124" t="s">
        <v>41</v>
      </c>
      <c r="B28" s="55"/>
      <c r="C28" s="55"/>
      <c r="D28" s="55"/>
      <c r="E28" s="59"/>
      <c r="F28" s="59"/>
      <c r="G28" s="59"/>
    </row>
    <row r="29" spans="1:8" ht="42.75" x14ac:dyDescent="0.25">
      <c r="A29" s="124" t="s">
        <v>384</v>
      </c>
      <c r="B29" s="125">
        <v>0</v>
      </c>
      <c r="C29" s="59">
        <v>5324</v>
      </c>
      <c r="D29" s="59">
        <v>0</v>
      </c>
      <c r="E29" s="136">
        <v>0</v>
      </c>
      <c r="F29" s="136">
        <v>5643</v>
      </c>
      <c r="G29" s="136">
        <v>5982</v>
      </c>
    </row>
    <row r="30" spans="1:8" ht="19.5" customHeight="1" x14ac:dyDescent="0.25">
      <c r="A30" s="124" t="s">
        <v>385</v>
      </c>
      <c r="B30" s="125">
        <v>0</v>
      </c>
      <c r="C30" s="59">
        <v>5324</v>
      </c>
      <c r="D30" s="59">
        <v>0</v>
      </c>
      <c r="E30" s="136">
        <v>0</v>
      </c>
      <c r="F30" s="136">
        <v>5643</v>
      </c>
      <c r="G30" s="136">
        <v>5982</v>
      </c>
    </row>
    <row r="31" spans="1:8" ht="61.9" customHeight="1"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3.9" customHeight="1" x14ac:dyDescent="0.25">
      <c r="A36" s="126" t="s">
        <v>42</v>
      </c>
      <c r="B36" s="126" t="s">
        <v>43</v>
      </c>
      <c r="C36" s="126" t="s">
        <v>44</v>
      </c>
      <c r="D36" s="126" t="s">
        <v>45</v>
      </c>
      <c r="E36" s="126" t="s">
        <v>46</v>
      </c>
      <c r="F36" s="126" t="s">
        <v>47</v>
      </c>
      <c r="G36" s="126" t="s">
        <v>45</v>
      </c>
      <c r="H36" s="126" t="s">
        <v>48</v>
      </c>
    </row>
    <row r="37" spans="1:8" s="115" customFormat="1" ht="37.15" customHeight="1" x14ac:dyDescent="0.25">
      <c r="A37" s="123" t="s">
        <v>370</v>
      </c>
      <c r="B37" s="58">
        <v>0</v>
      </c>
      <c r="C37" s="58">
        <v>0</v>
      </c>
      <c r="D37" s="58">
        <f>+C37-B37</f>
        <v>0</v>
      </c>
      <c r="E37" s="59">
        <v>0</v>
      </c>
      <c r="F37" s="59">
        <f>+E37</f>
        <v>0</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2" spans="1:8" x14ac:dyDescent="0.25">
      <c r="A42" s="193" t="s">
        <v>446</v>
      </c>
      <c r="B42" s="193"/>
      <c r="C42" s="193"/>
      <c r="D42" s="193"/>
      <c r="E42" s="193"/>
      <c r="F42" s="193"/>
      <c r="G42" s="193"/>
    </row>
    <row r="43" spans="1:8" x14ac:dyDescent="0.25">
      <c r="A43" s="114" t="s">
        <v>50</v>
      </c>
    </row>
    <row r="45" spans="1:8" ht="50.45" customHeight="1" x14ac:dyDescent="0.25">
      <c r="A45" s="126" t="s">
        <v>42</v>
      </c>
      <c r="B45" s="126" t="s">
        <v>43</v>
      </c>
      <c r="C45" s="126" t="s">
        <v>44</v>
      </c>
      <c r="D45" s="126" t="s">
        <v>45</v>
      </c>
      <c r="E45" s="126" t="s">
        <v>46</v>
      </c>
      <c r="F45" s="126" t="s">
        <v>47</v>
      </c>
      <c r="G45" s="126" t="s">
        <v>45</v>
      </c>
      <c r="H45" s="126" t="s">
        <v>48</v>
      </c>
    </row>
    <row r="46" spans="1:8" s="115" customFormat="1" ht="39" customHeight="1" x14ac:dyDescent="0.25">
      <c r="A46" s="123" t="s">
        <v>370</v>
      </c>
      <c r="B46" s="58">
        <v>95</v>
      </c>
      <c r="C46" s="58">
        <v>95</v>
      </c>
      <c r="D46" s="58">
        <f>+C46-B46</f>
        <v>0</v>
      </c>
      <c r="E46" s="59">
        <v>5643</v>
      </c>
      <c r="F46" s="59">
        <f>+E46</f>
        <v>5643</v>
      </c>
      <c r="G46" s="127">
        <f>+F46-E46</f>
        <v>0</v>
      </c>
      <c r="H46" s="58"/>
    </row>
    <row r="48" spans="1:8" x14ac:dyDescent="0.25">
      <c r="A48" s="193" t="s">
        <v>446</v>
      </c>
      <c r="B48" s="193"/>
      <c r="C48" s="193"/>
      <c r="D48" s="193"/>
      <c r="E48" s="193"/>
      <c r="F48" s="193"/>
      <c r="G48" s="193"/>
    </row>
    <row r="49" spans="1:8" x14ac:dyDescent="0.25">
      <c r="A49" s="114" t="s">
        <v>51</v>
      </c>
    </row>
    <row r="51" spans="1:8" ht="43.9" customHeight="1" x14ac:dyDescent="0.25">
      <c r="A51" s="126" t="s">
        <v>42</v>
      </c>
      <c r="B51" s="126" t="s">
        <v>43</v>
      </c>
      <c r="C51" s="126" t="s">
        <v>44</v>
      </c>
      <c r="D51" s="126" t="s">
        <v>45</v>
      </c>
      <c r="E51" s="126" t="s">
        <v>46</v>
      </c>
      <c r="F51" s="126" t="s">
        <v>47</v>
      </c>
      <c r="G51" s="126" t="s">
        <v>45</v>
      </c>
      <c r="H51" s="126" t="s">
        <v>48</v>
      </c>
    </row>
    <row r="52" spans="1:8" s="115" customFormat="1" ht="48" customHeight="1" x14ac:dyDescent="0.25">
      <c r="A52" s="123" t="s">
        <v>370</v>
      </c>
      <c r="B52" s="58">
        <v>95</v>
      </c>
      <c r="C52" s="58">
        <v>95</v>
      </c>
      <c r="D52" s="58">
        <f>+C52-B52</f>
        <v>0</v>
      </c>
      <c r="E52" s="59">
        <v>5982</v>
      </c>
      <c r="F52" s="59">
        <f>+E52</f>
        <v>5982</v>
      </c>
      <c r="G52" s="127">
        <f>+F52-E52</f>
        <v>0</v>
      </c>
      <c r="H52" s="58"/>
    </row>
    <row r="55" spans="1:8" ht="15.75" x14ac:dyDescent="0.25">
      <c r="A55" s="209" t="s">
        <v>52</v>
      </c>
      <c r="B55" s="209"/>
      <c r="C55" s="209"/>
      <c r="D55" s="209"/>
      <c r="E55" s="209"/>
      <c r="F55" s="209"/>
      <c r="G55" s="209"/>
      <c r="H55" s="130" t="s">
        <v>392</v>
      </c>
    </row>
    <row r="56" spans="1:8" x14ac:dyDescent="0.25">
      <c r="B56" s="175"/>
      <c r="C56" s="175"/>
      <c r="D56" s="175"/>
      <c r="E56" s="175"/>
      <c r="F56" s="175"/>
      <c r="G56"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2:G42"/>
    <mergeCell ref="A48:G48"/>
    <mergeCell ref="A55:G55"/>
    <mergeCell ref="B56:G56"/>
  </mergeCells>
  <pageMargins left="0.31496062992125984" right="0.31496062992125984" top="0.74803149606299213" bottom="0.35433070866141736" header="0.31496062992125984" footer="0.31496062992125984"/>
  <pageSetup paperSize="9" scale="69" orientation="landscape" r:id="rId1"/>
  <rowBreaks count="2" manualBreakCount="2">
    <brk id="29" max="7" man="1"/>
    <brk id="5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58"/>
  <sheetViews>
    <sheetView view="pageBreakPreview" zoomScale="90" zoomScaleNormal="100" zoomScaleSheetLayoutView="90" workbookViewId="0">
      <selection activeCell="A11" sqref="A11:H11"/>
    </sheetView>
  </sheetViews>
  <sheetFormatPr defaultColWidth="9.140625" defaultRowHeight="15" x14ac:dyDescent="0.25"/>
  <cols>
    <col min="1" max="1" width="81.28515625" style="113" customWidth="1"/>
    <col min="2" max="7" width="13" style="113" customWidth="1"/>
    <col min="8" max="8" width="24.140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505</v>
      </c>
      <c r="B10" s="193"/>
      <c r="C10" s="193"/>
      <c r="D10" s="193"/>
      <c r="E10" s="193"/>
      <c r="F10" s="193"/>
      <c r="G10" s="193"/>
      <c r="H10" s="193"/>
    </row>
    <row r="11" spans="1:8" ht="126.75" customHeight="1" x14ac:dyDescent="0.25">
      <c r="A11" s="174" t="s">
        <v>577</v>
      </c>
      <c r="B11" s="174"/>
      <c r="C11" s="174"/>
      <c r="D11" s="174"/>
      <c r="E11" s="174"/>
      <c r="F11" s="174"/>
      <c r="G11" s="174"/>
      <c r="H11" s="174"/>
    </row>
    <row r="12" spans="1:8" s="120" customFormat="1" ht="21.75" customHeight="1" x14ac:dyDescent="0.25">
      <c r="A12" s="174" t="s">
        <v>506</v>
      </c>
      <c r="B12" s="174"/>
      <c r="C12" s="174"/>
      <c r="D12" s="174"/>
      <c r="E12" s="174"/>
      <c r="F12" s="174"/>
      <c r="G12" s="174"/>
      <c r="H12" s="174"/>
    </row>
    <row r="13" spans="1:8" ht="31.5" customHeight="1" x14ac:dyDescent="0.25">
      <c r="A13" s="179" t="s">
        <v>507</v>
      </c>
      <c r="B13" s="179"/>
      <c r="C13" s="179"/>
      <c r="D13" s="179"/>
      <c r="E13" s="179"/>
      <c r="F13" s="179"/>
      <c r="G13" s="179"/>
      <c r="H13" s="179"/>
    </row>
    <row r="14" spans="1:8" ht="38.25" customHeight="1" x14ac:dyDescent="0.25">
      <c r="A14" s="179" t="s">
        <v>450</v>
      </c>
      <c r="B14" s="179"/>
      <c r="C14" s="179"/>
      <c r="D14" s="179"/>
      <c r="E14" s="179"/>
      <c r="F14" s="179"/>
      <c r="G14" s="179"/>
      <c r="H14" s="179"/>
    </row>
    <row r="15" spans="1:8" ht="16.5" customHeight="1" x14ac:dyDescent="0.25">
      <c r="A15" s="179" t="s">
        <v>508</v>
      </c>
      <c r="B15" s="179"/>
      <c r="C15" s="179"/>
      <c r="D15" s="179"/>
      <c r="E15" s="179"/>
      <c r="F15" s="179"/>
      <c r="G15" s="179"/>
      <c r="H15" s="179"/>
    </row>
    <row r="16" spans="1:8" ht="21.75" customHeight="1" x14ac:dyDescent="0.25">
      <c r="A16" s="179" t="s">
        <v>509</v>
      </c>
      <c r="B16" s="179"/>
      <c r="C16" s="179"/>
      <c r="D16" s="179"/>
      <c r="E16" s="179"/>
      <c r="F16" s="179"/>
      <c r="G16" s="179"/>
      <c r="H16" s="179"/>
    </row>
    <row r="17" spans="1:8" ht="29.25" customHeight="1" x14ac:dyDescent="0.25">
      <c r="A17" s="179" t="s">
        <v>510</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3" spans="1:8" ht="8.4499999999999993" customHeight="1" x14ac:dyDescent="0.25"/>
    <row r="24" spans="1:8" s="121" customFormat="1" ht="14.25" x14ac:dyDescent="0.25">
      <c r="A24" s="211" t="s">
        <v>26</v>
      </c>
      <c r="B24" s="211" t="s">
        <v>38</v>
      </c>
      <c r="C24" s="213" t="s">
        <v>19</v>
      </c>
      <c r="D24" s="213"/>
      <c r="E24" s="213" t="s">
        <v>0</v>
      </c>
      <c r="F24" s="213"/>
      <c r="G24" s="213"/>
    </row>
    <row r="25" spans="1:8" s="121" customFormat="1" ht="21.6" customHeight="1" x14ac:dyDescent="0.25">
      <c r="A25" s="212"/>
      <c r="B25" s="212"/>
      <c r="C25" s="122" t="s">
        <v>1</v>
      </c>
      <c r="D25" s="122" t="s">
        <v>2</v>
      </c>
      <c r="E25" s="122" t="s">
        <v>21</v>
      </c>
      <c r="F25" s="122" t="s">
        <v>22</v>
      </c>
      <c r="G25" s="122" t="s">
        <v>23</v>
      </c>
    </row>
    <row r="26" spans="1:8" ht="64.150000000000006" customHeight="1" x14ac:dyDescent="0.25">
      <c r="A26" s="123" t="s">
        <v>511</v>
      </c>
      <c r="B26" s="110">
        <v>5.5</v>
      </c>
      <c r="C26" s="110">
        <v>5.2</v>
      </c>
      <c r="D26" s="110">
        <v>5.2</v>
      </c>
      <c r="E26" s="110">
        <v>5.0999999999999996</v>
      </c>
      <c r="F26" s="110">
        <v>5.0999999999999996</v>
      </c>
      <c r="G26" s="110">
        <v>5.0999999999999996</v>
      </c>
    </row>
    <row r="27" spans="1:8" ht="21" customHeight="1" x14ac:dyDescent="0.25">
      <c r="A27" s="124" t="s">
        <v>512</v>
      </c>
      <c r="B27" s="110"/>
      <c r="C27" s="110"/>
      <c r="D27" s="110"/>
      <c r="E27" s="61"/>
      <c r="F27" s="61"/>
      <c r="G27" s="61"/>
    </row>
    <row r="28" spans="1:8" ht="33.75" customHeight="1" x14ac:dyDescent="0.25">
      <c r="A28" s="160" t="s">
        <v>380</v>
      </c>
      <c r="B28" s="110">
        <v>35861</v>
      </c>
      <c r="C28" s="110">
        <v>35834</v>
      </c>
      <c r="D28" s="110">
        <v>35384</v>
      </c>
      <c r="E28" s="110">
        <v>35384</v>
      </c>
      <c r="F28" s="110">
        <v>35384</v>
      </c>
      <c r="G28" s="110">
        <v>35384</v>
      </c>
    </row>
    <row r="29" spans="1:8" ht="36" customHeight="1" x14ac:dyDescent="0.25">
      <c r="A29" s="160" t="s">
        <v>379</v>
      </c>
      <c r="B29" s="110">
        <v>22008</v>
      </c>
      <c r="C29" s="110">
        <v>20903</v>
      </c>
      <c r="D29" s="110">
        <v>20903</v>
      </c>
      <c r="E29" s="110">
        <v>24263</v>
      </c>
      <c r="F29" s="110">
        <v>30982</v>
      </c>
      <c r="G29" s="110">
        <v>31355</v>
      </c>
    </row>
    <row r="30" spans="1:8" ht="49.5" customHeight="1" x14ac:dyDescent="0.25">
      <c r="A30" s="124" t="s">
        <v>41</v>
      </c>
      <c r="B30" s="55"/>
      <c r="C30" s="55"/>
      <c r="D30" s="55"/>
      <c r="E30" s="59"/>
      <c r="F30" s="59"/>
      <c r="G30" s="59"/>
    </row>
    <row r="31" spans="1:8" ht="45" customHeight="1" x14ac:dyDescent="0.25">
      <c r="A31" s="124" t="s">
        <v>384</v>
      </c>
      <c r="B31" s="125">
        <v>1646040</v>
      </c>
      <c r="C31" s="59">
        <v>1713054</v>
      </c>
      <c r="D31" s="59">
        <v>1778171</v>
      </c>
      <c r="E31" s="136">
        <v>1724655</v>
      </c>
      <c r="F31" s="136">
        <v>1763632</v>
      </c>
      <c r="G31" s="136">
        <v>1782657</v>
      </c>
    </row>
    <row r="32" spans="1:8" ht="19.5" customHeight="1" x14ac:dyDescent="0.25">
      <c r="A32" s="124" t="s">
        <v>385</v>
      </c>
      <c r="B32" s="125">
        <v>1646040</v>
      </c>
      <c r="C32" s="59">
        <v>1713054</v>
      </c>
      <c r="D32" s="59">
        <v>1778171</v>
      </c>
      <c r="E32" s="136">
        <v>1724655</v>
      </c>
      <c r="F32" s="136">
        <v>1763632</v>
      </c>
      <c r="G32" s="136">
        <v>1782657</v>
      </c>
    </row>
    <row r="33" spans="1:8" ht="63" customHeight="1" x14ac:dyDescent="0.25">
      <c r="A33" s="124" t="s">
        <v>56</v>
      </c>
      <c r="B33" s="55"/>
      <c r="C33" s="55"/>
      <c r="D33" s="55"/>
      <c r="E33" s="59"/>
      <c r="F33" s="59"/>
      <c r="G33" s="59"/>
    </row>
    <row r="35" spans="1:8" x14ac:dyDescent="0.25">
      <c r="A35" s="193" t="s">
        <v>446</v>
      </c>
      <c r="B35" s="193"/>
      <c r="C35" s="193"/>
      <c r="D35" s="193"/>
      <c r="E35" s="193"/>
      <c r="F35" s="193"/>
      <c r="G35" s="193"/>
    </row>
    <row r="36" spans="1:8" x14ac:dyDescent="0.25">
      <c r="A36" s="114" t="s">
        <v>49</v>
      </c>
    </row>
    <row r="38" spans="1:8" ht="44.45" customHeight="1" x14ac:dyDescent="0.25">
      <c r="A38" s="126" t="s">
        <v>42</v>
      </c>
      <c r="B38" s="126" t="s">
        <v>43</v>
      </c>
      <c r="C38" s="126" t="s">
        <v>44</v>
      </c>
      <c r="D38" s="126" t="s">
        <v>45</v>
      </c>
      <c r="E38" s="126" t="s">
        <v>46</v>
      </c>
      <c r="F38" s="126" t="s">
        <v>47</v>
      </c>
      <c r="G38" s="126" t="s">
        <v>45</v>
      </c>
      <c r="H38" s="126" t="s">
        <v>48</v>
      </c>
    </row>
    <row r="39" spans="1:8" s="115" customFormat="1" ht="22.5" customHeight="1" x14ac:dyDescent="0.25">
      <c r="A39" s="123" t="s">
        <v>371</v>
      </c>
      <c r="B39" s="58">
        <v>12</v>
      </c>
      <c r="C39" s="58">
        <v>12</v>
      </c>
      <c r="D39" s="58">
        <f>+C39-B39</f>
        <v>0</v>
      </c>
      <c r="E39" s="59">
        <v>1724655</v>
      </c>
      <c r="F39" s="59">
        <f>+E39</f>
        <v>1724655</v>
      </c>
      <c r="G39" s="127">
        <f>+F39-E39</f>
        <v>0</v>
      </c>
      <c r="H39" s="58"/>
    </row>
    <row r="40" spans="1:8" s="115" customFormat="1" hidden="1" x14ac:dyDescent="0.25">
      <c r="A40" s="123" t="s">
        <v>72</v>
      </c>
      <c r="B40" s="58"/>
      <c r="C40" s="58"/>
      <c r="D40" s="58"/>
      <c r="E40" s="59"/>
      <c r="F40" s="59">
        <f t="shared" ref="F40:F41" si="0">+E40</f>
        <v>0</v>
      </c>
      <c r="G40" s="127"/>
      <c r="H40" s="58"/>
    </row>
    <row r="41" spans="1:8" s="115" customFormat="1" ht="45" hidden="1" x14ac:dyDescent="0.25">
      <c r="A41" s="123" t="s">
        <v>73</v>
      </c>
      <c r="B41" s="58">
        <v>1</v>
      </c>
      <c r="C41" s="58">
        <v>1</v>
      </c>
      <c r="D41" s="58">
        <f>+C41-B41</f>
        <v>0</v>
      </c>
      <c r="E41" s="59">
        <v>124</v>
      </c>
      <c r="F41" s="59">
        <f t="shared" si="0"/>
        <v>124</v>
      </c>
      <c r="G41" s="127">
        <f>+F41-E41</f>
        <v>0</v>
      </c>
      <c r="H41" s="58"/>
    </row>
    <row r="42" spans="1:8" s="115" customFormat="1" ht="18" hidden="1" customHeight="1" x14ac:dyDescent="0.25">
      <c r="A42" s="123" t="s">
        <v>350</v>
      </c>
      <c r="B42" s="58"/>
      <c r="C42" s="58"/>
      <c r="D42" s="58"/>
      <c r="E42" s="59"/>
      <c r="F42" s="59"/>
      <c r="G42" s="127"/>
      <c r="H42" s="58"/>
    </row>
    <row r="44" spans="1:8" x14ac:dyDescent="0.25">
      <c r="A44" s="193" t="s">
        <v>446</v>
      </c>
      <c r="B44" s="193"/>
      <c r="C44" s="193"/>
      <c r="D44" s="193"/>
      <c r="E44" s="193"/>
      <c r="F44" s="193"/>
      <c r="G44" s="193"/>
    </row>
    <row r="45" spans="1:8" x14ac:dyDescent="0.25">
      <c r="A45" s="114" t="s">
        <v>50</v>
      </c>
    </row>
    <row r="47" spans="1:8" ht="43.15" customHeight="1" x14ac:dyDescent="0.25">
      <c r="A47" s="126" t="s">
        <v>42</v>
      </c>
      <c r="B47" s="126" t="s">
        <v>43</v>
      </c>
      <c r="C47" s="126" t="s">
        <v>44</v>
      </c>
      <c r="D47" s="126" t="s">
        <v>45</v>
      </c>
      <c r="E47" s="126" t="s">
        <v>46</v>
      </c>
      <c r="F47" s="126" t="s">
        <v>47</v>
      </c>
      <c r="G47" s="126" t="s">
        <v>45</v>
      </c>
      <c r="H47" s="126" t="s">
        <v>48</v>
      </c>
    </row>
    <row r="48" spans="1:8" s="115" customFormat="1" ht="17.25" customHeight="1" x14ac:dyDescent="0.25">
      <c r="A48" s="123" t="s">
        <v>371</v>
      </c>
      <c r="B48" s="58">
        <v>12</v>
      </c>
      <c r="C48" s="58">
        <v>12</v>
      </c>
      <c r="D48" s="58">
        <f>+C48-B48</f>
        <v>0</v>
      </c>
      <c r="E48" s="59">
        <v>1763632</v>
      </c>
      <c r="F48" s="59">
        <f>+E48</f>
        <v>1763632</v>
      </c>
      <c r="G48" s="127">
        <f>+F48-E48</f>
        <v>0</v>
      </c>
      <c r="H48" s="58"/>
    </row>
    <row r="50" spans="1:8" x14ac:dyDescent="0.25">
      <c r="A50" s="193" t="s">
        <v>446</v>
      </c>
      <c r="B50" s="193"/>
      <c r="C50" s="193"/>
      <c r="D50" s="193"/>
      <c r="E50" s="193"/>
      <c r="F50" s="193"/>
      <c r="G50" s="193"/>
    </row>
    <row r="51" spans="1:8" x14ac:dyDescent="0.25">
      <c r="A51" s="114" t="s">
        <v>51</v>
      </c>
    </row>
    <row r="53" spans="1:8" ht="42.6" customHeight="1" x14ac:dyDescent="0.25">
      <c r="A53" s="126" t="s">
        <v>42</v>
      </c>
      <c r="B53" s="126" t="s">
        <v>43</v>
      </c>
      <c r="C53" s="126" t="s">
        <v>44</v>
      </c>
      <c r="D53" s="126" t="s">
        <v>45</v>
      </c>
      <c r="E53" s="126" t="s">
        <v>46</v>
      </c>
      <c r="F53" s="126" t="s">
        <v>47</v>
      </c>
      <c r="G53" s="126" t="s">
        <v>45</v>
      </c>
      <c r="H53" s="126" t="s">
        <v>48</v>
      </c>
    </row>
    <row r="54" spans="1:8" s="115" customFormat="1" ht="17.25" customHeight="1" x14ac:dyDescent="0.25">
      <c r="A54" s="123" t="s">
        <v>371</v>
      </c>
      <c r="B54" s="58">
        <v>12</v>
      </c>
      <c r="C54" s="58">
        <v>12</v>
      </c>
      <c r="D54" s="58">
        <f>+C54-B54</f>
        <v>0</v>
      </c>
      <c r="E54" s="59">
        <v>1782657</v>
      </c>
      <c r="F54" s="59">
        <f>+E54</f>
        <v>1782657</v>
      </c>
      <c r="G54" s="127">
        <f>+F54-E54</f>
        <v>0</v>
      </c>
      <c r="H54" s="58"/>
    </row>
    <row r="57" spans="1:8" ht="15.75" x14ac:dyDescent="0.25">
      <c r="A57" s="209" t="s">
        <v>52</v>
      </c>
      <c r="B57" s="209"/>
      <c r="C57" s="209"/>
      <c r="D57" s="209"/>
      <c r="E57" s="209"/>
      <c r="F57" s="209"/>
      <c r="G57" s="209"/>
      <c r="H57" s="130" t="s">
        <v>392</v>
      </c>
    </row>
    <row r="58" spans="1:8" x14ac:dyDescent="0.25">
      <c r="B58" s="175"/>
      <c r="C58" s="175"/>
      <c r="D58" s="175"/>
      <c r="E58" s="175"/>
      <c r="F58" s="175"/>
      <c r="G58"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5:G35"/>
    <mergeCell ref="A44:G44"/>
    <mergeCell ref="A50:G50"/>
    <mergeCell ref="A57:G57"/>
    <mergeCell ref="B58:G58"/>
  </mergeCells>
  <pageMargins left="0.31496062992125984" right="0.11811023622047245" top="0.74803149606299213" bottom="0.35433070866141736" header="0.31496062992125984" footer="0.31496062992125984"/>
  <pageSetup paperSize="9" scale="75" orientation="landscape" r:id="rId1"/>
  <rowBreaks count="2" manualBreakCount="2">
    <brk id="29" max="7" man="1"/>
    <brk id="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57"/>
  <sheetViews>
    <sheetView view="pageBreakPreview" zoomScale="90" zoomScaleNormal="100" zoomScaleSheetLayoutView="90" workbookViewId="0">
      <selection activeCell="A15" sqref="A15:H15"/>
    </sheetView>
  </sheetViews>
  <sheetFormatPr defaultColWidth="9.140625" defaultRowHeight="15" x14ac:dyDescent="0.25"/>
  <cols>
    <col min="1" max="1" width="65.28515625" style="113" customWidth="1"/>
    <col min="2" max="7" width="14.42578125" style="113" customWidth="1"/>
    <col min="8" max="8" width="25.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513</v>
      </c>
      <c r="B10" s="193"/>
      <c r="C10" s="193"/>
      <c r="D10" s="193"/>
      <c r="E10" s="193"/>
      <c r="F10" s="193"/>
      <c r="G10" s="193"/>
      <c r="H10" s="193"/>
    </row>
    <row r="11" spans="1:8" ht="117.75" customHeight="1" x14ac:dyDescent="0.25">
      <c r="A11" s="174" t="s">
        <v>578</v>
      </c>
      <c r="B11" s="174"/>
      <c r="C11" s="174"/>
      <c r="D11" s="174"/>
      <c r="E11" s="174"/>
      <c r="F11" s="174"/>
      <c r="G11" s="174"/>
      <c r="H11" s="174"/>
    </row>
    <row r="12" spans="1:8" s="120" customFormat="1" ht="32.25" customHeight="1" x14ac:dyDescent="0.25">
      <c r="A12" s="174" t="s">
        <v>514</v>
      </c>
      <c r="B12" s="174"/>
      <c r="C12" s="174"/>
      <c r="D12" s="174"/>
      <c r="E12" s="174"/>
      <c r="F12" s="174"/>
      <c r="G12" s="174"/>
      <c r="H12" s="174"/>
    </row>
    <row r="13" spans="1:8" ht="27" customHeight="1" x14ac:dyDescent="0.25">
      <c r="A13" s="179" t="s">
        <v>515</v>
      </c>
      <c r="B13" s="179"/>
      <c r="C13" s="179"/>
      <c r="D13" s="179"/>
      <c r="E13" s="179"/>
      <c r="F13" s="179"/>
      <c r="G13" s="179"/>
      <c r="H13" s="179"/>
    </row>
    <row r="14" spans="1:8" ht="38.25" customHeight="1" x14ac:dyDescent="0.25">
      <c r="A14" s="179" t="s">
        <v>450</v>
      </c>
      <c r="B14" s="179"/>
      <c r="C14" s="179"/>
      <c r="D14" s="179"/>
      <c r="E14" s="179"/>
      <c r="F14" s="179"/>
      <c r="G14" s="179"/>
      <c r="H14" s="179"/>
    </row>
    <row r="15" spans="1:8" ht="28.5" customHeight="1" x14ac:dyDescent="0.25">
      <c r="A15" s="179" t="s">
        <v>516</v>
      </c>
      <c r="B15" s="179"/>
      <c r="C15" s="179"/>
      <c r="D15" s="179"/>
      <c r="E15" s="179"/>
      <c r="F15" s="179"/>
      <c r="G15" s="179"/>
      <c r="H15" s="179"/>
    </row>
    <row r="16" spans="1:8" ht="20.25" customHeight="1" x14ac:dyDescent="0.25">
      <c r="A16" s="179" t="s">
        <v>517</v>
      </c>
      <c r="B16" s="179"/>
      <c r="C16" s="179"/>
      <c r="D16" s="179"/>
      <c r="E16" s="179"/>
      <c r="F16" s="179"/>
      <c r="G16" s="179"/>
      <c r="H16" s="179"/>
    </row>
    <row r="17" spans="1:8" ht="42" customHeight="1" x14ac:dyDescent="0.25">
      <c r="A17" s="179" t="s">
        <v>466</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72" customHeight="1" x14ac:dyDescent="0.25">
      <c r="A26" s="123" t="s">
        <v>518</v>
      </c>
      <c r="B26" s="110">
        <v>100</v>
      </c>
      <c r="C26" s="110">
        <v>100</v>
      </c>
      <c r="D26" s="110">
        <v>100</v>
      </c>
      <c r="E26" s="59">
        <v>100</v>
      </c>
      <c r="F26" s="59">
        <v>100</v>
      </c>
      <c r="G26" s="59">
        <v>100</v>
      </c>
    </row>
    <row r="27" spans="1:8" ht="27.75" customHeight="1" x14ac:dyDescent="0.25">
      <c r="A27" s="123" t="s">
        <v>503</v>
      </c>
      <c r="B27" s="110">
        <v>4.9000000000000004</v>
      </c>
      <c r="C27" s="110">
        <v>4.9000000000000004</v>
      </c>
      <c r="D27" s="110">
        <v>4.9000000000000004</v>
      </c>
      <c r="E27" s="61" t="s">
        <v>386</v>
      </c>
      <c r="F27" s="61" t="s">
        <v>386</v>
      </c>
      <c r="G27" s="61" t="s">
        <v>504</v>
      </c>
      <c r="H27" s="141"/>
    </row>
    <row r="28" spans="1:8" ht="63.75" customHeight="1" x14ac:dyDescent="0.25">
      <c r="A28" s="124" t="s">
        <v>41</v>
      </c>
      <c r="B28" s="55"/>
      <c r="C28" s="55"/>
      <c r="D28" s="55"/>
      <c r="E28" s="59"/>
      <c r="F28" s="59"/>
      <c r="G28" s="59"/>
    </row>
    <row r="29" spans="1:8" ht="52.5" customHeight="1" x14ac:dyDescent="0.25">
      <c r="A29" s="124" t="s">
        <v>384</v>
      </c>
      <c r="B29" s="125">
        <v>51532</v>
      </c>
      <c r="C29" s="59">
        <v>100000</v>
      </c>
      <c r="D29" s="59">
        <v>44872</v>
      </c>
      <c r="E29" s="59">
        <v>34662</v>
      </c>
      <c r="F29" s="136">
        <v>25000</v>
      </c>
      <c r="G29" s="136">
        <v>25000</v>
      </c>
    </row>
    <row r="30" spans="1:8" ht="19.5" customHeight="1" x14ac:dyDescent="0.25">
      <c r="A30" s="124" t="s">
        <v>385</v>
      </c>
      <c r="B30" s="125">
        <v>51532</v>
      </c>
      <c r="C30" s="59">
        <v>100000</v>
      </c>
      <c r="D30" s="59">
        <v>44872</v>
      </c>
      <c r="E30" s="59">
        <v>34662</v>
      </c>
      <c r="F30" s="136">
        <v>25000</v>
      </c>
      <c r="G30" s="136">
        <v>25000</v>
      </c>
    </row>
    <row r="31" spans="1:8" ht="81.75" customHeight="1"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1.45" customHeight="1" x14ac:dyDescent="0.25">
      <c r="A36" s="126" t="s">
        <v>42</v>
      </c>
      <c r="B36" s="126" t="s">
        <v>43</v>
      </c>
      <c r="C36" s="126" t="s">
        <v>44</v>
      </c>
      <c r="D36" s="126" t="s">
        <v>45</v>
      </c>
      <c r="E36" s="126" t="s">
        <v>46</v>
      </c>
      <c r="F36" s="126" t="s">
        <v>47</v>
      </c>
      <c r="G36" s="126" t="s">
        <v>45</v>
      </c>
      <c r="H36" s="126" t="s">
        <v>48</v>
      </c>
    </row>
    <row r="37" spans="1:8" s="115" customFormat="1" ht="22.5" customHeight="1" x14ac:dyDescent="0.25">
      <c r="A37" s="123" t="s">
        <v>358</v>
      </c>
      <c r="B37" s="58">
        <v>447</v>
      </c>
      <c r="C37" s="58">
        <v>447</v>
      </c>
      <c r="D37" s="58">
        <f>+C37-B37</f>
        <v>0</v>
      </c>
      <c r="E37" s="59">
        <v>34662</v>
      </c>
      <c r="F37" s="59">
        <f>+E37</f>
        <v>34662</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x14ac:dyDescent="0.25">
      <c r="A41" s="111"/>
      <c r="E41" s="128"/>
      <c r="F41" s="128"/>
      <c r="G41" s="129"/>
    </row>
    <row r="43" spans="1:8" x14ac:dyDescent="0.25">
      <c r="A43" s="193" t="s">
        <v>446</v>
      </c>
      <c r="B43" s="193"/>
      <c r="C43" s="193"/>
      <c r="D43" s="193"/>
      <c r="E43" s="193"/>
      <c r="F43" s="193"/>
      <c r="G43" s="193"/>
    </row>
    <row r="44" spans="1:8" x14ac:dyDescent="0.25">
      <c r="A44" s="114" t="s">
        <v>50</v>
      </c>
    </row>
    <row r="46" spans="1:8" ht="42.6" customHeight="1" x14ac:dyDescent="0.25">
      <c r="A46" s="126" t="s">
        <v>42</v>
      </c>
      <c r="B46" s="126" t="s">
        <v>43</v>
      </c>
      <c r="C46" s="126" t="s">
        <v>44</v>
      </c>
      <c r="D46" s="126" t="s">
        <v>45</v>
      </c>
      <c r="E46" s="126" t="s">
        <v>46</v>
      </c>
      <c r="F46" s="126" t="s">
        <v>47</v>
      </c>
      <c r="G46" s="126" t="s">
        <v>45</v>
      </c>
      <c r="H46" s="126" t="s">
        <v>48</v>
      </c>
    </row>
    <row r="47" spans="1:8" s="115" customFormat="1" ht="27" customHeight="1" x14ac:dyDescent="0.25">
      <c r="A47" s="123" t="s">
        <v>358</v>
      </c>
      <c r="B47" s="58">
        <v>447</v>
      </c>
      <c r="C47" s="58">
        <v>447</v>
      </c>
      <c r="D47" s="58">
        <f>+C47-B47</f>
        <v>0</v>
      </c>
      <c r="E47" s="59">
        <v>25000</v>
      </c>
      <c r="F47" s="59">
        <f>+E47</f>
        <v>25000</v>
      </c>
      <c r="G47" s="127">
        <f>+F47-E47</f>
        <v>0</v>
      </c>
      <c r="H47" s="58"/>
    </row>
    <row r="49" spans="1:8" x14ac:dyDescent="0.25">
      <c r="A49" s="193" t="s">
        <v>446</v>
      </c>
      <c r="B49" s="193"/>
      <c r="C49" s="193"/>
      <c r="D49" s="193"/>
      <c r="E49" s="193"/>
      <c r="F49" s="193"/>
      <c r="G49" s="193"/>
    </row>
    <row r="50" spans="1:8" x14ac:dyDescent="0.25">
      <c r="A50" s="114" t="s">
        <v>51</v>
      </c>
    </row>
    <row r="52" spans="1:8" ht="43.9" customHeight="1" x14ac:dyDescent="0.25">
      <c r="A52" s="126" t="s">
        <v>42</v>
      </c>
      <c r="B52" s="126" t="s">
        <v>43</v>
      </c>
      <c r="C52" s="126" t="s">
        <v>44</v>
      </c>
      <c r="D52" s="126" t="s">
        <v>45</v>
      </c>
      <c r="E52" s="126" t="s">
        <v>46</v>
      </c>
      <c r="F52" s="126" t="s">
        <v>47</v>
      </c>
      <c r="G52" s="126" t="s">
        <v>45</v>
      </c>
      <c r="H52" s="126" t="s">
        <v>48</v>
      </c>
    </row>
    <row r="53" spans="1:8" s="115" customFormat="1" ht="24" customHeight="1" x14ac:dyDescent="0.25">
      <c r="A53" s="123" t="s">
        <v>358</v>
      </c>
      <c r="B53" s="58">
        <v>447</v>
      </c>
      <c r="C53" s="58">
        <v>447</v>
      </c>
      <c r="D53" s="58">
        <f>+C53-B53</f>
        <v>0</v>
      </c>
      <c r="E53" s="59">
        <v>25000</v>
      </c>
      <c r="F53" s="59">
        <f>+E53</f>
        <v>25000</v>
      </c>
      <c r="G53" s="127">
        <f>+F53-E53</f>
        <v>0</v>
      </c>
      <c r="H53" s="58"/>
    </row>
    <row r="56" spans="1:8" ht="15.75" x14ac:dyDescent="0.25">
      <c r="A56" s="209" t="s">
        <v>52</v>
      </c>
      <c r="B56" s="209"/>
      <c r="C56" s="209"/>
      <c r="D56" s="209"/>
      <c r="E56" s="209"/>
      <c r="F56" s="209"/>
      <c r="G56" s="209"/>
      <c r="H56" s="130" t="s">
        <v>392</v>
      </c>
    </row>
    <row r="57" spans="1:8" x14ac:dyDescent="0.25">
      <c r="B57" s="175"/>
      <c r="C57" s="175"/>
      <c r="D57" s="175"/>
      <c r="E57" s="175"/>
      <c r="F57" s="175"/>
      <c r="G57" s="175"/>
    </row>
  </sheetData>
  <mergeCells count="29">
    <mergeCell ref="A33:G33"/>
    <mergeCell ref="A43:G43"/>
    <mergeCell ref="A49:G49"/>
    <mergeCell ref="A56:G56"/>
    <mergeCell ref="B57:G57"/>
    <mergeCell ref="A20:G20"/>
    <mergeCell ref="A21:G21"/>
    <mergeCell ref="A22:G22"/>
    <mergeCell ref="A24:A25"/>
    <mergeCell ref="B24:B25"/>
    <mergeCell ref="C24:D24"/>
    <mergeCell ref="E24:G24"/>
    <mergeCell ref="A19:G19"/>
    <mergeCell ref="A7:H7"/>
    <mergeCell ref="A8:H8"/>
    <mergeCell ref="A10:H10"/>
    <mergeCell ref="A11:H11"/>
    <mergeCell ref="A12:H12"/>
    <mergeCell ref="A13:H13"/>
    <mergeCell ref="A14:H14"/>
    <mergeCell ref="A15:H15"/>
    <mergeCell ref="A16:H16"/>
    <mergeCell ref="A17:H17"/>
    <mergeCell ref="A18:G18"/>
    <mergeCell ref="A6:H6"/>
    <mergeCell ref="G1:H1"/>
    <mergeCell ref="G2:H2"/>
    <mergeCell ref="G3:H3"/>
    <mergeCell ref="A5:H5"/>
  </mergeCells>
  <pageMargins left="0.31496062992125984" right="0.31496062992125984" top="0.74803149606299213" bottom="0.35433070866141736" header="0.31496062992125984" footer="0.31496062992125984"/>
  <pageSetup paperSize="9" scale="72" orientation="landscape" r:id="rId1"/>
  <rowBreaks count="2" manualBreakCount="2">
    <brk id="28" max="7" man="1"/>
    <brk id="5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H58"/>
  <sheetViews>
    <sheetView view="pageBreakPreview" topLeftCell="A34" zoomScale="90" zoomScaleNormal="100" zoomScaleSheetLayoutView="90" workbookViewId="0">
      <selection activeCell="E38" sqref="E38"/>
    </sheetView>
  </sheetViews>
  <sheetFormatPr defaultColWidth="9.140625" defaultRowHeight="15" x14ac:dyDescent="0.25"/>
  <cols>
    <col min="1" max="1" width="73" style="113" customWidth="1"/>
    <col min="2" max="7" width="13.7109375" style="113" customWidth="1"/>
    <col min="8" max="8" width="25.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519</v>
      </c>
      <c r="B10" s="193"/>
      <c r="C10" s="193"/>
      <c r="D10" s="193"/>
      <c r="E10" s="193"/>
      <c r="F10" s="193"/>
      <c r="G10" s="193"/>
      <c r="H10" s="193"/>
    </row>
    <row r="11" spans="1:8" ht="119.25" customHeight="1" x14ac:dyDescent="0.25">
      <c r="A11" s="174" t="s">
        <v>579</v>
      </c>
      <c r="B11" s="174"/>
      <c r="C11" s="174"/>
      <c r="D11" s="174"/>
      <c r="E11" s="174"/>
      <c r="F11" s="174"/>
      <c r="G11" s="174"/>
      <c r="H11" s="174"/>
    </row>
    <row r="12" spans="1:8" s="120" customFormat="1" ht="39" customHeight="1" x14ac:dyDescent="0.25">
      <c r="A12" s="174" t="s">
        <v>520</v>
      </c>
      <c r="B12" s="174"/>
      <c r="C12" s="174"/>
      <c r="D12" s="174"/>
      <c r="E12" s="174"/>
      <c r="F12" s="174"/>
      <c r="G12" s="174"/>
      <c r="H12" s="174"/>
    </row>
    <row r="13" spans="1:8" ht="36.75" customHeight="1" x14ac:dyDescent="0.25">
      <c r="A13" s="179" t="s">
        <v>521</v>
      </c>
      <c r="B13" s="179"/>
      <c r="C13" s="179"/>
      <c r="D13" s="179"/>
      <c r="E13" s="179"/>
      <c r="F13" s="179"/>
      <c r="G13" s="179"/>
      <c r="H13" s="179"/>
    </row>
    <row r="14" spans="1:8" ht="38.25" customHeight="1" x14ac:dyDescent="0.25">
      <c r="A14" s="179" t="s">
        <v>450</v>
      </c>
      <c r="B14" s="179"/>
      <c r="C14" s="179"/>
      <c r="D14" s="179"/>
      <c r="E14" s="179"/>
      <c r="F14" s="179"/>
      <c r="G14" s="179"/>
      <c r="H14" s="179"/>
    </row>
    <row r="15" spans="1:8" ht="28.5" customHeight="1" x14ac:dyDescent="0.25">
      <c r="A15" s="179" t="s">
        <v>457</v>
      </c>
      <c r="B15" s="179"/>
      <c r="C15" s="179"/>
      <c r="D15" s="179"/>
      <c r="E15" s="179"/>
      <c r="F15" s="179"/>
      <c r="G15" s="179"/>
      <c r="H15" s="179"/>
    </row>
    <row r="16" spans="1:8" ht="27" customHeight="1" x14ac:dyDescent="0.25">
      <c r="A16" s="179" t="s">
        <v>458</v>
      </c>
      <c r="B16" s="179"/>
      <c r="C16" s="179"/>
      <c r="D16" s="179"/>
      <c r="E16" s="179"/>
      <c r="F16" s="179"/>
      <c r="G16" s="179"/>
      <c r="H16" s="179"/>
    </row>
    <row r="17" spans="1:8" ht="42" customHeight="1" x14ac:dyDescent="0.25">
      <c r="A17" s="179" t="s">
        <v>459</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81" customHeight="1" x14ac:dyDescent="0.25">
      <c r="A26" s="123" t="s">
        <v>522</v>
      </c>
      <c r="B26" s="110">
        <v>100</v>
      </c>
      <c r="C26" s="110">
        <v>100</v>
      </c>
      <c r="D26" s="110">
        <v>100</v>
      </c>
      <c r="E26" s="59">
        <v>100</v>
      </c>
      <c r="F26" s="59">
        <v>100</v>
      </c>
      <c r="G26" s="59">
        <v>100</v>
      </c>
    </row>
    <row r="27" spans="1:8" ht="47.25" customHeight="1" x14ac:dyDescent="0.25">
      <c r="A27" s="123" t="s">
        <v>552</v>
      </c>
      <c r="B27" s="110">
        <v>100</v>
      </c>
      <c r="C27" s="110">
        <v>100</v>
      </c>
      <c r="D27" s="110">
        <v>100</v>
      </c>
      <c r="E27" s="110">
        <v>100</v>
      </c>
      <c r="F27" s="110">
        <v>100</v>
      </c>
      <c r="G27" s="110">
        <v>100</v>
      </c>
    </row>
    <row r="28" spans="1:8" ht="47.25" customHeight="1" x14ac:dyDescent="0.25">
      <c r="A28" s="53" t="s">
        <v>393</v>
      </c>
      <c r="B28" s="138">
        <v>17</v>
      </c>
      <c r="C28" s="138">
        <v>17</v>
      </c>
      <c r="D28" s="138">
        <v>17</v>
      </c>
      <c r="E28" s="138">
        <v>16</v>
      </c>
      <c r="F28" s="138">
        <v>17</v>
      </c>
      <c r="G28" s="138">
        <v>17</v>
      </c>
    </row>
    <row r="29" spans="1:8" ht="54.75" customHeight="1" x14ac:dyDescent="0.25">
      <c r="A29" s="124" t="s">
        <v>41</v>
      </c>
      <c r="B29" s="55"/>
      <c r="C29" s="55"/>
      <c r="D29" s="55"/>
      <c r="E29" s="59"/>
      <c r="F29" s="59"/>
      <c r="G29" s="59"/>
    </row>
    <row r="30" spans="1:8" ht="54" customHeight="1" x14ac:dyDescent="0.25">
      <c r="A30" s="124" t="s">
        <v>384</v>
      </c>
      <c r="B30" s="125">
        <v>515739</v>
      </c>
      <c r="C30" s="59">
        <v>207530</v>
      </c>
      <c r="D30" s="59">
        <v>265062</v>
      </c>
      <c r="E30" s="137">
        <f>E31</f>
        <v>70738</v>
      </c>
      <c r="F30" s="137">
        <v>250000</v>
      </c>
      <c r="G30" s="137">
        <v>300000</v>
      </c>
    </row>
    <row r="31" spans="1:8" ht="19.5" customHeight="1" x14ac:dyDescent="0.25">
      <c r="A31" s="124" t="s">
        <v>385</v>
      </c>
      <c r="B31" s="125">
        <v>515739</v>
      </c>
      <c r="C31" s="59">
        <v>207530</v>
      </c>
      <c r="D31" s="59">
        <v>265062</v>
      </c>
      <c r="E31" s="137">
        <f>E38</f>
        <v>70738</v>
      </c>
      <c r="F31" s="137">
        <v>250000</v>
      </c>
      <c r="G31" s="137">
        <v>300000</v>
      </c>
    </row>
    <row r="32" spans="1:8" ht="78.75" customHeight="1" x14ac:dyDescent="0.25">
      <c r="A32" s="124" t="s">
        <v>56</v>
      </c>
      <c r="B32" s="55"/>
      <c r="C32" s="55"/>
      <c r="D32" s="55"/>
      <c r="E32" s="59"/>
      <c r="F32" s="59"/>
      <c r="G32" s="59"/>
    </row>
    <row r="34" spans="1:8" x14ac:dyDescent="0.25">
      <c r="A34" s="193" t="s">
        <v>446</v>
      </c>
      <c r="B34" s="193"/>
      <c r="C34" s="193"/>
      <c r="D34" s="193"/>
      <c r="E34" s="193"/>
      <c r="F34" s="193"/>
      <c r="G34" s="193"/>
    </row>
    <row r="35" spans="1:8" x14ac:dyDescent="0.25">
      <c r="A35" s="114" t="s">
        <v>49</v>
      </c>
    </row>
    <row r="37" spans="1:8" ht="39.6" customHeight="1" x14ac:dyDescent="0.25">
      <c r="A37" s="126" t="s">
        <v>42</v>
      </c>
      <c r="B37" s="126" t="s">
        <v>43</v>
      </c>
      <c r="C37" s="126" t="s">
        <v>44</v>
      </c>
      <c r="D37" s="126" t="s">
        <v>45</v>
      </c>
      <c r="E37" s="126" t="s">
        <v>46</v>
      </c>
      <c r="F37" s="126" t="s">
        <v>47</v>
      </c>
      <c r="G37" s="126" t="s">
        <v>45</v>
      </c>
      <c r="H37" s="126" t="s">
        <v>48</v>
      </c>
    </row>
    <row r="38" spans="1:8" s="115" customFormat="1" ht="35.25" customHeight="1" x14ac:dyDescent="0.25">
      <c r="A38" s="123" t="s">
        <v>393</v>
      </c>
      <c r="B38" s="58">
        <v>16</v>
      </c>
      <c r="C38" s="58">
        <v>16</v>
      </c>
      <c r="D38" s="58">
        <f>+C38-B38</f>
        <v>0</v>
      </c>
      <c r="E38" s="59">
        <f>65000+3152+2586</f>
        <v>70738</v>
      </c>
      <c r="F38" s="59">
        <f>+E38</f>
        <v>70738</v>
      </c>
      <c r="G38" s="127">
        <f>+F38-E38</f>
        <v>0</v>
      </c>
      <c r="H38" s="58"/>
    </row>
    <row r="39" spans="1:8" s="115" customFormat="1" hidden="1" x14ac:dyDescent="0.25">
      <c r="A39" s="123" t="s">
        <v>72</v>
      </c>
      <c r="B39" s="58"/>
      <c r="C39" s="58"/>
      <c r="D39" s="58"/>
      <c r="E39" s="59"/>
      <c r="F39" s="59">
        <f t="shared" ref="F39:F40" si="0">+E39</f>
        <v>0</v>
      </c>
      <c r="G39" s="127"/>
      <c r="H39" s="58"/>
    </row>
    <row r="40" spans="1:8" s="115" customFormat="1" ht="45" hidden="1" x14ac:dyDescent="0.25">
      <c r="A40" s="123" t="s">
        <v>73</v>
      </c>
      <c r="B40" s="58">
        <v>1</v>
      </c>
      <c r="C40" s="58">
        <v>1</v>
      </c>
      <c r="D40" s="58">
        <f>+C40-B40</f>
        <v>0</v>
      </c>
      <c r="E40" s="59">
        <v>124</v>
      </c>
      <c r="F40" s="59">
        <f t="shared" si="0"/>
        <v>124</v>
      </c>
      <c r="G40" s="127">
        <f>+F40-E40</f>
        <v>0</v>
      </c>
      <c r="H40" s="58"/>
    </row>
    <row r="41" spans="1:8" s="115" customFormat="1" ht="18" hidden="1" customHeight="1" x14ac:dyDescent="0.25">
      <c r="A41" s="123" t="s">
        <v>350</v>
      </c>
      <c r="B41" s="58"/>
      <c r="C41" s="58"/>
      <c r="D41" s="58"/>
      <c r="E41" s="59"/>
      <c r="F41" s="59"/>
      <c r="G41" s="127"/>
      <c r="H41" s="58"/>
    </row>
    <row r="42" spans="1:8" s="115" customFormat="1" x14ac:dyDescent="0.25">
      <c r="A42" s="111"/>
      <c r="E42" s="128"/>
      <c r="F42" s="128"/>
      <c r="G42" s="129"/>
    </row>
    <row r="44" spans="1:8" x14ac:dyDescent="0.25">
      <c r="A44" s="193" t="s">
        <v>446</v>
      </c>
      <c r="B44" s="193"/>
      <c r="C44" s="193"/>
      <c r="D44" s="193"/>
      <c r="E44" s="193"/>
      <c r="F44" s="193"/>
      <c r="G44" s="193"/>
    </row>
    <row r="45" spans="1:8" x14ac:dyDescent="0.25">
      <c r="A45" s="114" t="s">
        <v>50</v>
      </c>
    </row>
    <row r="47" spans="1:8" ht="41.45" customHeight="1" x14ac:dyDescent="0.25">
      <c r="A47" s="126" t="s">
        <v>42</v>
      </c>
      <c r="B47" s="126" t="s">
        <v>43</v>
      </c>
      <c r="C47" s="126" t="s">
        <v>44</v>
      </c>
      <c r="D47" s="126" t="s">
        <v>45</v>
      </c>
      <c r="E47" s="126" t="s">
        <v>46</v>
      </c>
      <c r="F47" s="126" t="s">
        <v>47</v>
      </c>
      <c r="G47" s="126" t="s">
        <v>45</v>
      </c>
      <c r="H47" s="126" t="s">
        <v>48</v>
      </c>
    </row>
    <row r="48" spans="1:8" s="115" customFormat="1" ht="42" customHeight="1" x14ac:dyDescent="0.25">
      <c r="A48" s="123" t="s">
        <v>393</v>
      </c>
      <c r="B48" s="58">
        <v>17</v>
      </c>
      <c r="C48" s="58">
        <v>17</v>
      </c>
      <c r="D48" s="58">
        <f>+C48-B48</f>
        <v>0</v>
      </c>
      <c r="E48" s="59">
        <v>250000</v>
      </c>
      <c r="F48" s="59">
        <f>+E48</f>
        <v>250000</v>
      </c>
      <c r="G48" s="127">
        <f>+F48-E48</f>
        <v>0</v>
      </c>
      <c r="H48" s="58"/>
    </row>
    <row r="50" spans="1:8" x14ac:dyDescent="0.25">
      <c r="A50" s="193" t="s">
        <v>446</v>
      </c>
      <c r="B50" s="193"/>
      <c r="C50" s="193"/>
      <c r="D50" s="193"/>
      <c r="E50" s="193"/>
      <c r="F50" s="193"/>
      <c r="G50" s="193"/>
    </row>
    <row r="51" spans="1:8" x14ac:dyDescent="0.25">
      <c r="A51" s="114" t="s">
        <v>51</v>
      </c>
    </row>
    <row r="53" spans="1:8" ht="40.9" customHeight="1" x14ac:dyDescent="0.25">
      <c r="A53" s="126" t="s">
        <v>42</v>
      </c>
      <c r="B53" s="126" t="s">
        <v>43</v>
      </c>
      <c r="C53" s="126" t="s">
        <v>44</v>
      </c>
      <c r="D53" s="126" t="s">
        <v>45</v>
      </c>
      <c r="E53" s="126" t="s">
        <v>46</v>
      </c>
      <c r="F53" s="126" t="s">
        <v>47</v>
      </c>
      <c r="G53" s="126" t="s">
        <v>45</v>
      </c>
      <c r="H53" s="126" t="s">
        <v>48</v>
      </c>
    </row>
    <row r="54" spans="1:8" s="115" customFormat="1" ht="42.75" customHeight="1" x14ac:dyDescent="0.25">
      <c r="A54" s="123" t="s">
        <v>393</v>
      </c>
      <c r="B54" s="58">
        <v>17</v>
      </c>
      <c r="C54" s="58">
        <v>17</v>
      </c>
      <c r="D54" s="58">
        <f>+C54-B54</f>
        <v>0</v>
      </c>
      <c r="E54" s="59">
        <v>300000</v>
      </c>
      <c r="F54" s="59">
        <f>+E54</f>
        <v>300000</v>
      </c>
      <c r="G54" s="127">
        <f>+F54-E54</f>
        <v>0</v>
      </c>
      <c r="H54" s="58"/>
    </row>
    <row r="57" spans="1:8" ht="15.75" x14ac:dyDescent="0.25">
      <c r="A57" s="209" t="s">
        <v>52</v>
      </c>
      <c r="B57" s="209"/>
      <c r="C57" s="209"/>
      <c r="D57" s="209"/>
      <c r="E57" s="209"/>
      <c r="F57" s="209"/>
      <c r="G57" s="209"/>
      <c r="H57" s="130" t="s">
        <v>557</v>
      </c>
    </row>
    <row r="58" spans="1:8" x14ac:dyDescent="0.25">
      <c r="B58" s="175"/>
      <c r="C58" s="175"/>
      <c r="D58" s="175"/>
      <c r="E58" s="175"/>
      <c r="F58" s="175"/>
      <c r="G58"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4:G34"/>
    <mergeCell ref="A44:G44"/>
    <mergeCell ref="A50:G50"/>
    <mergeCell ref="A57:G57"/>
    <mergeCell ref="B58:G58"/>
  </mergeCells>
  <pageMargins left="0.31496062992125984" right="0.31496062992125984" top="0.74803149606299213" bottom="0.15748031496062992" header="0.31496062992125984" footer="0.31496062992125984"/>
  <pageSetup paperSize="9" scale="70" orientation="landscape" r:id="rId1"/>
  <rowBreaks count="1" manualBreakCount="1">
    <brk id="28"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I80"/>
  <sheetViews>
    <sheetView view="pageBreakPreview" topLeftCell="A31" zoomScaleNormal="100" zoomScaleSheetLayoutView="100" workbookViewId="0">
      <selection activeCell="A40" sqref="A40:XFD53"/>
    </sheetView>
  </sheetViews>
  <sheetFormatPr defaultColWidth="9.140625" defaultRowHeight="15" x14ac:dyDescent="0.25"/>
  <cols>
    <col min="1" max="1" width="94.42578125" style="113" customWidth="1"/>
    <col min="2" max="2" width="18.85546875" style="113" customWidth="1"/>
    <col min="3" max="3" width="18.7109375" style="113" customWidth="1"/>
    <col min="4" max="4" width="20" style="113" customWidth="1"/>
    <col min="5" max="5" width="21.28515625" style="113" customWidth="1"/>
    <col min="6" max="6" width="18.7109375" style="113" customWidth="1"/>
    <col min="7" max="7" width="19.140625" style="113" customWidth="1"/>
    <col min="8" max="8" width="25.28515625" style="113" customWidth="1"/>
    <col min="9" max="9" width="10.85546875" style="113" bestFit="1" customWidth="1"/>
    <col min="10" max="16384" width="9.140625" style="113"/>
  </cols>
  <sheetData>
    <row r="1" spans="1:8" x14ac:dyDescent="0.25">
      <c r="G1" s="175" t="s">
        <v>3</v>
      </c>
      <c r="H1" s="175"/>
    </row>
    <row r="2" spans="1:8" x14ac:dyDescent="0.25">
      <c r="G2" s="175" t="s">
        <v>4</v>
      </c>
      <c r="H2" s="175"/>
    </row>
    <row r="3" spans="1:8" x14ac:dyDescent="0.25">
      <c r="G3" s="175" t="s">
        <v>69</v>
      </c>
      <c r="H3" s="175"/>
    </row>
    <row r="4" spans="1:8" x14ac:dyDescent="0.25">
      <c r="G4" s="175" t="s">
        <v>6</v>
      </c>
      <c r="H4" s="175"/>
    </row>
    <row r="6" spans="1:8" s="114" customFormat="1" ht="14.25" x14ac:dyDescent="0.25">
      <c r="A6" s="178" t="s">
        <v>70</v>
      </c>
      <c r="B6" s="178"/>
      <c r="C6" s="178"/>
      <c r="D6" s="178"/>
      <c r="E6" s="178"/>
      <c r="F6" s="178"/>
      <c r="G6" s="178"/>
      <c r="H6" s="178"/>
    </row>
    <row r="7" spans="1:8" s="114" customFormat="1" ht="14.25" x14ac:dyDescent="0.25">
      <c r="A7" s="215" t="s">
        <v>95</v>
      </c>
      <c r="B7" s="215"/>
      <c r="C7" s="215"/>
      <c r="D7" s="215"/>
      <c r="E7" s="215"/>
      <c r="F7" s="215"/>
      <c r="G7" s="215"/>
      <c r="H7" s="215"/>
    </row>
    <row r="8" spans="1:8" s="114" customFormat="1" ht="14.25" x14ac:dyDescent="0.25">
      <c r="A8" s="214" t="s">
        <v>58</v>
      </c>
      <c r="B8" s="214"/>
      <c r="C8" s="214"/>
      <c r="D8" s="214"/>
      <c r="E8" s="214"/>
      <c r="F8" s="214"/>
      <c r="G8" s="214"/>
      <c r="H8" s="214"/>
    </row>
    <row r="9" spans="1:8" s="114" customFormat="1" ht="14.25" x14ac:dyDescent="0.25">
      <c r="A9" s="178" t="s">
        <v>40</v>
      </c>
      <c r="B9" s="178"/>
      <c r="C9" s="178"/>
      <c r="D9" s="178"/>
      <c r="E9" s="178"/>
      <c r="F9" s="178"/>
      <c r="G9" s="178"/>
      <c r="H9" s="178"/>
    </row>
    <row r="11" spans="1:8" x14ac:dyDescent="0.25">
      <c r="A11" s="193" t="s">
        <v>523</v>
      </c>
      <c r="B11" s="193"/>
      <c r="C11" s="193"/>
      <c r="D11" s="193"/>
      <c r="E11" s="193"/>
      <c r="F11" s="193"/>
      <c r="G11" s="193"/>
      <c r="H11" s="193"/>
    </row>
    <row r="12" spans="1:8" ht="73.5" customHeight="1" x14ac:dyDescent="0.25">
      <c r="A12" s="174" t="s">
        <v>580</v>
      </c>
      <c r="B12" s="174"/>
      <c r="C12" s="174"/>
      <c r="D12" s="174"/>
      <c r="E12" s="174"/>
      <c r="F12" s="174"/>
      <c r="G12" s="174"/>
      <c r="H12" s="174"/>
    </row>
    <row r="13" spans="1:8" s="120" customFormat="1" ht="16.5" customHeight="1" x14ac:dyDescent="0.25">
      <c r="A13" s="174" t="s">
        <v>524</v>
      </c>
      <c r="B13" s="174"/>
      <c r="C13" s="174"/>
      <c r="D13" s="174"/>
      <c r="E13" s="174"/>
      <c r="F13" s="174"/>
      <c r="G13" s="174"/>
      <c r="H13" s="174"/>
    </row>
    <row r="14" spans="1:8" ht="42" customHeight="1" x14ac:dyDescent="0.25">
      <c r="A14" s="179" t="s">
        <v>464</v>
      </c>
      <c r="B14" s="179"/>
      <c r="C14" s="179"/>
      <c r="D14" s="179"/>
      <c r="E14" s="179"/>
      <c r="F14" s="179"/>
      <c r="G14" s="179"/>
      <c r="H14" s="179"/>
    </row>
    <row r="15" spans="1:8" ht="38.25" customHeight="1" x14ac:dyDescent="0.25">
      <c r="A15" s="179" t="s">
        <v>450</v>
      </c>
      <c r="B15" s="179"/>
      <c r="C15" s="179"/>
      <c r="D15" s="179"/>
      <c r="E15" s="179"/>
      <c r="F15" s="179"/>
      <c r="G15" s="179"/>
      <c r="H15" s="179"/>
    </row>
    <row r="16" spans="1:8" ht="28.5" customHeight="1" x14ac:dyDescent="0.25">
      <c r="A16" s="179" t="s">
        <v>465</v>
      </c>
      <c r="B16" s="179"/>
      <c r="C16" s="179"/>
      <c r="D16" s="179"/>
      <c r="E16" s="179"/>
      <c r="F16" s="179"/>
      <c r="G16" s="179"/>
      <c r="H16" s="179"/>
    </row>
    <row r="17" spans="1:8" ht="20.25" customHeight="1" x14ac:dyDescent="0.25">
      <c r="A17" s="179" t="s">
        <v>452</v>
      </c>
      <c r="B17" s="179"/>
      <c r="C17" s="179"/>
      <c r="D17" s="179"/>
      <c r="E17" s="179"/>
      <c r="F17" s="179"/>
      <c r="G17" s="179"/>
      <c r="H17" s="179"/>
    </row>
    <row r="18" spans="1:8" ht="42" customHeight="1" x14ac:dyDescent="0.25">
      <c r="A18" s="179" t="s">
        <v>466</v>
      </c>
      <c r="B18" s="179"/>
      <c r="C18" s="179"/>
      <c r="D18" s="179"/>
      <c r="E18" s="179"/>
      <c r="F18" s="179"/>
      <c r="G18" s="179"/>
      <c r="H18" s="179"/>
    </row>
    <row r="19" spans="1:8" x14ac:dyDescent="0.25">
      <c r="A19" s="210" t="s">
        <v>439</v>
      </c>
      <c r="B19" s="210"/>
      <c r="C19" s="210"/>
      <c r="D19" s="210"/>
      <c r="E19" s="210"/>
      <c r="F19" s="210"/>
      <c r="G19" s="210"/>
    </row>
    <row r="20" spans="1:8" x14ac:dyDescent="0.25">
      <c r="A20" s="210" t="s">
        <v>440</v>
      </c>
      <c r="B20" s="210"/>
      <c r="C20" s="210"/>
      <c r="D20" s="210"/>
      <c r="E20" s="210"/>
      <c r="F20" s="210"/>
      <c r="G20" s="210"/>
    </row>
    <row r="21" spans="1:8" x14ac:dyDescent="0.25">
      <c r="A21" s="210" t="s">
        <v>441</v>
      </c>
      <c r="B21" s="210"/>
      <c r="C21" s="210"/>
      <c r="D21" s="210"/>
      <c r="E21" s="210"/>
      <c r="F21" s="210"/>
      <c r="G21" s="210"/>
    </row>
    <row r="22" spans="1:8" x14ac:dyDescent="0.25">
      <c r="A22" s="210" t="s">
        <v>442</v>
      </c>
      <c r="B22" s="210"/>
      <c r="C22" s="210"/>
      <c r="D22" s="210"/>
      <c r="E22" s="210"/>
      <c r="F22" s="210"/>
      <c r="G22" s="210"/>
    </row>
    <row r="23" spans="1:8" x14ac:dyDescent="0.25">
      <c r="A23" s="210" t="s">
        <v>443</v>
      </c>
      <c r="B23" s="210"/>
      <c r="C23" s="210"/>
      <c r="D23" s="210"/>
      <c r="E23" s="210"/>
      <c r="F23" s="210"/>
      <c r="G23" s="210"/>
    </row>
    <row r="25" spans="1:8" s="121" customFormat="1" ht="14.25" x14ac:dyDescent="0.25">
      <c r="A25" s="211" t="s">
        <v>26</v>
      </c>
      <c r="B25" s="211" t="s">
        <v>38</v>
      </c>
      <c r="C25" s="213" t="s">
        <v>19</v>
      </c>
      <c r="D25" s="213"/>
      <c r="E25" s="213" t="s">
        <v>0</v>
      </c>
      <c r="F25" s="213"/>
      <c r="G25" s="213"/>
    </row>
    <row r="26" spans="1:8" s="121" customFormat="1" ht="14.25" x14ac:dyDescent="0.25">
      <c r="A26" s="212"/>
      <c r="B26" s="212"/>
      <c r="C26" s="122" t="s">
        <v>1</v>
      </c>
      <c r="D26" s="122" t="s">
        <v>2</v>
      </c>
      <c r="E26" s="122" t="s">
        <v>21</v>
      </c>
      <c r="F26" s="122" t="s">
        <v>22</v>
      </c>
      <c r="G26" s="122" t="s">
        <v>23</v>
      </c>
    </row>
    <row r="27" spans="1:8" ht="66" customHeight="1" x14ac:dyDescent="0.25">
      <c r="A27" s="123" t="s">
        <v>511</v>
      </c>
      <c r="B27" s="110">
        <v>5.5</v>
      </c>
      <c r="C27" s="110">
        <v>5.2</v>
      </c>
      <c r="D27" s="110">
        <v>5.2</v>
      </c>
      <c r="E27" s="110">
        <v>5.0999999999999996</v>
      </c>
      <c r="F27" s="110">
        <v>5.0999999999999996</v>
      </c>
      <c r="G27" s="110">
        <v>5.0999999999999996</v>
      </c>
    </row>
    <row r="28" spans="1:8" ht="25.5" customHeight="1" x14ac:dyDescent="0.25">
      <c r="A28" s="124" t="s">
        <v>525</v>
      </c>
      <c r="B28" s="110"/>
      <c r="C28" s="110"/>
      <c r="D28" s="110"/>
      <c r="E28" s="61"/>
      <c r="F28" s="61"/>
      <c r="G28" s="61"/>
    </row>
    <row r="29" spans="1:8" ht="36" customHeight="1" x14ac:dyDescent="0.25">
      <c r="A29" s="139" t="s">
        <v>380</v>
      </c>
      <c r="B29" s="110">
        <v>35861</v>
      </c>
      <c r="C29" s="110">
        <v>35834</v>
      </c>
      <c r="D29" s="110">
        <v>35384</v>
      </c>
      <c r="E29" s="110">
        <v>35384</v>
      </c>
      <c r="F29" s="110">
        <v>35384</v>
      </c>
      <c r="G29" s="110">
        <v>35384</v>
      </c>
    </row>
    <row r="30" spans="1:8" ht="38.450000000000003" customHeight="1" x14ac:dyDescent="0.25">
      <c r="A30" s="139" t="s">
        <v>379</v>
      </c>
      <c r="B30" s="110">
        <v>22008</v>
      </c>
      <c r="C30" s="110">
        <v>20903</v>
      </c>
      <c r="D30" s="110">
        <v>20903</v>
      </c>
      <c r="E30" s="110">
        <v>24263</v>
      </c>
      <c r="F30" s="110">
        <v>30982</v>
      </c>
      <c r="G30" s="110">
        <v>31355</v>
      </c>
    </row>
    <row r="31" spans="1:8" ht="58.5" customHeight="1" x14ac:dyDescent="0.25">
      <c r="A31" s="124" t="s">
        <v>41</v>
      </c>
      <c r="B31" s="55"/>
      <c r="C31" s="55"/>
      <c r="D31" s="55"/>
      <c r="E31" s="59"/>
      <c r="F31" s="59"/>
      <c r="G31" s="59"/>
    </row>
    <row r="32" spans="1:8" ht="42.75" x14ac:dyDescent="0.25">
      <c r="A32" s="124" t="s">
        <v>384</v>
      </c>
      <c r="B32" s="125">
        <v>14715222</v>
      </c>
      <c r="C32" s="59">
        <v>20490554</v>
      </c>
      <c r="D32" s="59">
        <v>16566110</v>
      </c>
      <c r="E32" s="136">
        <f>SUM(E40:E52)</f>
        <v>10469536</v>
      </c>
      <c r="F32" s="136">
        <v>18832582</v>
      </c>
      <c r="G32" s="136">
        <v>18832582</v>
      </c>
    </row>
    <row r="33" spans="1:8" ht="19.5" customHeight="1" x14ac:dyDescent="0.25">
      <c r="A33" s="124" t="s">
        <v>385</v>
      </c>
      <c r="B33" s="125">
        <v>14715222</v>
      </c>
      <c r="C33" s="59">
        <v>20490554</v>
      </c>
      <c r="D33" s="59">
        <v>16566110</v>
      </c>
      <c r="E33" s="136">
        <f>E32</f>
        <v>10469536</v>
      </c>
      <c r="F33" s="136">
        <v>18832582</v>
      </c>
      <c r="G33" s="136">
        <v>18832582</v>
      </c>
    </row>
    <row r="34" spans="1:8" ht="72.75" customHeight="1" x14ac:dyDescent="0.25">
      <c r="A34" s="124" t="s">
        <v>56</v>
      </c>
      <c r="B34" s="55"/>
      <c r="C34" s="55"/>
      <c r="D34" s="55"/>
      <c r="E34" s="59"/>
      <c r="F34" s="59"/>
      <c r="G34" s="59"/>
    </row>
    <row r="36" spans="1:8" x14ac:dyDescent="0.25">
      <c r="A36" s="193" t="s">
        <v>446</v>
      </c>
      <c r="B36" s="193"/>
      <c r="C36" s="193"/>
      <c r="D36" s="193"/>
      <c r="E36" s="193"/>
      <c r="F36" s="193"/>
      <c r="G36" s="193"/>
    </row>
    <row r="37" spans="1:8" x14ac:dyDescent="0.25">
      <c r="A37" s="157" t="s">
        <v>49</v>
      </c>
    </row>
    <row r="39" spans="1:8" ht="46.9" customHeight="1" x14ac:dyDescent="0.25">
      <c r="A39" s="126" t="s">
        <v>42</v>
      </c>
      <c r="B39" s="126" t="s">
        <v>43</v>
      </c>
      <c r="C39" s="126" t="s">
        <v>44</v>
      </c>
      <c r="D39" s="126" t="s">
        <v>45</v>
      </c>
      <c r="E39" s="126" t="s">
        <v>46</v>
      </c>
      <c r="F39" s="126" t="s">
        <v>47</v>
      </c>
      <c r="G39" s="126" t="s">
        <v>45</v>
      </c>
      <c r="H39" s="126" t="s">
        <v>48</v>
      </c>
    </row>
    <row r="40" spans="1:8" s="115" customFormat="1" ht="18" customHeight="1" x14ac:dyDescent="0.25">
      <c r="A40" s="123" t="s">
        <v>351</v>
      </c>
      <c r="B40" s="144">
        <v>275</v>
      </c>
      <c r="C40" s="144">
        <v>275</v>
      </c>
      <c r="D40" s="58">
        <f>+C40-B40</f>
        <v>0</v>
      </c>
      <c r="E40" s="59">
        <v>200000</v>
      </c>
      <c r="F40" s="59">
        <f>+E40</f>
        <v>200000</v>
      </c>
      <c r="G40" s="127">
        <f>+F40-E40</f>
        <v>0</v>
      </c>
      <c r="H40" s="58"/>
    </row>
    <row r="41" spans="1:8" s="115" customFormat="1" hidden="1" x14ac:dyDescent="0.25">
      <c r="A41" s="123" t="s">
        <v>72</v>
      </c>
      <c r="B41" s="144"/>
      <c r="C41" s="144"/>
      <c r="D41" s="58">
        <f t="shared" ref="D41:D50" si="0">+C41-B41</f>
        <v>0</v>
      </c>
      <c r="E41" s="59"/>
      <c r="F41" s="59">
        <f t="shared" ref="F41:F50" si="1">+E41</f>
        <v>0</v>
      </c>
      <c r="G41" s="127">
        <f t="shared" ref="G41:G50" si="2">+F41-E41</f>
        <v>0</v>
      </c>
      <c r="H41" s="58"/>
    </row>
    <row r="42" spans="1:8" s="115" customFormat="1" ht="23.25" customHeight="1" x14ac:dyDescent="0.25">
      <c r="A42" s="123" t="s">
        <v>341</v>
      </c>
      <c r="B42" s="144">
        <v>2420</v>
      </c>
      <c r="C42" s="144">
        <v>2420</v>
      </c>
      <c r="D42" s="58">
        <f t="shared" si="0"/>
        <v>0</v>
      </c>
      <c r="E42" s="59">
        <v>3208228</v>
      </c>
      <c r="F42" s="59">
        <f t="shared" si="1"/>
        <v>3208228</v>
      </c>
      <c r="G42" s="127">
        <f t="shared" si="2"/>
        <v>0</v>
      </c>
      <c r="H42" s="58"/>
    </row>
    <row r="43" spans="1:8" s="115" customFormat="1" ht="23.25" customHeight="1" x14ac:dyDescent="0.25">
      <c r="A43" s="123" t="s">
        <v>342</v>
      </c>
      <c r="B43" s="144">
        <v>4600</v>
      </c>
      <c r="C43" s="144">
        <v>4600</v>
      </c>
      <c r="D43" s="58">
        <f t="shared" si="0"/>
        <v>0</v>
      </c>
      <c r="E43" s="59">
        <v>3769536</v>
      </c>
      <c r="F43" s="59">
        <f t="shared" si="1"/>
        <v>3769536</v>
      </c>
      <c r="G43" s="127">
        <f t="shared" si="2"/>
        <v>0</v>
      </c>
      <c r="H43" s="58"/>
    </row>
    <row r="44" spans="1:8" s="115" customFormat="1" hidden="1" x14ac:dyDescent="0.25">
      <c r="A44" s="123" t="s">
        <v>343</v>
      </c>
      <c r="B44" s="144"/>
      <c r="C44" s="144"/>
      <c r="D44" s="58">
        <f t="shared" si="0"/>
        <v>0</v>
      </c>
      <c r="E44" s="59">
        <v>0</v>
      </c>
      <c r="F44" s="59">
        <f t="shared" si="1"/>
        <v>0</v>
      </c>
      <c r="G44" s="127">
        <f t="shared" si="2"/>
        <v>0</v>
      </c>
      <c r="H44" s="58"/>
    </row>
    <row r="45" spans="1:8" s="115" customFormat="1" hidden="1" x14ac:dyDescent="0.25">
      <c r="A45" s="123" t="s">
        <v>344</v>
      </c>
      <c r="B45" s="144"/>
      <c r="C45" s="144"/>
      <c r="D45" s="58">
        <f t="shared" si="0"/>
        <v>0</v>
      </c>
      <c r="E45" s="59">
        <v>0</v>
      </c>
      <c r="F45" s="59">
        <f t="shared" si="1"/>
        <v>0</v>
      </c>
      <c r="G45" s="127">
        <f t="shared" si="2"/>
        <v>0</v>
      </c>
      <c r="H45" s="58"/>
    </row>
    <row r="46" spans="1:8" s="115" customFormat="1" ht="18.75" customHeight="1" x14ac:dyDescent="0.25">
      <c r="A46" s="123" t="s">
        <v>345</v>
      </c>
      <c r="B46" s="144">
        <v>750</v>
      </c>
      <c r="C46" s="144">
        <v>750</v>
      </c>
      <c r="D46" s="58">
        <f t="shared" si="0"/>
        <v>0</v>
      </c>
      <c r="E46" s="15">
        <f>2100000-680374</f>
        <v>1419626</v>
      </c>
      <c r="F46" s="15">
        <f t="shared" si="1"/>
        <v>1419626</v>
      </c>
      <c r="G46" s="127">
        <f t="shared" si="2"/>
        <v>0</v>
      </c>
      <c r="H46" s="58"/>
    </row>
    <row r="47" spans="1:8" s="115" customFormat="1" ht="18" hidden="1" customHeight="1" x14ac:dyDescent="0.25">
      <c r="A47" s="123" t="s">
        <v>346</v>
      </c>
      <c r="B47" s="144"/>
      <c r="C47" s="144"/>
      <c r="D47" s="58">
        <f t="shared" si="0"/>
        <v>0</v>
      </c>
      <c r="E47" s="15">
        <v>0</v>
      </c>
      <c r="F47" s="15">
        <f t="shared" si="1"/>
        <v>0</v>
      </c>
      <c r="G47" s="127">
        <f t="shared" si="2"/>
        <v>0</v>
      </c>
      <c r="H47" s="58"/>
    </row>
    <row r="48" spans="1:8" s="115" customFormat="1" ht="24.75" customHeight="1" x14ac:dyDescent="0.25">
      <c r="A48" s="123" t="s">
        <v>349</v>
      </c>
      <c r="B48" s="144">
        <v>820</v>
      </c>
      <c r="C48" s="144">
        <v>820</v>
      </c>
      <c r="D48" s="58">
        <f t="shared" si="0"/>
        <v>0</v>
      </c>
      <c r="E48" s="15">
        <f>924500+494100</f>
        <v>1418600</v>
      </c>
      <c r="F48" s="15">
        <f t="shared" si="1"/>
        <v>1418600</v>
      </c>
      <c r="G48" s="127">
        <f t="shared" si="2"/>
        <v>0</v>
      </c>
      <c r="H48" s="58"/>
    </row>
    <row r="49" spans="1:9" s="115" customFormat="1" ht="18" customHeight="1" x14ac:dyDescent="0.25">
      <c r="A49" s="123" t="s">
        <v>347</v>
      </c>
      <c r="B49" s="144">
        <v>750</v>
      </c>
      <c r="C49" s="144">
        <v>750</v>
      </c>
      <c r="D49" s="58">
        <f t="shared" si="0"/>
        <v>0</v>
      </c>
      <c r="E49" s="15">
        <f>167996+111997</f>
        <v>279993</v>
      </c>
      <c r="F49" s="15">
        <f t="shared" si="1"/>
        <v>279993</v>
      </c>
      <c r="G49" s="127">
        <f t="shared" si="2"/>
        <v>0</v>
      </c>
      <c r="H49" s="58"/>
    </row>
    <row r="50" spans="1:9" s="115" customFormat="1" ht="18" customHeight="1" x14ac:dyDescent="0.25">
      <c r="A50" s="123" t="s">
        <v>348</v>
      </c>
      <c r="B50" s="144">
        <v>335</v>
      </c>
      <c r="C50" s="144">
        <v>335</v>
      </c>
      <c r="D50" s="58">
        <f t="shared" si="0"/>
        <v>0</v>
      </c>
      <c r="E50" s="15">
        <f>99276+42246</f>
        <v>141522</v>
      </c>
      <c r="F50" s="15">
        <f t="shared" si="1"/>
        <v>141522</v>
      </c>
      <c r="G50" s="127">
        <f t="shared" si="2"/>
        <v>0</v>
      </c>
      <c r="H50" s="58"/>
    </row>
    <row r="51" spans="1:9" s="115" customFormat="1" ht="18" hidden="1" customHeight="1" x14ac:dyDescent="0.25">
      <c r="A51" s="123" t="s">
        <v>350</v>
      </c>
      <c r="B51" s="144"/>
      <c r="C51" s="144"/>
      <c r="D51" s="58"/>
      <c r="E51" s="59"/>
      <c r="F51" s="59"/>
      <c r="G51" s="127"/>
      <c r="H51" s="58"/>
    </row>
    <row r="52" spans="1:9" s="115" customFormat="1" x14ac:dyDescent="0.25">
      <c r="A52" s="123" t="s">
        <v>558</v>
      </c>
      <c r="B52" s="144">
        <v>33</v>
      </c>
      <c r="C52" s="144">
        <v>33</v>
      </c>
      <c r="D52" s="58">
        <v>0</v>
      </c>
      <c r="E52" s="59">
        <v>32031</v>
      </c>
      <c r="F52" s="59">
        <v>32031</v>
      </c>
      <c r="G52" s="127">
        <v>0</v>
      </c>
      <c r="H52" s="58"/>
    </row>
    <row r="54" spans="1:9" x14ac:dyDescent="0.25">
      <c r="A54" s="193" t="s">
        <v>446</v>
      </c>
      <c r="B54" s="193"/>
      <c r="C54" s="193"/>
      <c r="D54" s="193"/>
      <c r="E54" s="193"/>
      <c r="F54" s="193"/>
      <c r="G54" s="193"/>
    </row>
    <row r="55" spans="1:9" x14ac:dyDescent="0.25">
      <c r="A55" s="114" t="s">
        <v>50</v>
      </c>
    </row>
    <row r="57" spans="1:9" ht="44.45" customHeight="1" x14ac:dyDescent="0.25">
      <c r="A57" s="142" t="s">
        <v>42</v>
      </c>
      <c r="B57" s="142" t="s">
        <v>43</v>
      </c>
      <c r="C57" s="142" t="s">
        <v>44</v>
      </c>
      <c r="D57" s="142" t="s">
        <v>45</v>
      </c>
      <c r="E57" s="142" t="s">
        <v>46</v>
      </c>
      <c r="F57" s="142" t="s">
        <v>47</v>
      </c>
      <c r="G57" s="142" t="s">
        <v>45</v>
      </c>
      <c r="H57" s="142" t="s">
        <v>48</v>
      </c>
    </row>
    <row r="58" spans="1:9" s="115" customFormat="1" ht="21.75" customHeight="1" x14ac:dyDescent="0.25">
      <c r="A58" s="143" t="s">
        <v>351</v>
      </c>
      <c r="B58" s="144">
        <v>275</v>
      </c>
      <c r="C58" s="144">
        <v>275</v>
      </c>
      <c r="D58" s="144">
        <f>+C58-B58</f>
        <v>0</v>
      </c>
      <c r="E58" s="145">
        <v>248800</v>
      </c>
      <c r="F58" s="145">
        <f>+E58</f>
        <v>248800</v>
      </c>
      <c r="G58" s="146">
        <f>+F58-E58</f>
        <v>0</v>
      </c>
      <c r="H58" s="144"/>
      <c r="I58" s="129">
        <f>SUM(E58:E64)</f>
        <v>18832582</v>
      </c>
    </row>
    <row r="59" spans="1:9" s="115" customFormat="1" ht="19.5" customHeight="1" x14ac:dyDescent="0.25">
      <c r="A59" s="143" t="s">
        <v>341</v>
      </c>
      <c r="B59" s="144">
        <v>2420</v>
      </c>
      <c r="C59" s="144">
        <v>2420</v>
      </c>
      <c r="D59" s="144">
        <f t="shared" ref="D59:D64" si="3">+C59-B59</f>
        <v>0</v>
      </c>
      <c r="E59" s="145">
        <v>3208800</v>
      </c>
      <c r="F59" s="145">
        <f t="shared" ref="F59:F64" si="4">+E59</f>
        <v>3208800</v>
      </c>
      <c r="G59" s="146">
        <f t="shared" ref="G59:G64" si="5">+F59-E59</f>
        <v>0</v>
      </c>
      <c r="H59" s="144"/>
      <c r="I59" s="129">
        <f>F32-I58</f>
        <v>0</v>
      </c>
    </row>
    <row r="60" spans="1:9" s="115" customFormat="1" ht="23.25" customHeight="1" x14ac:dyDescent="0.25">
      <c r="A60" s="143" t="s">
        <v>342</v>
      </c>
      <c r="B60" s="144">
        <v>4600</v>
      </c>
      <c r="C60" s="144">
        <v>4600</v>
      </c>
      <c r="D60" s="144">
        <f t="shared" si="3"/>
        <v>0</v>
      </c>
      <c r="E60" s="145">
        <f>8078100+1669010</f>
        <v>9747110</v>
      </c>
      <c r="F60" s="145">
        <f t="shared" si="4"/>
        <v>9747110</v>
      </c>
      <c r="G60" s="146">
        <f t="shared" si="5"/>
        <v>0</v>
      </c>
      <c r="H60" s="144"/>
    </row>
    <row r="61" spans="1:9" s="115" customFormat="1" ht="21.75" customHeight="1" x14ac:dyDescent="0.25">
      <c r="A61" s="143" t="s">
        <v>345</v>
      </c>
      <c r="B61" s="144">
        <v>750</v>
      </c>
      <c r="C61" s="144">
        <v>750</v>
      </c>
      <c r="D61" s="144">
        <f t="shared" si="3"/>
        <v>0</v>
      </c>
      <c r="E61" s="145">
        <v>2642100</v>
      </c>
      <c r="F61" s="145">
        <f t="shared" si="4"/>
        <v>2642100</v>
      </c>
      <c r="G61" s="146">
        <f t="shared" si="5"/>
        <v>0</v>
      </c>
      <c r="H61" s="144"/>
    </row>
    <row r="62" spans="1:9" s="115" customFormat="1" ht="18.75" customHeight="1" x14ac:dyDescent="0.25">
      <c r="A62" s="143" t="s">
        <v>349</v>
      </c>
      <c r="B62" s="144">
        <v>820</v>
      </c>
      <c r="C62" s="144">
        <v>820</v>
      </c>
      <c r="D62" s="144">
        <f t="shared" si="3"/>
        <v>0</v>
      </c>
      <c r="E62" s="145">
        <v>2573101</v>
      </c>
      <c r="F62" s="145">
        <f t="shared" si="4"/>
        <v>2573101</v>
      </c>
      <c r="G62" s="146">
        <f t="shared" si="5"/>
        <v>0</v>
      </c>
      <c r="H62" s="144"/>
    </row>
    <row r="63" spans="1:9" s="115" customFormat="1" ht="24.75" customHeight="1" x14ac:dyDescent="0.25">
      <c r="A63" s="143" t="s">
        <v>347</v>
      </c>
      <c r="B63" s="144">
        <v>750</v>
      </c>
      <c r="C63" s="144">
        <v>750</v>
      </c>
      <c r="D63" s="144">
        <f t="shared" si="3"/>
        <v>0</v>
      </c>
      <c r="E63" s="145">
        <v>274771</v>
      </c>
      <c r="F63" s="145">
        <f t="shared" si="4"/>
        <v>274771</v>
      </c>
      <c r="G63" s="146">
        <f t="shared" si="5"/>
        <v>0</v>
      </c>
      <c r="H63" s="144"/>
    </row>
    <row r="64" spans="1:9" s="115" customFormat="1" ht="24" customHeight="1" x14ac:dyDescent="0.25">
      <c r="A64" s="143" t="s">
        <v>348</v>
      </c>
      <c r="B64" s="144">
        <v>335</v>
      </c>
      <c r="C64" s="144">
        <v>335</v>
      </c>
      <c r="D64" s="144">
        <f t="shared" si="3"/>
        <v>0</v>
      </c>
      <c r="E64" s="145">
        <v>137900</v>
      </c>
      <c r="F64" s="145">
        <f t="shared" si="4"/>
        <v>137900</v>
      </c>
      <c r="G64" s="146">
        <f t="shared" si="5"/>
        <v>0</v>
      </c>
      <c r="H64" s="144"/>
    </row>
    <row r="65" spans="1:8" x14ac:dyDescent="0.25">
      <c r="A65" s="141"/>
      <c r="B65" s="141"/>
      <c r="C65" s="141"/>
      <c r="D65" s="141"/>
      <c r="E65" s="141"/>
      <c r="F65" s="141"/>
      <c r="G65" s="141"/>
      <c r="H65" s="141"/>
    </row>
    <row r="66" spans="1:8" x14ac:dyDescent="0.25">
      <c r="A66" s="193" t="s">
        <v>446</v>
      </c>
      <c r="B66" s="193"/>
      <c r="C66" s="193"/>
      <c r="D66" s="193"/>
      <c r="E66" s="193"/>
      <c r="F66" s="193"/>
      <c r="G66" s="193"/>
    </row>
    <row r="67" spans="1:8" x14ac:dyDescent="0.25">
      <c r="A67" s="114" t="s">
        <v>51</v>
      </c>
    </row>
    <row r="69" spans="1:8" ht="46.9" customHeight="1" x14ac:dyDescent="0.25">
      <c r="A69" s="142" t="s">
        <v>42</v>
      </c>
      <c r="B69" s="142" t="s">
        <v>43</v>
      </c>
      <c r="C69" s="142" t="s">
        <v>44</v>
      </c>
      <c r="D69" s="142" t="s">
        <v>45</v>
      </c>
      <c r="E69" s="142" t="s">
        <v>46</v>
      </c>
      <c r="F69" s="142" t="s">
        <v>47</v>
      </c>
      <c r="G69" s="142" t="s">
        <v>45</v>
      </c>
      <c r="H69" s="142" t="s">
        <v>48</v>
      </c>
    </row>
    <row r="70" spans="1:8" s="115" customFormat="1" ht="19.5" customHeight="1" x14ac:dyDescent="0.25">
      <c r="A70" s="143" t="s">
        <v>351</v>
      </c>
      <c r="B70" s="144">
        <v>275</v>
      </c>
      <c r="C70" s="144">
        <v>275</v>
      </c>
      <c r="D70" s="144">
        <f>+C70-B70</f>
        <v>0</v>
      </c>
      <c r="E70" s="145">
        <v>248800</v>
      </c>
      <c r="F70" s="145">
        <f>+E70</f>
        <v>248800</v>
      </c>
      <c r="G70" s="146">
        <f>+F70-E70</f>
        <v>0</v>
      </c>
      <c r="H70" s="144"/>
    </row>
    <row r="71" spans="1:8" s="115" customFormat="1" ht="23.25" customHeight="1" x14ac:dyDescent="0.25">
      <c r="A71" s="143" t="s">
        <v>341</v>
      </c>
      <c r="B71" s="144">
        <v>2420</v>
      </c>
      <c r="C71" s="144">
        <v>2420</v>
      </c>
      <c r="D71" s="144">
        <f t="shared" ref="D71:D76" si="6">+C71-B71</f>
        <v>0</v>
      </c>
      <c r="E71" s="145">
        <v>3208800</v>
      </c>
      <c r="F71" s="145">
        <f t="shared" ref="F71:F76" si="7">+E71</f>
        <v>3208800</v>
      </c>
      <c r="G71" s="146">
        <f t="shared" ref="G71:G76" si="8">+F71-E71</f>
        <v>0</v>
      </c>
      <c r="H71" s="144"/>
    </row>
    <row r="72" spans="1:8" s="115" customFormat="1" ht="18.75" customHeight="1" x14ac:dyDescent="0.25">
      <c r="A72" s="143" t="s">
        <v>342</v>
      </c>
      <c r="B72" s="144">
        <v>4600</v>
      </c>
      <c r="C72" s="144">
        <v>4600</v>
      </c>
      <c r="D72" s="144">
        <f t="shared" si="6"/>
        <v>0</v>
      </c>
      <c r="E72" s="145">
        <v>9747110</v>
      </c>
      <c r="F72" s="145">
        <f t="shared" si="7"/>
        <v>9747110</v>
      </c>
      <c r="G72" s="146">
        <f t="shared" si="8"/>
        <v>0</v>
      </c>
      <c r="H72" s="144"/>
    </row>
    <row r="73" spans="1:8" s="115" customFormat="1" ht="22.5" customHeight="1" x14ac:dyDescent="0.25">
      <c r="A73" s="143" t="s">
        <v>345</v>
      </c>
      <c r="B73" s="144">
        <v>750</v>
      </c>
      <c r="C73" s="144">
        <v>750</v>
      </c>
      <c r="D73" s="144">
        <f t="shared" si="6"/>
        <v>0</v>
      </c>
      <c r="E73" s="145">
        <v>2642100</v>
      </c>
      <c r="F73" s="145">
        <f t="shared" si="7"/>
        <v>2642100</v>
      </c>
      <c r="G73" s="146">
        <f t="shared" si="8"/>
        <v>0</v>
      </c>
      <c r="H73" s="144"/>
    </row>
    <row r="74" spans="1:8" s="115" customFormat="1" ht="18" customHeight="1" x14ac:dyDescent="0.25">
      <c r="A74" s="143" t="s">
        <v>349</v>
      </c>
      <c r="B74" s="144">
        <v>820</v>
      </c>
      <c r="C74" s="144">
        <v>820</v>
      </c>
      <c r="D74" s="144">
        <f t="shared" si="6"/>
        <v>0</v>
      </c>
      <c r="E74" s="145">
        <v>2573101</v>
      </c>
      <c r="F74" s="145">
        <f t="shared" si="7"/>
        <v>2573101</v>
      </c>
      <c r="G74" s="146">
        <f t="shared" si="8"/>
        <v>0</v>
      </c>
      <c r="H74" s="144"/>
    </row>
    <row r="75" spans="1:8" s="115" customFormat="1" ht="21" customHeight="1" x14ac:dyDescent="0.25">
      <c r="A75" s="143" t="s">
        <v>347</v>
      </c>
      <c r="B75" s="144">
        <v>750</v>
      </c>
      <c r="C75" s="144">
        <v>750</v>
      </c>
      <c r="D75" s="144">
        <f t="shared" si="6"/>
        <v>0</v>
      </c>
      <c r="E75" s="145">
        <v>274771</v>
      </c>
      <c r="F75" s="145">
        <f t="shared" si="7"/>
        <v>274771</v>
      </c>
      <c r="G75" s="146">
        <f t="shared" si="8"/>
        <v>0</v>
      </c>
      <c r="H75" s="144"/>
    </row>
    <row r="76" spans="1:8" s="115" customFormat="1" ht="22.5" customHeight="1" x14ac:dyDescent="0.25">
      <c r="A76" s="143" t="s">
        <v>348</v>
      </c>
      <c r="B76" s="144">
        <v>335</v>
      </c>
      <c r="C76" s="144">
        <v>335</v>
      </c>
      <c r="D76" s="144">
        <f t="shared" si="6"/>
        <v>0</v>
      </c>
      <c r="E76" s="145">
        <v>137900</v>
      </c>
      <c r="F76" s="145">
        <f t="shared" si="7"/>
        <v>137900</v>
      </c>
      <c r="G76" s="146">
        <f t="shared" si="8"/>
        <v>0</v>
      </c>
      <c r="H76" s="144"/>
    </row>
    <row r="77" spans="1:8" x14ac:dyDescent="0.25">
      <c r="A77" s="141"/>
      <c r="B77" s="141"/>
      <c r="C77" s="141"/>
      <c r="D77" s="141"/>
      <c r="E77" s="141"/>
      <c r="F77" s="141"/>
      <c r="G77" s="141"/>
      <c r="H77" s="141"/>
    </row>
    <row r="79" spans="1:8" s="158" customFormat="1" ht="15.75" x14ac:dyDescent="0.25">
      <c r="A79" s="209" t="s">
        <v>52</v>
      </c>
      <c r="B79" s="209"/>
      <c r="C79" s="209"/>
      <c r="D79" s="209"/>
      <c r="E79" s="209"/>
      <c r="F79" s="209"/>
      <c r="G79" s="209"/>
      <c r="H79" s="130" t="s">
        <v>392</v>
      </c>
    </row>
    <row r="80" spans="1:8" x14ac:dyDescent="0.25">
      <c r="B80" s="175"/>
      <c r="C80" s="175"/>
      <c r="D80" s="175"/>
      <c r="E80" s="175"/>
      <c r="F80" s="175"/>
      <c r="G80" s="175"/>
    </row>
  </sheetData>
  <mergeCells count="30">
    <mergeCell ref="B80:G80"/>
    <mergeCell ref="G1:H1"/>
    <mergeCell ref="G2:H2"/>
    <mergeCell ref="G3:H3"/>
    <mergeCell ref="G4:H4"/>
    <mergeCell ref="A7:H7"/>
    <mergeCell ref="A8:H8"/>
    <mergeCell ref="A25:A26"/>
    <mergeCell ref="B25:B26"/>
    <mergeCell ref="C25:D25"/>
    <mergeCell ref="E25:G25"/>
    <mergeCell ref="A79:G79"/>
    <mergeCell ref="A36:G36"/>
    <mergeCell ref="A54:G54"/>
    <mergeCell ref="A66:G66"/>
    <mergeCell ref="A19:G19"/>
    <mergeCell ref="A20:G20"/>
    <mergeCell ref="A21:G21"/>
    <mergeCell ref="A22:G22"/>
    <mergeCell ref="A23:G23"/>
    <mergeCell ref="A18:H18"/>
    <mergeCell ref="A15:H15"/>
    <mergeCell ref="A16:H16"/>
    <mergeCell ref="A17:H17"/>
    <mergeCell ref="A6:H6"/>
    <mergeCell ref="A9:H9"/>
    <mergeCell ref="A11:H11"/>
    <mergeCell ref="A12:H12"/>
    <mergeCell ref="A13:H13"/>
    <mergeCell ref="A14:H14"/>
  </mergeCells>
  <pageMargins left="0.31496062992125984" right="0.31496062992125984" top="0.74803149606299213" bottom="0.35433070866141736" header="0.31496062992125984" footer="0.31496062992125984"/>
  <pageSetup paperSize="9" scale="58" orientation="landscape" r:id="rId1"/>
  <rowBreaks count="1" manualBreakCount="1">
    <brk id="34"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57"/>
  <sheetViews>
    <sheetView view="pageBreakPreview" topLeftCell="A28" zoomScale="80" zoomScaleNormal="100" zoomScaleSheetLayoutView="80" workbookViewId="0">
      <selection activeCell="A14" sqref="A14:H14"/>
    </sheetView>
  </sheetViews>
  <sheetFormatPr defaultColWidth="9.140625" defaultRowHeight="15" x14ac:dyDescent="0.25"/>
  <cols>
    <col min="1" max="1" width="85.28515625" style="113" customWidth="1"/>
    <col min="2" max="7" width="15.7109375" style="113" customWidth="1"/>
    <col min="8" max="8" width="20.710937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526</v>
      </c>
      <c r="B10" s="193"/>
      <c r="C10" s="193"/>
      <c r="D10" s="193"/>
      <c r="E10" s="193"/>
      <c r="F10" s="193"/>
      <c r="G10" s="193"/>
      <c r="H10" s="193"/>
    </row>
    <row r="11" spans="1:8" ht="119.25" customHeight="1" x14ac:dyDescent="0.25">
      <c r="A11" s="174" t="s">
        <v>581</v>
      </c>
      <c r="B11" s="174"/>
      <c r="C11" s="174"/>
      <c r="D11" s="174"/>
      <c r="E11" s="174"/>
      <c r="F11" s="174"/>
      <c r="G11" s="174"/>
      <c r="H11" s="174"/>
    </row>
    <row r="12" spans="1:8" s="120" customFormat="1" ht="32.25" customHeight="1" x14ac:dyDescent="0.25">
      <c r="A12" s="174" t="s">
        <v>527</v>
      </c>
      <c r="B12" s="174"/>
      <c r="C12" s="174"/>
      <c r="D12" s="174"/>
      <c r="E12" s="174"/>
      <c r="F12" s="174"/>
      <c r="G12" s="174"/>
      <c r="H12" s="174"/>
    </row>
    <row r="13" spans="1:8" ht="42" customHeight="1" x14ac:dyDescent="0.25">
      <c r="A13" s="179" t="s">
        <v>464</v>
      </c>
      <c r="B13" s="179"/>
      <c r="C13" s="179"/>
      <c r="D13" s="179"/>
      <c r="E13" s="179"/>
      <c r="F13" s="179"/>
      <c r="G13" s="179"/>
      <c r="H13" s="179"/>
    </row>
    <row r="14" spans="1:8" ht="38.25" customHeight="1" x14ac:dyDescent="0.25">
      <c r="A14" s="179" t="s">
        <v>450</v>
      </c>
      <c r="B14" s="179"/>
      <c r="C14" s="179"/>
      <c r="D14" s="179"/>
      <c r="E14" s="179"/>
      <c r="F14" s="179"/>
      <c r="G14" s="179"/>
      <c r="H14" s="179"/>
    </row>
    <row r="15" spans="1:8" ht="28.5" customHeight="1" x14ac:dyDescent="0.25">
      <c r="A15" s="179" t="s">
        <v>528</v>
      </c>
      <c r="B15" s="179"/>
      <c r="C15" s="179"/>
      <c r="D15" s="179"/>
      <c r="E15" s="179"/>
      <c r="F15" s="179"/>
      <c r="G15" s="179"/>
      <c r="H15" s="179"/>
    </row>
    <row r="16" spans="1:8" ht="35.25" customHeight="1" x14ac:dyDescent="0.25">
      <c r="A16" s="179" t="s">
        <v>529</v>
      </c>
      <c r="B16" s="179"/>
      <c r="C16" s="179"/>
      <c r="D16" s="179"/>
      <c r="E16" s="179"/>
      <c r="F16" s="179"/>
      <c r="G16" s="179"/>
      <c r="H16" s="179"/>
    </row>
    <row r="17" spans="1:8" ht="42" customHeight="1" x14ac:dyDescent="0.25">
      <c r="A17" s="179" t="s">
        <v>466</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99" customHeight="1" x14ac:dyDescent="0.25">
      <c r="A26" s="123" t="s">
        <v>530</v>
      </c>
      <c r="B26" s="110">
        <v>100</v>
      </c>
      <c r="C26" s="110">
        <v>100</v>
      </c>
      <c r="D26" s="110">
        <v>100</v>
      </c>
      <c r="E26" s="59">
        <v>100</v>
      </c>
      <c r="F26" s="59">
        <v>100</v>
      </c>
      <c r="G26" s="59">
        <v>100</v>
      </c>
    </row>
    <row r="27" spans="1:8" ht="27.75" customHeight="1" x14ac:dyDescent="0.25">
      <c r="A27" s="123" t="s">
        <v>503</v>
      </c>
      <c r="B27" s="110">
        <v>4.9000000000000004</v>
      </c>
      <c r="C27" s="110">
        <v>4.9000000000000004</v>
      </c>
      <c r="D27" s="110">
        <v>4.9000000000000004</v>
      </c>
      <c r="E27" s="61" t="s">
        <v>386</v>
      </c>
      <c r="F27" s="61" t="s">
        <v>386</v>
      </c>
      <c r="G27" s="147" t="s">
        <v>504</v>
      </c>
    </row>
    <row r="28" spans="1:8" ht="67.5" customHeight="1" x14ac:dyDescent="0.25">
      <c r="A28" s="124" t="s">
        <v>41</v>
      </c>
      <c r="B28" s="55"/>
      <c r="C28" s="55"/>
      <c r="D28" s="55"/>
      <c r="E28" s="59"/>
      <c r="F28" s="59"/>
      <c r="G28" s="59"/>
    </row>
    <row r="29" spans="1:8" ht="42.75" x14ac:dyDescent="0.25">
      <c r="A29" s="124" t="s">
        <v>384</v>
      </c>
      <c r="B29" s="125">
        <v>11897</v>
      </c>
      <c r="C29" s="59">
        <v>12976</v>
      </c>
      <c r="D29" s="59">
        <v>12976</v>
      </c>
      <c r="E29" s="136">
        <v>12444</v>
      </c>
      <c r="F29" s="136">
        <v>13500</v>
      </c>
      <c r="G29" s="136">
        <v>13500</v>
      </c>
    </row>
    <row r="30" spans="1:8" ht="19.5" customHeight="1" x14ac:dyDescent="0.25">
      <c r="A30" s="124" t="s">
        <v>385</v>
      </c>
      <c r="B30" s="125">
        <v>11897</v>
      </c>
      <c r="C30" s="59">
        <v>12976</v>
      </c>
      <c r="D30" s="59">
        <v>12976</v>
      </c>
      <c r="E30" s="136">
        <v>12444</v>
      </c>
      <c r="F30" s="136">
        <v>13500</v>
      </c>
      <c r="G30" s="136">
        <v>13500</v>
      </c>
    </row>
    <row r="31" spans="1:8" ht="69.75" customHeight="1"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9.9" customHeight="1" x14ac:dyDescent="0.25">
      <c r="A36" s="126" t="s">
        <v>42</v>
      </c>
      <c r="B36" s="126" t="s">
        <v>43</v>
      </c>
      <c r="C36" s="126" t="s">
        <v>44</v>
      </c>
      <c r="D36" s="126" t="s">
        <v>45</v>
      </c>
      <c r="E36" s="126" t="s">
        <v>46</v>
      </c>
      <c r="F36" s="126" t="s">
        <v>47</v>
      </c>
      <c r="G36" s="126" t="s">
        <v>45</v>
      </c>
      <c r="H36" s="126" t="s">
        <v>48</v>
      </c>
    </row>
    <row r="37" spans="1:8" s="115" customFormat="1" ht="21.75" customHeight="1" x14ac:dyDescent="0.25">
      <c r="A37" s="123" t="s">
        <v>423</v>
      </c>
      <c r="B37" s="58">
        <v>11</v>
      </c>
      <c r="C37" s="58">
        <v>11</v>
      </c>
      <c r="D37" s="58">
        <f>+C37-B37</f>
        <v>0</v>
      </c>
      <c r="E37" s="59">
        <v>12444</v>
      </c>
      <c r="F37" s="59">
        <f>+E37</f>
        <v>12444</v>
      </c>
      <c r="G37" s="127">
        <f>+F37-E37</f>
        <v>0</v>
      </c>
      <c r="H37" s="58"/>
    </row>
    <row r="38" spans="1:8" s="115" customFormat="1" hidden="1" x14ac:dyDescent="0.25">
      <c r="A38" s="123" t="s">
        <v>72</v>
      </c>
      <c r="B38" s="58"/>
      <c r="C38" s="58"/>
      <c r="D38" s="58"/>
      <c r="E38" s="59"/>
      <c r="F38" s="59">
        <f t="shared" ref="F38:F39" si="0">+E38</f>
        <v>0</v>
      </c>
      <c r="G38" s="127"/>
      <c r="H38" s="58"/>
    </row>
    <row r="39" spans="1:8" s="115" customFormat="1" ht="45" hidden="1" x14ac:dyDescent="0.25">
      <c r="A39" s="123" t="s">
        <v>73</v>
      </c>
      <c r="B39" s="58">
        <v>1</v>
      </c>
      <c r="C39" s="58">
        <v>1</v>
      </c>
      <c r="D39" s="58">
        <f>+C39-B39</f>
        <v>0</v>
      </c>
      <c r="E39" s="59">
        <v>124</v>
      </c>
      <c r="F39" s="59">
        <f t="shared" si="0"/>
        <v>124</v>
      </c>
      <c r="G39" s="127">
        <f>+F39-E39</f>
        <v>0</v>
      </c>
      <c r="H39" s="58"/>
    </row>
    <row r="40" spans="1:8" s="115" customFormat="1" ht="18" hidden="1" customHeight="1" x14ac:dyDescent="0.25">
      <c r="A40" s="123" t="s">
        <v>350</v>
      </c>
      <c r="B40" s="58"/>
      <c r="C40" s="58"/>
      <c r="D40" s="58"/>
      <c r="E40" s="59"/>
      <c r="F40" s="59"/>
      <c r="G40" s="127"/>
      <c r="H40" s="58"/>
    </row>
    <row r="41" spans="1:8" s="115" customFormat="1" ht="13.15" customHeight="1" x14ac:dyDescent="0.25">
      <c r="A41" s="111"/>
      <c r="E41" s="128"/>
      <c r="F41" s="128"/>
      <c r="G41" s="129"/>
    </row>
    <row r="42" spans="1:8" hidden="1" x14ac:dyDescent="0.25"/>
    <row r="43" spans="1:8" x14ac:dyDescent="0.25">
      <c r="A43" s="193" t="s">
        <v>446</v>
      </c>
      <c r="B43" s="193"/>
      <c r="C43" s="193"/>
      <c r="D43" s="193"/>
      <c r="E43" s="193"/>
      <c r="F43" s="193"/>
      <c r="G43" s="193"/>
    </row>
    <row r="44" spans="1:8" x14ac:dyDescent="0.25">
      <c r="A44" s="114" t="s">
        <v>50</v>
      </c>
    </row>
    <row r="46" spans="1:8" ht="45.6" customHeight="1" x14ac:dyDescent="0.25">
      <c r="A46" s="126" t="s">
        <v>42</v>
      </c>
      <c r="B46" s="126" t="s">
        <v>43</v>
      </c>
      <c r="C46" s="126" t="s">
        <v>44</v>
      </c>
      <c r="D46" s="126" t="s">
        <v>45</v>
      </c>
      <c r="E46" s="126" t="s">
        <v>46</v>
      </c>
      <c r="F46" s="126" t="s">
        <v>47</v>
      </c>
      <c r="G46" s="126" t="s">
        <v>45</v>
      </c>
      <c r="H46" s="126" t="s">
        <v>48</v>
      </c>
    </row>
    <row r="47" spans="1:8" s="115" customFormat="1" ht="26.25" customHeight="1" x14ac:dyDescent="0.25">
      <c r="A47" s="123" t="s">
        <v>423</v>
      </c>
      <c r="B47" s="58">
        <v>11</v>
      </c>
      <c r="C47" s="58">
        <v>11</v>
      </c>
      <c r="D47" s="58">
        <f>+C47-B47</f>
        <v>0</v>
      </c>
      <c r="E47" s="59">
        <v>13500</v>
      </c>
      <c r="F47" s="59">
        <f>+E47</f>
        <v>13500</v>
      </c>
      <c r="G47" s="127">
        <f>+F47-E47</f>
        <v>0</v>
      </c>
      <c r="H47" s="58"/>
    </row>
    <row r="49" spans="1:8" x14ac:dyDescent="0.25">
      <c r="A49" s="193" t="s">
        <v>446</v>
      </c>
      <c r="B49" s="193"/>
      <c r="C49" s="193"/>
      <c r="D49" s="193"/>
      <c r="E49" s="193"/>
      <c r="F49" s="193"/>
      <c r="G49" s="193"/>
    </row>
    <row r="50" spans="1:8" x14ac:dyDescent="0.25">
      <c r="A50" s="114" t="s">
        <v>51</v>
      </c>
    </row>
    <row r="52" spans="1:8" ht="53.45" customHeight="1" x14ac:dyDescent="0.25">
      <c r="A52" s="126" t="s">
        <v>42</v>
      </c>
      <c r="B52" s="126" t="s">
        <v>43</v>
      </c>
      <c r="C52" s="126" t="s">
        <v>44</v>
      </c>
      <c r="D52" s="126" t="s">
        <v>45</v>
      </c>
      <c r="E52" s="126" t="s">
        <v>46</v>
      </c>
      <c r="F52" s="126" t="s">
        <v>47</v>
      </c>
      <c r="G52" s="126" t="s">
        <v>45</v>
      </c>
      <c r="H52" s="126" t="s">
        <v>48</v>
      </c>
    </row>
    <row r="53" spans="1:8" s="115" customFormat="1" ht="20.25" customHeight="1" x14ac:dyDescent="0.25">
      <c r="A53" s="123" t="s">
        <v>423</v>
      </c>
      <c r="B53" s="58">
        <v>11</v>
      </c>
      <c r="C53" s="58">
        <v>11</v>
      </c>
      <c r="D53" s="58">
        <f>+C53-B53</f>
        <v>0</v>
      </c>
      <c r="E53" s="59">
        <v>13500</v>
      </c>
      <c r="F53" s="59">
        <f>+E53</f>
        <v>13500</v>
      </c>
      <c r="G53" s="127">
        <f>+F53-E53</f>
        <v>0</v>
      </c>
      <c r="H53" s="58"/>
    </row>
    <row r="56" spans="1:8" ht="15.75" x14ac:dyDescent="0.25">
      <c r="A56" s="209" t="s">
        <v>52</v>
      </c>
      <c r="B56" s="209"/>
      <c r="C56" s="209"/>
      <c r="D56" s="209"/>
      <c r="E56" s="209"/>
      <c r="F56" s="209"/>
      <c r="G56" s="209"/>
      <c r="H56" s="130" t="s">
        <v>392</v>
      </c>
    </row>
    <row r="57" spans="1:8" x14ac:dyDescent="0.25">
      <c r="B57" s="175"/>
      <c r="C57" s="175"/>
      <c r="D57" s="175"/>
      <c r="E57" s="175"/>
      <c r="F57" s="175"/>
      <c r="G57"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3:G43"/>
    <mergeCell ref="A49:G49"/>
    <mergeCell ref="A56:G56"/>
    <mergeCell ref="B57:G57"/>
  </mergeCells>
  <pageMargins left="0.31496062992125984" right="0.31496062992125984" top="0.74803149606299213" bottom="0.15748031496062992" header="0.31496062992125984" footer="0.31496062992125984"/>
  <pageSetup paperSize="9" scale="68" orientation="landscape" r:id="rId1"/>
  <rowBreaks count="1" manualBreakCount="1">
    <brk id="28"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57"/>
  <sheetViews>
    <sheetView view="pageBreakPreview" topLeftCell="A11" zoomScale="90" zoomScaleNormal="100" zoomScaleSheetLayoutView="90" workbookViewId="0">
      <selection activeCell="A14" sqref="A14:H14"/>
    </sheetView>
  </sheetViews>
  <sheetFormatPr defaultColWidth="9.140625" defaultRowHeight="15" x14ac:dyDescent="0.25"/>
  <cols>
    <col min="1" max="1" width="80.7109375" style="113" customWidth="1"/>
    <col min="2" max="7" width="15.28515625" style="113" customWidth="1"/>
    <col min="8" max="8" width="25.28515625" style="113" customWidth="1"/>
    <col min="9"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531</v>
      </c>
      <c r="B10" s="193"/>
      <c r="C10" s="193"/>
      <c r="D10" s="193"/>
      <c r="E10" s="193"/>
      <c r="F10" s="193"/>
      <c r="G10" s="193"/>
      <c r="H10" s="193"/>
    </row>
    <row r="11" spans="1:8" ht="120" customHeight="1" x14ac:dyDescent="0.25">
      <c r="A11" s="174" t="s">
        <v>582</v>
      </c>
      <c r="B11" s="174"/>
      <c r="C11" s="174"/>
      <c r="D11" s="174"/>
      <c r="E11" s="174"/>
      <c r="F11" s="174"/>
      <c r="G11" s="174"/>
      <c r="H11" s="174"/>
    </row>
    <row r="12" spans="1:8" s="120" customFormat="1" ht="32.25" customHeight="1" x14ac:dyDescent="0.25">
      <c r="A12" s="174" t="s">
        <v>532</v>
      </c>
      <c r="B12" s="174"/>
      <c r="C12" s="174"/>
      <c r="D12" s="174"/>
      <c r="E12" s="174"/>
      <c r="F12" s="174"/>
      <c r="G12" s="174"/>
      <c r="H12" s="174"/>
    </row>
    <row r="13" spans="1:8" ht="42" customHeight="1" x14ac:dyDescent="0.25">
      <c r="A13" s="179" t="s">
        <v>533</v>
      </c>
      <c r="B13" s="179"/>
      <c r="C13" s="179"/>
      <c r="D13" s="179"/>
      <c r="E13" s="179"/>
      <c r="F13" s="179"/>
      <c r="G13" s="179"/>
      <c r="H13" s="179"/>
    </row>
    <row r="14" spans="1:8" ht="38.25" customHeight="1" x14ac:dyDescent="0.25">
      <c r="A14" s="179" t="s">
        <v>450</v>
      </c>
      <c r="B14" s="179"/>
      <c r="C14" s="179"/>
      <c r="D14" s="179"/>
      <c r="E14" s="179"/>
      <c r="F14" s="179"/>
      <c r="G14" s="179"/>
      <c r="H14" s="179"/>
    </row>
    <row r="15" spans="1:8" ht="28.5" customHeight="1" x14ac:dyDescent="0.25">
      <c r="A15" s="179" t="s">
        <v>534</v>
      </c>
      <c r="B15" s="179"/>
      <c r="C15" s="179"/>
      <c r="D15" s="179"/>
      <c r="E15" s="179"/>
      <c r="F15" s="179"/>
      <c r="G15" s="179"/>
      <c r="H15" s="179"/>
    </row>
    <row r="16" spans="1:8" ht="20.25" customHeight="1" x14ac:dyDescent="0.25">
      <c r="A16" s="179" t="s">
        <v>535</v>
      </c>
      <c r="B16" s="179"/>
      <c r="C16" s="179"/>
      <c r="D16" s="179"/>
      <c r="E16" s="179"/>
      <c r="F16" s="179"/>
      <c r="G16" s="179"/>
      <c r="H16" s="179"/>
    </row>
    <row r="17" spans="1:8" ht="42" customHeight="1" x14ac:dyDescent="0.25">
      <c r="A17" s="179" t="s">
        <v>536</v>
      </c>
      <c r="B17" s="179"/>
      <c r="C17" s="179"/>
      <c r="D17" s="179"/>
      <c r="E17" s="179"/>
      <c r="F17" s="179"/>
      <c r="G17" s="179"/>
      <c r="H17" s="179"/>
    </row>
    <row r="18" spans="1:8" x14ac:dyDescent="0.25">
      <c r="A18" s="210" t="s">
        <v>439</v>
      </c>
      <c r="B18" s="210"/>
      <c r="C18" s="210"/>
      <c r="D18" s="210"/>
      <c r="E18" s="210"/>
      <c r="F18" s="210"/>
      <c r="G18" s="210"/>
    </row>
    <row r="19" spans="1:8" x14ac:dyDescent="0.25">
      <c r="A19" s="210" t="s">
        <v>440</v>
      </c>
      <c r="B19" s="210"/>
      <c r="C19" s="210"/>
      <c r="D19" s="210"/>
      <c r="E19" s="210"/>
      <c r="F19" s="210"/>
      <c r="G19" s="210"/>
    </row>
    <row r="20" spans="1:8" x14ac:dyDescent="0.25">
      <c r="A20" s="210" t="s">
        <v>441</v>
      </c>
      <c r="B20" s="210"/>
      <c r="C20" s="210"/>
      <c r="D20" s="210"/>
      <c r="E20" s="210"/>
      <c r="F20" s="210"/>
      <c r="G20" s="210"/>
    </row>
    <row r="21" spans="1:8" x14ac:dyDescent="0.25">
      <c r="A21" s="210" t="s">
        <v>442</v>
      </c>
      <c r="B21" s="210"/>
      <c r="C21" s="210"/>
      <c r="D21" s="210"/>
      <c r="E21" s="210"/>
      <c r="F21" s="210"/>
      <c r="G21" s="210"/>
    </row>
    <row r="22" spans="1:8" x14ac:dyDescent="0.25">
      <c r="A22" s="210" t="s">
        <v>443</v>
      </c>
      <c r="B22" s="210"/>
      <c r="C22" s="210"/>
      <c r="D22" s="210"/>
      <c r="E22" s="210"/>
      <c r="F22" s="210"/>
      <c r="G22" s="210"/>
    </row>
    <row r="24" spans="1:8" s="121" customFormat="1" ht="14.25" x14ac:dyDescent="0.25">
      <c r="A24" s="211" t="s">
        <v>26</v>
      </c>
      <c r="B24" s="211" t="s">
        <v>38</v>
      </c>
      <c r="C24" s="213" t="s">
        <v>19</v>
      </c>
      <c r="D24" s="213"/>
      <c r="E24" s="213" t="s">
        <v>0</v>
      </c>
      <c r="F24" s="213"/>
      <c r="G24" s="213"/>
    </row>
    <row r="25" spans="1:8" s="121" customFormat="1" ht="14.25" x14ac:dyDescent="0.25">
      <c r="A25" s="212"/>
      <c r="B25" s="212"/>
      <c r="C25" s="122" t="s">
        <v>1</v>
      </c>
      <c r="D25" s="122" t="s">
        <v>2</v>
      </c>
      <c r="E25" s="122" t="s">
        <v>21</v>
      </c>
      <c r="F25" s="122" t="s">
        <v>22</v>
      </c>
      <c r="G25" s="122" t="s">
        <v>23</v>
      </c>
    </row>
    <row r="26" spans="1:8" ht="86.25" customHeight="1" x14ac:dyDescent="0.25">
      <c r="A26" s="123" t="s">
        <v>551</v>
      </c>
      <c r="B26" s="150">
        <v>89.5</v>
      </c>
      <c r="C26" s="150">
        <v>90</v>
      </c>
      <c r="D26" s="150">
        <v>90</v>
      </c>
      <c r="E26" s="150">
        <v>90.6</v>
      </c>
      <c r="F26" s="150">
        <v>92</v>
      </c>
      <c r="G26" s="150">
        <v>93.4</v>
      </c>
    </row>
    <row r="27" spans="1:8" ht="35.25" customHeight="1" x14ac:dyDescent="0.25">
      <c r="A27" s="124" t="s">
        <v>477</v>
      </c>
      <c r="B27" s="110"/>
      <c r="C27" s="110"/>
      <c r="D27" s="110"/>
      <c r="E27" s="145">
        <v>21</v>
      </c>
      <c r="F27" s="59"/>
      <c r="G27" s="59"/>
    </row>
    <row r="28" spans="1:8" ht="68.25" customHeight="1" x14ac:dyDescent="0.25">
      <c r="A28" s="124" t="s">
        <v>41</v>
      </c>
      <c r="B28" s="110"/>
      <c r="C28" s="110"/>
      <c r="D28" s="110"/>
      <c r="E28" s="59"/>
      <c r="F28" s="59"/>
      <c r="G28" s="59"/>
    </row>
    <row r="29" spans="1:8" ht="48" customHeight="1" x14ac:dyDescent="0.25">
      <c r="A29" s="124" t="s">
        <v>384</v>
      </c>
      <c r="B29" s="125"/>
      <c r="C29" s="59"/>
      <c r="D29" s="110"/>
      <c r="E29" s="59">
        <v>100000</v>
      </c>
      <c r="F29" s="136"/>
      <c r="G29" s="136"/>
    </row>
    <row r="30" spans="1:8" ht="19.5" customHeight="1" x14ac:dyDescent="0.25">
      <c r="A30" s="124" t="s">
        <v>385</v>
      </c>
      <c r="B30" s="125"/>
      <c r="C30" s="59"/>
      <c r="D30" s="110"/>
      <c r="E30" s="59">
        <v>100000</v>
      </c>
      <c r="F30" s="136"/>
      <c r="G30" s="136"/>
    </row>
    <row r="31" spans="1:8" ht="84" customHeight="1" x14ac:dyDescent="0.25">
      <c r="A31" s="124" t="s">
        <v>56</v>
      </c>
      <c r="B31" s="55"/>
      <c r="C31" s="55"/>
      <c r="D31" s="55"/>
      <c r="E31" s="59"/>
      <c r="F31" s="59"/>
      <c r="G31" s="59"/>
    </row>
    <row r="33" spans="1:8" x14ac:dyDescent="0.25">
      <c r="A33" s="193" t="s">
        <v>446</v>
      </c>
      <c r="B33" s="193"/>
      <c r="C33" s="193"/>
      <c r="D33" s="193"/>
      <c r="E33" s="193"/>
      <c r="F33" s="193"/>
      <c r="G33" s="193"/>
    </row>
    <row r="34" spans="1:8" x14ac:dyDescent="0.25">
      <c r="A34" s="114" t="s">
        <v>49</v>
      </c>
    </row>
    <row r="36" spans="1:8" ht="43.9" customHeight="1" x14ac:dyDescent="0.25">
      <c r="A36" s="126" t="s">
        <v>42</v>
      </c>
      <c r="B36" s="126" t="s">
        <v>43</v>
      </c>
      <c r="C36" s="126" t="s">
        <v>44</v>
      </c>
      <c r="D36" s="126" t="s">
        <v>45</v>
      </c>
      <c r="E36" s="126" t="s">
        <v>46</v>
      </c>
      <c r="F36" s="126" t="s">
        <v>47</v>
      </c>
      <c r="G36" s="126" t="s">
        <v>45</v>
      </c>
      <c r="H36" s="126" t="s">
        <v>48</v>
      </c>
    </row>
    <row r="37" spans="1:8" ht="43.9" customHeight="1" x14ac:dyDescent="0.25">
      <c r="A37" s="160" t="s">
        <v>560</v>
      </c>
      <c r="B37" s="159">
        <f>13+20</f>
        <v>33</v>
      </c>
      <c r="C37" s="159">
        <f>13+20</f>
        <v>33</v>
      </c>
      <c r="D37" s="159"/>
      <c r="E37" s="127">
        <f>100000-E38</f>
        <v>71500</v>
      </c>
      <c r="F37" s="127">
        <f>100000-F38</f>
        <v>71500</v>
      </c>
      <c r="G37" s="126"/>
      <c r="H37" s="126"/>
    </row>
    <row r="38" spans="1:8" s="115" customFormat="1" ht="46.5" customHeight="1" x14ac:dyDescent="0.25">
      <c r="A38" s="123" t="s">
        <v>561</v>
      </c>
      <c r="B38" s="58">
        <v>7</v>
      </c>
      <c r="C38" s="58">
        <v>7</v>
      </c>
      <c r="D38" s="58">
        <f>+C38-B38</f>
        <v>0</v>
      </c>
      <c r="E38" s="59">
        <v>28500</v>
      </c>
      <c r="F38" s="59">
        <f>+E38</f>
        <v>28500</v>
      </c>
      <c r="G38" s="127">
        <f>+F38-E38</f>
        <v>0</v>
      </c>
      <c r="H38" s="58"/>
    </row>
    <row r="39" spans="1:8" s="115" customFormat="1" hidden="1" x14ac:dyDescent="0.25">
      <c r="A39" s="123" t="s">
        <v>72</v>
      </c>
      <c r="B39" s="58"/>
      <c r="C39" s="58"/>
      <c r="D39" s="58"/>
      <c r="E39" s="59"/>
      <c r="F39" s="59">
        <f t="shared" ref="F39:F40" si="0">+E39</f>
        <v>0</v>
      </c>
      <c r="G39" s="127"/>
      <c r="H39" s="58"/>
    </row>
    <row r="40" spans="1:8" s="115" customFormat="1" ht="45" hidden="1" x14ac:dyDescent="0.25">
      <c r="A40" s="123" t="s">
        <v>73</v>
      </c>
      <c r="B40" s="58">
        <v>1</v>
      </c>
      <c r="C40" s="58">
        <v>1</v>
      </c>
      <c r="D40" s="58">
        <f>+C40-B40</f>
        <v>0</v>
      </c>
      <c r="E40" s="59">
        <v>124</v>
      </c>
      <c r="F40" s="59">
        <f t="shared" si="0"/>
        <v>124</v>
      </c>
      <c r="G40" s="127">
        <f>+F40-E40</f>
        <v>0</v>
      </c>
      <c r="H40" s="58"/>
    </row>
    <row r="41" spans="1:8" s="115" customFormat="1" ht="0.6" hidden="1" customHeight="1" x14ac:dyDescent="0.25">
      <c r="A41" s="123" t="s">
        <v>350</v>
      </c>
      <c r="B41" s="58"/>
      <c r="C41" s="58"/>
      <c r="D41" s="58"/>
      <c r="E41" s="59"/>
      <c r="F41" s="59"/>
      <c r="G41" s="127"/>
      <c r="H41" s="58"/>
    </row>
    <row r="42" spans="1:8" s="115" customFormat="1" x14ac:dyDescent="0.25">
      <c r="A42" s="111"/>
      <c r="E42" s="128"/>
      <c r="F42" s="128"/>
      <c r="G42" s="129"/>
    </row>
    <row r="44" spans="1:8" x14ac:dyDescent="0.25">
      <c r="A44" s="193" t="s">
        <v>446</v>
      </c>
      <c r="B44" s="193"/>
      <c r="C44" s="193"/>
      <c r="D44" s="193"/>
      <c r="E44" s="193"/>
      <c r="F44" s="193"/>
      <c r="G44" s="193"/>
    </row>
    <row r="45" spans="1:8" x14ac:dyDescent="0.25">
      <c r="A45" s="114" t="s">
        <v>50</v>
      </c>
    </row>
    <row r="47" spans="1:8" ht="45" customHeight="1" x14ac:dyDescent="0.25">
      <c r="A47" s="126" t="s">
        <v>42</v>
      </c>
      <c r="B47" s="126" t="s">
        <v>43</v>
      </c>
      <c r="C47" s="126" t="s">
        <v>44</v>
      </c>
      <c r="D47" s="126" t="s">
        <v>45</v>
      </c>
      <c r="E47" s="126" t="s">
        <v>46</v>
      </c>
      <c r="F47" s="126" t="s">
        <v>47</v>
      </c>
      <c r="G47" s="126" t="s">
        <v>45</v>
      </c>
      <c r="H47" s="126" t="s">
        <v>48</v>
      </c>
    </row>
    <row r="48" spans="1:8" s="115" customFormat="1" ht="50.25" customHeight="1" x14ac:dyDescent="0.25">
      <c r="A48" s="123" t="s">
        <v>357</v>
      </c>
      <c r="B48" s="58">
        <v>0</v>
      </c>
      <c r="C48" s="58">
        <v>0</v>
      </c>
      <c r="D48" s="58">
        <f>+C48-B48</f>
        <v>0</v>
      </c>
      <c r="E48" s="59">
        <v>0</v>
      </c>
      <c r="F48" s="59">
        <f>+E48</f>
        <v>0</v>
      </c>
      <c r="G48" s="127">
        <f>+F48-E48</f>
        <v>0</v>
      </c>
      <c r="H48" s="58"/>
    </row>
    <row r="50" spans="1:8" x14ac:dyDescent="0.25">
      <c r="A50" s="193" t="s">
        <v>446</v>
      </c>
      <c r="B50" s="193"/>
      <c r="C50" s="193"/>
      <c r="D50" s="193"/>
      <c r="E50" s="193"/>
      <c r="F50" s="193"/>
      <c r="G50" s="193"/>
    </row>
    <row r="51" spans="1:8" x14ac:dyDescent="0.25">
      <c r="A51" s="114" t="s">
        <v>51</v>
      </c>
    </row>
    <row r="53" spans="1:8" ht="48" customHeight="1" x14ac:dyDescent="0.25">
      <c r="A53" s="126" t="s">
        <v>42</v>
      </c>
      <c r="B53" s="126" t="s">
        <v>43</v>
      </c>
      <c r="C53" s="126" t="s">
        <v>44</v>
      </c>
      <c r="D53" s="126" t="s">
        <v>45</v>
      </c>
      <c r="E53" s="126" t="s">
        <v>46</v>
      </c>
      <c r="F53" s="126" t="s">
        <v>47</v>
      </c>
      <c r="G53" s="126" t="s">
        <v>45</v>
      </c>
      <c r="H53" s="126" t="s">
        <v>48</v>
      </c>
    </row>
    <row r="54" spans="1:8" s="115" customFormat="1" ht="55.5" customHeight="1" x14ac:dyDescent="0.25">
      <c r="A54" s="123" t="s">
        <v>357</v>
      </c>
      <c r="B54" s="58">
        <v>0</v>
      </c>
      <c r="C54" s="58">
        <v>0</v>
      </c>
      <c r="D54" s="58">
        <f>+C54-B54</f>
        <v>0</v>
      </c>
      <c r="E54" s="59">
        <v>0</v>
      </c>
      <c r="F54" s="59">
        <f>+E54</f>
        <v>0</v>
      </c>
      <c r="G54" s="127">
        <f>+F54-E54</f>
        <v>0</v>
      </c>
      <c r="H54" s="58"/>
    </row>
    <row r="55" spans="1:8" s="115" customFormat="1" ht="48" customHeight="1" x14ac:dyDescent="0.25">
      <c r="A55" s="111"/>
      <c r="E55" s="128"/>
      <c r="F55" s="128"/>
      <c r="G55" s="129"/>
    </row>
    <row r="56" spans="1:8" ht="15.75" x14ac:dyDescent="0.25">
      <c r="A56" s="209" t="s">
        <v>52</v>
      </c>
      <c r="B56" s="209"/>
      <c r="C56" s="209"/>
      <c r="D56" s="209"/>
      <c r="E56" s="209"/>
      <c r="F56" s="209"/>
      <c r="G56" s="209"/>
      <c r="H56" s="130" t="s">
        <v>557</v>
      </c>
    </row>
    <row r="57" spans="1:8" x14ac:dyDescent="0.25">
      <c r="B57" s="175"/>
      <c r="C57" s="175"/>
      <c r="D57" s="175"/>
      <c r="E57" s="175"/>
      <c r="F57" s="175"/>
      <c r="G57"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4:G44"/>
    <mergeCell ref="A50:G50"/>
    <mergeCell ref="A56:G56"/>
    <mergeCell ref="B57:G57"/>
  </mergeCells>
  <pageMargins left="0.31496062992125984" right="0.31496062992125984" top="0.74803149606299213" bottom="0.35433070866141736" header="0.31496062992125984" footer="0.31496062992125984"/>
  <pageSetup paperSize="9" scale="68" orientation="landscape" r:id="rId1"/>
  <rowBreaks count="2" manualBreakCount="2">
    <brk id="28" max="7" man="1"/>
    <brk id="5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80"/>
  <sheetViews>
    <sheetView view="pageBreakPreview" topLeftCell="A13" zoomScale="78" zoomScaleNormal="100" zoomScaleSheetLayoutView="78" workbookViewId="0">
      <selection activeCell="O82" sqref="O82"/>
    </sheetView>
  </sheetViews>
  <sheetFormatPr defaultColWidth="9.140625" defaultRowHeight="15" x14ac:dyDescent="0.25"/>
  <cols>
    <col min="1" max="1" width="90.28515625" style="113" customWidth="1"/>
    <col min="2" max="2" width="13.85546875" style="113" customWidth="1"/>
    <col min="3" max="4" width="15.140625" style="113" customWidth="1"/>
    <col min="5" max="5" width="12.140625" style="113" customWidth="1"/>
    <col min="6" max="6" width="14.28515625" style="113" customWidth="1"/>
    <col min="7" max="7" width="13.42578125" style="113" customWidth="1"/>
    <col min="8" max="8" width="25.28515625" style="113" customWidth="1"/>
    <col min="9" max="9" width="41.5703125" style="113" customWidth="1"/>
    <col min="10" max="10" width="14.5703125" style="113" customWidth="1"/>
    <col min="11" max="16384" width="9.140625" style="113"/>
  </cols>
  <sheetData>
    <row r="1" spans="1:8" x14ac:dyDescent="0.25">
      <c r="G1" s="175" t="s">
        <v>3</v>
      </c>
      <c r="H1" s="175"/>
    </row>
    <row r="2" spans="1:8" x14ac:dyDescent="0.25">
      <c r="G2" s="175" t="s">
        <v>4</v>
      </c>
      <c r="H2" s="175"/>
    </row>
    <row r="3" spans="1:8" x14ac:dyDescent="0.25">
      <c r="G3" s="175" t="s">
        <v>69</v>
      </c>
      <c r="H3" s="175"/>
    </row>
    <row r="5" spans="1:8" s="114" customFormat="1" ht="14.25" x14ac:dyDescent="0.25">
      <c r="A5" s="178" t="s">
        <v>70</v>
      </c>
      <c r="B5" s="178"/>
      <c r="C5" s="178"/>
      <c r="D5" s="178"/>
      <c r="E5" s="178"/>
      <c r="F5" s="178"/>
      <c r="G5" s="178"/>
      <c r="H5" s="178"/>
    </row>
    <row r="6" spans="1:8" s="114" customFormat="1" ht="14.25" x14ac:dyDescent="0.25">
      <c r="A6" s="215" t="s">
        <v>95</v>
      </c>
      <c r="B6" s="215"/>
      <c r="C6" s="215"/>
      <c r="D6" s="215"/>
      <c r="E6" s="215"/>
      <c r="F6" s="215"/>
      <c r="G6" s="215"/>
      <c r="H6" s="215"/>
    </row>
    <row r="7" spans="1:8" s="114" customFormat="1" ht="14.25" x14ac:dyDescent="0.25">
      <c r="A7" s="214" t="s">
        <v>58</v>
      </c>
      <c r="B7" s="214"/>
      <c r="C7" s="214"/>
      <c r="D7" s="214"/>
      <c r="E7" s="214"/>
      <c r="F7" s="214"/>
      <c r="G7" s="214"/>
      <c r="H7" s="214"/>
    </row>
    <row r="8" spans="1:8" s="114" customFormat="1" ht="14.25" x14ac:dyDescent="0.25">
      <c r="A8" s="178" t="s">
        <v>40</v>
      </c>
      <c r="B8" s="178"/>
      <c r="C8" s="178"/>
      <c r="D8" s="178"/>
      <c r="E8" s="178"/>
      <c r="F8" s="178"/>
      <c r="G8" s="178"/>
      <c r="H8" s="178"/>
    </row>
    <row r="10" spans="1:8" x14ac:dyDescent="0.25">
      <c r="A10" s="193" t="s">
        <v>538</v>
      </c>
      <c r="B10" s="193"/>
      <c r="C10" s="193"/>
      <c r="D10" s="193"/>
      <c r="E10" s="193"/>
      <c r="F10" s="193"/>
      <c r="G10" s="193"/>
      <c r="H10" s="193"/>
    </row>
    <row r="11" spans="1:8" ht="111" customHeight="1" x14ac:dyDescent="0.25">
      <c r="A11" s="174" t="s">
        <v>583</v>
      </c>
      <c r="B11" s="174"/>
      <c r="C11" s="174"/>
      <c r="D11" s="174"/>
      <c r="E11" s="174"/>
      <c r="F11" s="174"/>
      <c r="G11" s="174"/>
      <c r="H11" s="174"/>
    </row>
    <row r="12" spans="1:8" s="120" customFormat="1" ht="21" customHeight="1" x14ac:dyDescent="0.25">
      <c r="A12" s="174" t="s">
        <v>539</v>
      </c>
      <c r="B12" s="174"/>
      <c r="C12" s="174"/>
      <c r="D12" s="174"/>
      <c r="E12" s="174"/>
      <c r="F12" s="174"/>
      <c r="G12" s="174"/>
      <c r="H12" s="174"/>
    </row>
    <row r="13" spans="1:8" ht="42" customHeight="1" x14ac:dyDescent="0.25">
      <c r="A13" s="179" t="s">
        <v>540</v>
      </c>
      <c r="B13" s="179"/>
      <c r="C13" s="179"/>
      <c r="D13" s="179"/>
      <c r="E13" s="179"/>
      <c r="F13" s="179"/>
      <c r="G13" s="179"/>
      <c r="H13" s="179"/>
    </row>
    <row r="14" spans="1:8" ht="38.25" customHeight="1" x14ac:dyDescent="0.25">
      <c r="A14" s="179" t="s">
        <v>450</v>
      </c>
      <c r="B14" s="179"/>
      <c r="C14" s="179"/>
      <c r="D14" s="179"/>
      <c r="E14" s="179"/>
      <c r="F14" s="179"/>
      <c r="G14" s="179"/>
      <c r="H14" s="179"/>
    </row>
    <row r="15" spans="1:8" ht="28.5" customHeight="1" x14ac:dyDescent="0.25">
      <c r="A15" s="179" t="s">
        <v>541</v>
      </c>
      <c r="B15" s="179"/>
      <c r="C15" s="179"/>
      <c r="D15" s="179"/>
      <c r="E15" s="179"/>
      <c r="F15" s="179"/>
      <c r="G15" s="179"/>
      <c r="H15" s="179"/>
    </row>
    <row r="16" spans="1:8" ht="35.25" customHeight="1" x14ac:dyDescent="0.25">
      <c r="A16" s="179" t="s">
        <v>542</v>
      </c>
      <c r="B16" s="179"/>
      <c r="C16" s="179"/>
      <c r="D16" s="179"/>
      <c r="E16" s="179"/>
      <c r="F16" s="179"/>
      <c r="G16" s="179"/>
      <c r="H16" s="179"/>
    </row>
    <row r="17" spans="1:9" ht="42" customHeight="1" x14ac:dyDescent="0.25">
      <c r="A17" s="179" t="s">
        <v>543</v>
      </c>
      <c r="B17" s="179"/>
      <c r="C17" s="179"/>
      <c r="D17" s="179"/>
      <c r="E17" s="179"/>
      <c r="F17" s="179"/>
      <c r="G17" s="179"/>
      <c r="H17" s="179"/>
    </row>
    <row r="18" spans="1:9" x14ac:dyDescent="0.25">
      <c r="A18" s="210" t="s">
        <v>439</v>
      </c>
      <c r="B18" s="210"/>
      <c r="C18" s="210"/>
      <c r="D18" s="210"/>
      <c r="E18" s="210"/>
      <c r="F18" s="210"/>
      <c r="G18" s="210"/>
    </row>
    <row r="19" spans="1:9" x14ac:dyDescent="0.25">
      <c r="A19" s="210" t="s">
        <v>440</v>
      </c>
      <c r="B19" s="210"/>
      <c r="C19" s="210"/>
      <c r="D19" s="210"/>
      <c r="E19" s="210"/>
      <c r="F19" s="210"/>
      <c r="G19" s="210"/>
    </row>
    <row r="20" spans="1:9" x14ac:dyDescent="0.25">
      <c r="A20" s="210" t="s">
        <v>441</v>
      </c>
      <c r="B20" s="210"/>
      <c r="C20" s="210"/>
      <c r="D20" s="210"/>
      <c r="E20" s="210"/>
      <c r="F20" s="210"/>
      <c r="G20" s="210"/>
    </row>
    <row r="21" spans="1:9" x14ac:dyDescent="0.25">
      <c r="A21" s="210" t="s">
        <v>442</v>
      </c>
      <c r="B21" s="210"/>
      <c r="C21" s="210"/>
      <c r="D21" s="210"/>
      <c r="E21" s="210"/>
      <c r="F21" s="210"/>
      <c r="G21" s="210"/>
    </row>
    <row r="22" spans="1:9" x14ac:dyDescent="0.25">
      <c r="A22" s="210" t="s">
        <v>443</v>
      </c>
      <c r="B22" s="210"/>
      <c r="C22" s="210"/>
      <c r="D22" s="210"/>
      <c r="E22" s="210"/>
      <c r="F22" s="210"/>
      <c r="G22" s="210"/>
    </row>
    <row r="24" spans="1:9" s="121" customFormat="1" ht="14.25" x14ac:dyDescent="0.25">
      <c r="A24" s="211" t="s">
        <v>26</v>
      </c>
      <c r="B24" s="211" t="s">
        <v>38</v>
      </c>
      <c r="C24" s="213" t="s">
        <v>19</v>
      </c>
      <c r="D24" s="213"/>
      <c r="E24" s="213" t="s">
        <v>0</v>
      </c>
      <c r="F24" s="213"/>
      <c r="G24" s="213"/>
    </row>
    <row r="25" spans="1:9" s="121" customFormat="1" ht="14.25" x14ac:dyDescent="0.25">
      <c r="A25" s="212"/>
      <c r="B25" s="212"/>
      <c r="C25" s="122" t="s">
        <v>1</v>
      </c>
      <c r="D25" s="122" t="s">
        <v>2</v>
      </c>
      <c r="E25" s="122" t="s">
        <v>21</v>
      </c>
      <c r="F25" s="122" t="s">
        <v>22</v>
      </c>
      <c r="G25" s="122" t="s">
        <v>23</v>
      </c>
    </row>
    <row r="26" spans="1:9" ht="121.5" customHeight="1" x14ac:dyDescent="0.25">
      <c r="A26" s="123" t="s">
        <v>544</v>
      </c>
      <c r="B26" s="110">
        <v>100</v>
      </c>
      <c r="C26" s="110">
        <v>100</v>
      </c>
      <c r="D26" s="110">
        <v>100</v>
      </c>
      <c r="E26" s="59">
        <v>100</v>
      </c>
      <c r="F26" s="59">
        <v>100</v>
      </c>
      <c r="G26" s="59">
        <v>100</v>
      </c>
      <c r="I26" s="123" t="s">
        <v>394</v>
      </c>
    </row>
    <row r="27" spans="1:9" ht="38.25" customHeight="1" x14ac:dyDescent="0.25">
      <c r="A27" s="123" t="s">
        <v>545</v>
      </c>
      <c r="B27" s="110">
        <v>100</v>
      </c>
      <c r="C27" s="110">
        <v>100</v>
      </c>
      <c r="D27" s="110">
        <v>100</v>
      </c>
      <c r="E27" s="110">
        <v>100</v>
      </c>
      <c r="F27" s="110">
        <v>100</v>
      </c>
      <c r="G27" s="110">
        <v>100</v>
      </c>
    </row>
    <row r="28" spans="1:9" ht="51" customHeight="1" x14ac:dyDescent="0.25">
      <c r="A28" s="124" t="s">
        <v>41</v>
      </c>
      <c r="B28" s="55"/>
      <c r="C28" s="55"/>
      <c r="D28" s="55"/>
      <c r="E28" s="59"/>
      <c r="F28" s="59"/>
      <c r="G28" s="59"/>
    </row>
    <row r="29" spans="1:9" ht="53.25" customHeight="1" x14ac:dyDescent="0.25">
      <c r="A29" s="124" t="s">
        <v>384</v>
      </c>
      <c r="B29" s="125">
        <v>2201606</v>
      </c>
      <c r="C29" s="59">
        <v>5535805</v>
      </c>
      <c r="D29" s="59">
        <v>2513680</v>
      </c>
      <c r="E29" s="136">
        <v>2470669</v>
      </c>
      <c r="F29" s="136">
        <v>3555635</v>
      </c>
      <c r="G29" s="136">
        <v>3633343</v>
      </c>
    </row>
    <row r="30" spans="1:9" ht="19.5" customHeight="1" x14ac:dyDescent="0.25">
      <c r="A30" s="124" t="s">
        <v>385</v>
      </c>
      <c r="B30" s="125">
        <v>2201606</v>
      </c>
      <c r="C30" s="59">
        <v>5535805</v>
      </c>
      <c r="D30" s="59">
        <v>2513680</v>
      </c>
      <c r="E30" s="136">
        <v>2470669</v>
      </c>
      <c r="F30" s="136">
        <v>3555635</v>
      </c>
      <c r="G30" s="136">
        <v>3633343</v>
      </c>
    </row>
    <row r="31" spans="1:9" ht="56.25" customHeight="1" x14ac:dyDescent="0.25">
      <c r="A31" s="124" t="s">
        <v>56</v>
      </c>
      <c r="B31" s="55"/>
      <c r="C31" s="55"/>
      <c r="D31" s="55"/>
      <c r="E31" s="59"/>
      <c r="F31" s="59"/>
      <c r="G31" s="59"/>
    </row>
    <row r="33" spans="1:10" x14ac:dyDescent="0.25">
      <c r="A33" s="193" t="s">
        <v>446</v>
      </c>
      <c r="B33" s="193"/>
      <c r="C33" s="193"/>
      <c r="D33" s="193"/>
      <c r="E33" s="193"/>
      <c r="F33" s="193"/>
      <c r="G33" s="193"/>
    </row>
    <row r="34" spans="1:10" x14ac:dyDescent="0.25">
      <c r="A34" s="114" t="s">
        <v>49</v>
      </c>
    </row>
    <row r="36" spans="1:10" ht="47.45" customHeight="1" x14ac:dyDescent="0.25">
      <c r="A36" s="126" t="s">
        <v>42</v>
      </c>
      <c r="B36" s="126" t="s">
        <v>43</v>
      </c>
      <c r="C36" s="126" t="s">
        <v>44</v>
      </c>
      <c r="D36" s="126" t="s">
        <v>45</v>
      </c>
      <c r="E36" s="126" t="s">
        <v>46</v>
      </c>
      <c r="F36" s="126" t="s">
        <v>47</v>
      </c>
      <c r="G36" s="126" t="s">
        <v>45</v>
      </c>
      <c r="H36" s="126" t="s">
        <v>48</v>
      </c>
    </row>
    <row r="37" spans="1:10" s="115" customFormat="1" ht="18.75" customHeight="1" x14ac:dyDescent="0.25">
      <c r="A37" s="123" t="s">
        <v>375</v>
      </c>
      <c r="B37" s="58">
        <v>382</v>
      </c>
      <c r="C37" s="58">
        <v>382</v>
      </c>
      <c r="D37" s="58">
        <f>+C37-B37</f>
        <v>0</v>
      </c>
      <c r="E37" s="59">
        <v>299398</v>
      </c>
      <c r="F37" s="59">
        <f>+E37</f>
        <v>299398</v>
      </c>
      <c r="G37" s="127">
        <f>+F37-E37</f>
        <v>0</v>
      </c>
      <c r="H37" s="58"/>
      <c r="J37" s="129">
        <f>SUM(E37:E43)</f>
        <v>2255713</v>
      </c>
    </row>
    <row r="38" spans="1:10" s="115" customFormat="1" ht="20.25" customHeight="1" x14ac:dyDescent="0.25">
      <c r="A38" s="123" t="s">
        <v>372</v>
      </c>
      <c r="B38" s="58">
        <v>1251</v>
      </c>
      <c r="C38" s="58">
        <v>1251</v>
      </c>
      <c r="D38" s="58">
        <f>+C38-B38</f>
        <v>0</v>
      </c>
      <c r="E38" s="59">
        <v>252690</v>
      </c>
      <c r="F38" s="59">
        <f t="shared" ref="F38" si="0">+E38</f>
        <v>252690</v>
      </c>
      <c r="G38" s="127">
        <f>+F38-E38</f>
        <v>0</v>
      </c>
      <c r="H38" s="58"/>
      <c r="J38" s="129">
        <f>E29-J37</f>
        <v>214956</v>
      </c>
    </row>
    <row r="39" spans="1:10" s="115" customFormat="1" ht="18.75" customHeight="1" x14ac:dyDescent="0.25">
      <c r="A39" s="123" t="s">
        <v>373</v>
      </c>
      <c r="B39" s="58">
        <v>3565</v>
      </c>
      <c r="C39" s="58">
        <v>3565</v>
      </c>
      <c r="D39" s="58">
        <f t="shared" ref="D39:D46" si="1">+C39-B39</f>
        <v>0</v>
      </c>
      <c r="E39" s="59">
        <v>176115</v>
      </c>
      <c r="F39" s="59">
        <f>+E39</f>
        <v>176115</v>
      </c>
      <c r="G39" s="127">
        <f t="shared" ref="G39:G46" si="2">+F39-E39</f>
        <v>0</v>
      </c>
      <c r="H39" s="58"/>
    </row>
    <row r="40" spans="1:10" s="115" customFormat="1" ht="15" customHeight="1" x14ac:dyDescent="0.25">
      <c r="A40" s="123" t="s">
        <v>374</v>
      </c>
      <c r="B40" s="58">
        <v>433</v>
      </c>
      <c r="C40" s="58">
        <v>433</v>
      </c>
      <c r="D40" s="58">
        <f t="shared" si="1"/>
        <v>0</v>
      </c>
      <c r="E40" s="59">
        <v>48972</v>
      </c>
      <c r="F40" s="59">
        <f t="shared" ref="F40:F42" si="3">+E40</f>
        <v>48972</v>
      </c>
      <c r="G40" s="127">
        <f t="shared" si="2"/>
        <v>0</v>
      </c>
      <c r="H40" s="58"/>
    </row>
    <row r="41" spans="1:10" s="115" customFormat="1" ht="15.75" customHeight="1" x14ac:dyDescent="0.25">
      <c r="A41" s="123" t="s">
        <v>378</v>
      </c>
      <c r="B41" s="58">
        <f>7127-B42</f>
        <v>2944</v>
      </c>
      <c r="C41" s="58">
        <f>7127-C42</f>
        <v>2944</v>
      </c>
      <c r="D41" s="58">
        <f t="shared" si="1"/>
        <v>0</v>
      </c>
      <c r="E41" s="59">
        <f>1382844-E42</f>
        <v>222825</v>
      </c>
      <c r="F41" s="59">
        <f t="shared" si="3"/>
        <v>222825</v>
      </c>
      <c r="G41" s="127">
        <f t="shared" si="2"/>
        <v>0</v>
      </c>
      <c r="H41" s="58"/>
      <c r="J41" s="115">
        <f>E41/C41</f>
        <v>75.687839673913047</v>
      </c>
    </row>
    <row r="42" spans="1:10" s="115" customFormat="1" ht="18" customHeight="1" x14ac:dyDescent="0.25">
      <c r="A42" s="143" t="s">
        <v>381</v>
      </c>
      <c r="B42" s="58">
        <v>4183</v>
      </c>
      <c r="C42" s="58">
        <v>4183</v>
      </c>
      <c r="D42" s="58">
        <f t="shared" si="1"/>
        <v>0</v>
      </c>
      <c r="E42" s="59">
        <v>1160019</v>
      </c>
      <c r="F42" s="59">
        <f t="shared" si="3"/>
        <v>1160019</v>
      </c>
      <c r="G42" s="127">
        <f t="shared" si="2"/>
        <v>0</v>
      </c>
      <c r="H42" s="58"/>
    </row>
    <row r="43" spans="1:10" s="115" customFormat="1" ht="31.15" customHeight="1" x14ac:dyDescent="0.25">
      <c r="A43" s="143" t="s">
        <v>382</v>
      </c>
      <c r="B43" s="58">
        <v>27</v>
      </c>
      <c r="C43" s="58">
        <v>27</v>
      </c>
      <c r="D43" s="58">
        <f t="shared" si="1"/>
        <v>0</v>
      </c>
      <c r="E43" s="59">
        <v>95694</v>
      </c>
      <c r="F43" s="59">
        <f t="shared" ref="F43" si="4">+E43</f>
        <v>95694</v>
      </c>
      <c r="G43" s="127">
        <f t="shared" si="2"/>
        <v>0</v>
      </c>
      <c r="H43" s="58"/>
    </row>
    <row r="44" spans="1:10" s="115" customFormat="1" ht="21.75" customHeight="1" x14ac:dyDescent="0.25">
      <c r="A44" s="143" t="s">
        <v>383</v>
      </c>
      <c r="B44" s="58">
        <v>727</v>
      </c>
      <c r="C44" s="58">
        <v>727</v>
      </c>
      <c r="D44" s="58">
        <v>0</v>
      </c>
      <c r="E44" s="59">
        <v>208521</v>
      </c>
      <c r="F44" s="59">
        <f>+E44</f>
        <v>208521</v>
      </c>
      <c r="G44" s="127"/>
      <c r="H44" s="58"/>
    </row>
    <row r="45" spans="1:10" s="115" customFormat="1" ht="19.149999999999999" customHeight="1" x14ac:dyDescent="0.25">
      <c r="A45" s="123" t="s">
        <v>377</v>
      </c>
      <c r="B45" s="58">
        <v>9.5</v>
      </c>
      <c r="C45" s="58">
        <v>9.5</v>
      </c>
      <c r="D45" s="58">
        <f t="shared" si="1"/>
        <v>0</v>
      </c>
      <c r="E45" s="59">
        <v>6089</v>
      </c>
      <c r="F45" s="59">
        <v>6089</v>
      </c>
      <c r="G45" s="127">
        <f t="shared" si="2"/>
        <v>0</v>
      </c>
      <c r="H45" s="58"/>
    </row>
    <row r="46" spans="1:10" s="115" customFormat="1" ht="34.15" customHeight="1" x14ac:dyDescent="0.25">
      <c r="A46" s="123" t="s">
        <v>376</v>
      </c>
      <c r="B46" s="58">
        <v>31</v>
      </c>
      <c r="C46" s="58">
        <v>31</v>
      </c>
      <c r="D46" s="58">
        <f t="shared" si="1"/>
        <v>0</v>
      </c>
      <c r="E46" s="59">
        <v>346</v>
      </c>
      <c r="F46" s="59">
        <v>346</v>
      </c>
      <c r="G46" s="127">
        <f t="shared" si="2"/>
        <v>0</v>
      </c>
      <c r="H46" s="58"/>
    </row>
    <row r="47" spans="1:10" x14ac:dyDescent="0.25">
      <c r="E47" s="118"/>
    </row>
    <row r="48" spans="1:10" x14ac:dyDescent="0.25">
      <c r="A48" s="193" t="s">
        <v>446</v>
      </c>
      <c r="B48" s="193"/>
      <c r="C48" s="193"/>
      <c r="D48" s="193"/>
      <c r="E48" s="193"/>
      <c r="F48" s="193"/>
      <c r="G48" s="193"/>
    </row>
    <row r="49" spans="1:10" x14ac:dyDescent="0.25">
      <c r="A49" s="114" t="s">
        <v>50</v>
      </c>
    </row>
    <row r="51" spans="1:10" ht="45.6" customHeight="1" x14ac:dyDescent="0.25">
      <c r="A51" s="126" t="s">
        <v>42</v>
      </c>
      <c r="B51" s="126" t="s">
        <v>43</v>
      </c>
      <c r="C51" s="126" t="s">
        <v>44</v>
      </c>
      <c r="D51" s="126" t="s">
        <v>45</v>
      </c>
      <c r="E51" s="126" t="s">
        <v>46</v>
      </c>
      <c r="F51" s="126" t="s">
        <v>47</v>
      </c>
      <c r="G51" s="126" t="s">
        <v>45</v>
      </c>
      <c r="H51" s="126" t="s">
        <v>48</v>
      </c>
    </row>
    <row r="52" spans="1:10" s="115" customFormat="1" ht="26.25" customHeight="1" x14ac:dyDescent="0.25">
      <c r="A52" s="123" t="s">
        <v>375</v>
      </c>
      <c r="B52" s="58">
        <v>382</v>
      </c>
      <c r="C52" s="58">
        <v>382</v>
      </c>
      <c r="D52" s="58">
        <f>+C52-B52</f>
        <v>0</v>
      </c>
      <c r="E52" s="59">
        <v>508418</v>
      </c>
      <c r="F52" s="59">
        <f>+E52</f>
        <v>508418</v>
      </c>
      <c r="G52" s="127">
        <f>+F52-E52</f>
        <v>0</v>
      </c>
      <c r="H52" s="58"/>
      <c r="J52" s="115">
        <v>3555635</v>
      </c>
    </row>
    <row r="53" spans="1:10" s="115" customFormat="1" ht="17.25" customHeight="1" x14ac:dyDescent="0.25">
      <c r="A53" s="123" t="s">
        <v>372</v>
      </c>
      <c r="B53" s="58">
        <v>465</v>
      </c>
      <c r="C53" s="58">
        <v>465</v>
      </c>
      <c r="D53" s="58">
        <f>+C53-B53</f>
        <v>0</v>
      </c>
      <c r="E53" s="59">
        <v>419353</v>
      </c>
      <c r="F53" s="59">
        <f t="shared" ref="F53" si="5">+E53</f>
        <v>419353</v>
      </c>
      <c r="G53" s="127">
        <f>+F53-E53</f>
        <v>0</v>
      </c>
      <c r="H53" s="58"/>
      <c r="J53" s="129">
        <f>SUM(E52:E61)</f>
        <v>3555635</v>
      </c>
    </row>
    <row r="54" spans="1:10" s="115" customFormat="1" ht="21" customHeight="1" x14ac:dyDescent="0.25">
      <c r="A54" s="123" t="s">
        <v>373</v>
      </c>
      <c r="B54" s="58">
        <v>507</v>
      </c>
      <c r="C54" s="58">
        <v>507</v>
      </c>
      <c r="D54" s="58">
        <f t="shared" ref="D54:D61" si="6">+C54-B54</f>
        <v>0</v>
      </c>
      <c r="E54" s="59">
        <v>107702</v>
      </c>
      <c r="F54" s="59">
        <f>+E54</f>
        <v>107702</v>
      </c>
      <c r="G54" s="127">
        <f t="shared" ref="G54:G61" si="7">+F54-E54</f>
        <v>0</v>
      </c>
      <c r="H54" s="58"/>
      <c r="J54" s="129">
        <f>J52-J53</f>
        <v>0</v>
      </c>
    </row>
    <row r="55" spans="1:10" s="115" customFormat="1" ht="16.5" customHeight="1" x14ac:dyDescent="0.25">
      <c r="A55" s="123" t="s">
        <v>374</v>
      </c>
      <c r="B55" s="58">
        <v>483</v>
      </c>
      <c r="C55" s="58">
        <v>483</v>
      </c>
      <c r="D55" s="58">
        <f t="shared" si="6"/>
        <v>0</v>
      </c>
      <c r="E55" s="59">
        <v>60127</v>
      </c>
      <c r="F55" s="59">
        <f t="shared" ref="F55:F57" si="8">+E55</f>
        <v>60127</v>
      </c>
      <c r="G55" s="127">
        <f t="shared" si="7"/>
        <v>0</v>
      </c>
      <c r="H55" s="58"/>
    </row>
    <row r="56" spans="1:10" s="115" customFormat="1" ht="15" customHeight="1" x14ac:dyDescent="0.25">
      <c r="A56" s="123" t="s">
        <v>378</v>
      </c>
      <c r="B56" s="58">
        <f>7765-4183</f>
        <v>3582</v>
      </c>
      <c r="C56" s="58">
        <f>7765-4183</f>
        <v>3582</v>
      </c>
      <c r="D56" s="58">
        <f t="shared" si="6"/>
        <v>0</v>
      </c>
      <c r="E56" s="59">
        <f>1807941-1215776+309887</f>
        <v>902052</v>
      </c>
      <c r="F56" s="59">
        <f t="shared" si="8"/>
        <v>902052</v>
      </c>
      <c r="G56" s="127">
        <f t="shared" si="7"/>
        <v>0</v>
      </c>
      <c r="H56" s="58"/>
      <c r="J56" s="129"/>
    </row>
    <row r="57" spans="1:10" s="115" customFormat="1" ht="25.5" customHeight="1" x14ac:dyDescent="0.25">
      <c r="A57" s="143" t="s">
        <v>381</v>
      </c>
      <c r="B57" s="58">
        <v>4183</v>
      </c>
      <c r="C57" s="58">
        <v>4183</v>
      </c>
      <c r="D57" s="58">
        <f t="shared" si="6"/>
        <v>0</v>
      </c>
      <c r="E57" s="59">
        <v>1215776</v>
      </c>
      <c r="F57" s="59">
        <f t="shared" si="8"/>
        <v>1215776</v>
      </c>
      <c r="G57" s="127">
        <f t="shared" si="7"/>
        <v>0</v>
      </c>
      <c r="H57" s="58"/>
      <c r="J57" s="129"/>
    </row>
    <row r="58" spans="1:10" s="115" customFormat="1" ht="35.25" customHeight="1" x14ac:dyDescent="0.25">
      <c r="A58" s="143" t="s">
        <v>382</v>
      </c>
      <c r="B58" s="58">
        <v>27</v>
      </c>
      <c r="C58" s="58">
        <v>27</v>
      </c>
      <c r="D58" s="58">
        <f t="shared" si="6"/>
        <v>0</v>
      </c>
      <c r="E58" s="59">
        <v>116218</v>
      </c>
      <c r="F58" s="59">
        <f t="shared" ref="F58" si="9">+E58</f>
        <v>116218</v>
      </c>
      <c r="G58" s="127">
        <f t="shared" si="7"/>
        <v>0</v>
      </c>
      <c r="H58" s="58"/>
      <c r="J58" s="129"/>
    </row>
    <row r="59" spans="1:10" s="115" customFormat="1" ht="18.75" customHeight="1" x14ac:dyDescent="0.25">
      <c r="A59" s="143" t="s">
        <v>383</v>
      </c>
      <c r="B59" s="58">
        <v>727</v>
      </c>
      <c r="C59" s="58">
        <v>727</v>
      </c>
      <c r="D59" s="58"/>
      <c r="E59" s="59">
        <v>219554</v>
      </c>
      <c r="F59" s="59">
        <f>+E59</f>
        <v>219554</v>
      </c>
      <c r="G59" s="127"/>
      <c r="H59" s="58"/>
    </row>
    <row r="60" spans="1:10" s="115" customFormat="1" ht="20.25" customHeight="1" x14ac:dyDescent="0.25">
      <c r="A60" s="123" t="s">
        <v>377</v>
      </c>
      <c r="B60" s="58">
        <v>9.5</v>
      </c>
      <c r="C60" s="58">
        <v>9.5</v>
      </c>
      <c r="D60" s="58">
        <f t="shared" si="6"/>
        <v>0</v>
      </c>
      <c r="E60" s="59">
        <v>6089</v>
      </c>
      <c r="F60" s="59">
        <v>6089</v>
      </c>
      <c r="G60" s="127">
        <f t="shared" si="7"/>
        <v>0</v>
      </c>
      <c r="H60" s="58"/>
      <c r="J60" s="129"/>
    </row>
    <row r="61" spans="1:10" s="115" customFormat="1" ht="36.75" customHeight="1" x14ac:dyDescent="0.25">
      <c r="A61" s="123" t="s">
        <v>376</v>
      </c>
      <c r="B61" s="58">
        <v>31</v>
      </c>
      <c r="C61" s="58">
        <v>31</v>
      </c>
      <c r="D61" s="58">
        <f t="shared" si="6"/>
        <v>0</v>
      </c>
      <c r="E61" s="59">
        <v>346</v>
      </c>
      <c r="F61" s="59">
        <v>346</v>
      </c>
      <c r="G61" s="127">
        <f t="shared" si="7"/>
        <v>0</v>
      </c>
      <c r="H61" s="58"/>
    </row>
    <row r="63" spans="1:10" x14ac:dyDescent="0.25">
      <c r="A63" s="193" t="s">
        <v>446</v>
      </c>
      <c r="B63" s="193"/>
      <c r="C63" s="193"/>
      <c r="D63" s="193"/>
      <c r="E63" s="193"/>
      <c r="F63" s="193"/>
      <c r="G63" s="193"/>
    </row>
    <row r="64" spans="1:10" x14ac:dyDescent="0.25">
      <c r="A64" s="114" t="s">
        <v>51</v>
      </c>
    </row>
    <row r="66" spans="1:10" ht="43.15" customHeight="1" x14ac:dyDescent="0.25">
      <c r="A66" s="126" t="s">
        <v>42</v>
      </c>
      <c r="B66" s="126" t="s">
        <v>43</v>
      </c>
      <c r="C66" s="126" t="s">
        <v>44</v>
      </c>
      <c r="D66" s="126" t="s">
        <v>45</v>
      </c>
      <c r="E66" s="126" t="s">
        <v>46</v>
      </c>
      <c r="F66" s="126" t="s">
        <v>47</v>
      </c>
      <c r="G66" s="126" t="s">
        <v>45</v>
      </c>
      <c r="H66" s="126" t="s">
        <v>48</v>
      </c>
      <c r="J66" s="113">
        <v>3633343</v>
      </c>
    </row>
    <row r="67" spans="1:10" s="115" customFormat="1" ht="26.25" customHeight="1" x14ac:dyDescent="0.25">
      <c r="A67" s="123" t="s">
        <v>375</v>
      </c>
      <c r="B67" s="58">
        <v>492</v>
      </c>
      <c r="C67" s="58">
        <v>492</v>
      </c>
      <c r="D67" s="58">
        <f>+C67-B67</f>
        <v>0</v>
      </c>
      <c r="E67" s="59">
        <v>508418</v>
      </c>
      <c r="F67" s="59">
        <f>+E67</f>
        <v>508418</v>
      </c>
      <c r="G67" s="127">
        <f>+F67-E67</f>
        <v>0</v>
      </c>
      <c r="H67" s="58"/>
      <c r="J67" s="129">
        <f>SUM(E67:E76)</f>
        <v>3633343</v>
      </c>
    </row>
    <row r="68" spans="1:10" s="115" customFormat="1" ht="21" customHeight="1" x14ac:dyDescent="0.25">
      <c r="A68" s="123" t="s">
        <v>372</v>
      </c>
      <c r="B68" s="58">
        <v>495</v>
      </c>
      <c r="C68" s="58">
        <v>495</v>
      </c>
      <c r="D68" s="58">
        <f>+C68-B68</f>
        <v>0</v>
      </c>
      <c r="E68" s="59">
        <v>419353</v>
      </c>
      <c r="F68" s="59">
        <f t="shared" ref="F68" si="10">+E68</f>
        <v>419353</v>
      </c>
      <c r="G68" s="127">
        <f>+F68-E68</f>
        <v>0</v>
      </c>
      <c r="H68" s="58"/>
      <c r="J68" s="129">
        <f>J66-J67</f>
        <v>0</v>
      </c>
    </row>
    <row r="69" spans="1:10" s="115" customFormat="1" ht="18" customHeight="1" x14ac:dyDescent="0.25">
      <c r="A69" s="123" t="s">
        <v>373</v>
      </c>
      <c r="B69" s="58">
        <v>527</v>
      </c>
      <c r="C69" s="58">
        <v>527</v>
      </c>
      <c r="D69" s="58">
        <f t="shared" ref="D69:D76" si="11">+C69-B69</f>
        <v>0</v>
      </c>
      <c r="E69" s="59">
        <v>107702</v>
      </c>
      <c r="F69" s="59">
        <f>+E69</f>
        <v>107702</v>
      </c>
      <c r="G69" s="127">
        <f t="shared" ref="G69:G76" si="12">+F69-E69</f>
        <v>0</v>
      </c>
      <c r="H69" s="58"/>
    </row>
    <row r="70" spans="1:10" s="115" customFormat="1" ht="20.25" customHeight="1" x14ac:dyDescent="0.25">
      <c r="A70" s="123" t="s">
        <v>374</v>
      </c>
      <c r="B70" s="58">
        <v>491</v>
      </c>
      <c r="C70" s="58">
        <v>491</v>
      </c>
      <c r="D70" s="58">
        <f t="shared" si="11"/>
        <v>0</v>
      </c>
      <c r="E70" s="59">
        <v>63249</v>
      </c>
      <c r="F70" s="59">
        <f t="shared" ref="F70:F72" si="13">+E70</f>
        <v>63249</v>
      </c>
      <c r="G70" s="127">
        <f t="shared" si="12"/>
        <v>0</v>
      </c>
      <c r="H70" s="58"/>
    </row>
    <row r="71" spans="1:10" s="115" customFormat="1" ht="19.5" customHeight="1" x14ac:dyDescent="0.25">
      <c r="A71" s="143" t="s">
        <v>378</v>
      </c>
      <c r="B71" s="58">
        <f>7465-4184</f>
        <v>3281</v>
      </c>
      <c r="C71" s="58">
        <f>7465-4184</f>
        <v>3281</v>
      </c>
      <c r="D71" s="58">
        <f t="shared" si="11"/>
        <v>0</v>
      </c>
      <c r="E71" s="59">
        <f>1738447-E72+433908</f>
        <v>899062</v>
      </c>
      <c r="F71" s="59">
        <f>1738447-F72+433908</f>
        <v>899062</v>
      </c>
      <c r="G71" s="127">
        <f t="shared" si="12"/>
        <v>0</v>
      </c>
      <c r="H71" s="58"/>
    </row>
    <row r="72" spans="1:10" s="115" customFormat="1" ht="24" customHeight="1" x14ac:dyDescent="0.25">
      <c r="A72" s="143" t="s">
        <v>381</v>
      </c>
      <c r="B72" s="58">
        <v>4184</v>
      </c>
      <c r="C72" s="58">
        <v>4184</v>
      </c>
      <c r="D72" s="58">
        <f t="shared" si="11"/>
        <v>0</v>
      </c>
      <c r="E72" s="59">
        <v>1273293</v>
      </c>
      <c r="F72" s="59">
        <f t="shared" si="13"/>
        <v>1273293</v>
      </c>
      <c r="G72" s="127">
        <f t="shared" si="12"/>
        <v>0</v>
      </c>
      <c r="H72" s="58"/>
    </row>
    <row r="73" spans="1:10" s="115" customFormat="1" ht="30.75" customHeight="1" x14ac:dyDescent="0.25">
      <c r="A73" s="143" t="s">
        <v>382</v>
      </c>
      <c r="B73" s="58">
        <v>27</v>
      </c>
      <c r="C73" s="58">
        <v>27</v>
      </c>
      <c r="D73" s="58">
        <f t="shared" si="11"/>
        <v>0</v>
      </c>
      <c r="E73" s="59">
        <v>123191</v>
      </c>
      <c r="F73" s="59">
        <f t="shared" ref="F73" si="14">+E73</f>
        <v>123191</v>
      </c>
      <c r="G73" s="127">
        <f t="shared" si="12"/>
        <v>0</v>
      </c>
      <c r="H73" s="58"/>
    </row>
    <row r="74" spans="1:10" s="115" customFormat="1" ht="21" customHeight="1" x14ac:dyDescent="0.25">
      <c r="A74" s="143" t="s">
        <v>383</v>
      </c>
      <c r="B74" s="58">
        <v>727</v>
      </c>
      <c r="C74" s="58">
        <v>727</v>
      </c>
      <c r="D74" s="58"/>
      <c r="E74" s="59">
        <v>232640</v>
      </c>
      <c r="F74" s="59">
        <f>+E74</f>
        <v>232640</v>
      </c>
      <c r="G74" s="127"/>
      <c r="H74" s="58"/>
      <c r="J74" s="129"/>
    </row>
    <row r="75" spans="1:10" s="115" customFormat="1" ht="17.25" customHeight="1" x14ac:dyDescent="0.25">
      <c r="A75" s="143" t="s">
        <v>377</v>
      </c>
      <c r="B75" s="58">
        <v>9.5</v>
      </c>
      <c r="C75" s="58">
        <v>9.5</v>
      </c>
      <c r="D75" s="58">
        <f t="shared" si="11"/>
        <v>0</v>
      </c>
      <c r="E75" s="59">
        <v>6089</v>
      </c>
      <c r="F75" s="59">
        <v>6089</v>
      </c>
      <c r="G75" s="127">
        <f t="shared" si="12"/>
        <v>0</v>
      </c>
      <c r="H75" s="58"/>
    </row>
    <row r="76" spans="1:10" s="115" customFormat="1" ht="33.75" customHeight="1" x14ac:dyDescent="0.25">
      <c r="A76" s="123" t="s">
        <v>376</v>
      </c>
      <c r="B76" s="58">
        <v>31</v>
      </c>
      <c r="C76" s="58">
        <v>31</v>
      </c>
      <c r="D76" s="58">
        <f t="shared" si="11"/>
        <v>0</v>
      </c>
      <c r="E76" s="59">
        <v>346</v>
      </c>
      <c r="F76" s="59">
        <v>346</v>
      </c>
      <c r="G76" s="127">
        <f t="shared" si="12"/>
        <v>0</v>
      </c>
      <c r="H76" s="58"/>
    </row>
    <row r="77" spans="1:10" s="115" customFormat="1" ht="24" customHeight="1" x14ac:dyDescent="0.25">
      <c r="A77" s="111"/>
      <c r="E77" s="128"/>
      <c r="F77" s="128"/>
      <c r="G77" s="129"/>
    </row>
    <row r="79" spans="1:10" ht="15.75" x14ac:dyDescent="0.25">
      <c r="A79" s="209" t="s">
        <v>52</v>
      </c>
      <c r="B79" s="209"/>
      <c r="C79" s="209"/>
      <c r="D79" s="209"/>
      <c r="E79" s="209"/>
      <c r="F79" s="209"/>
      <c r="G79" s="209"/>
      <c r="H79" s="130" t="s">
        <v>557</v>
      </c>
    </row>
    <row r="80" spans="1:10" x14ac:dyDescent="0.25">
      <c r="B80" s="175"/>
      <c r="C80" s="175"/>
      <c r="D80" s="175"/>
      <c r="E80" s="175"/>
      <c r="F80" s="175"/>
      <c r="G80" s="175"/>
    </row>
  </sheetData>
  <mergeCells count="29">
    <mergeCell ref="A6:H6"/>
    <mergeCell ref="G1:H1"/>
    <mergeCell ref="G2:H2"/>
    <mergeCell ref="G3:H3"/>
    <mergeCell ref="A5:H5"/>
    <mergeCell ref="A19:G19"/>
    <mergeCell ref="A7:H7"/>
    <mergeCell ref="A8:H8"/>
    <mergeCell ref="A10:H10"/>
    <mergeCell ref="A11:H11"/>
    <mergeCell ref="A12:H12"/>
    <mergeCell ref="A13:H13"/>
    <mergeCell ref="A14:H14"/>
    <mergeCell ref="A15:H15"/>
    <mergeCell ref="A16:H16"/>
    <mergeCell ref="A17:H17"/>
    <mergeCell ref="A18:G18"/>
    <mergeCell ref="A20:G20"/>
    <mergeCell ref="A21:G21"/>
    <mergeCell ref="A22:G22"/>
    <mergeCell ref="A24:A25"/>
    <mergeCell ref="B24:B25"/>
    <mergeCell ref="C24:D24"/>
    <mergeCell ref="E24:G24"/>
    <mergeCell ref="A33:G33"/>
    <mergeCell ref="A48:G48"/>
    <mergeCell ref="A63:G63"/>
    <mergeCell ref="A79:G79"/>
    <mergeCell ref="B80:G80"/>
  </mergeCells>
  <pageMargins left="0.31496062992125984" right="0.31496062992125984" top="0.74803149606299213" bottom="0.35433070866141736" header="0.31496062992125984" footer="0.31496062992125984"/>
  <pageSetup paperSize="9" scale="67" orientation="landscape" r:id="rId1"/>
  <rowBreaks count="3" manualBreakCount="3">
    <brk id="28" max="7" man="1"/>
    <brk id="46" max="7" man="1"/>
    <brk id="79"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62"/>
  <sheetViews>
    <sheetView view="pageBreakPreview" zoomScaleNormal="100" zoomScaleSheetLayoutView="100" workbookViewId="0">
      <selection activeCell="I27" sqref="I27"/>
    </sheetView>
  </sheetViews>
  <sheetFormatPr defaultColWidth="9.140625" defaultRowHeight="15.75" x14ac:dyDescent="0.25"/>
  <cols>
    <col min="1" max="1" width="9.140625" style="21"/>
    <col min="2" max="2" width="9.140625" style="22"/>
    <col min="3" max="3" width="43.28515625" style="21" customWidth="1"/>
    <col min="4" max="4" width="15.7109375" style="21" customWidth="1"/>
    <col min="5" max="5" width="20.140625" style="21" customWidth="1"/>
    <col min="6" max="6" width="21.42578125" style="21" customWidth="1"/>
    <col min="7" max="7" width="21.7109375" style="24" customWidth="1"/>
    <col min="8" max="8" width="9.140625" style="24"/>
    <col min="9" max="9" width="22.140625" style="24" customWidth="1"/>
    <col min="10" max="16384" width="9.140625" style="25"/>
  </cols>
  <sheetData>
    <row r="1" spans="1:7" ht="126.75" customHeight="1" x14ac:dyDescent="0.25">
      <c r="G1" s="23" t="s">
        <v>96</v>
      </c>
    </row>
    <row r="4" spans="1:7" ht="30" customHeight="1" x14ac:dyDescent="0.25">
      <c r="A4" s="223" t="s">
        <v>97</v>
      </c>
      <c r="B4" s="224" t="s">
        <v>98</v>
      </c>
      <c r="C4" s="225" t="s">
        <v>12</v>
      </c>
      <c r="D4" s="223" t="s">
        <v>0</v>
      </c>
      <c r="E4" s="223"/>
      <c r="F4" s="223"/>
    </row>
    <row r="5" spans="1:7" x14ac:dyDescent="0.25">
      <c r="A5" s="223"/>
      <c r="B5" s="224"/>
      <c r="C5" s="225"/>
      <c r="D5" s="26" t="s">
        <v>99</v>
      </c>
      <c r="E5" s="26" t="s">
        <v>100</v>
      </c>
      <c r="F5" s="26" t="s">
        <v>101</v>
      </c>
    </row>
    <row r="6" spans="1:7" ht="47.25" x14ac:dyDescent="0.25">
      <c r="A6" s="226">
        <v>256</v>
      </c>
      <c r="B6" s="27"/>
      <c r="C6" s="28" t="s">
        <v>102</v>
      </c>
      <c r="D6" s="29"/>
      <c r="E6" s="29"/>
      <c r="F6" s="29"/>
    </row>
    <row r="7" spans="1:7" ht="94.5" x14ac:dyDescent="0.25">
      <c r="A7" s="227"/>
      <c r="B7" s="228" t="s">
        <v>103</v>
      </c>
      <c r="C7" s="28" t="s">
        <v>104</v>
      </c>
      <c r="D7" s="29"/>
      <c r="E7" s="29"/>
      <c r="F7" s="29"/>
    </row>
    <row r="8" spans="1:7" ht="150.75" customHeight="1" x14ac:dyDescent="0.25">
      <c r="A8" s="227"/>
      <c r="B8" s="229"/>
      <c r="C8" s="30" t="s">
        <v>105</v>
      </c>
      <c r="D8" s="29"/>
      <c r="E8" s="29"/>
      <c r="F8" s="29"/>
    </row>
    <row r="9" spans="1:7" ht="62.25" customHeight="1" x14ac:dyDescent="0.25">
      <c r="A9" s="227"/>
      <c r="B9" s="230"/>
      <c r="C9" s="30" t="s">
        <v>106</v>
      </c>
      <c r="D9" s="29"/>
      <c r="E9" s="29"/>
      <c r="F9" s="29"/>
    </row>
    <row r="10" spans="1:7" ht="123" customHeight="1" x14ac:dyDescent="0.25">
      <c r="A10" s="227"/>
      <c r="B10" s="228" t="s">
        <v>107</v>
      </c>
      <c r="C10" s="28" t="s">
        <v>108</v>
      </c>
      <c r="D10" s="29"/>
      <c r="E10" s="29"/>
      <c r="F10" s="29"/>
    </row>
    <row r="11" spans="1:7" ht="110.25" x14ac:dyDescent="0.25">
      <c r="A11" s="227"/>
      <c r="B11" s="229"/>
      <c r="C11" s="30" t="s">
        <v>109</v>
      </c>
      <c r="D11" s="29"/>
      <c r="E11" s="29"/>
      <c r="F11" s="29"/>
    </row>
    <row r="12" spans="1:7" ht="78.75" x14ac:dyDescent="0.25">
      <c r="A12" s="227"/>
      <c r="B12" s="230"/>
      <c r="C12" s="30" t="s">
        <v>110</v>
      </c>
      <c r="D12" s="29">
        <v>100</v>
      </c>
      <c r="E12" s="29">
        <v>100</v>
      </c>
      <c r="F12" s="29">
        <v>100</v>
      </c>
    </row>
    <row r="13" spans="1:7" ht="31.5" hidden="1" x14ac:dyDescent="0.25">
      <c r="A13" s="227"/>
      <c r="B13" s="228" t="s">
        <v>111</v>
      </c>
      <c r="C13" s="28" t="s">
        <v>112</v>
      </c>
      <c r="D13" s="29"/>
      <c r="E13" s="29"/>
      <c r="F13" s="29"/>
    </row>
    <row r="14" spans="1:7" ht="54" hidden="1" customHeight="1" x14ac:dyDescent="0.25">
      <c r="A14" s="227"/>
      <c r="B14" s="229"/>
      <c r="C14" s="30" t="s">
        <v>113</v>
      </c>
      <c r="D14" s="29"/>
      <c r="E14" s="29"/>
      <c r="F14" s="29"/>
    </row>
    <row r="15" spans="1:7" ht="97.5" hidden="1" customHeight="1" x14ac:dyDescent="0.25">
      <c r="A15" s="227"/>
      <c r="B15" s="230"/>
      <c r="C15" s="30" t="s">
        <v>114</v>
      </c>
      <c r="D15" s="29"/>
      <c r="E15" s="29"/>
      <c r="F15" s="29"/>
    </row>
    <row r="16" spans="1:7" ht="150.75" customHeight="1" x14ac:dyDescent="0.25">
      <c r="A16" s="227"/>
      <c r="B16" s="228" t="s">
        <v>115</v>
      </c>
      <c r="C16" s="28" t="s">
        <v>116</v>
      </c>
      <c r="D16" s="29"/>
      <c r="E16" s="29"/>
      <c r="F16" s="29"/>
    </row>
    <row r="17" spans="1:6" ht="78.75" x14ac:dyDescent="0.25">
      <c r="A17" s="227"/>
      <c r="B17" s="229"/>
      <c r="C17" s="30" t="s">
        <v>117</v>
      </c>
      <c r="D17" s="29"/>
      <c r="E17" s="29"/>
      <c r="F17" s="29"/>
    </row>
    <row r="18" spans="1:6" ht="63" x14ac:dyDescent="0.25">
      <c r="A18" s="227"/>
      <c r="B18" s="230"/>
      <c r="C18" s="30" t="s">
        <v>118</v>
      </c>
      <c r="D18" s="29">
        <v>100</v>
      </c>
      <c r="E18" s="29">
        <v>100</v>
      </c>
      <c r="F18" s="29">
        <v>100</v>
      </c>
    </row>
    <row r="19" spans="1:6" ht="63" x14ac:dyDescent="0.25">
      <c r="A19" s="227"/>
      <c r="B19" s="228" t="s">
        <v>119</v>
      </c>
      <c r="C19" s="28" t="s">
        <v>120</v>
      </c>
      <c r="D19" s="29"/>
      <c r="E19" s="29"/>
      <c r="F19" s="29"/>
    </row>
    <row r="20" spans="1:6" ht="106.5" customHeight="1" x14ac:dyDescent="0.25">
      <c r="A20" s="227"/>
      <c r="B20" s="229"/>
      <c r="C20" s="30" t="s">
        <v>121</v>
      </c>
      <c r="D20" s="29"/>
      <c r="E20" s="29"/>
      <c r="F20" s="29"/>
    </row>
    <row r="21" spans="1:6" ht="69.75" customHeight="1" x14ac:dyDescent="0.25">
      <c r="A21" s="227"/>
      <c r="B21" s="230"/>
      <c r="C21" s="30" t="s">
        <v>122</v>
      </c>
      <c r="D21" s="49">
        <v>31</v>
      </c>
      <c r="E21" s="49">
        <v>30.5</v>
      </c>
      <c r="F21" s="49">
        <v>30.5</v>
      </c>
    </row>
    <row r="22" spans="1:6" ht="162.75" customHeight="1" x14ac:dyDescent="0.25">
      <c r="A22" s="227"/>
      <c r="B22" s="228" t="s">
        <v>123</v>
      </c>
      <c r="C22" s="28" t="s">
        <v>124</v>
      </c>
      <c r="D22" s="29"/>
      <c r="E22" s="29"/>
      <c r="F22" s="29"/>
    </row>
    <row r="23" spans="1:6" ht="94.5" x14ac:dyDescent="0.25">
      <c r="A23" s="227"/>
      <c r="B23" s="229"/>
      <c r="C23" s="30" t="s">
        <v>125</v>
      </c>
      <c r="D23" s="29"/>
      <c r="E23" s="29"/>
      <c r="F23" s="29"/>
    </row>
    <row r="24" spans="1:6" ht="94.5" x14ac:dyDescent="0.25">
      <c r="A24" s="227"/>
      <c r="B24" s="230"/>
      <c r="C24" s="30" t="s">
        <v>126</v>
      </c>
      <c r="D24" s="29">
        <v>100</v>
      </c>
      <c r="E24" s="29">
        <v>100</v>
      </c>
      <c r="F24" s="29">
        <v>100</v>
      </c>
    </row>
    <row r="25" spans="1:6" ht="47.25" x14ac:dyDescent="0.25">
      <c r="A25" s="227"/>
      <c r="B25" s="228" t="s">
        <v>127</v>
      </c>
      <c r="C25" s="28" t="s">
        <v>128</v>
      </c>
      <c r="D25" s="29"/>
      <c r="E25" s="29"/>
      <c r="F25" s="29"/>
    </row>
    <row r="26" spans="1:6" ht="94.5" x14ac:dyDescent="0.25">
      <c r="A26" s="227"/>
      <c r="B26" s="229"/>
      <c r="C26" s="30" t="s">
        <v>129</v>
      </c>
      <c r="D26" s="29"/>
      <c r="E26" s="29"/>
      <c r="F26" s="29"/>
    </row>
    <row r="27" spans="1:6" ht="63" x14ac:dyDescent="0.25">
      <c r="A27" s="227"/>
      <c r="B27" s="230"/>
      <c r="C27" s="30" t="s">
        <v>130</v>
      </c>
      <c r="D27" s="49">
        <v>21</v>
      </c>
      <c r="E27" s="49">
        <v>22</v>
      </c>
      <c r="F27" s="49">
        <v>22</v>
      </c>
    </row>
    <row r="28" spans="1:6" ht="63" x14ac:dyDescent="0.25">
      <c r="A28" s="227"/>
      <c r="B28" s="228" t="s">
        <v>131</v>
      </c>
      <c r="C28" s="28" t="s">
        <v>132</v>
      </c>
      <c r="D28" s="29"/>
      <c r="E28" s="29"/>
      <c r="F28" s="29"/>
    </row>
    <row r="29" spans="1:6" ht="94.5" x14ac:dyDescent="0.25">
      <c r="A29" s="227"/>
      <c r="B29" s="229"/>
      <c r="C29" s="30" t="s">
        <v>133</v>
      </c>
      <c r="D29" s="29"/>
      <c r="E29" s="29"/>
      <c r="F29" s="29"/>
    </row>
    <row r="30" spans="1:6" ht="94.5" x14ac:dyDescent="0.25">
      <c r="A30" s="227"/>
      <c r="B30" s="230"/>
      <c r="C30" s="30" t="s">
        <v>134</v>
      </c>
      <c r="D30" s="29">
        <v>100</v>
      </c>
      <c r="E30" s="29">
        <v>100</v>
      </c>
      <c r="F30" s="29">
        <v>100</v>
      </c>
    </row>
    <row r="31" spans="1:6" ht="94.5" customHeight="1" x14ac:dyDescent="0.25">
      <c r="A31" s="227"/>
      <c r="B31" s="228" t="s">
        <v>135</v>
      </c>
      <c r="C31" s="28" t="s">
        <v>136</v>
      </c>
      <c r="D31" s="29"/>
      <c r="E31" s="29"/>
      <c r="F31" s="29"/>
    </row>
    <row r="32" spans="1:6" ht="78.75" x14ac:dyDescent="0.25">
      <c r="A32" s="227"/>
      <c r="B32" s="229"/>
      <c r="C32" s="30" t="s">
        <v>137</v>
      </c>
      <c r="D32" s="29"/>
      <c r="E32" s="29"/>
      <c r="F32" s="29"/>
    </row>
    <row r="33" spans="1:6" ht="110.25" x14ac:dyDescent="0.25">
      <c r="A33" s="227"/>
      <c r="B33" s="230"/>
      <c r="C33" s="30" t="s">
        <v>138</v>
      </c>
      <c r="D33" s="29"/>
      <c r="E33" s="29"/>
      <c r="F33" s="29"/>
    </row>
    <row r="34" spans="1:6" ht="47.25" x14ac:dyDescent="0.25">
      <c r="A34" s="227"/>
      <c r="B34" s="228" t="s">
        <v>139</v>
      </c>
      <c r="C34" s="28" t="s">
        <v>140</v>
      </c>
      <c r="D34" s="29"/>
      <c r="E34" s="29"/>
      <c r="F34" s="29"/>
    </row>
    <row r="35" spans="1:6" ht="104.25" customHeight="1" x14ac:dyDescent="0.25">
      <c r="A35" s="227"/>
      <c r="B35" s="229"/>
      <c r="C35" s="30" t="s">
        <v>141</v>
      </c>
      <c r="D35" s="29"/>
      <c r="E35" s="29"/>
      <c r="F35" s="29"/>
    </row>
    <row r="36" spans="1:6" ht="110.25" x14ac:dyDescent="0.25">
      <c r="A36" s="227"/>
      <c r="B36" s="230"/>
      <c r="C36" s="30" t="s">
        <v>142</v>
      </c>
      <c r="D36" s="29">
        <v>100</v>
      </c>
      <c r="E36" s="29">
        <v>100</v>
      </c>
      <c r="F36" s="29">
        <v>100</v>
      </c>
    </row>
    <row r="37" spans="1:6" x14ac:dyDescent="0.25">
      <c r="A37" s="227"/>
      <c r="B37" s="228" t="s">
        <v>143</v>
      </c>
      <c r="C37" s="31" t="s">
        <v>144</v>
      </c>
      <c r="D37" s="29"/>
      <c r="E37" s="29"/>
      <c r="F37" s="29"/>
    </row>
    <row r="38" spans="1:6" ht="157.5" x14ac:dyDescent="0.25">
      <c r="A38" s="227"/>
      <c r="B38" s="229"/>
      <c r="C38" s="30" t="s">
        <v>145</v>
      </c>
      <c r="D38" s="29"/>
      <c r="E38" s="29"/>
      <c r="F38" s="29"/>
    </row>
    <row r="39" spans="1:6" ht="31.5" x14ac:dyDescent="0.25">
      <c r="A39" s="227"/>
      <c r="B39" s="230"/>
      <c r="C39" s="30" t="s">
        <v>146</v>
      </c>
      <c r="D39" s="29">
        <v>5.0999999999999996</v>
      </c>
      <c r="E39" s="29">
        <v>5.0999999999999996</v>
      </c>
      <c r="F39" s="29">
        <v>5.0999999999999996</v>
      </c>
    </row>
    <row r="40" spans="1:6" ht="78.75" x14ac:dyDescent="0.25">
      <c r="A40" s="227"/>
      <c r="B40" s="231" t="s">
        <v>147</v>
      </c>
      <c r="C40" s="32" t="s">
        <v>148</v>
      </c>
      <c r="D40" s="33"/>
      <c r="E40" s="33"/>
      <c r="F40" s="33"/>
    </row>
    <row r="41" spans="1:6" ht="63" x14ac:dyDescent="0.25">
      <c r="A41" s="227"/>
      <c r="B41" s="232"/>
      <c r="C41" s="34" t="s">
        <v>149</v>
      </c>
      <c r="D41" s="33"/>
      <c r="E41" s="33"/>
      <c r="F41" s="33"/>
    </row>
    <row r="42" spans="1:6" ht="63" x14ac:dyDescent="0.25">
      <c r="A42" s="227"/>
      <c r="B42" s="232"/>
      <c r="C42" s="30" t="s">
        <v>150</v>
      </c>
      <c r="D42" s="49">
        <v>82.3</v>
      </c>
      <c r="E42" s="49">
        <v>83</v>
      </c>
      <c r="F42" s="49">
        <v>83</v>
      </c>
    </row>
    <row r="43" spans="1:6" ht="63" x14ac:dyDescent="0.25">
      <c r="A43" s="227"/>
      <c r="B43" s="233"/>
      <c r="C43" s="30" t="s">
        <v>151</v>
      </c>
      <c r="D43" s="49">
        <v>47.8</v>
      </c>
      <c r="E43" s="49">
        <v>48.5</v>
      </c>
      <c r="F43" s="49">
        <v>48.5</v>
      </c>
    </row>
    <row r="44" spans="1:6" ht="63" x14ac:dyDescent="0.25">
      <c r="A44" s="227"/>
      <c r="B44" s="228" t="s">
        <v>152</v>
      </c>
      <c r="C44" s="28" t="s">
        <v>153</v>
      </c>
      <c r="D44" s="29"/>
      <c r="E44" s="29"/>
      <c r="F44" s="29"/>
    </row>
    <row r="45" spans="1:6" ht="63" x14ac:dyDescent="0.25">
      <c r="A45" s="227"/>
      <c r="B45" s="229"/>
      <c r="C45" s="30" t="s">
        <v>154</v>
      </c>
      <c r="D45" s="29"/>
      <c r="E45" s="29"/>
      <c r="F45" s="29"/>
    </row>
    <row r="46" spans="1:6" ht="31.5" x14ac:dyDescent="0.25">
      <c r="A46" s="227"/>
      <c r="B46" s="230"/>
      <c r="C46" s="30" t="s">
        <v>146</v>
      </c>
      <c r="D46" s="29">
        <v>5.0999999999999996</v>
      </c>
      <c r="E46" s="29">
        <v>5.0999999999999996</v>
      </c>
      <c r="F46" s="29">
        <v>5.0999999999999996</v>
      </c>
    </row>
    <row r="47" spans="1:6" ht="47.25" hidden="1" x14ac:dyDescent="0.25">
      <c r="A47" s="227"/>
      <c r="B47" s="228" t="s">
        <v>155</v>
      </c>
      <c r="C47" s="28" t="s">
        <v>156</v>
      </c>
      <c r="D47" s="29"/>
      <c r="E47" s="29"/>
      <c r="F47" s="29"/>
    </row>
    <row r="48" spans="1:6" ht="78.75" hidden="1" x14ac:dyDescent="0.25">
      <c r="A48" s="227"/>
      <c r="B48" s="229"/>
      <c r="C48" s="30" t="s">
        <v>157</v>
      </c>
      <c r="D48" s="29">
        <v>100</v>
      </c>
      <c r="E48" s="29">
        <v>100</v>
      </c>
      <c r="F48" s="29">
        <v>100</v>
      </c>
    </row>
    <row r="49" spans="1:6" ht="78.75" hidden="1" x14ac:dyDescent="0.25">
      <c r="A49" s="227"/>
      <c r="B49" s="230"/>
      <c r="C49" s="30" t="s">
        <v>158</v>
      </c>
      <c r="D49" s="29">
        <v>100</v>
      </c>
      <c r="E49" s="29">
        <v>100</v>
      </c>
      <c r="F49" s="29">
        <v>100</v>
      </c>
    </row>
    <row r="50" spans="1:6" x14ac:dyDescent="0.25">
      <c r="A50" s="227"/>
      <c r="B50" s="228" t="s">
        <v>159</v>
      </c>
      <c r="C50" s="31" t="s">
        <v>160</v>
      </c>
      <c r="D50" s="29"/>
      <c r="E50" s="29"/>
      <c r="F50" s="29"/>
    </row>
    <row r="51" spans="1:6" ht="78" customHeight="1" x14ac:dyDescent="0.25">
      <c r="A51" s="227"/>
      <c r="B51" s="229"/>
      <c r="C51" s="30" t="s">
        <v>161</v>
      </c>
      <c r="D51" s="35" t="s">
        <v>162</v>
      </c>
      <c r="E51" s="35" t="s">
        <v>162</v>
      </c>
      <c r="F51" s="35" t="s">
        <v>162</v>
      </c>
    </row>
    <row r="52" spans="1:6" ht="63" x14ac:dyDescent="0.25">
      <c r="A52" s="227"/>
      <c r="B52" s="229"/>
      <c r="C52" s="30" t="s">
        <v>151</v>
      </c>
      <c r="D52" s="35" t="s">
        <v>163</v>
      </c>
      <c r="E52" s="35" t="s">
        <v>164</v>
      </c>
      <c r="F52" s="35" t="s">
        <v>165</v>
      </c>
    </row>
    <row r="53" spans="1:6" ht="31.5" x14ac:dyDescent="0.25">
      <c r="A53" s="227"/>
      <c r="B53" s="230"/>
      <c r="C53" s="30" t="s">
        <v>146</v>
      </c>
      <c r="D53" s="54">
        <v>5.0999999999999996</v>
      </c>
      <c r="E53" s="54">
        <v>5.0999999999999996</v>
      </c>
      <c r="F53" s="54">
        <v>5.0999999999999996</v>
      </c>
    </row>
    <row r="54" spans="1:6" ht="63" x14ac:dyDescent="0.25">
      <c r="A54" s="227"/>
      <c r="B54" s="228" t="s">
        <v>166</v>
      </c>
      <c r="C54" s="28" t="s">
        <v>328</v>
      </c>
      <c r="D54" s="29"/>
      <c r="E54" s="29"/>
      <c r="F54" s="29"/>
    </row>
    <row r="55" spans="1:6" ht="157.5" x14ac:dyDescent="0.25">
      <c r="A55" s="227"/>
      <c r="B55" s="229"/>
      <c r="C55" s="30" t="s">
        <v>167</v>
      </c>
      <c r="D55" s="29"/>
      <c r="E55" s="29"/>
      <c r="F55" s="29"/>
    </row>
    <row r="56" spans="1:6" ht="31.5" x14ac:dyDescent="0.25">
      <c r="A56" s="227"/>
      <c r="B56" s="230"/>
      <c r="C56" s="30" t="s">
        <v>146</v>
      </c>
      <c r="D56" s="29">
        <v>5.0999999999999996</v>
      </c>
      <c r="E56" s="29">
        <v>5.0999999999999996</v>
      </c>
      <c r="F56" s="29">
        <v>5.0999999999999996</v>
      </c>
    </row>
    <row r="57" spans="1:6" ht="89.25" customHeight="1" x14ac:dyDescent="0.25">
      <c r="A57" s="227"/>
      <c r="B57" s="27" t="s">
        <v>168</v>
      </c>
      <c r="C57" s="28" t="s">
        <v>169</v>
      </c>
      <c r="D57" s="29"/>
      <c r="E57" s="29"/>
      <c r="F57" s="29"/>
    </row>
    <row r="58" spans="1:6" ht="120" customHeight="1" x14ac:dyDescent="0.25">
      <c r="A58" s="227"/>
      <c r="B58" s="36"/>
      <c r="C58" s="30" t="s">
        <v>170</v>
      </c>
      <c r="D58" s="29"/>
      <c r="E58" s="29"/>
      <c r="F58" s="29"/>
    </row>
    <row r="59" spans="1:6" ht="63" x14ac:dyDescent="0.25">
      <c r="A59" s="227"/>
      <c r="B59" s="36"/>
      <c r="C59" s="30" t="s">
        <v>130</v>
      </c>
      <c r="D59" s="49">
        <v>21</v>
      </c>
      <c r="E59" s="49">
        <v>22</v>
      </c>
      <c r="F59" s="49">
        <v>22</v>
      </c>
    </row>
    <row r="60" spans="1:6" ht="31.5" x14ac:dyDescent="0.25">
      <c r="A60" s="227"/>
      <c r="B60" s="50" t="s">
        <v>171</v>
      </c>
      <c r="C60" s="28" t="s">
        <v>172</v>
      </c>
      <c r="D60" s="29"/>
      <c r="E60" s="29"/>
      <c r="F60" s="29"/>
    </row>
    <row r="61" spans="1:6" ht="63" x14ac:dyDescent="0.25">
      <c r="A61" s="227"/>
      <c r="B61" s="51"/>
      <c r="C61" s="30" t="s">
        <v>173</v>
      </c>
      <c r="D61" s="29"/>
      <c r="E61" s="29"/>
      <c r="F61" s="29"/>
    </row>
    <row r="62" spans="1:6" ht="173.25" x14ac:dyDescent="0.25">
      <c r="A62" s="227"/>
      <c r="B62" s="51"/>
      <c r="C62" s="30" t="s">
        <v>387</v>
      </c>
      <c r="D62" s="49">
        <v>95</v>
      </c>
      <c r="E62" s="49">
        <v>95</v>
      </c>
      <c r="F62" s="49">
        <v>95</v>
      </c>
    </row>
  </sheetData>
  <mergeCells count="21">
    <mergeCell ref="B37:B39"/>
    <mergeCell ref="B40:B43"/>
    <mergeCell ref="B44:B46"/>
    <mergeCell ref="B47:B49"/>
    <mergeCell ref="B50:B53"/>
    <mergeCell ref="A4:A5"/>
    <mergeCell ref="B4:B5"/>
    <mergeCell ref="C4:C5"/>
    <mergeCell ref="D4:F4"/>
    <mergeCell ref="A6:A62"/>
    <mergeCell ref="B7:B9"/>
    <mergeCell ref="B10:B12"/>
    <mergeCell ref="B13:B15"/>
    <mergeCell ref="B16:B18"/>
    <mergeCell ref="B19:B21"/>
    <mergeCell ref="B22:B24"/>
    <mergeCell ref="B25:B27"/>
    <mergeCell ref="B28:B30"/>
    <mergeCell ref="B31:B33"/>
    <mergeCell ref="B34:B36"/>
    <mergeCell ref="B54:B56"/>
  </mergeCells>
  <pageMargins left="0.70866141732283472" right="0.70866141732283472" top="0.74803149606299213" bottom="0.74803149606299213" header="0.31496062992125984" footer="0.31496062992125984"/>
  <pageSetup paperSize="9" scale="59" orientation="portrait" r:id="rId1"/>
  <rowBreaks count="3" manualBreakCount="3">
    <brk id="18" max="6" man="1"/>
    <brk id="49" max="6" man="1"/>
    <brk id="63" max="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P169"/>
  <sheetViews>
    <sheetView view="pageBreakPreview" topLeftCell="A7" zoomScale="70" zoomScaleNormal="70" zoomScaleSheetLayoutView="70" workbookViewId="0">
      <pane xSplit="12" ySplit="10" topLeftCell="M17" activePane="bottomRight" state="frozen"/>
      <selection activeCell="A7" sqref="A7"/>
      <selection pane="topRight" activeCell="N7" sqref="N7"/>
      <selection pane="bottomLeft" activeCell="A17" sqref="A17"/>
      <selection pane="bottomRight" activeCell="F33" sqref="F33"/>
    </sheetView>
  </sheetViews>
  <sheetFormatPr defaultColWidth="9.140625" defaultRowHeight="15" x14ac:dyDescent="0.25"/>
  <cols>
    <col min="1" max="1" width="6.85546875" style="64" customWidth="1"/>
    <col min="2" max="2" width="7.28515625" style="64" customWidth="1"/>
    <col min="3" max="3" width="8.5703125" style="64" customWidth="1"/>
    <col min="4" max="4" width="7.7109375" style="64" customWidth="1"/>
    <col min="5" max="5" width="9.140625" style="64"/>
    <col min="6" max="6" width="74.42578125" style="66" customWidth="1"/>
    <col min="7" max="11" width="9.140625" style="64" hidden="1" customWidth="1"/>
    <col min="12" max="12" width="73.42578125" style="66" hidden="1" customWidth="1"/>
    <col min="13" max="13" width="14.140625" style="25" customWidth="1"/>
    <col min="14" max="14" width="14.7109375" style="25" customWidth="1"/>
    <col min="15" max="15" width="14.140625" style="25" customWidth="1"/>
    <col min="16" max="16" width="15.140625" style="25" customWidth="1"/>
    <col min="17" max="19" width="29.140625" style="25" customWidth="1"/>
    <col min="20" max="20" width="9.140625" style="25"/>
    <col min="21" max="23" width="20" style="25" customWidth="1"/>
    <col min="24" max="16384" width="9.140625" style="25"/>
  </cols>
  <sheetData>
    <row r="7" spans="1:15" x14ac:dyDescent="0.25">
      <c r="F7" s="65"/>
    </row>
    <row r="8" spans="1:15" x14ac:dyDescent="0.25">
      <c r="F8" s="67" t="s">
        <v>400</v>
      </c>
    </row>
    <row r="9" spans="1:15" ht="15.75" x14ac:dyDescent="0.25">
      <c r="A9" s="68" t="s">
        <v>174</v>
      </c>
      <c r="B9" s="68"/>
      <c r="C9" s="68"/>
      <c r="D9" s="68"/>
      <c r="E9" s="68"/>
      <c r="F9" s="69"/>
      <c r="G9" s="68" t="s">
        <v>175</v>
      </c>
      <c r="H9" s="68"/>
      <c r="I9" s="68"/>
      <c r="J9" s="70"/>
      <c r="K9" s="70"/>
      <c r="L9" s="71"/>
      <c r="M9" s="72"/>
      <c r="N9" s="72"/>
      <c r="O9" s="72"/>
    </row>
    <row r="10" spans="1:15" ht="15.75" x14ac:dyDescent="0.25">
      <c r="A10" s="70"/>
      <c r="B10" s="70"/>
      <c r="C10" s="70"/>
      <c r="D10" s="70"/>
      <c r="E10" s="70"/>
      <c r="F10" s="71"/>
      <c r="G10" s="70"/>
      <c r="H10" s="70"/>
      <c r="I10" s="70"/>
      <c r="J10" s="70"/>
      <c r="K10" s="70"/>
      <c r="L10" s="71"/>
      <c r="M10" s="72"/>
    </row>
    <row r="11" spans="1:15" ht="15.75" customHeight="1" x14ac:dyDescent="0.25">
      <c r="A11" s="73" t="s">
        <v>176</v>
      </c>
      <c r="B11" s="73"/>
      <c r="C11" s="73"/>
      <c r="D11" s="73"/>
      <c r="E11" s="73"/>
      <c r="F11" s="74"/>
      <c r="G11" s="73" t="s">
        <v>177</v>
      </c>
      <c r="H11" s="73"/>
      <c r="I11" s="73"/>
      <c r="J11" s="73"/>
      <c r="K11" s="73"/>
      <c r="L11" s="75"/>
      <c r="M11" s="234" t="s">
        <v>21</v>
      </c>
      <c r="N11" s="237" t="s">
        <v>22</v>
      </c>
      <c r="O11" s="240" t="s">
        <v>23</v>
      </c>
    </row>
    <row r="12" spans="1:15" ht="15.75" x14ac:dyDescent="0.25">
      <c r="A12" s="73" t="s">
        <v>178</v>
      </c>
      <c r="B12" s="73" t="s">
        <v>179</v>
      </c>
      <c r="C12" s="73"/>
      <c r="D12" s="73"/>
      <c r="E12" s="73"/>
      <c r="F12" s="74"/>
      <c r="G12" s="73" t="s">
        <v>178</v>
      </c>
      <c r="H12" s="73" t="s">
        <v>180</v>
      </c>
      <c r="I12" s="73"/>
      <c r="J12" s="73"/>
      <c r="K12" s="73"/>
      <c r="L12" s="75"/>
      <c r="M12" s="235"/>
      <c r="N12" s="238"/>
      <c r="O12" s="241"/>
    </row>
    <row r="13" spans="1:15" ht="15.75" x14ac:dyDescent="0.25">
      <c r="A13" s="73" t="s">
        <v>178</v>
      </c>
      <c r="B13" s="73" t="s">
        <v>178</v>
      </c>
      <c r="C13" s="73" t="s">
        <v>181</v>
      </c>
      <c r="D13" s="73"/>
      <c r="E13" s="73"/>
      <c r="F13" s="74"/>
      <c r="G13" s="73" t="s">
        <v>178</v>
      </c>
      <c r="H13" s="73" t="s">
        <v>178</v>
      </c>
      <c r="I13" s="73" t="s">
        <v>182</v>
      </c>
      <c r="J13" s="73"/>
      <c r="K13" s="73"/>
      <c r="L13" s="75"/>
      <c r="M13" s="235"/>
      <c r="N13" s="238"/>
      <c r="O13" s="241"/>
    </row>
    <row r="14" spans="1:15" ht="15.75" x14ac:dyDescent="0.25">
      <c r="A14" s="73" t="s">
        <v>178</v>
      </c>
      <c r="B14" s="73" t="s">
        <v>178</v>
      </c>
      <c r="C14" s="73" t="s">
        <v>178</v>
      </c>
      <c r="D14" s="73" t="s">
        <v>183</v>
      </c>
      <c r="E14" s="73"/>
      <c r="F14" s="74"/>
      <c r="G14" s="73" t="s">
        <v>178</v>
      </c>
      <c r="H14" s="73" t="s">
        <v>178</v>
      </c>
      <c r="I14" s="73" t="s">
        <v>178</v>
      </c>
      <c r="J14" s="73" t="s">
        <v>184</v>
      </c>
      <c r="K14" s="73"/>
      <c r="L14" s="76"/>
      <c r="M14" s="236"/>
      <c r="N14" s="239"/>
      <c r="O14" s="242"/>
    </row>
    <row r="15" spans="1:15" ht="15.75" customHeight="1" x14ac:dyDescent="0.25">
      <c r="A15" s="73" t="s">
        <v>178</v>
      </c>
      <c r="B15" s="73" t="s">
        <v>178</v>
      </c>
      <c r="C15" s="73" t="s">
        <v>178</v>
      </c>
      <c r="D15" s="73" t="s">
        <v>178</v>
      </c>
      <c r="E15" s="73" t="s">
        <v>185</v>
      </c>
      <c r="F15" s="74"/>
      <c r="G15" s="73" t="s">
        <v>178</v>
      </c>
      <c r="H15" s="73" t="s">
        <v>178</v>
      </c>
      <c r="I15" s="73" t="s">
        <v>178</v>
      </c>
      <c r="J15" s="73" t="s">
        <v>178</v>
      </c>
      <c r="K15" s="73" t="s">
        <v>186</v>
      </c>
      <c r="L15" s="76"/>
      <c r="M15" s="243" t="s">
        <v>10</v>
      </c>
      <c r="N15" s="243" t="s">
        <v>10</v>
      </c>
      <c r="O15" s="243" t="s">
        <v>10</v>
      </c>
    </row>
    <row r="16" spans="1:15" ht="31.5" customHeight="1" x14ac:dyDescent="0.25">
      <c r="A16" s="77" t="s">
        <v>178</v>
      </c>
      <c r="B16" s="77" t="s">
        <v>178</v>
      </c>
      <c r="C16" s="77" t="s">
        <v>178</v>
      </c>
      <c r="D16" s="77" t="s">
        <v>178</v>
      </c>
      <c r="E16" s="77" t="s">
        <v>178</v>
      </c>
      <c r="F16" s="78" t="s">
        <v>187</v>
      </c>
      <c r="G16" s="77" t="s">
        <v>178</v>
      </c>
      <c r="H16" s="77" t="s">
        <v>178</v>
      </c>
      <c r="I16" s="77" t="s">
        <v>178</v>
      </c>
      <c r="J16" s="77" t="s">
        <v>178</v>
      </c>
      <c r="K16" s="77" t="s">
        <v>178</v>
      </c>
      <c r="L16" s="79" t="s">
        <v>12</v>
      </c>
      <c r="M16" s="243"/>
      <c r="N16" s="243"/>
      <c r="O16" s="243"/>
    </row>
    <row r="17" spans="1:16" ht="27" customHeight="1" x14ac:dyDescent="0.25">
      <c r="A17" s="77"/>
      <c r="B17" s="77"/>
      <c r="C17" s="77"/>
      <c r="D17" s="77"/>
      <c r="E17" s="77"/>
      <c r="F17" s="78"/>
      <c r="G17" s="77"/>
      <c r="H17" s="77"/>
      <c r="I17" s="77"/>
      <c r="J17" s="77"/>
      <c r="K17" s="77"/>
      <c r="L17" s="79"/>
      <c r="M17" s="80">
        <f>M19+M23+M30+M37+M44+M50+M55+M58+M66+M73+M78+M82+M88+M95+M99+M98+M100+M112</f>
        <v>27594651</v>
      </c>
      <c r="N17" s="80">
        <f t="shared" ref="N17:O17" si="0">N19+N23+N30+N37+N44+N50+N55+N58+N66+N73+N78+N82+N88+N95+N99+N98+N100+N112</f>
        <v>36832112.004482843</v>
      </c>
      <c r="O17" s="80">
        <f t="shared" si="0"/>
        <v>37182725.004482843</v>
      </c>
    </row>
    <row r="18" spans="1:16" s="37" customFormat="1" ht="31.5" hidden="1" x14ac:dyDescent="0.25">
      <c r="A18" s="81" t="s">
        <v>401</v>
      </c>
      <c r="B18" s="82"/>
      <c r="C18" s="82">
        <v>256</v>
      </c>
      <c r="D18" s="82" t="s">
        <v>178</v>
      </c>
      <c r="E18" s="82" t="s">
        <v>178</v>
      </c>
      <c r="F18" s="83" t="s">
        <v>188</v>
      </c>
      <c r="G18" s="82"/>
      <c r="H18" s="82"/>
      <c r="I18" s="82">
        <v>256</v>
      </c>
      <c r="J18" s="82" t="s">
        <v>178</v>
      </c>
      <c r="K18" s="82" t="s">
        <v>178</v>
      </c>
      <c r="L18" s="83" t="s">
        <v>189</v>
      </c>
      <c r="M18" s="84">
        <v>2853382</v>
      </c>
      <c r="N18" s="84">
        <v>2705546</v>
      </c>
      <c r="O18" s="84">
        <v>2769076</v>
      </c>
      <c r="P18" s="85">
        <f>M27+M28+M34+M35+M41+M42+M48+M49+M53+M54+M60+M61+M92+M93+M115+M116+M117+M118+M66</f>
        <v>13519541</v>
      </c>
    </row>
    <row r="19" spans="1:16" s="38" customFormat="1" ht="47.25" x14ac:dyDescent="0.25">
      <c r="A19" s="86"/>
      <c r="B19" s="86"/>
      <c r="C19" s="86"/>
      <c r="D19" s="87" t="s">
        <v>135</v>
      </c>
      <c r="E19" s="88" t="s">
        <v>178</v>
      </c>
      <c r="F19" s="89" t="s">
        <v>402</v>
      </c>
      <c r="G19" s="88"/>
      <c r="H19" s="88"/>
      <c r="I19" s="88"/>
      <c r="J19" s="87" t="s">
        <v>135</v>
      </c>
      <c r="K19" s="88" t="s">
        <v>178</v>
      </c>
      <c r="L19" s="89" t="s">
        <v>190</v>
      </c>
      <c r="M19" s="90">
        <v>2853382</v>
      </c>
      <c r="N19" s="90">
        <v>2705546</v>
      </c>
      <c r="O19" s="90">
        <v>2769076</v>
      </c>
      <c r="P19" s="91">
        <f>M19+M23+M30+M37+M44+M50+M55+M58+M73+M82+M88+M95+M100+M99+M112</f>
        <v>17125115</v>
      </c>
    </row>
    <row r="20" spans="1:16" s="38" customFormat="1" ht="15.75" x14ac:dyDescent="0.25">
      <c r="A20" s="35"/>
      <c r="B20" s="35"/>
      <c r="C20" s="35"/>
      <c r="D20" s="92"/>
      <c r="E20" s="35"/>
      <c r="F20" s="93" t="s">
        <v>403</v>
      </c>
      <c r="G20" s="94"/>
      <c r="H20" s="94"/>
      <c r="I20" s="94"/>
      <c r="J20" s="95"/>
      <c r="K20" s="94"/>
      <c r="L20" s="93"/>
      <c r="M20" s="96">
        <v>2130134</v>
      </c>
      <c r="N20" s="96">
        <v>2108833</v>
      </c>
      <c r="O20" s="96">
        <v>2106724</v>
      </c>
    </row>
    <row r="21" spans="1:16" s="38" customFormat="1" ht="15.75" x14ac:dyDescent="0.25">
      <c r="A21" s="35"/>
      <c r="B21" s="35"/>
      <c r="C21" s="35"/>
      <c r="D21" s="92"/>
      <c r="E21" s="35"/>
      <c r="F21" s="93" t="s">
        <v>404</v>
      </c>
      <c r="G21" s="94"/>
      <c r="H21" s="94"/>
      <c r="I21" s="94"/>
      <c r="J21" s="95"/>
      <c r="K21" s="94"/>
      <c r="L21" s="93"/>
      <c r="M21" s="96">
        <v>723248</v>
      </c>
      <c r="N21" s="96">
        <v>596713</v>
      </c>
      <c r="O21" s="96">
        <v>662352</v>
      </c>
    </row>
    <row r="22" spans="1:16" s="37" customFormat="1" ht="31.5" hidden="1" x14ac:dyDescent="0.25">
      <c r="A22" s="81" t="s">
        <v>405</v>
      </c>
      <c r="B22" s="82" t="s">
        <v>178</v>
      </c>
      <c r="C22" s="82">
        <v>256</v>
      </c>
      <c r="D22" s="82" t="s">
        <v>178</v>
      </c>
      <c r="E22" s="82" t="s">
        <v>178</v>
      </c>
      <c r="F22" s="83" t="s">
        <v>188</v>
      </c>
      <c r="G22" s="82" t="s">
        <v>178</v>
      </c>
      <c r="H22" s="82" t="s">
        <v>178</v>
      </c>
      <c r="I22" s="82">
        <v>256</v>
      </c>
      <c r="J22" s="82" t="s">
        <v>178</v>
      </c>
      <c r="K22" s="82" t="s">
        <v>178</v>
      </c>
      <c r="L22" s="83" t="s">
        <v>189</v>
      </c>
      <c r="M22" s="84">
        <v>10637905</v>
      </c>
      <c r="N22" s="84">
        <v>10980342.004482845</v>
      </c>
      <c r="O22" s="84">
        <v>11123850.004482845</v>
      </c>
    </row>
    <row r="23" spans="1:16" s="38" customFormat="1" ht="63" x14ac:dyDescent="0.25">
      <c r="A23" s="86" t="s">
        <v>178</v>
      </c>
      <c r="B23" s="86" t="s">
        <v>178</v>
      </c>
      <c r="C23" s="86" t="s">
        <v>178</v>
      </c>
      <c r="D23" s="87" t="s">
        <v>107</v>
      </c>
      <c r="E23" s="88" t="s">
        <v>178</v>
      </c>
      <c r="F23" s="89" t="s">
        <v>191</v>
      </c>
      <c r="G23" s="88" t="s">
        <v>178</v>
      </c>
      <c r="H23" s="88" t="s">
        <v>178</v>
      </c>
      <c r="I23" s="88" t="s">
        <v>178</v>
      </c>
      <c r="J23" s="87" t="s">
        <v>107</v>
      </c>
      <c r="K23" s="88" t="s">
        <v>178</v>
      </c>
      <c r="L23" s="89" t="s">
        <v>192</v>
      </c>
      <c r="M23" s="90">
        <v>2055459</v>
      </c>
      <c r="N23" s="90">
        <v>2189312</v>
      </c>
      <c r="O23" s="90">
        <v>2209711</v>
      </c>
    </row>
    <row r="24" spans="1:16" ht="15.75" x14ac:dyDescent="0.25">
      <c r="A24" s="35" t="s">
        <v>178</v>
      </c>
      <c r="B24" s="35" t="s">
        <v>178</v>
      </c>
      <c r="C24" s="35" t="s">
        <v>178</v>
      </c>
      <c r="D24" s="35" t="s">
        <v>178</v>
      </c>
      <c r="E24" s="92" t="s">
        <v>193</v>
      </c>
      <c r="F24" s="76" t="s">
        <v>194</v>
      </c>
      <c r="G24" s="35" t="s">
        <v>178</v>
      </c>
      <c r="H24" s="35" t="s">
        <v>178</v>
      </c>
      <c r="I24" s="35" t="s">
        <v>178</v>
      </c>
      <c r="J24" s="35" t="s">
        <v>178</v>
      </c>
      <c r="K24" s="92" t="s">
        <v>193</v>
      </c>
      <c r="L24" s="76" t="s">
        <v>195</v>
      </c>
      <c r="M24" s="97">
        <v>0</v>
      </c>
      <c r="N24" s="97">
        <v>0</v>
      </c>
      <c r="O24" s="97">
        <v>0</v>
      </c>
    </row>
    <row r="25" spans="1:16" ht="15.75" x14ac:dyDescent="0.25">
      <c r="A25" s="35" t="s">
        <v>178</v>
      </c>
      <c r="B25" s="35" t="s">
        <v>178</v>
      </c>
      <c r="C25" s="35" t="s">
        <v>178</v>
      </c>
      <c r="D25" s="35" t="s">
        <v>178</v>
      </c>
      <c r="E25" s="92" t="s">
        <v>196</v>
      </c>
      <c r="F25" s="76" t="s">
        <v>197</v>
      </c>
      <c r="G25" s="35" t="s">
        <v>178</v>
      </c>
      <c r="H25" s="35" t="s">
        <v>178</v>
      </c>
      <c r="I25" s="35" t="s">
        <v>178</v>
      </c>
      <c r="J25" s="35" t="s">
        <v>178</v>
      </c>
      <c r="K25" s="92" t="s">
        <v>196</v>
      </c>
      <c r="L25" s="76" t="s">
        <v>198</v>
      </c>
      <c r="M25" s="97">
        <v>0</v>
      </c>
      <c r="N25" s="97">
        <v>0</v>
      </c>
      <c r="O25" s="97">
        <v>0</v>
      </c>
    </row>
    <row r="26" spans="1:16" ht="15.75" x14ac:dyDescent="0.25">
      <c r="A26" s="35" t="s">
        <v>178</v>
      </c>
      <c r="B26" s="35" t="s">
        <v>178</v>
      </c>
      <c r="C26" s="35" t="s">
        <v>178</v>
      </c>
      <c r="D26" s="35" t="s">
        <v>178</v>
      </c>
      <c r="E26" s="92" t="s">
        <v>123</v>
      </c>
      <c r="F26" s="76" t="s">
        <v>406</v>
      </c>
      <c r="G26" s="35" t="s">
        <v>178</v>
      </c>
      <c r="H26" s="35" t="s">
        <v>178</v>
      </c>
      <c r="I26" s="35" t="s">
        <v>178</v>
      </c>
      <c r="J26" s="35" t="s">
        <v>178</v>
      </c>
      <c r="K26" s="92" t="s">
        <v>123</v>
      </c>
      <c r="L26" s="76" t="s">
        <v>200</v>
      </c>
      <c r="M26" s="97">
        <v>2055459</v>
      </c>
      <c r="N26" s="97">
        <v>2189312</v>
      </c>
      <c r="O26" s="97">
        <v>2209711</v>
      </c>
    </row>
    <row r="27" spans="1:16" s="98" customFormat="1" ht="15.75" x14ac:dyDescent="0.25">
      <c r="A27" s="94"/>
      <c r="B27" s="94"/>
      <c r="C27" s="94"/>
      <c r="D27" s="94"/>
      <c r="E27" s="95"/>
      <c r="F27" s="93" t="s">
        <v>407</v>
      </c>
      <c r="G27" s="94"/>
      <c r="H27" s="94"/>
      <c r="I27" s="94"/>
      <c r="J27" s="94"/>
      <c r="K27" s="95"/>
      <c r="L27" s="93"/>
      <c r="M27" s="96">
        <v>3187</v>
      </c>
      <c r="N27" s="96">
        <v>3213</v>
      </c>
      <c r="O27" s="96">
        <v>3226</v>
      </c>
    </row>
    <row r="28" spans="1:16" s="98" customFormat="1" ht="15.75" x14ac:dyDescent="0.25">
      <c r="A28" s="94"/>
      <c r="B28" s="94"/>
      <c r="C28" s="94"/>
      <c r="D28" s="94"/>
      <c r="E28" s="95"/>
      <c r="F28" s="93" t="s">
        <v>408</v>
      </c>
      <c r="G28" s="94"/>
      <c r="H28" s="94"/>
      <c r="I28" s="94"/>
      <c r="J28" s="94"/>
      <c r="K28" s="95"/>
      <c r="L28" s="93"/>
      <c r="M28" s="96">
        <v>64850</v>
      </c>
      <c r="N28" s="96">
        <v>67360</v>
      </c>
      <c r="O28" s="96">
        <v>68773</v>
      </c>
    </row>
    <row r="29" spans="1:16" ht="31.5" x14ac:dyDescent="0.25">
      <c r="A29" s="35" t="s">
        <v>178</v>
      </c>
      <c r="B29" s="35" t="s">
        <v>178</v>
      </c>
      <c r="C29" s="35" t="s">
        <v>178</v>
      </c>
      <c r="D29" s="35" t="s">
        <v>178</v>
      </c>
      <c r="E29" s="92" t="s">
        <v>201</v>
      </c>
      <c r="F29" s="76" t="s">
        <v>202</v>
      </c>
      <c r="G29" s="35" t="s">
        <v>178</v>
      </c>
      <c r="H29" s="35" t="s">
        <v>178</v>
      </c>
      <c r="I29" s="35" t="s">
        <v>178</v>
      </c>
      <c r="J29" s="35" t="s">
        <v>178</v>
      </c>
      <c r="K29" s="92" t="s">
        <v>201</v>
      </c>
      <c r="L29" s="76" t="s">
        <v>203</v>
      </c>
      <c r="M29" s="97">
        <v>0</v>
      </c>
      <c r="N29" s="97">
        <v>0</v>
      </c>
      <c r="O29" s="97">
        <v>0</v>
      </c>
    </row>
    <row r="30" spans="1:16" s="38" customFormat="1" ht="78.75" x14ac:dyDescent="0.25">
      <c r="A30" s="86" t="s">
        <v>178</v>
      </c>
      <c r="B30" s="86" t="s">
        <v>178</v>
      </c>
      <c r="C30" s="86" t="s">
        <v>178</v>
      </c>
      <c r="D30" s="87" t="s">
        <v>115</v>
      </c>
      <c r="E30" s="88" t="s">
        <v>178</v>
      </c>
      <c r="F30" s="89" t="s">
        <v>204</v>
      </c>
      <c r="G30" s="88" t="s">
        <v>178</v>
      </c>
      <c r="H30" s="88" t="s">
        <v>178</v>
      </c>
      <c r="I30" s="88" t="s">
        <v>178</v>
      </c>
      <c r="J30" s="87" t="s">
        <v>115</v>
      </c>
      <c r="K30" s="88" t="s">
        <v>178</v>
      </c>
      <c r="L30" s="89" t="s">
        <v>205</v>
      </c>
      <c r="M30" s="90">
        <v>3118001</v>
      </c>
      <c r="N30" s="90">
        <v>3261582</v>
      </c>
      <c r="O30" s="90">
        <v>3313811</v>
      </c>
    </row>
    <row r="31" spans="1:16" ht="15.75" x14ac:dyDescent="0.25">
      <c r="A31" s="35" t="s">
        <v>178</v>
      </c>
      <c r="B31" s="35" t="s">
        <v>178</v>
      </c>
      <c r="C31" s="35" t="s">
        <v>178</v>
      </c>
      <c r="D31" s="35" t="s">
        <v>178</v>
      </c>
      <c r="E31" s="92" t="s">
        <v>193</v>
      </c>
      <c r="F31" s="76" t="s">
        <v>194</v>
      </c>
      <c r="G31" s="35" t="s">
        <v>178</v>
      </c>
      <c r="H31" s="35" t="s">
        <v>178</v>
      </c>
      <c r="I31" s="35" t="s">
        <v>178</v>
      </c>
      <c r="J31" s="35" t="s">
        <v>178</v>
      </c>
      <c r="K31" s="92" t="s">
        <v>193</v>
      </c>
      <c r="L31" s="76" t="s">
        <v>195</v>
      </c>
      <c r="M31" s="97">
        <v>0</v>
      </c>
      <c r="N31" s="97">
        <v>0</v>
      </c>
      <c r="O31" s="97">
        <v>0</v>
      </c>
    </row>
    <row r="32" spans="1:16" ht="15.75" x14ac:dyDescent="0.25">
      <c r="A32" s="35" t="s">
        <v>178</v>
      </c>
      <c r="B32" s="35" t="s">
        <v>178</v>
      </c>
      <c r="C32" s="35" t="s">
        <v>178</v>
      </c>
      <c r="D32" s="35" t="s">
        <v>178</v>
      </c>
      <c r="E32" s="92" t="s">
        <v>196</v>
      </c>
      <c r="F32" s="76" t="s">
        <v>197</v>
      </c>
      <c r="G32" s="35" t="s">
        <v>178</v>
      </c>
      <c r="H32" s="35" t="s">
        <v>178</v>
      </c>
      <c r="I32" s="35" t="s">
        <v>178</v>
      </c>
      <c r="J32" s="35" t="s">
        <v>178</v>
      </c>
      <c r="K32" s="92" t="s">
        <v>196</v>
      </c>
      <c r="L32" s="76" t="s">
        <v>198</v>
      </c>
      <c r="M32" s="97">
        <v>0</v>
      </c>
      <c r="N32" s="97">
        <v>0</v>
      </c>
      <c r="O32" s="97">
        <v>0</v>
      </c>
    </row>
    <row r="33" spans="1:15" ht="15.75" x14ac:dyDescent="0.25">
      <c r="A33" s="35" t="s">
        <v>178</v>
      </c>
      <c r="B33" s="35" t="s">
        <v>178</v>
      </c>
      <c r="C33" s="35" t="s">
        <v>178</v>
      </c>
      <c r="D33" s="35" t="s">
        <v>178</v>
      </c>
      <c r="E33" s="92" t="s">
        <v>123</v>
      </c>
      <c r="F33" s="76" t="s">
        <v>199</v>
      </c>
      <c r="G33" s="35" t="s">
        <v>178</v>
      </c>
      <c r="H33" s="35" t="s">
        <v>178</v>
      </c>
      <c r="I33" s="35" t="s">
        <v>178</v>
      </c>
      <c r="J33" s="35" t="s">
        <v>178</v>
      </c>
      <c r="K33" s="92" t="s">
        <v>123</v>
      </c>
      <c r="L33" s="76" t="s">
        <v>200</v>
      </c>
      <c r="M33" s="97">
        <v>3118001</v>
      </c>
      <c r="N33" s="97">
        <v>3261582</v>
      </c>
      <c r="O33" s="97">
        <v>3313811</v>
      </c>
    </row>
    <row r="34" spans="1:15" s="98" customFormat="1" ht="16.149999999999999" customHeight="1" x14ac:dyDescent="0.25">
      <c r="A34" s="94"/>
      <c r="B34" s="94"/>
      <c r="C34" s="94"/>
      <c r="D34" s="94"/>
      <c r="E34" s="95"/>
      <c r="F34" s="93" t="s">
        <v>407</v>
      </c>
      <c r="G34" s="94"/>
      <c r="H34" s="94"/>
      <c r="I34" s="94"/>
      <c r="J34" s="94"/>
      <c r="K34" s="95"/>
      <c r="L34" s="93"/>
      <c r="M34" s="96">
        <v>4526</v>
      </c>
      <c r="N34" s="96">
        <v>4563</v>
      </c>
      <c r="O34" s="96">
        <v>4581</v>
      </c>
    </row>
    <row r="35" spans="1:15" s="98" customFormat="1" ht="15.75" x14ac:dyDescent="0.25">
      <c r="A35" s="94"/>
      <c r="B35" s="94"/>
      <c r="C35" s="94"/>
      <c r="D35" s="94"/>
      <c r="E35" s="95"/>
      <c r="F35" s="93" t="s">
        <v>408</v>
      </c>
      <c r="G35" s="94"/>
      <c r="H35" s="94"/>
      <c r="I35" s="94"/>
      <c r="J35" s="94"/>
      <c r="K35" s="95"/>
      <c r="L35" s="93"/>
      <c r="M35" s="96">
        <v>112278</v>
      </c>
      <c r="N35" s="96">
        <v>116624</v>
      </c>
      <c r="O35" s="96">
        <v>119076</v>
      </c>
    </row>
    <row r="36" spans="1:15" ht="31.5" x14ac:dyDescent="0.25">
      <c r="A36" s="35" t="s">
        <v>178</v>
      </c>
      <c r="B36" s="35" t="s">
        <v>178</v>
      </c>
      <c r="C36" s="35" t="s">
        <v>178</v>
      </c>
      <c r="D36" s="35" t="s">
        <v>178</v>
      </c>
      <c r="E36" s="92" t="s">
        <v>201</v>
      </c>
      <c r="F36" s="76" t="s">
        <v>202</v>
      </c>
      <c r="G36" s="35" t="s">
        <v>178</v>
      </c>
      <c r="H36" s="35" t="s">
        <v>178</v>
      </c>
      <c r="I36" s="35" t="s">
        <v>178</v>
      </c>
      <c r="J36" s="35" t="s">
        <v>178</v>
      </c>
      <c r="K36" s="92" t="s">
        <v>201</v>
      </c>
      <c r="L36" s="76" t="s">
        <v>203</v>
      </c>
      <c r="M36" s="97">
        <v>0</v>
      </c>
      <c r="N36" s="97">
        <v>0</v>
      </c>
      <c r="O36" s="97">
        <v>0</v>
      </c>
    </row>
    <row r="37" spans="1:15" s="38" customFormat="1" ht="47.25" x14ac:dyDescent="0.25">
      <c r="A37" s="86" t="s">
        <v>178</v>
      </c>
      <c r="B37" s="86" t="s">
        <v>178</v>
      </c>
      <c r="C37" s="86" t="s">
        <v>178</v>
      </c>
      <c r="D37" s="87" t="s">
        <v>119</v>
      </c>
      <c r="E37" s="88" t="s">
        <v>178</v>
      </c>
      <c r="F37" s="89" t="s">
        <v>206</v>
      </c>
      <c r="G37" s="88" t="s">
        <v>178</v>
      </c>
      <c r="H37" s="88" t="s">
        <v>178</v>
      </c>
      <c r="I37" s="88" t="s">
        <v>178</v>
      </c>
      <c r="J37" s="87" t="s">
        <v>119</v>
      </c>
      <c r="K37" s="88" t="s">
        <v>178</v>
      </c>
      <c r="L37" s="89" t="s">
        <v>207</v>
      </c>
      <c r="M37" s="90">
        <v>3016196</v>
      </c>
      <c r="N37" s="90">
        <v>3114075</v>
      </c>
      <c r="O37" s="90">
        <v>3159953</v>
      </c>
    </row>
    <row r="38" spans="1:15" ht="15.75" x14ac:dyDescent="0.25">
      <c r="A38" s="35" t="s">
        <v>178</v>
      </c>
      <c r="B38" s="35" t="s">
        <v>178</v>
      </c>
      <c r="C38" s="35" t="s">
        <v>178</v>
      </c>
      <c r="D38" s="35" t="s">
        <v>178</v>
      </c>
      <c r="E38" s="92" t="s">
        <v>193</v>
      </c>
      <c r="F38" s="76" t="s">
        <v>194</v>
      </c>
      <c r="G38" s="35" t="s">
        <v>178</v>
      </c>
      <c r="H38" s="35" t="s">
        <v>178</v>
      </c>
      <c r="I38" s="35" t="s">
        <v>178</v>
      </c>
      <c r="J38" s="35" t="s">
        <v>178</v>
      </c>
      <c r="K38" s="92" t="s">
        <v>193</v>
      </c>
      <c r="L38" s="76" t="s">
        <v>195</v>
      </c>
      <c r="M38" s="97">
        <v>0</v>
      </c>
      <c r="N38" s="97">
        <v>0</v>
      </c>
      <c r="O38" s="97">
        <v>0</v>
      </c>
    </row>
    <row r="39" spans="1:15" ht="15.75" x14ac:dyDescent="0.25">
      <c r="A39" s="35" t="s">
        <v>178</v>
      </c>
      <c r="B39" s="35" t="s">
        <v>178</v>
      </c>
      <c r="C39" s="35" t="s">
        <v>178</v>
      </c>
      <c r="D39" s="35" t="s">
        <v>178</v>
      </c>
      <c r="E39" s="92" t="s">
        <v>196</v>
      </c>
      <c r="F39" s="76" t="s">
        <v>197</v>
      </c>
      <c r="G39" s="35" t="s">
        <v>178</v>
      </c>
      <c r="H39" s="35" t="s">
        <v>178</v>
      </c>
      <c r="I39" s="35" t="s">
        <v>178</v>
      </c>
      <c r="J39" s="35" t="s">
        <v>178</v>
      </c>
      <c r="K39" s="92" t="s">
        <v>196</v>
      </c>
      <c r="L39" s="76" t="s">
        <v>198</v>
      </c>
      <c r="M39" s="97">
        <v>0</v>
      </c>
      <c r="N39" s="97">
        <v>0</v>
      </c>
      <c r="O39" s="97">
        <v>0</v>
      </c>
    </row>
    <row r="40" spans="1:15" ht="15.75" x14ac:dyDescent="0.25">
      <c r="A40" s="35" t="s">
        <v>178</v>
      </c>
      <c r="B40" s="35" t="s">
        <v>178</v>
      </c>
      <c r="C40" s="35" t="s">
        <v>178</v>
      </c>
      <c r="D40" s="35" t="s">
        <v>178</v>
      </c>
      <c r="E40" s="92" t="s">
        <v>123</v>
      </c>
      <c r="F40" s="76" t="s">
        <v>199</v>
      </c>
      <c r="G40" s="35" t="s">
        <v>178</v>
      </c>
      <c r="H40" s="35" t="s">
        <v>178</v>
      </c>
      <c r="I40" s="35" t="s">
        <v>178</v>
      </c>
      <c r="J40" s="35" t="s">
        <v>178</v>
      </c>
      <c r="K40" s="92" t="s">
        <v>123</v>
      </c>
      <c r="L40" s="76" t="s">
        <v>200</v>
      </c>
      <c r="M40" s="97">
        <v>3016196</v>
      </c>
      <c r="N40" s="97">
        <v>3114075</v>
      </c>
      <c r="O40" s="97">
        <v>3159953</v>
      </c>
    </row>
    <row r="41" spans="1:15" ht="15.75" x14ac:dyDescent="0.25">
      <c r="A41" s="35"/>
      <c r="B41" s="35"/>
      <c r="C41" s="35"/>
      <c r="D41" s="35"/>
      <c r="E41" s="92"/>
      <c r="F41" s="93" t="s">
        <v>407</v>
      </c>
      <c r="G41" s="35"/>
      <c r="H41" s="35"/>
      <c r="I41" s="35"/>
      <c r="J41" s="35"/>
      <c r="K41" s="92"/>
      <c r="L41" s="76"/>
      <c r="M41" s="96">
        <v>3516</v>
      </c>
      <c r="N41" s="96">
        <v>3545</v>
      </c>
      <c r="O41" s="96">
        <v>3561</v>
      </c>
    </row>
    <row r="42" spans="1:15" ht="15.75" x14ac:dyDescent="0.25">
      <c r="A42" s="35"/>
      <c r="B42" s="35"/>
      <c r="C42" s="35"/>
      <c r="D42" s="35"/>
      <c r="E42" s="92"/>
      <c r="F42" s="93" t="s">
        <v>408</v>
      </c>
      <c r="G42" s="35"/>
      <c r="H42" s="35"/>
      <c r="I42" s="35"/>
      <c r="J42" s="35"/>
      <c r="K42" s="92"/>
      <c r="L42" s="76"/>
      <c r="M42" s="96">
        <v>120102</v>
      </c>
      <c r="N42" s="96">
        <v>124752</v>
      </c>
      <c r="O42" s="96">
        <v>127361</v>
      </c>
    </row>
    <row r="43" spans="1:15" ht="31.5" x14ac:dyDescent="0.25">
      <c r="A43" s="35" t="s">
        <v>178</v>
      </c>
      <c r="B43" s="35" t="s">
        <v>178</v>
      </c>
      <c r="C43" s="35" t="s">
        <v>178</v>
      </c>
      <c r="D43" s="35" t="s">
        <v>178</v>
      </c>
      <c r="E43" s="92" t="s">
        <v>201</v>
      </c>
      <c r="F43" s="76" t="s">
        <v>202</v>
      </c>
      <c r="G43" s="35" t="s">
        <v>178</v>
      </c>
      <c r="H43" s="35" t="s">
        <v>178</v>
      </c>
      <c r="I43" s="35" t="s">
        <v>178</v>
      </c>
      <c r="J43" s="35" t="s">
        <v>178</v>
      </c>
      <c r="K43" s="92" t="s">
        <v>201</v>
      </c>
      <c r="L43" s="76" t="s">
        <v>203</v>
      </c>
      <c r="M43" s="97">
        <v>0</v>
      </c>
      <c r="N43" s="97">
        <v>0</v>
      </c>
      <c r="O43" s="97">
        <v>0</v>
      </c>
    </row>
    <row r="44" spans="1:15" s="38" customFormat="1" ht="78.75" x14ac:dyDescent="0.25">
      <c r="A44" s="86" t="s">
        <v>178</v>
      </c>
      <c r="B44" s="86" t="s">
        <v>178</v>
      </c>
      <c r="C44" s="86" t="s">
        <v>178</v>
      </c>
      <c r="D44" s="87" t="s">
        <v>123</v>
      </c>
      <c r="E44" s="88" t="s">
        <v>178</v>
      </c>
      <c r="F44" s="89" t="s">
        <v>208</v>
      </c>
      <c r="G44" s="88" t="s">
        <v>178</v>
      </c>
      <c r="H44" s="88" t="s">
        <v>178</v>
      </c>
      <c r="I44" s="88" t="s">
        <v>178</v>
      </c>
      <c r="J44" s="87" t="s">
        <v>123</v>
      </c>
      <c r="K44" s="88" t="s">
        <v>178</v>
      </c>
      <c r="L44" s="89" t="s">
        <v>209</v>
      </c>
      <c r="M44" s="90">
        <v>611150</v>
      </c>
      <c r="N44" s="90">
        <v>638241</v>
      </c>
      <c r="O44" s="90">
        <v>644218</v>
      </c>
    </row>
    <row r="45" spans="1:15" ht="15.75" x14ac:dyDescent="0.25">
      <c r="A45" s="35" t="s">
        <v>178</v>
      </c>
      <c r="B45" s="35" t="s">
        <v>178</v>
      </c>
      <c r="C45" s="35" t="s">
        <v>178</v>
      </c>
      <c r="D45" s="35" t="s">
        <v>178</v>
      </c>
      <c r="E45" s="92" t="s">
        <v>193</v>
      </c>
      <c r="F45" s="76" t="s">
        <v>194</v>
      </c>
      <c r="G45" s="35" t="s">
        <v>178</v>
      </c>
      <c r="H45" s="35" t="s">
        <v>178</v>
      </c>
      <c r="I45" s="35" t="s">
        <v>178</v>
      </c>
      <c r="J45" s="35" t="s">
        <v>178</v>
      </c>
      <c r="K45" s="92" t="s">
        <v>193</v>
      </c>
      <c r="L45" s="76" t="s">
        <v>195</v>
      </c>
      <c r="M45" s="97">
        <v>0</v>
      </c>
      <c r="N45" s="97">
        <v>0</v>
      </c>
      <c r="O45" s="97">
        <v>0</v>
      </c>
    </row>
    <row r="46" spans="1:15" ht="15.75" x14ac:dyDescent="0.25">
      <c r="A46" s="35" t="s">
        <v>178</v>
      </c>
      <c r="B46" s="35" t="s">
        <v>178</v>
      </c>
      <c r="C46" s="35" t="s">
        <v>178</v>
      </c>
      <c r="D46" s="35" t="s">
        <v>178</v>
      </c>
      <c r="E46" s="92" t="s">
        <v>196</v>
      </c>
      <c r="F46" s="76" t="s">
        <v>197</v>
      </c>
      <c r="G46" s="35" t="s">
        <v>178</v>
      </c>
      <c r="H46" s="35" t="s">
        <v>178</v>
      </c>
      <c r="I46" s="35" t="s">
        <v>178</v>
      </c>
      <c r="J46" s="35" t="s">
        <v>178</v>
      </c>
      <c r="K46" s="92" t="s">
        <v>196</v>
      </c>
      <c r="L46" s="76" t="s">
        <v>198</v>
      </c>
      <c r="M46" s="97">
        <v>0</v>
      </c>
      <c r="N46" s="97">
        <v>0</v>
      </c>
      <c r="O46" s="97">
        <v>0</v>
      </c>
    </row>
    <row r="47" spans="1:15" ht="15.75" x14ac:dyDescent="0.25">
      <c r="A47" s="35" t="s">
        <v>178</v>
      </c>
      <c r="B47" s="35" t="s">
        <v>178</v>
      </c>
      <c r="C47" s="35" t="s">
        <v>178</v>
      </c>
      <c r="D47" s="35" t="s">
        <v>178</v>
      </c>
      <c r="E47" s="92" t="s">
        <v>123</v>
      </c>
      <c r="F47" s="76" t="s">
        <v>199</v>
      </c>
      <c r="G47" s="35" t="s">
        <v>178</v>
      </c>
      <c r="H47" s="35" t="s">
        <v>178</v>
      </c>
      <c r="I47" s="35" t="s">
        <v>178</v>
      </c>
      <c r="J47" s="35" t="s">
        <v>178</v>
      </c>
      <c r="K47" s="92" t="s">
        <v>123</v>
      </c>
      <c r="L47" s="76" t="s">
        <v>200</v>
      </c>
      <c r="M47" s="97">
        <v>611150</v>
      </c>
      <c r="N47" s="97">
        <v>638241</v>
      </c>
      <c r="O47" s="97">
        <v>644218</v>
      </c>
    </row>
    <row r="48" spans="1:15" ht="15.75" x14ac:dyDescent="0.25">
      <c r="A48" s="35"/>
      <c r="B48" s="35"/>
      <c r="C48" s="35"/>
      <c r="D48" s="35"/>
      <c r="E48" s="92"/>
      <c r="F48" s="93" t="s">
        <v>407</v>
      </c>
      <c r="G48" s="35"/>
      <c r="H48" s="35"/>
      <c r="I48" s="35"/>
      <c r="J48" s="35"/>
      <c r="K48" s="92"/>
      <c r="L48" s="76"/>
      <c r="M48" s="96">
        <v>783</v>
      </c>
      <c r="N48" s="96">
        <v>789</v>
      </c>
      <c r="O48" s="96">
        <v>792</v>
      </c>
    </row>
    <row r="49" spans="1:15" ht="15.75" x14ac:dyDescent="0.25">
      <c r="A49" s="35"/>
      <c r="B49" s="35"/>
      <c r="C49" s="35"/>
      <c r="D49" s="35"/>
      <c r="E49" s="92"/>
      <c r="F49" s="93" t="s">
        <v>408</v>
      </c>
      <c r="G49" s="35"/>
      <c r="H49" s="35"/>
      <c r="I49" s="35"/>
      <c r="J49" s="35"/>
      <c r="K49" s="92"/>
      <c r="L49" s="76"/>
      <c r="M49" s="96">
        <v>17736</v>
      </c>
      <c r="N49" s="96">
        <v>18422</v>
      </c>
      <c r="O49" s="96">
        <v>18807</v>
      </c>
    </row>
    <row r="50" spans="1:15" s="38" customFormat="1" ht="47.25" x14ac:dyDescent="0.25">
      <c r="A50" s="86" t="s">
        <v>178</v>
      </c>
      <c r="B50" s="86" t="s">
        <v>178</v>
      </c>
      <c r="C50" s="86" t="s">
        <v>178</v>
      </c>
      <c r="D50" s="87" t="s">
        <v>147</v>
      </c>
      <c r="E50" s="88" t="s">
        <v>178</v>
      </c>
      <c r="F50" s="89" t="s">
        <v>210</v>
      </c>
      <c r="G50" s="88" t="s">
        <v>178</v>
      </c>
      <c r="H50" s="88" t="s">
        <v>178</v>
      </c>
      <c r="I50" s="88" t="s">
        <v>178</v>
      </c>
      <c r="J50" s="87" t="s">
        <v>147</v>
      </c>
      <c r="K50" s="88" t="s">
        <v>178</v>
      </c>
      <c r="L50" s="89" t="s">
        <v>211</v>
      </c>
      <c r="M50" s="90">
        <v>1724655</v>
      </c>
      <c r="N50" s="90">
        <v>1763632.0044828446</v>
      </c>
      <c r="O50" s="90">
        <v>1782657.0044828446</v>
      </c>
    </row>
    <row r="51" spans="1:15" ht="15.75" x14ac:dyDescent="0.25">
      <c r="A51" s="35" t="s">
        <v>178</v>
      </c>
      <c r="B51" s="35" t="s">
        <v>178</v>
      </c>
      <c r="C51" s="35" t="s">
        <v>178</v>
      </c>
      <c r="D51" s="35" t="s">
        <v>178</v>
      </c>
      <c r="E51" s="92" t="s">
        <v>196</v>
      </c>
      <c r="F51" s="76" t="s">
        <v>197</v>
      </c>
      <c r="G51" s="35" t="s">
        <v>178</v>
      </c>
      <c r="H51" s="35" t="s">
        <v>178</v>
      </c>
      <c r="I51" s="35" t="s">
        <v>178</v>
      </c>
      <c r="J51" s="35" t="s">
        <v>178</v>
      </c>
      <c r="K51" s="92" t="s">
        <v>196</v>
      </c>
      <c r="L51" s="76" t="s">
        <v>198</v>
      </c>
      <c r="M51" s="97">
        <v>0</v>
      </c>
      <c r="N51" s="97">
        <v>0</v>
      </c>
      <c r="O51" s="97">
        <v>0</v>
      </c>
    </row>
    <row r="52" spans="1:15" ht="15.75" x14ac:dyDescent="0.25">
      <c r="A52" s="35" t="s">
        <v>178</v>
      </c>
      <c r="B52" s="35" t="s">
        <v>178</v>
      </c>
      <c r="C52" s="35" t="s">
        <v>178</v>
      </c>
      <c r="D52" s="35" t="s">
        <v>178</v>
      </c>
      <c r="E52" s="92" t="s">
        <v>123</v>
      </c>
      <c r="F52" s="76" t="s">
        <v>409</v>
      </c>
      <c r="G52" s="35" t="s">
        <v>178</v>
      </c>
      <c r="H52" s="35" t="s">
        <v>178</v>
      </c>
      <c r="I52" s="35" t="s">
        <v>178</v>
      </c>
      <c r="J52" s="35" t="s">
        <v>178</v>
      </c>
      <c r="K52" s="92" t="s">
        <v>123</v>
      </c>
      <c r="L52" s="76" t="s">
        <v>200</v>
      </c>
      <c r="M52" s="97">
        <v>1724655</v>
      </c>
      <c r="N52" s="97">
        <v>1763632.0044828446</v>
      </c>
      <c r="O52" s="97">
        <v>1782657.0044828446</v>
      </c>
    </row>
    <row r="53" spans="1:15" ht="15.75" x14ac:dyDescent="0.25">
      <c r="A53" s="35"/>
      <c r="B53" s="35"/>
      <c r="C53" s="35"/>
      <c r="D53" s="35"/>
      <c r="E53" s="92"/>
      <c r="F53" s="93" t="s">
        <v>407</v>
      </c>
      <c r="G53" s="35"/>
      <c r="H53" s="35"/>
      <c r="I53" s="35"/>
      <c r="J53" s="35"/>
      <c r="K53" s="92"/>
      <c r="L53" s="76"/>
      <c r="M53" s="96">
        <v>620</v>
      </c>
      <c r="N53" s="96">
        <v>625</v>
      </c>
      <c r="O53" s="96">
        <v>628</v>
      </c>
    </row>
    <row r="54" spans="1:15" ht="15.75" x14ac:dyDescent="0.25">
      <c r="A54" s="35"/>
      <c r="B54" s="35"/>
      <c r="C54" s="35"/>
      <c r="D54" s="35"/>
      <c r="E54" s="92"/>
      <c r="F54" s="93" t="s">
        <v>410</v>
      </c>
      <c r="G54" s="35"/>
      <c r="H54" s="35"/>
      <c r="I54" s="35"/>
      <c r="J54" s="35"/>
      <c r="K54" s="92"/>
      <c r="L54" s="76"/>
      <c r="M54" s="96">
        <v>144470</v>
      </c>
      <c r="N54" s="96">
        <v>145656</v>
      </c>
      <c r="O54" s="96">
        <v>146272</v>
      </c>
    </row>
    <row r="55" spans="1:15" s="38" customFormat="1" ht="31.5" x14ac:dyDescent="0.25">
      <c r="A55" s="86" t="s">
        <v>178</v>
      </c>
      <c r="B55" s="86" t="s">
        <v>178</v>
      </c>
      <c r="C55" s="86" t="s">
        <v>178</v>
      </c>
      <c r="D55" s="87" t="s">
        <v>166</v>
      </c>
      <c r="E55" s="88" t="s">
        <v>178</v>
      </c>
      <c r="F55" s="89" t="s">
        <v>212</v>
      </c>
      <c r="G55" s="88" t="s">
        <v>178</v>
      </c>
      <c r="H55" s="88" t="s">
        <v>178</v>
      </c>
      <c r="I55" s="88" t="s">
        <v>178</v>
      </c>
      <c r="J55" s="87" t="s">
        <v>166</v>
      </c>
      <c r="K55" s="88" t="s">
        <v>178</v>
      </c>
      <c r="L55" s="89" t="s">
        <v>213</v>
      </c>
      <c r="M55" s="90">
        <v>12444</v>
      </c>
      <c r="N55" s="90">
        <v>13500</v>
      </c>
      <c r="O55" s="90">
        <v>13500</v>
      </c>
    </row>
    <row r="56" spans="1:15" ht="15.75" x14ac:dyDescent="0.25">
      <c r="A56" s="35" t="s">
        <v>178</v>
      </c>
      <c r="B56" s="35" t="s">
        <v>178</v>
      </c>
      <c r="C56" s="35" t="s">
        <v>178</v>
      </c>
      <c r="D56" s="35" t="s">
        <v>178</v>
      </c>
      <c r="E56" s="92" t="s">
        <v>196</v>
      </c>
      <c r="F56" s="76" t="s">
        <v>197</v>
      </c>
      <c r="G56" s="35" t="s">
        <v>178</v>
      </c>
      <c r="H56" s="35" t="s">
        <v>178</v>
      </c>
      <c r="I56" s="35" t="s">
        <v>178</v>
      </c>
      <c r="J56" s="35" t="s">
        <v>178</v>
      </c>
      <c r="K56" s="92" t="s">
        <v>196</v>
      </c>
      <c r="L56" s="76" t="s">
        <v>198</v>
      </c>
      <c r="M56" s="97">
        <v>0</v>
      </c>
      <c r="N56" s="97">
        <v>0</v>
      </c>
      <c r="O56" s="97">
        <v>0</v>
      </c>
    </row>
    <row r="57" spans="1:15" ht="15.75" x14ac:dyDescent="0.25">
      <c r="A57" s="35" t="s">
        <v>178</v>
      </c>
      <c r="B57" s="35" t="s">
        <v>178</v>
      </c>
      <c r="C57" s="35" t="s">
        <v>178</v>
      </c>
      <c r="D57" s="35" t="s">
        <v>178</v>
      </c>
      <c r="E57" s="92" t="s">
        <v>123</v>
      </c>
      <c r="F57" s="76" t="s">
        <v>199</v>
      </c>
      <c r="G57" s="35" t="s">
        <v>178</v>
      </c>
      <c r="H57" s="35" t="s">
        <v>178</v>
      </c>
      <c r="I57" s="35" t="s">
        <v>178</v>
      </c>
      <c r="J57" s="35" t="s">
        <v>178</v>
      </c>
      <c r="K57" s="92" t="s">
        <v>123</v>
      </c>
      <c r="L57" s="76" t="s">
        <v>200</v>
      </c>
      <c r="M57" s="97">
        <v>12444</v>
      </c>
      <c r="N57" s="97">
        <v>13500</v>
      </c>
      <c r="O57" s="97">
        <v>13500</v>
      </c>
    </row>
    <row r="58" spans="1:15" s="38" customFormat="1" ht="31.5" x14ac:dyDescent="0.25">
      <c r="A58" s="86" t="s">
        <v>178</v>
      </c>
      <c r="B58" s="86" t="s">
        <v>178</v>
      </c>
      <c r="C58" s="86" t="s">
        <v>178</v>
      </c>
      <c r="D58" s="87" t="s">
        <v>168</v>
      </c>
      <c r="E58" s="88" t="s">
        <v>178</v>
      </c>
      <c r="F58" s="89" t="s">
        <v>221</v>
      </c>
      <c r="G58" s="88" t="s">
        <v>178</v>
      </c>
      <c r="H58" s="88" t="s">
        <v>178</v>
      </c>
      <c r="I58" s="88" t="s">
        <v>178</v>
      </c>
      <c r="J58" s="87" t="s">
        <v>168</v>
      </c>
      <c r="K58" s="88" t="s">
        <v>178</v>
      </c>
      <c r="L58" s="89" t="s">
        <v>222</v>
      </c>
      <c r="M58" s="90">
        <v>100000</v>
      </c>
      <c r="N58" s="90">
        <v>0</v>
      </c>
      <c r="O58" s="90">
        <v>0</v>
      </c>
    </row>
    <row r="59" spans="1:15" ht="31.5" x14ac:dyDescent="0.25">
      <c r="A59" s="35" t="s">
        <v>178</v>
      </c>
      <c r="B59" s="35" t="s">
        <v>178</v>
      </c>
      <c r="C59" s="35" t="s">
        <v>178</v>
      </c>
      <c r="D59" s="35" t="s">
        <v>178</v>
      </c>
      <c r="E59" s="35">
        <v>111</v>
      </c>
      <c r="F59" s="76" t="s">
        <v>411</v>
      </c>
      <c r="G59" s="35" t="s">
        <v>178</v>
      </c>
      <c r="H59" s="35" t="s">
        <v>178</v>
      </c>
      <c r="I59" s="35" t="s">
        <v>178</v>
      </c>
      <c r="J59" s="35" t="s">
        <v>178</v>
      </c>
      <c r="K59" s="35">
        <v>111</v>
      </c>
      <c r="L59" s="76" t="s">
        <v>214</v>
      </c>
      <c r="M59" s="97">
        <v>100000</v>
      </c>
      <c r="N59" s="97">
        <v>0</v>
      </c>
      <c r="O59" s="97">
        <v>0</v>
      </c>
    </row>
    <row r="60" spans="1:15" ht="58.15" customHeight="1" x14ac:dyDescent="0.25">
      <c r="A60" s="35"/>
      <c r="B60" s="35"/>
      <c r="C60" s="35"/>
      <c r="D60" s="35"/>
      <c r="E60" s="35"/>
      <c r="F60" s="93" t="s">
        <v>412</v>
      </c>
      <c r="G60" s="94"/>
      <c r="H60" s="94"/>
      <c r="I60" s="94"/>
      <c r="J60" s="94"/>
      <c r="K60" s="94"/>
      <c r="L60" s="93"/>
      <c r="M60" s="96">
        <v>52000</v>
      </c>
      <c r="N60" s="97"/>
      <c r="O60" s="97"/>
    </row>
    <row r="61" spans="1:15" ht="47.25" x14ac:dyDescent="0.25">
      <c r="A61" s="35"/>
      <c r="B61" s="35"/>
      <c r="C61" s="35"/>
      <c r="D61" s="35"/>
      <c r="E61" s="35"/>
      <c r="F61" s="93" t="s">
        <v>413</v>
      </c>
      <c r="G61" s="94"/>
      <c r="H61" s="94"/>
      <c r="I61" s="94"/>
      <c r="J61" s="94"/>
      <c r="K61" s="94"/>
      <c r="L61" s="93"/>
      <c r="M61" s="96">
        <v>48000</v>
      </c>
      <c r="N61" s="97"/>
      <c r="O61" s="97"/>
    </row>
    <row r="62" spans="1:15" ht="31.5" x14ac:dyDescent="0.25">
      <c r="A62" s="35" t="s">
        <v>178</v>
      </c>
      <c r="B62" s="35" t="s">
        <v>178</v>
      </c>
      <c r="C62" s="35" t="s">
        <v>178</v>
      </c>
      <c r="D62" s="35" t="s">
        <v>178</v>
      </c>
      <c r="E62" s="35">
        <v>112</v>
      </c>
      <c r="F62" s="76" t="s">
        <v>215</v>
      </c>
      <c r="G62" s="35" t="s">
        <v>178</v>
      </c>
      <c r="H62" s="35" t="s">
        <v>178</v>
      </c>
      <c r="I62" s="35" t="s">
        <v>178</v>
      </c>
      <c r="J62" s="35" t="s">
        <v>178</v>
      </c>
      <c r="K62" s="35">
        <v>112</v>
      </c>
      <c r="L62" s="76" t="s">
        <v>216</v>
      </c>
      <c r="M62" s="97">
        <v>0</v>
      </c>
      <c r="N62" s="97">
        <v>0</v>
      </c>
      <c r="O62" s="97">
        <v>0</v>
      </c>
    </row>
    <row r="63" spans="1:15" ht="31.5" x14ac:dyDescent="0.25">
      <c r="A63" s="35" t="s">
        <v>178</v>
      </c>
      <c r="B63" s="35" t="s">
        <v>178</v>
      </c>
      <c r="C63" s="35" t="s">
        <v>178</v>
      </c>
      <c r="D63" s="35" t="s">
        <v>178</v>
      </c>
      <c r="E63" s="35">
        <v>113</v>
      </c>
      <c r="F63" s="76" t="s">
        <v>217</v>
      </c>
      <c r="G63" s="35" t="s">
        <v>178</v>
      </c>
      <c r="H63" s="35" t="s">
        <v>178</v>
      </c>
      <c r="I63" s="35" t="s">
        <v>178</v>
      </c>
      <c r="J63" s="35" t="s">
        <v>178</v>
      </c>
      <c r="K63" s="35">
        <v>113</v>
      </c>
      <c r="L63" s="76" t="s">
        <v>218</v>
      </c>
      <c r="M63" s="97">
        <v>0</v>
      </c>
      <c r="N63" s="97">
        <v>0</v>
      </c>
      <c r="O63" s="97">
        <v>0</v>
      </c>
    </row>
    <row r="64" spans="1:15" ht="15.75" x14ac:dyDescent="0.25">
      <c r="A64" s="35" t="s">
        <v>178</v>
      </c>
      <c r="B64" s="35" t="s">
        <v>178</v>
      </c>
      <c r="C64" s="35" t="s">
        <v>178</v>
      </c>
      <c r="D64" s="35" t="s">
        <v>178</v>
      </c>
      <c r="E64" s="35">
        <v>114</v>
      </c>
      <c r="F64" s="76" t="s">
        <v>219</v>
      </c>
      <c r="G64" s="35" t="s">
        <v>178</v>
      </c>
      <c r="H64" s="35" t="s">
        <v>178</v>
      </c>
      <c r="I64" s="35" t="s">
        <v>178</v>
      </c>
      <c r="J64" s="35" t="s">
        <v>178</v>
      </c>
      <c r="K64" s="35">
        <v>114</v>
      </c>
      <c r="L64" s="76" t="s">
        <v>220</v>
      </c>
      <c r="M64" s="97">
        <v>0</v>
      </c>
      <c r="N64" s="97">
        <v>0</v>
      </c>
      <c r="O64" s="97">
        <v>0</v>
      </c>
    </row>
    <row r="65" spans="1:15" s="37" customFormat="1" ht="31.5" hidden="1" x14ac:dyDescent="0.25">
      <c r="A65" s="82" t="s">
        <v>178</v>
      </c>
      <c r="B65" s="82" t="s">
        <v>178</v>
      </c>
      <c r="C65" s="82">
        <v>256</v>
      </c>
      <c r="D65" s="82" t="s">
        <v>178</v>
      </c>
      <c r="E65" s="82" t="s">
        <v>178</v>
      </c>
      <c r="F65" s="83" t="s">
        <v>188</v>
      </c>
      <c r="G65" s="82" t="s">
        <v>178</v>
      </c>
      <c r="H65" s="82" t="s">
        <v>178</v>
      </c>
      <c r="I65" s="82">
        <v>256</v>
      </c>
      <c r="J65" s="82" t="s">
        <v>178</v>
      </c>
      <c r="K65" s="82" t="s">
        <v>178</v>
      </c>
      <c r="L65" s="83" t="s">
        <v>189</v>
      </c>
      <c r="M65" s="84">
        <v>10469536</v>
      </c>
      <c r="N65" s="84">
        <v>18382582</v>
      </c>
      <c r="O65" s="84">
        <v>18382582</v>
      </c>
    </row>
    <row r="66" spans="1:15" s="38" customFormat="1" ht="15.75" x14ac:dyDescent="0.25">
      <c r="A66" s="86" t="s">
        <v>178</v>
      </c>
      <c r="B66" s="86" t="s">
        <v>178</v>
      </c>
      <c r="C66" s="86" t="s">
        <v>178</v>
      </c>
      <c r="D66" s="87" t="s">
        <v>159</v>
      </c>
      <c r="E66" s="88" t="s">
        <v>178</v>
      </c>
      <c r="F66" s="89" t="s">
        <v>223</v>
      </c>
      <c r="G66" s="88" t="s">
        <v>178</v>
      </c>
      <c r="H66" s="88" t="s">
        <v>178</v>
      </c>
      <c r="I66" s="88" t="s">
        <v>178</v>
      </c>
      <c r="J66" s="87" t="s">
        <v>159</v>
      </c>
      <c r="K66" s="88" t="s">
        <v>178</v>
      </c>
      <c r="L66" s="89" t="s">
        <v>160</v>
      </c>
      <c r="M66" s="90">
        <v>10469536</v>
      </c>
      <c r="N66" s="90">
        <v>18382582</v>
      </c>
      <c r="O66" s="90">
        <v>18382582</v>
      </c>
    </row>
    <row r="67" spans="1:15" ht="15.75" x14ac:dyDescent="0.25">
      <c r="A67" s="35" t="s">
        <v>178</v>
      </c>
      <c r="B67" s="35" t="s">
        <v>178</v>
      </c>
      <c r="C67" s="35" t="s">
        <v>178</v>
      </c>
      <c r="D67" s="35" t="s">
        <v>178</v>
      </c>
      <c r="E67" s="92" t="s">
        <v>196</v>
      </c>
      <c r="F67" s="76" t="s">
        <v>197</v>
      </c>
      <c r="G67" s="35" t="s">
        <v>178</v>
      </c>
      <c r="H67" s="35" t="s">
        <v>178</v>
      </c>
      <c r="I67" s="35" t="s">
        <v>178</v>
      </c>
      <c r="J67" s="35" t="s">
        <v>178</v>
      </c>
      <c r="K67" s="92" t="s">
        <v>196</v>
      </c>
      <c r="L67" s="76" t="s">
        <v>198</v>
      </c>
      <c r="M67" s="97">
        <v>0</v>
      </c>
      <c r="N67" s="97">
        <v>0</v>
      </c>
      <c r="O67" s="97">
        <v>0</v>
      </c>
    </row>
    <row r="68" spans="1:15" ht="15.75" x14ac:dyDescent="0.25">
      <c r="A68" s="35" t="s">
        <v>178</v>
      </c>
      <c r="B68" s="35" t="s">
        <v>178</v>
      </c>
      <c r="C68" s="35" t="s">
        <v>178</v>
      </c>
      <c r="D68" s="35" t="s">
        <v>178</v>
      </c>
      <c r="E68" s="92" t="s">
        <v>123</v>
      </c>
      <c r="F68" s="76" t="s">
        <v>199</v>
      </c>
      <c r="G68" s="35" t="s">
        <v>178</v>
      </c>
      <c r="H68" s="35" t="s">
        <v>178</v>
      </c>
      <c r="I68" s="35" t="s">
        <v>178</v>
      </c>
      <c r="J68" s="35" t="s">
        <v>178</v>
      </c>
      <c r="K68" s="92" t="s">
        <v>123</v>
      </c>
      <c r="L68" s="76" t="s">
        <v>200</v>
      </c>
      <c r="M68" s="97">
        <v>10469536</v>
      </c>
      <c r="N68" s="97">
        <v>18382582</v>
      </c>
      <c r="O68" s="97">
        <v>18382582</v>
      </c>
    </row>
    <row r="69" spans="1:15" ht="15.75" x14ac:dyDescent="0.25">
      <c r="A69" s="35" t="s">
        <v>178</v>
      </c>
      <c r="B69" s="35" t="s">
        <v>178</v>
      </c>
      <c r="C69" s="35" t="s">
        <v>178</v>
      </c>
      <c r="D69" s="35" t="s">
        <v>178</v>
      </c>
      <c r="E69" s="35">
        <v>100</v>
      </c>
      <c r="F69" s="76" t="s">
        <v>224</v>
      </c>
      <c r="G69" s="35" t="s">
        <v>178</v>
      </c>
      <c r="H69" s="35" t="s">
        <v>178</v>
      </c>
      <c r="I69" s="35" t="s">
        <v>178</v>
      </c>
      <c r="J69" s="35" t="s">
        <v>178</v>
      </c>
      <c r="K69" s="35">
        <v>100</v>
      </c>
      <c r="L69" s="76" t="s">
        <v>225</v>
      </c>
      <c r="M69" s="97">
        <v>0</v>
      </c>
      <c r="N69" s="97">
        <v>0</v>
      </c>
      <c r="O69" s="97">
        <v>0</v>
      </c>
    </row>
    <row r="70" spans="1:15" ht="15.75" x14ac:dyDescent="0.25">
      <c r="A70" s="35" t="s">
        <v>178</v>
      </c>
      <c r="B70" s="35" t="s">
        <v>178</v>
      </c>
      <c r="C70" s="35" t="s">
        <v>178</v>
      </c>
      <c r="D70" s="35" t="s">
        <v>178</v>
      </c>
      <c r="E70" s="35">
        <v>101</v>
      </c>
      <c r="F70" s="76" t="s">
        <v>226</v>
      </c>
      <c r="G70" s="35" t="s">
        <v>178</v>
      </c>
      <c r="H70" s="35" t="s">
        <v>178</v>
      </c>
      <c r="I70" s="35" t="s">
        <v>178</v>
      </c>
      <c r="J70" s="35" t="s">
        <v>178</v>
      </c>
      <c r="K70" s="35">
        <v>101</v>
      </c>
      <c r="L70" s="76" t="s">
        <v>227</v>
      </c>
      <c r="M70" s="97">
        <v>0</v>
      </c>
      <c r="N70" s="97">
        <v>0</v>
      </c>
      <c r="O70" s="97">
        <v>0</v>
      </c>
    </row>
    <row r="71" spans="1:15" ht="31.5" x14ac:dyDescent="0.25">
      <c r="A71" s="35" t="s">
        <v>178</v>
      </c>
      <c r="B71" s="35" t="s">
        <v>178</v>
      </c>
      <c r="C71" s="35" t="s">
        <v>178</v>
      </c>
      <c r="D71" s="35" t="s">
        <v>178</v>
      </c>
      <c r="E71" s="35">
        <v>102</v>
      </c>
      <c r="F71" s="76" t="s">
        <v>228</v>
      </c>
      <c r="G71" s="35" t="s">
        <v>178</v>
      </c>
      <c r="H71" s="35" t="s">
        <v>178</v>
      </c>
      <c r="I71" s="35" t="s">
        <v>178</v>
      </c>
      <c r="J71" s="35" t="s">
        <v>178</v>
      </c>
      <c r="K71" s="35">
        <v>102</v>
      </c>
      <c r="L71" s="76" t="s">
        <v>229</v>
      </c>
      <c r="M71" s="97">
        <v>0</v>
      </c>
      <c r="N71" s="97">
        <v>0</v>
      </c>
      <c r="O71" s="97">
        <v>0</v>
      </c>
    </row>
    <row r="72" spans="1:15" s="37" customFormat="1" ht="31.5" hidden="1" x14ac:dyDescent="0.25">
      <c r="A72" s="82" t="s">
        <v>178</v>
      </c>
      <c r="B72" s="82" t="s">
        <v>178</v>
      </c>
      <c r="C72" s="82">
        <v>256</v>
      </c>
      <c r="D72" s="82" t="s">
        <v>178</v>
      </c>
      <c r="E72" s="82" t="s">
        <v>178</v>
      </c>
      <c r="F72" s="83" t="s">
        <v>188</v>
      </c>
      <c r="G72" s="82" t="s">
        <v>178</v>
      </c>
      <c r="H72" s="82" t="s">
        <v>178</v>
      </c>
      <c r="I72" s="82">
        <v>256</v>
      </c>
      <c r="J72" s="82" t="s">
        <v>178</v>
      </c>
      <c r="K72" s="82" t="s">
        <v>178</v>
      </c>
      <c r="L72" s="83" t="s">
        <v>189</v>
      </c>
      <c r="M72" s="84">
        <v>3623828</v>
      </c>
      <c r="N72" s="84">
        <v>4827162</v>
      </c>
      <c r="O72" s="84">
        <v>4973913</v>
      </c>
    </row>
    <row r="73" spans="1:15" s="38" customFormat="1" ht="47.25" x14ac:dyDescent="0.25">
      <c r="A73" s="86" t="s">
        <v>178</v>
      </c>
      <c r="B73" s="86" t="s">
        <v>178</v>
      </c>
      <c r="C73" s="86" t="s">
        <v>178</v>
      </c>
      <c r="D73" s="87" t="s">
        <v>103</v>
      </c>
      <c r="E73" s="88" t="s">
        <v>178</v>
      </c>
      <c r="F73" s="89" t="s">
        <v>230</v>
      </c>
      <c r="G73" s="88" t="s">
        <v>178</v>
      </c>
      <c r="H73" s="88" t="s">
        <v>178</v>
      </c>
      <c r="I73" s="88" t="s">
        <v>178</v>
      </c>
      <c r="J73" s="87" t="s">
        <v>103</v>
      </c>
      <c r="K73" s="88" t="s">
        <v>178</v>
      </c>
      <c r="L73" s="89" t="s">
        <v>231</v>
      </c>
      <c r="M73" s="90">
        <v>245362</v>
      </c>
      <c r="N73" s="90">
        <v>228552</v>
      </c>
      <c r="O73" s="90">
        <v>229744</v>
      </c>
    </row>
    <row r="74" spans="1:15" ht="15.75" x14ac:dyDescent="0.25">
      <c r="A74" s="35" t="s">
        <v>178</v>
      </c>
      <c r="B74" s="35" t="s">
        <v>178</v>
      </c>
      <c r="C74" s="35" t="s">
        <v>178</v>
      </c>
      <c r="D74" s="35" t="s">
        <v>178</v>
      </c>
      <c r="E74" s="92" t="s">
        <v>193</v>
      </c>
      <c r="F74" s="76" t="s">
        <v>194</v>
      </c>
      <c r="G74" s="35" t="s">
        <v>178</v>
      </c>
      <c r="H74" s="35" t="s">
        <v>178</v>
      </c>
      <c r="I74" s="35" t="s">
        <v>178</v>
      </c>
      <c r="J74" s="35" t="s">
        <v>178</v>
      </c>
      <c r="K74" s="92" t="s">
        <v>193</v>
      </c>
      <c r="L74" s="76" t="s">
        <v>195</v>
      </c>
      <c r="M74" s="97">
        <v>0</v>
      </c>
      <c r="N74" s="97">
        <v>0</v>
      </c>
      <c r="O74" s="97">
        <v>0</v>
      </c>
    </row>
    <row r="75" spans="1:15" ht="15.75" x14ac:dyDescent="0.25">
      <c r="A75" s="35" t="s">
        <v>178</v>
      </c>
      <c r="B75" s="35" t="s">
        <v>178</v>
      </c>
      <c r="C75" s="35" t="s">
        <v>178</v>
      </c>
      <c r="D75" s="35" t="s">
        <v>178</v>
      </c>
      <c r="E75" s="92" t="s">
        <v>196</v>
      </c>
      <c r="F75" s="76" t="s">
        <v>197</v>
      </c>
      <c r="G75" s="35" t="s">
        <v>178</v>
      </c>
      <c r="H75" s="35" t="s">
        <v>178</v>
      </c>
      <c r="I75" s="35" t="s">
        <v>178</v>
      </c>
      <c r="J75" s="35" t="s">
        <v>178</v>
      </c>
      <c r="K75" s="92" t="s">
        <v>196</v>
      </c>
      <c r="L75" s="76" t="s">
        <v>198</v>
      </c>
      <c r="M75" s="97">
        <v>0</v>
      </c>
      <c r="N75" s="97">
        <v>0</v>
      </c>
      <c r="O75" s="97">
        <v>0</v>
      </c>
    </row>
    <row r="76" spans="1:15" ht="15.75" x14ac:dyDescent="0.25">
      <c r="A76" s="35" t="s">
        <v>178</v>
      </c>
      <c r="B76" s="35" t="s">
        <v>178</v>
      </c>
      <c r="C76" s="35" t="s">
        <v>178</v>
      </c>
      <c r="D76" s="35" t="s">
        <v>178</v>
      </c>
      <c r="E76" s="92" t="s">
        <v>123</v>
      </c>
      <c r="F76" s="76" t="s">
        <v>199</v>
      </c>
      <c r="G76" s="35" t="s">
        <v>178</v>
      </c>
      <c r="H76" s="35" t="s">
        <v>178</v>
      </c>
      <c r="I76" s="35" t="s">
        <v>178</v>
      </c>
      <c r="J76" s="35" t="s">
        <v>178</v>
      </c>
      <c r="K76" s="92" t="s">
        <v>123</v>
      </c>
      <c r="L76" s="76" t="s">
        <v>200</v>
      </c>
      <c r="M76" s="97">
        <v>245362</v>
      </c>
      <c r="N76" s="97">
        <v>228552</v>
      </c>
      <c r="O76" s="97">
        <v>229744</v>
      </c>
    </row>
    <row r="77" spans="1:15" ht="15.75" x14ac:dyDescent="0.25">
      <c r="A77" s="35"/>
      <c r="B77" s="35"/>
      <c r="C77" s="35"/>
      <c r="D77" s="35"/>
      <c r="E77" s="92"/>
      <c r="F77" s="76"/>
      <c r="G77" s="35"/>
      <c r="H77" s="35"/>
      <c r="I77" s="35"/>
      <c r="J77" s="35"/>
      <c r="K77" s="92"/>
      <c r="L77" s="76"/>
      <c r="M77" s="97"/>
      <c r="N77" s="97"/>
      <c r="O77" s="97"/>
    </row>
    <row r="78" spans="1:15" s="38" customFormat="1" ht="15.75" x14ac:dyDescent="0.25">
      <c r="A78" s="86" t="s">
        <v>178</v>
      </c>
      <c r="B78" s="86" t="s">
        <v>178</v>
      </c>
      <c r="C78" s="86" t="s">
        <v>178</v>
      </c>
      <c r="D78" s="87" t="s">
        <v>111</v>
      </c>
      <c r="E78" s="88" t="s">
        <v>178</v>
      </c>
      <c r="F78" s="89" t="s">
        <v>232</v>
      </c>
      <c r="G78" s="88" t="s">
        <v>178</v>
      </c>
      <c r="H78" s="88" t="s">
        <v>178</v>
      </c>
      <c r="I78" s="88" t="s">
        <v>178</v>
      </c>
      <c r="J78" s="87" t="s">
        <v>111</v>
      </c>
      <c r="K78" s="88" t="s">
        <v>178</v>
      </c>
      <c r="L78" s="89" t="s">
        <v>233</v>
      </c>
      <c r="M78" s="90">
        <v>0</v>
      </c>
      <c r="N78" s="90">
        <v>1100</v>
      </c>
      <c r="O78" s="90">
        <v>1350</v>
      </c>
    </row>
    <row r="79" spans="1:15" ht="15.75" x14ac:dyDescent="0.25">
      <c r="A79" s="35" t="s">
        <v>178</v>
      </c>
      <c r="B79" s="35" t="s">
        <v>178</v>
      </c>
      <c r="C79" s="35" t="s">
        <v>178</v>
      </c>
      <c r="D79" s="35" t="s">
        <v>178</v>
      </c>
      <c r="E79" s="92" t="s">
        <v>193</v>
      </c>
      <c r="F79" s="76" t="s">
        <v>194</v>
      </c>
      <c r="G79" s="35" t="s">
        <v>178</v>
      </c>
      <c r="H79" s="35" t="s">
        <v>178</v>
      </c>
      <c r="I79" s="35" t="s">
        <v>178</v>
      </c>
      <c r="J79" s="35" t="s">
        <v>178</v>
      </c>
      <c r="K79" s="92" t="s">
        <v>193</v>
      </c>
      <c r="L79" s="76" t="s">
        <v>195</v>
      </c>
      <c r="M79" s="97">
        <v>0</v>
      </c>
      <c r="N79" s="97">
        <v>0</v>
      </c>
      <c r="O79" s="97">
        <v>0</v>
      </c>
    </row>
    <row r="80" spans="1:15" ht="15.75" x14ac:dyDescent="0.25">
      <c r="A80" s="35" t="s">
        <v>178</v>
      </c>
      <c r="B80" s="35" t="s">
        <v>178</v>
      </c>
      <c r="C80" s="35" t="s">
        <v>178</v>
      </c>
      <c r="D80" s="35" t="s">
        <v>178</v>
      </c>
      <c r="E80" s="92" t="s">
        <v>196</v>
      </c>
      <c r="F80" s="76" t="s">
        <v>197</v>
      </c>
      <c r="G80" s="35" t="s">
        <v>178</v>
      </c>
      <c r="H80" s="35" t="s">
        <v>178</v>
      </c>
      <c r="I80" s="35" t="s">
        <v>178</v>
      </c>
      <c r="J80" s="35" t="s">
        <v>178</v>
      </c>
      <c r="K80" s="92" t="s">
        <v>196</v>
      </c>
      <c r="L80" s="76" t="s">
        <v>198</v>
      </c>
      <c r="M80" s="97">
        <v>0</v>
      </c>
      <c r="N80" s="97">
        <v>0</v>
      </c>
      <c r="O80" s="97">
        <v>0</v>
      </c>
    </row>
    <row r="81" spans="1:15" ht="15.75" x14ac:dyDescent="0.25">
      <c r="A81" s="35" t="s">
        <v>178</v>
      </c>
      <c r="B81" s="35" t="s">
        <v>178</v>
      </c>
      <c r="C81" s="35" t="s">
        <v>178</v>
      </c>
      <c r="D81" s="35" t="s">
        <v>178</v>
      </c>
      <c r="E81" s="92" t="s">
        <v>123</v>
      </c>
      <c r="F81" s="76" t="s">
        <v>199</v>
      </c>
      <c r="G81" s="35" t="s">
        <v>178</v>
      </c>
      <c r="H81" s="35" t="s">
        <v>178</v>
      </c>
      <c r="I81" s="35" t="s">
        <v>178</v>
      </c>
      <c r="J81" s="35" t="s">
        <v>178</v>
      </c>
      <c r="K81" s="92" t="s">
        <v>123</v>
      </c>
      <c r="L81" s="76" t="s">
        <v>200</v>
      </c>
      <c r="M81" s="97">
        <v>0</v>
      </c>
      <c r="N81" s="97">
        <v>1100</v>
      </c>
      <c r="O81" s="97">
        <v>1350</v>
      </c>
    </row>
    <row r="82" spans="1:15" s="38" customFormat="1" ht="31.5" x14ac:dyDescent="0.25">
      <c r="A82" s="86" t="s">
        <v>178</v>
      </c>
      <c r="B82" s="86" t="s">
        <v>178</v>
      </c>
      <c r="C82" s="86" t="s">
        <v>178</v>
      </c>
      <c r="D82" s="87" t="s">
        <v>127</v>
      </c>
      <c r="E82" s="88" t="s">
        <v>178</v>
      </c>
      <c r="F82" s="89" t="s">
        <v>234</v>
      </c>
      <c r="G82" s="88" t="s">
        <v>178</v>
      </c>
      <c r="H82" s="88" t="s">
        <v>178</v>
      </c>
      <c r="I82" s="88" t="s">
        <v>178</v>
      </c>
      <c r="J82" s="87" t="s">
        <v>127</v>
      </c>
      <c r="K82" s="88" t="s">
        <v>178</v>
      </c>
      <c r="L82" s="89" t="s">
        <v>128</v>
      </c>
      <c r="M82" s="90">
        <f>173000+10000</f>
        <v>183000</v>
      </c>
      <c r="N82" s="90">
        <v>100000</v>
      </c>
      <c r="O82" s="90">
        <v>100000</v>
      </c>
    </row>
    <row r="83" spans="1:15" s="38" customFormat="1" ht="21.6" customHeight="1" x14ac:dyDescent="0.25">
      <c r="A83" s="99"/>
      <c r="B83" s="99"/>
      <c r="C83" s="99"/>
      <c r="D83" s="100"/>
      <c r="E83" s="99"/>
      <c r="F83" s="101" t="s">
        <v>414</v>
      </c>
      <c r="G83" s="99"/>
      <c r="H83" s="99"/>
      <c r="I83" s="99"/>
      <c r="J83" s="100"/>
      <c r="K83" s="99"/>
      <c r="L83" s="101"/>
      <c r="M83" s="102">
        <v>10000</v>
      </c>
      <c r="N83" s="102"/>
      <c r="O83" s="102"/>
    </row>
    <row r="84" spans="1:15" s="38" customFormat="1" ht="22.15" customHeight="1" x14ac:dyDescent="0.25">
      <c r="A84" s="99"/>
      <c r="B84" s="99"/>
      <c r="C84" s="99"/>
      <c r="D84" s="100"/>
      <c r="E84" s="99"/>
      <c r="F84" s="101" t="s">
        <v>415</v>
      </c>
      <c r="G84" s="99"/>
      <c r="H84" s="99"/>
      <c r="I84" s="99"/>
      <c r="J84" s="100"/>
      <c r="K84" s="99"/>
      <c r="L84" s="101"/>
      <c r="M84" s="102">
        <v>60000</v>
      </c>
      <c r="N84" s="102"/>
      <c r="O84" s="102"/>
    </row>
    <row r="85" spans="1:15" s="38" customFormat="1" ht="31.5" x14ac:dyDescent="0.25">
      <c r="A85" s="99"/>
      <c r="B85" s="99"/>
      <c r="C85" s="99"/>
      <c r="D85" s="100"/>
      <c r="E85" s="99"/>
      <c r="F85" s="101" t="s">
        <v>416</v>
      </c>
      <c r="G85" s="99"/>
      <c r="H85" s="99"/>
      <c r="I85" s="99"/>
      <c r="J85" s="100"/>
      <c r="K85" s="99"/>
      <c r="L85" s="101"/>
      <c r="M85" s="102">
        <v>60981</v>
      </c>
      <c r="N85" s="102"/>
      <c r="O85" s="102"/>
    </row>
    <row r="86" spans="1:15" s="38" customFormat="1" ht="31.5" x14ac:dyDescent="0.25">
      <c r="A86" s="99"/>
      <c r="B86" s="99"/>
      <c r="C86" s="99"/>
      <c r="D86" s="100"/>
      <c r="E86" s="99"/>
      <c r="F86" s="101" t="s">
        <v>417</v>
      </c>
      <c r="G86" s="99"/>
      <c r="H86" s="99"/>
      <c r="I86" s="99"/>
      <c r="J86" s="100"/>
      <c r="K86" s="99"/>
      <c r="L86" s="101"/>
      <c r="M86" s="102">
        <v>13000</v>
      </c>
      <c r="N86" s="102"/>
      <c r="O86" s="102"/>
    </row>
    <row r="87" spans="1:15" s="38" customFormat="1" ht="38.450000000000003" customHeight="1" x14ac:dyDescent="0.25">
      <c r="A87" s="99"/>
      <c r="B87" s="99"/>
      <c r="C87" s="99"/>
      <c r="D87" s="100"/>
      <c r="E87" s="99"/>
      <c r="F87" s="101" t="s">
        <v>418</v>
      </c>
      <c r="G87" s="99"/>
      <c r="H87" s="99"/>
      <c r="I87" s="99"/>
      <c r="J87" s="100"/>
      <c r="K87" s="99"/>
      <c r="L87" s="101"/>
      <c r="M87" s="102">
        <v>39019</v>
      </c>
      <c r="N87" s="102"/>
      <c r="O87" s="102"/>
    </row>
    <row r="88" spans="1:15" s="38" customFormat="1" ht="31.5" x14ac:dyDescent="0.25">
      <c r="A88" s="86" t="s">
        <v>178</v>
      </c>
      <c r="B88" s="86" t="s">
        <v>178</v>
      </c>
      <c r="C88" s="86" t="s">
        <v>178</v>
      </c>
      <c r="D88" s="87" t="s">
        <v>131</v>
      </c>
      <c r="E88" s="88" t="s">
        <v>178</v>
      </c>
      <c r="F88" s="89" t="s">
        <v>235</v>
      </c>
      <c r="G88" s="88" t="s">
        <v>178</v>
      </c>
      <c r="H88" s="88" t="s">
        <v>178</v>
      </c>
      <c r="I88" s="88" t="s">
        <v>178</v>
      </c>
      <c r="J88" s="87" t="s">
        <v>131</v>
      </c>
      <c r="K88" s="88" t="s">
        <v>178</v>
      </c>
      <c r="L88" s="89" t="s">
        <v>132</v>
      </c>
      <c r="M88" s="90">
        <v>479368</v>
      </c>
      <c r="N88" s="90">
        <v>508498</v>
      </c>
      <c r="O88" s="90">
        <v>517232</v>
      </c>
    </row>
    <row r="89" spans="1:15" ht="15.75" x14ac:dyDescent="0.25">
      <c r="A89" s="35" t="s">
        <v>178</v>
      </c>
      <c r="B89" s="35" t="s">
        <v>178</v>
      </c>
      <c r="C89" s="35" t="s">
        <v>178</v>
      </c>
      <c r="D89" s="35" t="s">
        <v>178</v>
      </c>
      <c r="E89" s="92" t="s">
        <v>193</v>
      </c>
      <c r="F89" s="76" t="s">
        <v>194</v>
      </c>
      <c r="G89" s="35" t="s">
        <v>178</v>
      </c>
      <c r="H89" s="35" t="s">
        <v>178</v>
      </c>
      <c r="I89" s="35" t="s">
        <v>178</v>
      </c>
      <c r="J89" s="35" t="s">
        <v>178</v>
      </c>
      <c r="K89" s="92" t="s">
        <v>193</v>
      </c>
      <c r="L89" s="76" t="s">
        <v>195</v>
      </c>
      <c r="M89" s="97">
        <v>0</v>
      </c>
      <c r="N89" s="97">
        <v>0</v>
      </c>
      <c r="O89" s="97">
        <v>0</v>
      </c>
    </row>
    <row r="90" spans="1:15" ht="15.75" x14ac:dyDescent="0.25">
      <c r="A90" s="35" t="s">
        <v>178</v>
      </c>
      <c r="B90" s="35" t="s">
        <v>178</v>
      </c>
      <c r="C90" s="35" t="s">
        <v>178</v>
      </c>
      <c r="D90" s="35" t="s">
        <v>178</v>
      </c>
      <c r="E90" s="92" t="s">
        <v>196</v>
      </c>
      <c r="F90" s="76" t="s">
        <v>197</v>
      </c>
      <c r="G90" s="35" t="s">
        <v>178</v>
      </c>
      <c r="H90" s="35" t="s">
        <v>178</v>
      </c>
      <c r="I90" s="35" t="s">
        <v>178</v>
      </c>
      <c r="J90" s="35" t="s">
        <v>178</v>
      </c>
      <c r="K90" s="92" t="s">
        <v>196</v>
      </c>
      <c r="L90" s="76" t="s">
        <v>198</v>
      </c>
      <c r="M90" s="97">
        <v>0</v>
      </c>
      <c r="N90" s="97">
        <v>0</v>
      </c>
      <c r="O90" s="97">
        <v>0</v>
      </c>
    </row>
    <row r="91" spans="1:15" ht="15.75" x14ac:dyDescent="0.25">
      <c r="A91" s="35" t="s">
        <v>178</v>
      </c>
      <c r="B91" s="35" t="s">
        <v>178</v>
      </c>
      <c r="C91" s="35" t="s">
        <v>178</v>
      </c>
      <c r="D91" s="35" t="s">
        <v>178</v>
      </c>
      <c r="E91" s="92" t="s">
        <v>123</v>
      </c>
      <c r="F91" s="76" t="s">
        <v>406</v>
      </c>
      <c r="G91" s="35" t="s">
        <v>178</v>
      </c>
      <c r="H91" s="35" t="s">
        <v>178</v>
      </c>
      <c r="I91" s="35" t="s">
        <v>178</v>
      </c>
      <c r="J91" s="35" t="s">
        <v>178</v>
      </c>
      <c r="K91" s="92" t="s">
        <v>123</v>
      </c>
      <c r="L91" s="76" t="s">
        <v>200</v>
      </c>
      <c r="M91" s="97">
        <v>479368</v>
      </c>
      <c r="N91" s="97">
        <v>508498</v>
      </c>
      <c r="O91" s="97">
        <v>517232</v>
      </c>
    </row>
    <row r="92" spans="1:15" ht="15.75" x14ac:dyDescent="0.25">
      <c r="A92" s="35"/>
      <c r="B92" s="35"/>
      <c r="C92" s="35"/>
      <c r="D92" s="35"/>
      <c r="E92" s="92"/>
      <c r="F92" s="93" t="s">
        <v>407</v>
      </c>
      <c r="G92" s="35"/>
      <c r="H92" s="35"/>
      <c r="I92" s="35"/>
      <c r="J92" s="35"/>
      <c r="K92" s="92"/>
      <c r="L92" s="76"/>
      <c r="M92" s="96">
        <v>635</v>
      </c>
      <c r="N92" s="96">
        <v>614</v>
      </c>
      <c r="O92" s="96">
        <v>643</v>
      </c>
    </row>
    <row r="93" spans="1:15" ht="15.75" x14ac:dyDescent="0.25">
      <c r="A93" s="35"/>
      <c r="B93" s="35"/>
      <c r="C93" s="35"/>
      <c r="D93" s="35"/>
      <c r="E93" s="92"/>
      <c r="F93" s="93" t="s">
        <v>408</v>
      </c>
      <c r="G93" s="35"/>
      <c r="H93" s="35"/>
      <c r="I93" s="35"/>
      <c r="J93" s="35"/>
      <c r="K93" s="92"/>
      <c r="L93" s="76"/>
      <c r="M93" s="96">
        <v>6633</v>
      </c>
      <c r="N93" s="96">
        <v>6890</v>
      </c>
      <c r="O93" s="96">
        <v>7034</v>
      </c>
    </row>
    <row r="94" spans="1:15" ht="31.5" x14ac:dyDescent="0.25">
      <c r="A94" s="35" t="s">
        <v>178</v>
      </c>
      <c r="B94" s="35" t="s">
        <v>178</v>
      </c>
      <c r="C94" s="35" t="s">
        <v>178</v>
      </c>
      <c r="D94" s="35" t="s">
        <v>178</v>
      </c>
      <c r="E94" s="92" t="s">
        <v>201</v>
      </c>
      <c r="F94" s="76" t="s">
        <v>202</v>
      </c>
      <c r="G94" s="35" t="s">
        <v>178</v>
      </c>
      <c r="H94" s="35" t="s">
        <v>178</v>
      </c>
      <c r="I94" s="35" t="s">
        <v>178</v>
      </c>
      <c r="J94" s="35" t="s">
        <v>178</v>
      </c>
      <c r="K94" s="92" t="s">
        <v>201</v>
      </c>
      <c r="L94" s="76" t="s">
        <v>203</v>
      </c>
      <c r="M94" s="97">
        <v>0</v>
      </c>
      <c r="N94" s="97">
        <v>0</v>
      </c>
      <c r="O94" s="97">
        <v>0</v>
      </c>
    </row>
    <row r="95" spans="1:15" s="38" customFormat="1" ht="31.5" x14ac:dyDescent="0.25">
      <c r="A95" s="86" t="s">
        <v>178</v>
      </c>
      <c r="B95" s="86" t="s">
        <v>178</v>
      </c>
      <c r="C95" s="86" t="s">
        <v>178</v>
      </c>
      <c r="D95" s="87" t="s">
        <v>139</v>
      </c>
      <c r="E95" s="88" t="s">
        <v>178</v>
      </c>
      <c r="F95" s="89" t="s">
        <v>236</v>
      </c>
      <c r="G95" s="88" t="s">
        <v>178</v>
      </c>
      <c r="H95" s="88" t="s">
        <v>178</v>
      </c>
      <c r="I95" s="88" t="s">
        <v>178</v>
      </c>
      <c r="J95" s="87" t="s">
        <v>139</v>
      </c>
      <c r="K95" s="88" t="s">
        <v>178</v>
      </c>
      <c r="L95" s="89" t="s">
        <v>140</v>
      </c>
      <c r="M95" s="90">
        <v>155767</v>
      </c>
      <c r="N95" s="90">
        <v>89214</v>
      </c>
      <c r="O95" s="90">
        <v>94566</v>
      </c>
    </row>
    <row r="96" spans="1:15" ht="15.75" x14ac:dyDescent="0.25">
      <c r="A96" s="35" t="s">
        <v>178</v>
      </c>
      <c r="B96" s="35" t="s">
        <v>178</v>
      </c>
      <c r="C96" s="35" t="s">
        <v>178</v>
      </c>
      <c r="D96" s="35" t="s">
        <v>178</v>
      </c>
      <c r="E96" s="92" t="s">
        <v>196</v>
      </c>
      <c r="F96" s="76" t="s">
        <v>197</v>
      </c>
      <c r="G96" s="35" t="s">
        <v>178</v>
      </c>
      <c r="H96" s="35" t="s">
        <v>178</v>
      </c>
      <c r="I96" s="35" t="s">
        <v>178</v>
      </c>
      <c r="J96" s="35" t="s">
        <v>178</v>
      </c>
      <c r="K96" s="92" t="s">
        <v>196</v>
      </c>
      <c r="L96" s="76" t="s">
        <v>198</v>
      </c>
      <c r="M96" s="97">
        <v>0</v>
      </c>
      <c r="N96" s="97">
        <v>0</v>
      </c>
      <c r="O96" s="97">
        <v>0</v>
      </c>
    </row>
    <row r="97" spans="1:15" ht="15.75" x14ac:dyDescent="0.25">
      <c r="A97" s="35" t="s">
        <v>178</v>
      </c>
      <c r="B97" s="35" t="s">
        <v>178</v>
      </c>
      <c r="C97" s="35" t="s">
        <v>178</v>
      </c>
      <c r="D97" s="35" t="s">
        <v>178</v>
      </c>
      <c r="E97" s="92" t="s">
        <v>123</v>
      </c>
      <c r="F97" s="76" t="s">
        <v>199</v>
      </c>
      <c r="G97" s="35" t="s">
        <v>178</v>
      </c>
      <c r="H97" s="35" t="s">
        <v>178</v>
      </c>
      <c r="I97" s="35" t="s">
        <v>178</v>
      </c>
      <c r="J97" s="35" t="s">
        <v>178</v>
      </c>
      <c r="K97" s="92" t="s">
        <v>123</v>
      </c>
      <c r="L97" s="76" t="s">
        <v>200</v>
      </c>
      <c r="M97" s="97">
        <v>155767</v>
      </c>
      <c r="N97" s="97">
        <v>89214</v>
      </c>
      <c r="O97" s="97">
        <v>94566</v>
      </c>
    </row>
    <row r="98" spans="1:15" s="38" customFormat="1" ht="15.75" x14ac:dyDescent="0.25">
      <c r="A98" s="86" t="s">
        <v>178</v>
      </c>
      <c r="B98" s="86" t="s">
        <v>178</v>
      </c>
      <c r="C98" s="86" t="s">
        <v>178</v>
      </c>
      <c r="D98" s="87" t="s">
        <v>143</v>
      </c>
      <c r="E98" s="88" t="s">
        <v>178</v>
      </c>
      <c r="F98" s="89" t="s">
        <v>237</v>
      </c>
      <c r="G98" s="88" t="s">
        <v>178</v>
      </c>
      <c r="H98" s="88" t="s">
        <v>178</v>
      </c>
      <c r="I98" s="88" t="s">
        <v>178</v>
      </c>
      <c r="J98" s="87" t="s">
        <v>143</v>
      </c>
      <c r="K98" s="88" t="s">
        <v>178</v>
      </c>
      <c r="L98" s="89" t="s">
        <v>144</v>
      </c>
      <c r="M98" s="90"/>
      <c r="N98" s="90">
        <v>5643</v>
      </c>
      <c r="O98" s="90">
        <v>5982</v>
      </c>
    </row>
    <row r="99" spans="1:15" s="38" customFormat="1" ht="47.25" x14ac:dyDescent="0.25">
      <c r="A99" s="86" t="s">
        <v>178</v>
      </c>
      <c r="B99" s="86" t="s">
        <v>178</v>
      </c>
      <c r="C99" s="86" t="s">
        <v>178</v>
      </c>
      <c r="D99" s="87" t="s">
        <v>152</v>
      </c>
      <c r="E99" s="88" t="s">
        <v>178</v>
      </c>
      <c r="F99" s="89" t="s">
        <v>238</v>
      </c>
      <c r="G99" s="88" t="s">
        <v>178</v>
      </c>
      <c r="H99" s="88" t="s">
        <v>178</v>
      </c>
      <c r="I99" s="88" t="s">
        <v>178</v>
      </c>
      <c r="J99" s="87" t="s">
        <v>152</v>
      </c>
      <c r="K99" s="88" t="s">
        <v>178</v>
      </c>
      <c r="L99" s="89" t="s">
        <v>153</v>
      </c>
      <c r="M99" s="90">
        <v>34662</v>
      </c>
      <c r="N99" s="90">
        <v>25000</v>
      </c>
      <c r="O99" s="90">
        <v>25000</v>
      </c>
    </row>
    <row r="100" spans="1:15" s="38" customFormat="1" ht="31.5" x14ac:dyDescent="0.25">
      <c r="A100" s="86" t="s">
        <v>178</v>
      </c>
      <c r="B100" s="86" t="s">
        <v>178</v>
      </c>
      <c r="C100" s="86" t="s">
        <v>178</v>
      </c>
      <c r="D100" s="87" t="s">
        <v>155</v>
      </c>
      <c r="E100" s="88" t="s">
        <v>178</v>
      </c>
      <c r="F100" s="89" t="s">
        <v>156</v>
      </c>
      <c r="G100" s="88" t="s">
        <v>178</v>
      </c>
      <c r="H100" s="88" t="s">
        <v>178</v>
      </c>
      <c r="I100" s="88" t="s">
        <v>178</v>
      </c>
      <c r="J100" s="87" t="s">
        <v>155</v>
      </c>
      <c r="K100" s="88" t="s">
        <v>178</v>
      </c>
      <c r="L100" s="89" t="s">
        <v>239</v>
      </c>
      <c r="M100" s="90">
        <v>65000</v>
      </c>
      <c r="N100" s="90">
        <v>250000</v>
      </c>
      <c r="O100" s="90">
        <v>300000</v>
      </c>
    </row>
    <row r="101" spans="1:15" ht="15.75" x14ac:dyDescent="0.25">
      <c r="A101" s="35" t="s">
        <v>178</v>
      </c>
      <c r="B101" s="35" t="s">
        <v>178</v>
      </c>
      <c r="C101" s="35" t="s">
        <v>178</v>
      </c>
      <c r="D101" s="35" t="s">
        <v>178</v>
      </c>
      <c r="E101" s="92" t="s">
        <v>193</v>
      </c>
      <c r="F101" s="76" t="s">
        <v>194</v>
      </c>
      <c r="G101" s="35" t="s">
        <v>178</v>
      </c>
      <c r="H101" s="35" t="s">
        <v>178</v>
      </c>
      <c r="I101" s="35" t="s">
        <v>178</v>
      </c>
      <c r="J101" s="35" t="s">
        <v>178</v>
      </c>
      <c r="K101" s="92" t="s">
        <v>193</v>
      </c>
      <c r="L101" s="76" t="s">
        <v>195</v>
      </c>
      <c r="M101" s="97">
        <v>0</v>
      </c>
      <c r="N101" s="97">
        <v>0</v>
      </c>
      <c r="O101" s="97">
        <v>0</v>
      </c>
    </row>
    <row r="102" spans="1:15" ht="15.75" x14ac:dyDescent="0.25">
      <c r="A102" s="35" t="s">
        <v>178</v>
      </c>
      <c r="B102" s="35" t="s">
        <v>178</v>
      </c>
      <c r="C102" s="35" t="s">
        <v>178</v>
      </c>
      <c r="D102" s="35" t="s">
        <v>178</v>
      </c>
      <c r="E102" s="92" t="s">
        <v>196</v>
      </c>
      <c r="F102" s="76" t="s">
        <v>197</v>
      </c>
      <c r="G102" s="35" t="s">
        <v>178</v>
      </c>
      <c r="H102" s="35" t="s">
        <v>178</v>
      </c>
      <c r="I102" s="35" t="s">
        <v>178</v>
      </c>
      <c r="J102" s="35" t="s">
        <v>178</v>
      </c>
      <c r="K102" s="92" t="s">
        <v>196</v>
      </c>
      <c r="L102" s="76" t="s">
        <v>198</v>
      </c>
      <c r="M102" s="97">
        <v>0</v>
      </c>
      <c r="N102" s="97">
        <v>0</v>
      </c>
      <c r="O102" s="97">
        <v>0</v>
      </c>
    </row>
    <row r="103" spans="1:15" ht="15.75" x14ac:dyDescent="0.25">
      <c r="A103" s="35" t="s">
        <v>178</v>
      </c>
      <c r="B103" s="35" t="s">
        <v>178</v>
      </c>
      <c r="C103" s="35" t="s">
        <v>178</v>
      </c>
      <c r="D103" s="35" t="s">
        <v>178</v>
      </c>
      <c r="E103" s="92" t="s">
        <v>123</v>
      </c>
      <c r="F103" s="76" t="s">
        <v>199</v>
      </c>
      <c r="G103" s="35" t="s">
        <v>178</v>
      </c>
      <c r="H103" s="35" t="s">
        <v>178</v>
      </c>
      <c r="I103" s="35" t="s">
        <v>178</v>
      </c>
      <c r="J103" s="35" t="s">
        <v>178</v>
      </c>
      <c r="K103" s="92" t="s">
        <v>123</v>
      </c>
      <c r="L103" s="76" t="s">
        <v>200</v>
      </c>
      <c r="M103" s="97">
        <v>65000</v>
      </c>
      <c r="N103" s="97">
        <v>250000</v>
      </c>
      <c r="O103" s="97">
        <v>300000</v>
      </c>
    </row>
    <row r="104" spans="1:15" ht="18.600000000000001" customHeight="1" x14ac:dyDescent="0.25">
      <c r="A104" s="35" t="s">
        <v>178</v>
      </c>
      <c r="B104" s="35" t="s">
        <v>178</v>
      </c>
      <c r="C104" s="35" t="s">
        <v>178</v>
      </c>
      <c r="D104" s="35" t="s">
        <v>178</v>
      </c>
      <c r="E104" s="92" t="s">
        <v>201</v>
      </c>
      <c r="F104" s="76" t="s">
        <v>202</v>
      </c>
      <c r="G104" s="35" t="s">
        <v>178</v>
      </c>
      <c r="H104" s="35" t="s">
        <v>178</v>
      </c>
      <c r="I104" s="35" t="s">
        <v>178</v>
      </c>
      <c r="J104" s="35" t="s">
        <v>178</v>
      </c>
      <c r="K104" s="92" t="s">
        <v>201</v>
      </c>
      <c r="L104" s="76" t="s">
        <v>203</v>
      </c>
      <c r="M104" s="97">
        <v>0</v>
      </c>
      <c r="N104" s="97">
        <v>0</v>
      </c>
      <c r="O104" s="97">
        <v>0</v>
      </c>
    </row>
    <row r="105" spans="1:15" s="38" customFormat="1" ht="31.5" hidden="1" x14ac:dyDescent="0.25">
      <c r="A105" s="86" t="s">
        <v>178</v>
      </c>
      <c r="B105" s="86" t="s">
        <v>178</v>
      </c>
      <c r="C105" s="86" t="s">
        <v>178</v>
      </c>
      <c r="D105" s="86">
        <v>100</v>
      </c>
      <c r="E105" s="86" t="s">
        <v>178</v>
      </c>
      <c r="F105" s="103" t="s">
        <v>240</v>
      </c>
      <c r="G105" s="35" t="s">
        <v>178</v>
      </c>
      <c r="H105" s="35" t="s">
        <v>178</v>
      </c>
      <c r="I105" s="35" t="s">
        <v>178</v>
      </c>
      <c r="J105" s="35">
        <v>100</v>
      </c>
      <c r="K105" s="35" t="s">
        <v>178</v>
      </c>
      <c r="L105" s="76" t="s">
        <v>241</v>
      </c>
      <c r="M105" s="104"/>
      <c r="N105" s="104"/>
      <c r="O105" s="104"/>
    </row>
    <row r="106" spans="1:15" s="38" customFormat="1" ht="47.25" hidden="1" x14ac:dyDescent="0.25">
      <c r="A106" s="86" t="s">
        <v>178</v>
      </c>
      <c r="B106" s="86" t="s">
        <v>178</v>
      </c>
      <c r="C106" s="86" t="s">
        <v>178</v>
      </c>
      <c r="D106" s="86">
        <v>102</v>
      </c>
      <c r="E106" s="86" t="s">
        <v>178</v>
      </c>
      <c r="F106" s="103" t="s">
        <v>242</v>
      </c>
      <c r="G106" s="35" t="s">
        <v>178</v>
      </c>
      <c r="H106" s="35" t="s">
        <v>178</v>
      </c>
      <c r="I106" s="35" t="s">
        <v>178</v>
      </c>
      <c r="J106" s="35">
        <v>102</v>
      </c>
      <c r="K106" s="35" t="s">
        <v>178</v>
      </c>
      <c r="L106" s="76" t="s">
        <v>243</v>
      </c>
      <c r="M106" s="104"/>
      <c r="N106" s="104"/>
      <c r="O106" s="104"/>
    </row>
    <row r="107" spans="1:15" s="38" customFormat="1" ht="47.25" hidden="1" x14ac:dyDescent="0.25">
      <c r="A107" s="86" t="s">
        <v>178</v>
      </c>
      <c r="B107" s="86" t="s">
        <v>178</v>
      </c>
      <c r="C107" s="86" t="s">
        <v>178</v>
      </c>
      <c r="D107" s="86">
        <v>103</v>
      </c>
      <c r="E107" s="86" t="s">
        <v>178</v>
      </c>
      <c r="F107" s="103" t="s">
        <v>244</v>
      </c>
      <c r="G107" s="35" t="s">
        <v>178</v>
      </c>
      <c r="H107" s="35" t="s">
        <v>178</v>
      </c>
      <c r="I107" s="35" t="s">
        <v>178</v>
      </c>
      <c r="J107" s="35">
        <v>103</v>
      </c>
      <c r="K107" s="35" t="s">
        <v>178</v>
      </c>
      <c r="L107" s="76" t="s">
        <v>245</v>
      </c>
      <c r="M107" s="104"/>
      <c r="N107" s="104"/>
      <c r="O107" s="104"/>
    </row>
    <row r="108" spans="1:15" s="38" customFormat="1" ht="47.25" hidden="1" x14ac:dyDescent="0.25">
      <c r="A108" s="86" t="s">
        <v>178</v>
      </c>
      <c r="B108" s="86" t="s">
        <v>178</v>
      </c>
      <c r="C108" s="86" t="s">
        <v>178</v>
      </c>
      <c r="D108" s="86">
        <v>106</v>
      </c>
      <c r="E108" s="86" t="s">
        <v>178</v>
      </c>
      <c r="F108" s="103" t="s">
        <v>246</v>
      </c>
      <c r="G108" s="35" t="s">
        <v>178</v>
      </c>
      <c r="H108" s="35" t="s">
        <v>178</v>
      </c>
      <c r="I108" s="35" t="s">
        <v>178</v>
      </c>
      <c r="J108" s="35">
        <v>106</v>
      </c>
      <c r="K108" s="35" t="s">
        <v>178</v>
      </c>
      <c r="L108" s="76" t="s">
        <v>247</v>
      </c>
      <c r="M108" s="104"/>
      <c r="N108" s="104"/>
      <c r="O108" s="104"/>
    </row>
    <row r="109" spans="1:15" s="38" customFormat="1" ht="31.5" hidden="1" x14ac:dyDescent="0.25">
      <c r="A109" s="86" t="s">
        <v>178</v>
      </c>
      <c r="B109" s="86" t="s">
        <v>178</v>
      </c>
      <c r="C109" s="86" t="s">
        <v>178</v>
      </c>
      <c r="D109" s="86">
        <v>107</v>
      </c>
      <c r="E109" s="86" t="s">
        <v>178</v>
      </c>
      <c r="F109" s="103" t="s">
        <v>248</v>
      </c>
      <c r="G109" s="35" t="s">
        <v>178</v>
      </c>
      <c r="H109" s="35" t="s">
        <v>178</v>
      </c>
      <c r="I109" s="35" t="s">
        <v>178</v>
      </c>
      <c r="J109" s="35">
        <v>107</v>
      </c>
      <c r="K109" s="35" t="s">
        <v>178</v>
      </c>
      <c r="L109" s="76" t="s">
        <v>249</v>
      </c>
      <c r="M109" s="104"/>
      <c r="N109" s="104"/>
      <c r="O109" s="104"/>
    </row>
    <row r="110" spans="1:15" s="38" customFormat="1" ht="94.5" hidden="1" x14ac:dyDescent="0.25">
      <c r="A110" s="86" t="s">
        <v>178</v>
      </c>
      <c r="B110" s="86" t="s">
        <v>178</v>
      </c>
      <c r="C110" s="86" t="s">
        <v>178</v>
      </c>
      <c r="D110" s="86">
        <v>108</v>
      </c>
      <c r="E110" s="86" t="s">
        <v>178</v>
      </c>
      <c r="F110" s="103" t="s">
        <v>250</v>
      </c>
      <c r="G110" s="35" t="s">
        <v>178</v>
      </c>
      <c r="H110" s="35" t="s">
        <v>178</v>
      </c>
      <c r="I110" s="35" t="s">
        <v>178</v>
      </c>
      <c r="J110" s="35">
        <v>108</v>
      </c>
      <c r="K110" s="35" t="s">
        <v>178</v>
      </c>
      <c r="L110" s="76" t="s">
        <v>251</v>
      </c>
      <c r="M110" s="104"/>
      <c r="N110" s="104"/>
      <c r="O110" s="104"/>
    </row>
    <row r="111" spans="1:15" s="38" customFormat="1" ht="31.5" hidden="1" x14ac:dyDescent="0.25">
      <c r="A111" s="86" t="s">
        <v>178</v>
      </c>
      <c r="B111" s="86" t="s">
        <v>178</v>
      </c>
      <c r="C111" s="86" t="s">
        <v>178</v>
      </c>
      <c r="D111" s="86">
        <v>109</v>
      </c>
      <c r="E111" s="86" t="s">
        <v>178</v>
      </c>
      <c r="F111" s="103" t="s">
        <v>252</v>
      </c>
      <c r="G111" s="35" t="s">
        <v>178</v>
      </c>
      <c r="H111" s="35" t="s">
        <v>178</v>
      </c>
      <c r="I111" s="35" t="s">
        <v>178</v>
      </c>
      <c r="J111" s="35">
        <v>109</v>
      </c>
      <c r="K111" s="35" t="s">
        <v>178</v>
      </c>
      <c r="L111" s="76" t="s">
        <v>253</v>
      </c>
      <c r="M111" s="104"/>
      <c r="N111" s="104"/>
      <c r="O111" s="104"/>
    </row>
    <row r="112" spans="1:15" s="38" customFormat="1" ht="15.75" x14ac:dyDescent="0.25">
      <c r="A112" s="86" t="s">
        <v>178</v>
      </c>
      <c r="B112" s="86" t="s">
        <v>178</v>
      </c>
      <c r="C112" s="86" t="s">
        <v>178</v>
      </c>
      <c r="D112" s="88">
        <v>113</v>
      </c>
      <c r="E112" s="88" t="s">
        <v>178</v>
      </c>
      <c r="F112" s="89" t="s">
        <v>254</v>
      </c>
      <c r="G112" s="88" t="s">
        <v>178</v>
      </c>
      <c r="H112" s="88" t="s">
        <v>178</v>
      </c>
      <c r="I112" s="88" t="s">
        <v>178</v>
      </c>
      <c r="J112" s="88">
        <v>113</v>
      </c>
      <c r="K112" s="88" t="s">
        <v>178</v>
      </c>
      <c r="L112" s="89" t="s">
        <v>255</v>
      </c>
      <c r="M112" s="90">
        <v>2470669</v>
      </c>
      <c r="N112" s="90">
        <v>3555635</v>
      </c>
      <c r="O112" s="90">
        <v>3633343</v>
      </c>
    </row>
    <row r="113" spans="1:15" ht="15.75" x14ac:dyDescent="0.25">
      <c r="A113" s="35" t="s">
        <v>178</v>
      </c>
      <c r="B113" s="35" t="s">
        <v>178</v>
      </c>
      <c r="C113" s="35" t="s">
        <v>178</v>
      </c>
      <c r="D113" s="35" t="s">
        <v>178</v>
      </c>
      <c r="E113" s="92" t="s">
        <v>196</v>
      </c>
      <c r="F113" s="76" t="s">
        <v>197</v>
      </c>
      <c r="G113" s="35" t="s">
        <v>178</v>
      </c>
      <c r="H113" s="35" t="s">
        <v>178</v>
      </c>
      <c r="I113" s="35" t="s">
        <v>178</v>
      </c>
      <c r="J113" s="35" t="s">
        <v>178</v>
      </c>
      <c r="K113" s="92" t="s">
        <v>196</v>
      </c>
      <c r="L113" s="76" t="s">
        <v>198</v>
      </c>
      <c r="M113" s="97">
        <v>0</v>
      </c>
      <c r="N113" s="97">
        <v>0</v>
      </c>
      <c r="O113" s="97">
        <v>0</v>
      </c>
    </row>
    <row r="114" spans="1:15" ht="15.75" x14ac:dyDescent="0.25">
      <c r="A114" s="35" t="s">
        <v>178</v>
      </c>
      <c r="B114" s="35" t="s">
        <v>178</v>
      </c>
      <c r="C114" s="35" t="s">
        <v>178</v>
      </c>
      <c r="D114" s="35" t="s">
        <v>178</v>
      </c>
      <c r="E114" s="92" t="s">
        <v>123</v>
      </c>
      <c r="F114" s="76" t="s">
        <v>199</v>
      </c>
      <c r="G114" s="35" t="s">
        <v>178</v>
      </c>
      <c r="H114" s="35" t="s">
        <v>178</v>
      </c>
      <c r="I114" s="35" t="s">
        <v>178</v>
      </c>
      <c r="J114" s="35" t="s">
        <v>178</v>
      </c>
      <c r="K114" s="92" t="s">
        <v>123</v>
      </c>
      <c r="L114" s="76" t="s">
        <v>200</v>
      </c>
      <c r="M114" s="97">
        <v>2470669</v>
      </c>
      <c r="N114" s="97">
        <v>3555635</v>
      </c>
      <c r="O114" s="97">
        <v>3633343</v>
      </c>
    </row>
    <row r="115" spans="1:15" ht="63" x14ac:dyDescent="0.25">
      <c r="A115" s="35"/>
      <c r="B115" s="35"/>
      <c r="C115" s="35"/>
      <c r="D115" s="35"/>
      <c r="E115" s="92"/>
      <c r="F115" s="93" t="s">
        <v>419</v>
      </c>
      <c r="G115" s="94"/>
      <c r="H115" s="94"/>
      <c r="I115" s="94"/>
      <c r="J115" s="94"/>
      <c r="K115" s="95"/>
      <c r="L115" s="93"/>
      <c r="M115" s="96">
        <v>1464234</v>
      </c>
      <c r="N115" s="96">
        <v>1551548</v>
      </c>
      <c r="O115" s="96">
        <v>1629124</v>
      </c>
    </row>
    <row r="116" spans="1:15" ht="31.5" x14ac:dyDescent="0.25">
      <c r="A116" s="35"/>
      <c r="B116" s="35"/>
      <c r="C116" s="35"/>
      <c r="D116" s="35"/>
      <c r="E116" s="92"/>
      <c r="F116" s="93" t="s">
        <v>420</v>
      </c>
      <c r="G116" s="94"/>
      <c r="H116" s="94"/>
      <c r="I116" s="94"/>
      <c r="J116" s="94"/>
      <c r="K116" s="95"/>
      <c r="L116" s="93"/>
      <c r="M116" s="96">
        <v>1000000</v>
      </c>
      <c r="N116" s="96">
        <v>1997416</v>
      </c>
      <c r="O116" s="96">
        <v>1997416</v>
      </c>
    </row>
    <row r="117" spans="1:15" ht="15.75" x14ac:dyDescent="0.25">
      <c r="A117" s="35"/>
      <c r="B117" s="35"/>
      <c r="C117" s="35"/>
      <c r="D117" s="35"/>
      <c r="E117" s="92"/>
      <c r="F117" s="93" t="s">
        <v>421</v>
      </c>
      <c r="G117" s="94"/>
      <c r="H117" s="94"/>
      <c r="I117" s="94"/>
      <c r="J117" s="94"/>
      <c r="K117" s="95"/>
      <c r="L117" s="93"/>
      <c r="M117" s="96">
        <f>M114-M115-M116-M118</f>
        <v>346</v>
      </c>
      <c r="N117" s="96">
        <f t="shared" ref="N117:O117" si="1">N114-N115-N116-N118</f>
        <v>346</v>
      </c>
      <c r="O117" s="96">
        <f t="shared" si="1"/>
        <v>346</v>
      </c>
    </row>
    <row r="118" spans="1:15" ht="15.75" x14ac:dyDescent="0.25">
      <c r="A118" s="35"/>
      <c r="B118" s="35"/>
      <c r="C118" s="35"/>
      <c r="D118" s="35"/>
      <c r="E118" s="92"/>
      <c r="F118" s="93" t="s">
        <v>422</v>
      </c>
      <c r="G118" s="94"/>
      <c r="H118" s="94"/>
      <c r="I118" s="94"/>
      <c r="J118" s="94"/>
      <c r="K118" s="95"/>
      <c r="L118" s="93"/>
      <c r="M118" s="96">
        <v>6089</v>
      </c>
      <c r="N118" s="96">
        <v>6325</v>
      </c>
      <c r="O118" s="96">
        <v>6457</v>
      </c>
    </row>
    <row r="119" spans="1:15" s="38" customFormat="1" ht="47.25" hidden="1" x14ac:dyDescent="0.25">
      <c r="A119" s="86" t="s">
        <v>178</v>
      </c>
      <c r="B119" s="86" t="s">
        <v>178</v>
      </c>
      <c r="C119" s="86" t="s">
        <v>178</v>
      </c>
      <c r="D119" s="86">
        <v>115</v>
      </c>
      <c r="E119" s="86" t="s">
        <v>178</v>
      </c>
      <c r="F119" s="103" t="s">
        <v>256</v>
      </c>
      <c r="G119" s="35" t="s">
        <v>178</v>
      </c>
      <c r="H119" s="35" t="s">
        <v>178</v>
      </c>
      <c r="I119" s="35" t="s">
        <v>178</v>
      </c>
      <c r="J119" s="35">
        <v>115</v>
      </c>
      <c r="K119" s="35" t="s">
        <v>178</v>
      </c>
      <c r="L119" s="76" t="s">
        <v>257</v>
      </c>
      <c r="M119" s="104"/>
      <c r="N119" s="104"/>
      <c r="O119" s="104"/>
    </row>
    <row r="120" spans="1:15" s="38" customFormat="1" ht="34.9" hidden="1" customHeight="1" x14ac:dyDescent="0.25">
      <c r="A120" s="86" t="s">
        <v>178</v>
      </c>
      <c r="B120" s="86" t="s">
        <v>178</v>
      </c>
      <c r="C120" s="86" t="s">
        <v>178</v>
      </c>
      <c r="D120" s="86">
        <v>116</v>
      </c>
      <c r="E120" s="86" t="s">
        <v>178</v>
      </c>
      <c r="F120" s="103" t="s">
        <v>258</v>
      </c>
      <c r="G120" s="35" t="s">
        <v>178</v>
      </c>
      <c r="H120" s="35" t="s">
        <v>178</v>
      </c>
      <c r="I120" s="35" t="s">
        <v>178</v>
      </c>
      <c r="J120" s="35">
        <v>116</v>
      </c>
      <c r="K120" s="35" t="s">
        <v>178</v>
      </c>
      <c r="L120" s="76" t="s">
        <v>259</v>
      </c>
      <c r="M120" s="104"/>
      <c r="N120" s="104"/>
      <c r="O120" s="104"/>
    </row>
    <row r="121" spans="1:15" s="38" customFormat="1" ht="63" hidden="1" x14ac:dyDescent="0.25">
      <c r="A121" s="86" t="s">
        <v>178</v>
      </c>
      <c r="B121" s="86" t="s">
        <v>178</v>
      </c>
      <c r="C121" s="86" t="s">
        <v>178</v>
      </c>
      <c r="D121" s="86">
        <v>117</v>
      </c>
      <c r="E121" s="86" t="s">
        <v>178</v>
      </c>
      <c r="F121" s="103" t="s">
        <v>260</v>
      </c>
      <c r="G121" s="35" t="s">
        <v>178</v>
      </c>
      <c r="H121" s="35" t="s">
        <v>178</v>
      </c>
      <c r="I121" s="35" t="s">
        <v>178</v>
      </c>
      <c r="J121" s="35">
        <v>117</v>
      </c>
      <c r="K121" s="35" t="s">
        <v>178</v>
      </c>
      <c r="L121" s="76" t="s">
        <v>261</v>
      </c>
      <c r="M121" s="104"/>
      <c r="N121" s="104"/>
      <c r="O121" s="104"/>
    </row>
    <row r="122" spans="1:15" s="38" customFormat="1" ht="47.25" hidden="1" x14ac:dyDescent="0.25">
      <c r="A122" s="86" t="s">
        <v>178</v>
      </c>
      <c r="B122" s="86" t="s">
        <v>178</v>
      </c>
      <c r="C122" s="86" t="s">
        <v>178</v>
      </c>
      <c r="D122" s="86">
        <v>118</v>
      </c>
      <c r="E122" s="86" t="s">
        <v>178</v>
      </c>
      <c r="F122" s="103" t="s">
        <v>262</v>
      </c>
      <c r="G122" s="35" t="s">
        <v>178</v>
      </c>
      <c r="H122" s="35" t="s">
        <v>178</v>
      </c>
      <c r="I122" s="35" t="s">
        <v>178</v>
      </c>
      <c r="J122" s="35">
        <v>118</v>
      </c>
      <c r="K122" s="35" t="s">
        <v>178</v>
      </c>
      <c r="L122" s="76" t="s">
        <v>263</v>
      </c>
      <c r="M122" s="104"/>
      <c r="N122" s="104"/>
      <c r="O122" s="104"/>
    </row>
    <row r="123" spans="1:15" s="38" customFormat="1" ht="63" hidden="1" x14ac:dyDescent="0.25">
      <c r="A123" s="86" t="s">
        <v>178</v>
      </c>
      <c r="B123" s="86" t="s">
        <v>178</v>
      </c>
      <c r="C123" s="86" t="s">
        <v>178</v>
      </c>
      <c r="D123" s="86">
        <v>121</v>
      </c>
      <c r="E123" s="86" t="s">
        <v>178</v>
      </c>
      <c r="F123" s="103" t="s">
        <v>264</v>
      </c>
      <c r="G123" s="35" t="s">
        <v>178</v>
      </c>
      <c r="H123" s="35" t="s">
        <v>178</v>
      </c>
      <c r="I123" s="35" t="s">
        <v>178</v>
      </c>
      <c r="J123" s="35">
        <v>121</v>
      </c>
      <c r="K123" s="35" t="s">
        <v>178</v>
      </c>
      <c r="L123" s="76" t="s">
        <v>265</v>
      </c>
      <c r="M123" s="104"/>
      <c r="N123" s="104"/>
      <c r="O123" s="104"/>
    </row>
    <row r="124" spans="1:15" s="38" customFormat="1" ht="173.25" hidden="1" x14ac:dyDescent="0.25">
      <c r="A124" s="86" t="s">
        <v>178</v>
      </c>
      <c r="B124" s="86" t="s">
        <v>178</v>
      </c>
      <c r="C124" s="86" t="s">
        <v>178</v>
      </c>
      <c r="D124" s="86">
        <v>123</v>
      </c>
      <c r="E124" s="86" t="s">
        <v>178</v>
      </c>
      <c r="F124" s="103" t="s">
        <v>266</v>
      </c>
      <c r="G124" s="35" t="s">
        <v>178</v>
      </c>
      <c r="H124" s="35" t="s">
        <v>178</v>
      </c>
      <c r="I124" s="35" t="s">
        <v>178</v>
      </c>
      <c r="J124" s="35">
        <v>123</v>
      </c>
      <c r="K124" s="35" t="s">
        <v>178</v>
      </c>
      <c r="L124" s="76" t="s">
        <v>267</v>
      </c>
      <c r="M124" s="104"/>
      <c r="N124" s="104"/>
      <c r="O124" s="104"/>
    </row>
    <row r="125" spans="1:15" s="38" customFormat="1" ht="173.25" hidden="1" x14ac:dyDescent="0.25">
      <c r="A125" s="86" t="s">
        <v>178</v>
      </c>
      <c r="B125" s="86" t="s">
        <v>178</v>
      </c>
      <c r="C125" s="86" t="s">
        <v>178</v>
      </c>
      <c r="D125" s="86">
        <v>124</v>
      </c>
      <c r="E125" s="86" t="s">
        <v>178</v>
      </c>
      <c r="F125" s="103" t="s">
        <v>268</v>
      </c>
      <c r="G125" s="35" t="s">
        <v>178</v>
      </c>
      <c r="H125" s="35" t="s">
        <v>178</v>
      </c>
      <c r="I125" s="35" t="s">
        <v>178</v>
      </c>
      <c r="J125" s="35">
        <v>124</v>
      </c>
      <c r="K125" s="35" t="s">
        <v>178</v>
      </c>
      <c r="L125" s="76" t="s">
        <v>269</v>
      </c>
      <c r="M125" s="104"/>
      <c r="N125" s="104"/>
      <c r="O125" s="104"/>
    </row>
    <row r="126" spans="1:15" s="38" customFormat="1" ht="189" hidden="1" x14ac:dyDescent="0.25">
      <c r="A126" s="86" t="s">
        <v>178</v>
      </c>
      <c r="B126" s="86" t="s">
        <v>178</v>
      </c>
      <c r="C126" s="86" t="s">
        <v>178</v>
      </c>
      <c r="D126" s="86">
        <v>125</v>
      </c>
      <c r="E126" s="86" t="s">
        <v>178</v>
      </c>
      <c r="F126" s="103" t="s">
        <v>270</v>
      </c>
      <c r="G126" s="35" t="s">
        <v>178</v>
      </c>
      <c r="H126" s="35" t="s">
        <v>178</v>
      </c>
      <c r="I126" s="35" t="s">
        <v>178</v>
      </c>
      <c r="J126" s="35">
        <v>125</v>
      </c>
      <c r="K126" s="35" t="s">
        <v>178</v>
      </c>
      <c r="L126" s="76" t="s">
        <v>271</v>
      </c>
      <c r="M126" s="104"/>
      <c r="N126" s="104"/>
      <c r="O126" s="104"/>
    </row>
    <row r="127" spans="1:15" s="38" customFormat="1" ht="189" hidden="1" x14ac:dyDescent="0.25">
      <c r="A127" s="86" t="s">
        <v>178</v>
      </c>
      <c r="B127" s="86" t="s">
        <v>178</v>
      </c>
      <c r="C127" s="86" t="s">
        <v>178</v>
      </c>
      <c r="D127" s="86">
        <v>126</v>
      </c>
      <c r="E127" s="86" t="s">
        <v>178</v>
      </c>
      <c r="F127" s="103" t="s">
        <v>272</v>
      </c>
      <c r="G127" s="35" t="s">
        <v>178</v>
      </c>
      <c r="H127" s="35" t="s">
        <v>178</v>
      </c>
      <c r="I127" s="35" t="s">
        <v>178</v>
      </c>
      <c r="J127" s="35">
        <v>126</v>
      </c>
      <c r="K127" s="35" t="s">
        <v>178</v>
      </c>
      <c r="L127" s="76" t="s">
        <v>273</v>
      </c>
      <c r="M127" s="104"/>
      <c r="N127" s="104"/>
      <c r="O127" s="104"/>
    </row>
    <row r="128" spans="1:15" s="38" customFormat="1" ht="47.25" hidden="1" x14ac:dyDescent="0.25">
      <c r="A128" s="86" t="s">
        <v>178</v>
      </c>
      <c r="B128" s="86" t="s">
        <v>178</v>
      </c>
      <c r="C128" s="86" t="s">
        <v>178</v>
      </c>
      <c r="D128" s="86">
        <v>133</v>
      </c>
      <c r="E128" s="86" t="s">
        <v>178</v>
      </c>
      <c r="F128" s="103" t="s">
        <v>274</v>
      </c>
      <c r="G128" s="35" t="s">
        <v>178</v>
      </c>
      <c r="H128" s="35" t="s">
        <v>178</v>
      </c>
      <c r="I128" s="35" t="s">
        <v>178</v>
      </c>
      <c r="J128" s="35">
        <v>133</v>
      </c>
      <c r="K128" s="35" t="s">
        <v>178</v>
      </c>
      <c r="L128" s="76" t="s">
        <v>275</v>
      </c>
      <c r="M128" s="104"/>
      <c r="N128" s="104"/>
      <c r="O128" s="104"/>
    </row>
    <row r="129" spans="1:15" s="38" customFormat="1" ht="31.5" hidden="1" x14ac:dyDescent="0.25">
      <c r="A129" s="86" t="s">
        <v>178</v>
      </c>
      <c r="B129" s="86" t="s">
        <v>178</v>
      </c>
      <c r="C129" s="86" t="s">
        <v>178</v>
      </c>
      <c r="D129" s="86">
        <v>139</v>
      </c>
      <c r="E129" s="86" t="s">
        <v>178</v>
      </c>
      <c r="F129" s="103" t="s">
        <v>276</v>
      </c>
      <c r="G129" s="35" t="s">
        <v>178</v>
      </c>
      <c r="H129" s="35" t="s">
        <v>178</v>
      </c>
      <c r="I129" s="35" t="s">
        <v>178</v>
      </c>
      <c r="J129" s="35">
        <v>139</v>
      </c>
      <c r="K129" s="35" t="s">
        <v>178</v>
      </c>
      <c r="L129" s="76" t="s">
        <v>277</v>
      </c>
      <c r="M129" s="104"/>
      <c r="N129" s="104"/>
      <c r="O129" s="104"/>
    </row>
    <row r="130" spans="1:15" s="39" customFormat="1" ht="47.25" hidden="1" x14ac:dyDescent="0.25">
      <c r="A130" s="105" t="s">
        <v>178</v>
      </c>
      <c r="B130" s="105" t="s">
        <v>178</v>
      </c>
      <c r="C130" s="105" t="s">
        <v>178</v>
      </c>
      <c r="D130" s="105">
        <v>146</v>
      </c>
      <c r="E130" s="105" t="s">
        <v>178</v>
      </c>
      <c r="F130" s="106" t="s">
        <v>278</v>
      </c>
      <c r="G130" s="105" t="s">
        <v>178</v>
      </c>
      <c r="H130" s="105" t="s">
        <v>178</v>
      </c>
      <c r="I130" s="105" t="s">
        <v>178</v>
      </c>
      <c r="J130" s="105">
        <v>146</v>
      </c>
      <c r="K130" s="105" t="s">
        <v>178</v>
      </c>
      <c r="L130" s="106" t="s">
        <v>279</v>
      </c>
      <c r="M130" s="107"/>
      <c r="N130" s="107"/>
      <c r="O130" s="107"/>
    </row>
    <row r="131" spans="1:15" s="38" customFormat="1" ht="31.5" hidden="1" x14ac:dyDescent="0.25">
      <c r="A131" s="86" t="s">
        <v>178</v>
      </c>
      <c r="B131" s="86" t="s">
        <v>178</v>
      </c>
      <c r="C131" s="86" t="s">
        <v>178</v>
      </c>
      <c r="D131" s="86">
        <v>147</v>
      </c>
      <c r="E131" s="86" t="s">
        <v>178</v>
      </c>
      <c r="F131" s="103" t="s">
        <v>280</v>
      </c>
      <c r="G131" s="35" t="s">
        <v>178</v>
      </c>
      <c r="H131" s="35" t="s">
        <v>178</v>
      </c>
      <c r="I131" s="35" t="s">
        <v>178</v>
      </c>
      <c r="J131" s="35">
        <v>147</v>
      </c>
      <c r="K131" s="35" t="s">
        <v>178</v>
      </c>
      <c r="L131" s="76" t="s">
        <v>281</v>
      </c>
      <c r="M131" s="104"/>
      <c r="N131" s="104"/>
      <c r="O131" s="104"/>
    </row>
    <row r="132" spans="1:15" s="38" customFormat="1" ht="31.5" hidden="1" x14ac:dyDescent="0.25">
      <c r="A132" s="86" t="s">
        <v>178</v>
      </c>
      <c r="B132" s="86" t="s">
        <v>178</v>
      </c>
      <c r="C132" s="86" t="s">
        <v>178</v>
      </c>
      <c r="D132" s="86">
        <v>148</v>
      </c>
      <c r="E132" s="86" t="s">
        <v>178</v>
      </c>
      <c r="F132" s="103" t="s">
        <v>282</v>
      </c>
      <c r="G132" s="35" t="s">
        <v>178</v>
      </c>
      <c r="H132" s="35" t="s">
        <v>178</v>
      </c>
      <c r="I132" s="35" t="s">
        <v>178</v>
      </c>
      <c r="J132" s="35">
        <v>148</v>
      </c>
      <c r="K132" s="35" t="s">
        <v>178</v>
      </c>
      <c r="L132" s="76" t="s">
        <v>283</v>
      </c>
      <c r="M132" s="104"/>
      <c r="N132" s="104"/>
      <c r="O132" s="104"/>
    </row>
    <row r="133" spans="1:15" s="38" customFormat="1" ht="47.25" hidden="1" x14ac:dyDescent="0.25">
      <c r="A133" s="86" t="s">
        <v>178</v>
      </c>
      <c r="B133" s="86" t="s">
        <v>178</v>
      </c>
      <c r="C133" s="86" t="s">
        <v>178</v>
      </c>
      <c r="D133" s="86">
        <v>149</v>
      </c>
      <c r="E133" s="86" t="s">
        <v>178</v>
      </c>
      <c r="F133" s="103" t="s">
        <v>284</v>
      </c>
      <c r="G133" s="35" t="s">
        <v>178</v>
      </c>
      <c r="H133" s="35" t="s">
        <v>178</v>
      </c>
      <c r="I133" s="35" t="s">
        <v>178</v>
      </c>
      <c r="J133" s="35">
        <v>149</v>
      </c>
      <c r="K133" s="35" t="s">
        <v>178</v>
      </c>
      <c r="L133" s="76" t="s">
        <v>285</v>
      </c>
      <c r="M133" s="104"/>
      <c r="N133" s="104"/>
      <c r="O133" s="104"/>
    </row>
    <row r="134" spans="1:15" s="38" customFormat="1" ht="31.5" hidden="1" x14ac:dyDescent="0.25">
      <c r="A134" s="86" t="s">
        <v>178</v>
      </c>
      <c r="B134" s="86" t="s">
        <v>178</v>
      </c>
      <c r="C134" s="86" t="s">
        <v>178</v>
      </c>
      <c r="D134" s="86">
        <v>165</v>
      </c>
      <c r="E134" s="86" t="s">
        <v>178</v>
      </c>
      <c r="F134" s="103" t="s">
        <v>286</v>
      </c>
      <c r="G134" s="35" t="s">
        <v>178</v>
      </c>
      <c r="H134" s="35" t="s">
        <v>178</v>
      </c>
      <c r="I134" s="35" t="s">
        <v>178</v>
      </c>
      <c r="J134" s="35">
        <v>165</v>
      </c>
      <c r="K134" s="35" t="s">
        <v>178</v>
      </c>
      <c r="L134" s="76" t="s">
        <v>287</v>
      </c>
      <c r="M134" s="104"/>
      <c r="N134" s="104"/>
      <c r="O134" s="104"/>
    </row>
    <row r="135" spans="1:15" s="38" customFormat="1" ht="47.25" hidden="1" x14ac:dyDescent="0.25">
      <c r="A135" s="86" t="s">
        <v>178</v>
      </c>
      <c r="B135" s="86" t="s">
        <v>178</v>
      </c>
      <c r="C135" s="86" t="s">
        <v>178</v>
      </c>
      <c r="D135" s="86">
        <v>166</v>
      </c>
      <c r="E135" s="86" t="s">
        <v>178</v>
      </c>
      <c r="F135" s="103" t="s">
        <v>288</v>
      </c>
      <c r="G135" s="35" t="s">
        <v>178</v>
      </c>
      <c r="H135" s="35" t="s">
        <v>178</v>
      </c>
      <c r="I135" s="35" t="s">
        <v>178</v>
      </c>
      <c r="J135" s="35">
        <v>166</v>
      </c>
      <c r="K135" s="35" t="s">
        <v>178</v>
      </c>
      <c r="L135" s="76" t="s">
        <v>289</v>
      </c>
      <c r="M135" s="104"/>
      <c r="N135" s="104"/>
      <c r="O135" s="104"/>
    </row>
    <row r="136" spans="1:15" s="38" customFormat="1" ht="31.5" hidden="1" x14ac:dyDescent="0.25">
      <c r="A136" s="86" t="s">
        <v>178</v>
      </c>
      <c r="B136" s="86" t="s">
        <v>178</v>
      </c>
      <c r="C136" s="86" t="s">
        <v>178</v>
      </c>
      <c r="D136" s="86">
        <v>167</v>
      </c>
      <c r="E136" s="86" t="s">
        <v>178</v>
      </c>
      <c r="F136" s="103" t="s">
        <v>290</v>
      </c>
      <c r="G136" s="35" t="s">
        <v>178</v>
      </c>
      <c r="H136" s="35" t="s">
        <v>178</v>
      </c>
      <c r="I136" s="35" t="s">
        <v>178</v>
      </c>
      <c r="J136" s="35">
        <v>167</v>
      </c>
      <c r="K136" s="35" t="s">
        <v>178</v>
      </c>
      <c r="L136" s="76" t="s">
        <v>291</v>
      </c>
      <c r="M136" s="104"/>
      <c r="N136" s="104"/>
      <c r="O136" s="104"/>
    </row>
    <row r="137" spans="1:15" s="38" customFormat="1" ht="47.25" hidden="1" x14ac:dyDescent="0.25">
      <c r="A137" s="86" t="s">
        <v>178</v>
      </c>
      <c r="B137" s="86" t="s">
        <v>178</v>
      </c>
      <c r="C137" s="86" t="s">
        <v>178</v>
      </c>
      <c r="D137" s="86">
        <v>168</v>
      </c>
      <c r="E137" s="86" t="s">
        <v>178</v>
      </c>
      <c r="F137" s="103" t="s">
        <v>292</v>
      </c>
      <c r="G137" s="35" t="s">
        <v>178</v>
      </c>
      <c r="H137" s="35" t="s">
        <v>178</v>
      </c>
      <c r="I137" s="35" t="s">
        <v>178</v>
      </c>
      <c r="J137" s="35">
        <v>168</v>
      </c>
      <c r="K137" s="35" t="s">
        <v>178</v>
      </c>
      <c r="L137" s="76" t="s">
        <v>293</v>
      </c>
      <c r="M137" s="104"/>
      <c r="N137" s="104"/>
      <c r="O137" s="104"/>
    </row>
    <row r="138" spans="1:15" s="38" customFormat="1" ht="47.25" hidden="1" x14ac:dyDescent="0.25">
      <c r="A138" s="86" t="s">
        <v>178</v>
      </c>
      <c r="B138" s="86" t="s">
        <v>178</v>
      </c>
      <c r="C138" s="86" t="s">
        <v>178</v>
      </c>
      <c r="D138" s="86">
        <v>169</v>
      </c>
      <c r="E138" s="86" t="s">
        <v>178</v>
      </c>
      <c r="F138" s="103" t="s">
        <v>294</v>
      </c>
      <c r="G138" s="35" t="s">
        <v>178</v>
      </c>
      <c r="H138" s="35" t="s">
        <v>178</v>
      </c>
      <c r="I138" s="35" t="s">
        <v>178</v>
      </c>
      <c r="J138" s="35">
        <v>169</v>
      </c>
      <c r="K138" s="35" t="s">
        <v>178</v>
      </c>
      <c r="L138" s="76" t="s">
        <v>295</v>
      </c>
      <c r="M138" s="104"/>
      <c r="N138" s="104"/>
      <c r="O138" s="104"/>
    </row>
    <row r="144" spans="1:15" x14ac:dyDescent="0.25">
      <c r="G144" s="64" t="s">
        <v>178</v>
      </c>
      <c r="H144" s="64" t="s">
        <v>178</v>
      </c>
      <c r="I144" s="64" t="s">
        <v>178</v>
      </c>
      <c r="J144" s="64" t="s">
        <v>178</v>
      </c>
    </row>
    <row r="169" spans="10:11" x14ac:dyDescent="0.25">
      <c r="J169" s="108"/>
      <c r="K169" s="108"/>
    </row>
  </sheetData>
  <autoFilter ref="A15:E15"/>
  <mergeCells count="6">
    <mergeCell ref="M11:M14"/>
    <mergeCell ref="N11:N14"/>
    <mergeCell ref="O11:O14"/>
    <mergeCell ref="M15:M16"/>
    <mergeCell ref="N15:N16"/>
    <mergeCell ref="O15:O16"/>
  </mergeCells>
  <pageMargins left="0.70866141732283472" right="0.11811023622047245" top="0.74803149606299213" bottom="0.55118110236220474" header="0.31496062992125984" footer="0.31496062992125984"/>
  <pageSetup paperSize="9" scale="55" fitToHeight="0" orientation="portrait" r:id="rId1"/>
  <headerFooter>
    <oddFooter>&amp;L&amp;Z&amp;F</oddFooter>
  </headerFooter>
  <rowBreaks count="1" manualBreakCount="1">
    <brk id="59"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20</vt:i4>
      </vt:variant>
    </vt:vector>
  </HeadingPairs>
  <TitlesOfParts>
    <vt:vector size="44" baseType="lpstr">
      <vt:lpstr>1-қосымша</vt:lpstr>
      <vt:lpstr>2-қосымша</vt:lpstr>
      <vt:lpstr>3-қосымша</vt:lpstr>
      <vt:lpstr>4-қос-001</vt:lpstr>
      <vt:lpstr>4-қос-002</vt:lpstr>
      <vt:lpstr>4-қос-007</vt:lpstr>
      <vt:lpstr>4-қос-013</vt:lpstr>
      <vt:lpstr>4 -013</vt:lpstr>
      <vt:lpstr>4-қос-014</vt:lpstr>
      <vt:lpstr>4-қос-015</vt:lpstr>
      <vt:lpstr>4-қос-018</vt:lpstr>
      <vt:lpstr>4-қос-028</vt:lpstr>
      <vt:lpstr>4-қос-031</vt:lpstr>
      <vt:lpstr>4-қос-053</vt:lpstr>
      <vt:lpstr>4-қос-062</vt:lpstr>
      <vt:lpstr>4-қос-064</vt:lpstr>
      <vt:lpstr>4-қос-066</vt:lpstr>
      <vt:lpstr>4-қос-067</vt:lpstr>
      <vt:lpstr>4-қос-068</vt:lpstr>
      <vt:lpstr>4-қос-069 </vt:lpstr>
      <vt:lpstr>4-қос-076</vt:lpstr>
      <vt:lpstr>4-қос-113</vt:lpstr>
      <vt:lpstr>индикатор</vt:lpstr>
      <vt:lpstr>затраты</vt:lpstr>
      <vt:lpstr>'2-қосымша'!Заголовки_для_печати</vt:lpstr>
      <vt:lpstr>'3-қосымша'!Заголовки_для_печати</vt:lpstr>
      <vt:lpstr>'4 -013'!Заголовки_для_печати</vt:lpstr>
      <vt:lpstr>затраты!Заголовки_для_печати</vt:lpstr>
      <vt:lpstr>'1-қосымша'!Область_печати</vt:lpstr>
      <vt:lpstr>'2-қосымша'!Область_печати</vt:lpstr>
      <vt:lpstr>'3-қосымша'!Область_печати</vt:lpstr>
      <vt:lpstr>'4-қос-001'!Область_печати</vt:lpstr>
      <vt:lpstr>'4-қос-018'!Область_печати</vt:lpstr>
      <vt:lpstr>'4-қос-031'!Область_печати</vt:lpstr>
      <vt:lpstr>'4-қос-053'!Область_печати</vt:lpstr>
      <vt:lpstr>'4-қос-062'!Область_печати</vt:lpstr>
      <vt:lpstr>'4-қос-064'!Область_печати</vt:lpstr>
      <vt:lpstr>'4-қос-066'!Область_печати</vt:lpstr>
      <vt:lpstr>'4-қос-068'!Область_печати</vt:lpstr>
      <vt:lpstr>'4-қос-069 '!Область_печати</vt:lpstr>
      <vt:lpstr>'4-қос-076'!Область_печати</vt:lpstr>
      <vt:lpstr>'4-қос-113'!Область_печати</vt:lpstr>
      <vt:lpstr>затраты!Область_печати</vt:lpstr>
      <vt:lpstr>индикатор!Область_печати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Nurzhan S</cp:lastModifiedBy>
  <cp:lastPrinted>2026-08-12T05:45:40Z</cp:lastPrinted>
  <dcterms:created xsi:type="dcterms:W3CDTF">2025-07-18T14:33:36Z</dcterms:created>
  <dcterms:modified xsi:type="dcterms:W3CDTF">2026-08-12T05:56:26Z</dcterms:modified>
</cp:coreProperties>
</file>