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66925"/>
  <mc:AlternateContent xmlns:mc="http://schemas.openxmlformats.org/markup-compatibility/2006">
    <mc:Choice Requires="x15">
      <x15ac:absPath xmlns:x15ac="http://schemas.microsoft.com/office/spreadsheetml/2010/11/ac" url="C:\Users\Администратор\Desktop\Маслихат 18.03.2026\ПРР 18.03.2026\"/>
    </mc:Choice>
  </mc:AlternateContent>
  <xr:revisionPtr revIDLastSave="0" documentId="13_ncr:1_{7E7E815E-B596-4BA2-8565-E7336441FB89}" xr6:coauthVersionLast="47" xr6:coauthVersionMax="47" xr10:uidLastSave="{00000000-0000-0000-0000-000000000000}"/>
  <bookViews>
    <workbookView xWindow="-120" yWindow="-120" windowWidth="29040" windowHeight="15840" xr2:uid="{00000000-000D-0000-FFFF-FFFF00000000}"/>
  </bookViews>
  <sheets>
    <sheet name="Инвест план каз" sheetId="4" r:id="rId1"/>
    <sheet name="Раздел 4 каз." sheetId="12" r:id="rId2"/>
  </sheets>
  <definedNames>
    <definedName name="_xlnm.Print_Area" localSheetId="0">'Инвест план каз'!$A$1:$P$618</definedName>
    <definedName name="_xlnm.Print_Area" localSheetId="1">'Раздел 4 каз.'!$A$1:$L$612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18" i="4" l="1"/>
  <c r="I618" i="4"/>
  <c r="J618" i="4"/>
  <c r="K618" i="4"/>
  <c r="L618" i="4"/>
  <c r="M618" i="4"/>
  <c r="H619" i="4"/>
  <c r="I619" i="4"/>
  <c r="J619" i="4"/>
  <c r="K619" i="4"/>
  <c r="L619" i="4"/>
  <c r="M619" i="4"/>
  <c r="H620" i="4"/>
  <c r="I620" i="4"/>
  <c r="J620" i="4"/>
  <c r="K620" i="4"/>
  <c r="L620" i="4"/>
  <c r="M620" i="4"/>
  <c r="G619" i="4"/>
  <c r="G620" i="4"/>
  <c r="G618" i="4"/>
  <c r="F612" i="12"/>
  <c r="F614" i="12"/>
  <c r="G612" i="12"/>
  <c r="H612" i="12"/>
  <c r="I612" i="12"/>
  <c r="J612" i="12"/>
  <c r="K612" i="12"/>
  <c r="L612" i="12"/>
  <c r="G614" i="12"/>
  <c r="H614" i="12"/>
  <c r="I614" i="12"/>
  <c r="J614" i="12"/>
  <c r="K614" i="12"/>
  <c r="L614" i="12"/>
  <c r="G501" i="12"/>
  <c r="H501" i="12"/>
  <c r="I501" i="12"/>
  <c r="J501" i="12"/>
  <c r="K501" i="12"/>
  <c r="L501" i="12"/>
  <c r="F501" i="12"/>
  <c r="L610" i="12"/>
  <c r="G610" i="12"/>
  <c r="H610" i="12"/>
  <c r="G505" i="4"/>
  <c r="H616" i="4"/>
  <c r="I616" i="4"/>
  <c r="M616" i="4"/>
  <c r="J613" i="4"/>
  <c r="M613" i="4"/>
  <c r="L613" i="4"/>
  <c r="K613" i="4"/>
  <c r="I613" i="4"/>
  <c r="H613" i="4"/>
  <c r="G613" i="4"/>
  <c r="M507" i="4"/>
  <c r="K603" i="12"/>
  <c r="K610" i="12" s="1"/>
  <c r="J603" i="12"/>
  <c r="I603" i="12"/>
  <c r="J598" i="12"/>
  <c r="J610" i="12" s="1"/>
  <c r="I598" i="12"/>
  <c r="F598" i="12"/>
  <c r="F610" i="12" s="1"/>
  <c r="F607" i="12" s="1"/>
  <c r="F594" i="12"/>
  <c r="L584" i="12"/>
  <c r="L594" i="12" s="1"/>
  <c r="K584" i="12"/>
  <c r="K594" i="12" s="1"/>
  <c r="J584" i="12"/>
  <c r="J594" i="12" s="1"/>
  <c r="I584" i="12"/>
  <c r="I594" i="12" s="1"/>
  <c r="H584" i="12"/>
  <c r="H594" i="12" s="1"/>
  <c r="G584" i="12"/>
  <c r="G594" i="12" s="1"/>
  <c r="L579" i="12"/>
  <c r="L577" i="12" s="1"/>
  <c r="K579" i="12"/>
  <c r="K577" i="12" s="1"/>
  <c r="J579" i="12"/>
  <c r="J577" i="12" s="1"/>
  <c r="I579" i="12"/>
  <c r="I577" i="12" s="1"/>
  <c r="H579" i="12"/>
  <c r="H577" i="12" s="1"/>
  <c r="G579" i="12"/>
  <c r="G577" i="12" s="1"/>
  <c r="F579" i="12"/>
  <c r="F577" i="12" s="1"/>
  <c r="L566" i="12"/>
  <c r="L564" i="12" s="1"/>
  <c r="K566" i="12"/>
  <c r="K564" i="12" s="1"/>
  <c r="J566" i="12"/>
  <c r="J564" i="12" s="1"/>
  <c r="I566" i="12"/>
  <c r="H566" i="12"/>
  <c r="H564" i="12" s="1"/>
  <c r="G566" i="12"/>
  <c r="G564" i="12" s="1"/>
  <c r="F566" i="12"/>
  <c r="F564" i="12" s="1"/>
  <c r="I564" i="12"/>
  <c r="L552" i="12"/>
  <c r="K552" i="12"/>
  <c r="J552" i="12"/>
  <c r="I552" i="12"/>
  <c r="H552" i="12"/>
  <c r="G552" i="12"/>
  <c r="F552" i="12"/>
  <c r="L551" i="12"/>
  <c r="K551" i="12"/>
  <c r="J551" i="12"/>
  <c r="I551" i="12"/>
  <c r="H551" i="12"/>
  <c r="G551" i="12"/>
  <c r="F551" i="12"/>
  <c r="J528" i="12"/>
  <c r="I528" i="12"/>
  <c r="H528" i="12"/>
  <c r="L499" i="12"/>
  <c r="G499" i="12"/>
  <c r="F499" i="12"/>
  <c r="L496" i="12"/>
  <c r="K496" i="12"/>
  <c r="J496" i="12"/>
  <c r="I496" i="12"/>
  <c r="H496" i="12"/>
  <c r="G496" i="12"/>
  <c r="F496" i="12"/>
  <c r="J474" i="12"/>
  <c r="I474" i="12"/>
  <c r="H474" i="12"/>
  <c r="K467" i="12"/>
  <c r="J467" i="12"/>
  <c r="I467" i="12"/>
  <c r="H467" i="12"/>
  <c r="G467" i="12"/>
  <c r="F467" i="12"/>
  <c r="I460" i="12"/>
  <c r="I499" i="12" s="1"/>
  <c r="H460" i="12"/>
  <c r="H499" i="12" s="1"/>
  <c r="K456" i="12"/>
  <c r="K499" i="12" s="1"/>
  <c r="J456" i="12"/>
  <c r="J499" i="12" s="1"/>
  <c r="K436" i="12"/>
  <c r="J436" i="12"/>
  <c r="I436" i="12"/>
  <c r="H436" i="12"/>
  <c r="G436" i="12"/>
  <c r="F436" i="12"/>
  <c r="K396" i="12"/>
  <c r="J396" i="12"/>
  <c r="I396" i="12"/>
  <c r="H396" i="12"/>
  <c r="G396" i="12"/>
  <c r="F396" i="12"/>
  <c r="L347" i="12"/>
  <c r="K347" i="12"/>
  <c r="J347" i="12"/>
  <c r="I347" i="12"/>
  <c r="H347" i="12"/>
  <c r="G347" i="12"/>
  <c r="F347" i="12"/>
  <c r="L337" i="12"/>
  <c r="K337" i="12"/>
  <c r="J337" i="12"/>
  <c r="I337" i="12"/>
  <c r="H337" i="12"/>
  <c r="G337" i="12"/>
  <c r="L329" i="12"/>
  <c r="J329" i="12"/>
  <c r="H329" i="12"/>
  <c r="L316" i="12"/>
  <c r="K316" i="12"/>
  <c r="J316" i="12"/>
  <c r="I316" i="12"/>
  <c r="H316" i="12"/>
  <c r="G316" i="12"/>
  <c r="F316" i="12"/>
  <c r="L312" i="12"/>
  <c r="K312" i="12"/>
  <c r="H307" i="12"/>
  <c r="I296" i="12"/>
  <c r="L289" i="12"/>
  <c r="K289" i="12"/>
  <c r="J289" i="12"/>
  <c r="I289" i="12"/>
  <c r="H289" i="12"/>
  <c r="G289" i="12"/>
  <c r="L282" i="12"/>
  <c r="L280" i="12" s="1"/>
  <c r="K282" i="12"/>
  <c r="K280" i="12" s="1"/>
  <c r="J282" i="12"/>
  <c r="J280" i="12" s="1"/>
  <c r="I282" i="12"/>
  <c r="I280" i="12" s="1"/>
  <c r="H282" i="12"/>
  <c r="H280" i="12" s="1"/>
  <c r="G282" i="12"/>
  <c r="G280" i="12" s="1"/>
  <c r="F282" i="12"/>
  <c r="F280" i="12" s="1"/>
  <c r="L227" i="12"/>
  <c r="L225" i="12" s="1"/>
  <c r="K227" i="12"/>
  <c r="K225" i="12" s="1"/>
  <c r="J227" i="12"/>
  <c r="J225" i="12" s="1"/>
  <c r="I227" i="12"/>
  <c r="I225" i="12" s="1"/>
  <c r="H227" i="12"/>
  <c r="H225" i="12" s="1"/>
  <c r="G227" i="12"/>
  <c r="G225" i="12" s="1"/>
  <c r="F227" i="12"/>
  <c r="F225" i="12" s="1"/>
  <c r="I140" i="12"/>
  <c r="J140" i="12" s="1"/>
  <c r="H136" i="12"/>
  <c r="H157" i="12" s="1"/>
  <c r="H613" i="12" s="1"/>
  <c r="G136" i="12"/>
  <c r="G157" i="12" s="1"/>
  <c r="G613" i="12" s="1"/>
  <c r="F136" i="12"/>
  <c r="F157" i="12" s="1"/>
  <c r="F613" i="12" s="1"/>
  <c r="L129" i="12"/>
  <c r="K129" i="12"/>
  <c r="J129" i="12"/>
  <c r="I129" i="12"/>
  <c r="H129" i="12"/>
  <c r="G129" i="12"/>
  <c r="F129" i="12"/>
  <c r="L127" i="12"/>
  <c r="K127" i="12"/>
  <c r="J127" i="12"/>
  <c r="I127" i="12"/>
  <c r="H127" i="12"/>
  <c r="G127" i="12"/>
  <c r="F127" i="12"/>
  <c r="J126" i="12"/>
  <c r="L101" i="12"/>
  <c r="L98" i="12" s="1"/>
  <c r="K101" i="12"/>
  <c r="K98" i="12" s="1"/>
  <c r="J101" i="12"/>
  <c r="J98" i="12" s="1"/>
  <c r="I101" i="12"/>
  <c r="I98" i="12" s="1"/>
  <c r="H101" i="12"/>
  <c r="H98" i="12" s="1"/>
  <c r="G101" i="12"/>
  <c r="G98" i="12" s="1"/>
  <c r="F101" i="12"/>
  <c r="F98" i="12" s="1"/>
  <c r="L82" i="12"/>
  <c r="L79" i="12" s="1"/>
  <c r="K82" i="12"/>
  <c r="K79" i="12" s="1"/>
  <c r="J82" i="12"/>
  <c r="J79" i="12" s="1"/>
  <c r="I82" i="12"/>
  <c r="I79" i="12" s="1"/>
  <c r="H82" i="12"/>
  <c r="H79" i="12" s="1"/>
  <c r="G82" i="12"/>
  <c r="G79" i="12" s="1"/>
  <c r="F82" i="12"/>
  <c r="F79" i="12" s="1"/>
  <c r="L59" i="12"/>
  <c r="K59" i="12"/>
  <c r="J59" i="12"/>
  <c r="I59" i="12"/>
  <c r="H59" i="12"/>
  <c r="G59" i="12"/>
  <c r="F59" i="12"/>
  <c r="L58" i="12"/>
  <c r="K58" i="12"/>
  <c r="J58" i="12"/>
  <c r="I58" i="12"/>
  <c r="H58" i="12"/>
  <c r="G58" i="12"/>
  <c r="F58" i="12"/>
  <c r="L40" i="12"/>
  <c r="K40" i="12"/>
  <c r="J40" i="12"/>
  <c r="I40" i="12"/>
  <c r="L39" i="12"/>
  <c r="L37" i="12" s="1"/>
  <c r="K39" i="12"/>
  <c r="K37" i="12" s="1"/>
  <c r="J39" i="12"/>
  <c r="J37" i="12" s="1"/>
  <c r="I39" i="12"/>
  <c r="H39" i="12"/>
  <c r="H37" i="12" s="1"/>
  <c r="G39" i="12"/>
  <c r="G37" i="12" s="1"/>
  <c r="F39" i="12"/>
  <c r="F37" i="12" s="1"/>
  <c r="L25" i="12"/>
  <c r="L22" i="12" s="1"/>
  <c r="K25" i="12"/>
  <c r="K22" i="12" s="1"/>
  <c r="J25" i="12"/>
  <c r="J22" i="12" s="1"/>
  <c r="I25" i="12"/>
  <c r="I22" i="12" s="1"/>
  <c r="H25" i="12"/>
  <c r="H22" i="12" s="1"/>
  <c r="G25" i="12"/>
  <c r="G22" i="12" s="1"/>
  <c r="F25" i="12"/>
  <c r="F22" i="12" s="1"/>
  <c r="I590" i="4"/>
  <c r="J590" i="4"/>
  <c r="K590" i="4"/>
  <c r="L590" i="4"/>
  <c r="M590" i="4"/>
  <c r="H590" i="4"/>
  <c r="G600" i="4"/>
  <c r="H572" i="4"/>
  <c r="I572" i="4"/>
  <c r="J572" i="4"/>
  <c r="K572" i="4"/>
  <c r="L572" i="4"/>
  <c r="M572" i="4"/>
  <c r="G572" i="4"/>
  <c r="G558" i="4"/>
  <c r="H558" i="4"/>
  <c r="I558" i="4"/>
  <c r="J558" i="4"/>
  <c r="K558" i="4"/>
  <c r="L558" i="4"/>
  <c r="M558" i="4"/>
  <c r="M353" i="4"/>
  <c r="H353" i="4"/>
  <c r="I353" i="4"/>
  <c r="J353" i="4"/>
  <c r="K353" i="4"/>
  <c r="L353" i="4"/>
  <c r="G353" i="4"/>
  <c r="H505" i="4"/>
  <c r="M505" i="4"/>
  <c r="I610" i="12" l="1"/>
  <c r="I607" i="12"/>
  <c r="L607" i="12"/>
  <c r="H607" i="12"/>
  <c r="K607" i="12"/>
  <c r="G607" i="12"/>
  <c r="J607" i="12"/>
  <c r="H550" i="12"/>
  <c r="L550" i="12"/>
  <c r="K56" i="12"/>
  <c r="I37" i="12"/>
  <c r="G550" i="12"/>
  <c r="F56" i="12"/>
  <c r="J56" i="12"/>
  <c r="G56" i="12"/>
  <c r="I126" i="12"/>
  <c r="G500" i="12"/>
  <c r="G498" i="12" s="1"/>
  <c r="H500" i="12"/>
  <c r="L500" i="12"/>
  <c r="L498" i="12" s="1"/>
  <c r="H56" i="12"/>
  <c r="L56" i="12"/>
  <c r="I56" i="12"/>
  <c r="J500" i="12"/>
  <c r="K550" i="12"/>
  <c r="K500" i="12"/>
  <c r="K498" i="12" s="1"/>
  <c r="F126" i="12"/>
  <c r="H126" i="12"/>
  <c r="I136" i="12"/>
  <c r="I157" i="12" s="1"/>
  <c r="I500" i="12"/>
  <c r="I498" i="12" s="1"/>
  <c r="F500" i="12"/>
  <c r="F550" i="12"/>
  <c r="J550" i="12"/>
  <c r="H155" i="12"/>
  <c r="G592" i="12"/>
  <c r="K592" i="12"/>
  <c r="F155" i="12"/>
  <c r="K140" i="12"/>
  <c r="J136" i="12"/>
  <c r="J157" i="12" s="1"/>
  <c r="J613" i="12" s="1"/>
  <c r="I592" i="12"/>
  <c r="H592" i="12"/>
  <c r="L592" i="12"/>
  <c r="G126" i="12"/>
  <c r="K126" i="12"/>
  <c r="G155" i="12"/>
  <c r="I550" i="12"/>
  <c r="F592" i="12"/>
  <c r="J592" i="12"/>
  <c r="L126" i="12"/>
  <c r="H233" i="4"/>
  <c r="I233" i="4"/>
  <c r="J233" i="4"/>
  <c r="K233" i="4"/>
  <c r="L233" i="4"/>
  <c r="M233" i="4"/>
  <c r="G233" i="4"/>
  <c r="K46" i="4"/>
  <c r="L46" i="4"/>
  <c r="M46" i="4"/>
  <c r="J46" i="4"/>
  <c r="I155" i="12" l="1"/>
  <c r="I613" i="12"/>
  <c r="F498" i="12"/>
  <c r="J498" i="12"/>
  <c r="H498" i="12"/>
  <c r="L140" i="12"/>
  <c r="L136" i="12" s="1"/>
  <c r="L157" i="12" s="1"/>
  <c r="L613" i="12" s="1"/>
  <c r="K136" i="12"/>
  <c r="K157" i="12" s="1"/>
  <c r="K613" i="12" s="1"/>
  <c r="J155" i="12"/>
  <c r="J135" i="4"/>
  <c r="H133" i="4"/>
  <c r="I133" i="4"/>
  <c r="J133" i="4"/>
  <c r="K133" i="4"/>
  <c r="L133" i="4"/>
  <c r="M133" i="4"/>
  <c r="H135" i="4"/>
  <c r="I135" i="4"/>
  <c r="K135" i="4"/>
  <c r="L135" i="4"/>
  <c r="M135" i="4"/>
  <c r="G133" i="4"/>
  <c r="G135" i="4"/>
  <c r="H88" i="4"/>
  <c r="I88" i="4"/>
  <c r="J88" i="4"/>
  <c r="K88" i="4"/>
  <c r="L88" i="4"/>
  <c r="M88" i="4"/>
  <c r="G88" i="4"/>
  <c r="H64" i="4"/>
  <c r="I64" i="4"/>
  <c r="J64" i="4"/>
  <c r="K64" i="4"/>
  <c r="L64" i="4"/>
  <c r="M64" i="4"/>
  <c r="H65" i="4"/>
  <c r="I65" i="4"/>
  <c r="J65" i="4"/>
  <c r="K65" i="4"/>
  <c r="L65" i="4"/>
  <c r="M65" i="4"/>
  <c r="G64" i="4"/>
  <c r="G65" i="4"/>
  <c r="H31" i="4"/>
  <c r="I31" i="4"/>
  <c r="J31" i="4"/>
  <c r="K31" i="4"/>
  <c r="L31" i="4"/>
  <c r="M31" i="4"/>
  <c r="G31" i="4"/>
  <c r="L45" i="4"/>
  <c r="H45" i="4"/>
  <c r="I45" i="4"/>
  <c r="J45" i="4"/>
  <c r="K45" i="4"/>
  <c r="M45" i="4"/>
  <c r="G45" i="4"/>
  <c r="K155" i="12" l="1"/>
  <c r="L155" i="12"/>
  <c r="H132" i="4"/>
  <c r="M132" i="4" l="1"/>
  <c r="L132" i="4"/>
  <c r="I132" i="4"/>
  <c r="J132" i="4"/>
  <c r="K132" i="4"/>
  <c r="G132" i="4"/>
  <c r="M600" i="4" l="1"/>
  <c r="L600" i="4"/>
  <c r="K600" i="4"/>
  <c r="I600" i="4"/>
  <c r="I142" i="4"/>
  <c r="I163" i="4" s="1"/>
  <c r="H142" i="4"/>
  <c r="H163" i="4" s="1"/>
  <c r="G142" i="4"/>
  <c r="G163" i="4" s="1"/>
  <c r="I598" i="4" l="1"/>
  <c r="L598" i="4"/>
  <c r="M598" i="4"/>
  <c r="I161" i="4"/>
  <c r="G598" i="4"/>
  <c r="K598" i="4"/>
  <c r="H161" i="4"/>
  <c r="G161" i="4"/>
  <c r="J146" i="4" l="1"/>
  <c r="K146" i="4" l="1"/>
  <c r="J142" i="4"/>
  <c r="J163" i="4" s="1"/>
  <c r="J161" i="4" l="1"/>
  <c r="L146" i="4"/>
  <c r="K142" i="4"/>
  <c r="K163" i="4" s="1"/>
  <c r="M146" i="4" l="1"/>
  <c r="M142" i="4" s="1"/>
  <c r="M163" i="4" s="1"/>
  <c r="L142" i="4"/>
  <c r="L163" i="4" s="1"/>
  <c r="K161" i="4"/>
  <c r="L161" i="4" l="1"/>
  <c r="M161" i="4"/>
  <c r="K107" i="4"/>
  <c r="K104" i="4" s="1"/>
  <c r="M107" i="4"/>
  <c r="L107" i="4"/>
  <c r="L104" i="4" s="1"/>
  <c r="J107" i="4"/>
  <c r="J104" i="4" s="1"/>
  <c r="I107" i="4"/>
  <c r="I104" i="4" s="1"/>
  <c r="H107" i="4"/>
  <c r="H104" i="4" s="1"/>
  <c r="G107" i="4"/>
  <c r="G104" i="4" s="1"/>
  <c r="M104" i="4" l="1"/>
  <c r="M585" i="4" l="1"/>
  <c r="L585" i="4"/>
  <c r="K585" i="4"/>
  <c r="J585" i="4"/>
  <c r="J583" i="4" s="1"/>
  <c r="I585" i="4"/>
  <c r="H585" i="4"/>
  <c r="H583" i="4" s="1"/>
  <c r="G585" i="4"/>
  <c r="M570" i="4"/>
  <c r="L570" i="4"/>
  <c r="K570" i="4"/>
  <c r="J570" i="4"/>
  <c r="I570" i="4"/>
  <c r="H570" i="4"/>
  <c r="G570" i="4"/>
  <c r="M557" i="4"/>
  <c r="L557" i="4"/>
  <c r="K557" i="4"/>
  <c r="J557" i="4"/>
  <c r="I557" i="4"/>
  <c r="H557" i="4"/>
  <c r="G557" i="4"/>
  <c r="M288" i="4"/>
  <c r="M286" i="4" s="1"/>
  <c r="L288" i="4"/>
  <c r="L286" i="4" s="1"/>
  <c r="K288" i="4"/>
  <c r="K286" i="4" s="1"/>
  <c r="J288" i="4"/>
  <c r="J286" i="4" s="1"/>
  <c r="I288" i="4"/>
  <c r="I286" i="4" s="1"/>
  <c r="H288" i="4"/>
  <c r="H286" i="4" s="1"/>
  <c r="G288" i="4"/>
  <c r="G286" i="4" s="1"/>
  <c r="M231" i="4"/>
  <c r="L231" i="4"/>
  <c r="K231" i="4"/>
  <c r="J231" i="4"/>
  <c r="H231" i="4"/>
  <c r="G231" i="4"/>
  <c r="M85" i="4"/>
  <c r="L85" i="4"/>
  <c r="K85" i="4"/>
  <c r="J85" i="4"/>
  <c r="I85" i="4"/>
  <c r="H85" i="4"/>
  <c r="G85" i="4"/>
  <c r="M43" i="4"/>
  <c r="L43" i="4"/>
  <c r="K43" i="4"/>
  <c r="I43" i="4"/>
  <c r="H43" i="4"/>
  <c r="G43" i="4"/>
  <c r="L28" i="4"/>
  <c r="M28" i="4"/>
  <c r="K28" i="4"/>
  <c r="J28" i="4"/>
  <c r="I28" i="4"/>
  <c r="H28" i="4"/>
  <c r="G28" i="4"/>
  <c r="M502" i="4"/>
  <c r="L502" i="4"/>
  <c r="K502" i="4"/>
  <c r="J502" i="4"/>
  <c r="I502" i="4"/>
  <c r="H502" i="4"/>
  <c r="G502" i="4"/>
  <c r="K480" i="4"/>
  <c r="J480" i="4"/>
  <c r="I480" i="4"/>
  <c r="J43" i="4" l="1"/>
  <c r="G583" i="4"/>
  <c r="I583" i="4"/>
  <c r="M583" i="4"/>
  <c r="L583" i="4"/>
  <c r="K583" i="4"/>
  <c r="I556" i="4"/>
  <c r="J62" i="4"/>
  <c r="J556" i="4"/>
  <c r="M62" i="4"/>
  <c r="I62" i="4"/>
  <c r="G556" i="4"/>
  <c r="K556" i="4"/>
  <c r="M556" i="4"/>
  <c r="H556" i="4"/>
  <c r="L556" i="4"/>
  <c r="G62" i="4"/>
  <c r="K62" i="4"/>
  <c r="H62" i="4"/>
  <c r="L62" i="4"/>
  <c r="J600" i="4" l="1"/>
  <c r="H600" i="4"/>
  <c r="K534" i="4"/>
  <c r="J534" i="4"/>
  <c r="I534" i="4"/>
  <c r="L473" i="4"/>
  <c r="L507" i="4" s="1"/>
  <c r="K473" i="4"/>
  <c r="K507" i="4" s="1"/>
  <c r="J473" i="4"/>
  <c r="J507" i="4" s="1"/>
  <c r="I473" i="4"/>
  <c r="H473" i="4"/>
  <c r="G473" i="4"/>
  <c r="G507" i="4" s="1"/>
  <c r="J466" i="4"/>
  <c r="J505" i="4" s="1"/>
  <c r="I466" i="4"/>
  <c r="I505" i="4" s="1"/>
  <c r="L462" i="4"/>
  <c r="L505" i="4" s="1"/>
  <c r="K462" i="4"/>
  <c r="K505" i="4" s="1"/>
  <c r="L442" i="4"/>
  <c r="K442" i="4"/>
  <c r="J442" i="4"/>
  <c r="I442" i="4"/>
  <c r="H442" i="4"/>
  <c r="G442" i="4"/>
  <c r="L402" i="4"/>
  <c r="K402" i="4"/>
  <c r="J402" i="4"/>
  <c r="I402" i="4"/>
  <c r="H402" i="4"/>
  <c r="G402" i="4"/>
  <c r="L609" i="4"/>
  <c r="L616" i="4" s="1"/>
  <c r="K609" i="4"/>
  <c r="J609" i="4"/>
  <c r="K604" i="4"/>
  <c r="K616" i="4" s="1"/>
  <c r="J604" i="4"/>
  <c r="J616" i="4" s="1"/>
  <c r="G604" i="4"/>
  <c r="G616" i="4" s="1"/>
  <c r="M343" i="4"/>
  <c r="L343" i="4"/>
  <c r="K343" i="4"/>
  <c r="J343" i="4"/>
  <c r="I343" i="4"/>
  <c r="H343" i="4"/>
  <c r="M335" i="4"/>
  <c r="K335" i="4"/>
  <c r="I335" i="4"/>
  <c r="M322" i="4"/>
  <c r="L322" i="4"/>
  <c r="L506" i="4" s="1"/>
  <c r="K322" i="4"/>
  <c r="J322" i="4"/>
  <c r="I322" i="4"/>
  <c r="H322" i="4"/>
  <c r="H506" i="4" s="1"/>
  <c r="G322" i="4"/>
  <c r="G506" i="4" s="1"/>
  <c r="M318" i="4"/>
  <c r="L318" i="4"/>
  <c r="I313" i="4"/>
  <c r="J302" i="4"/>
  <c r="M295" i="4"/>
  <c r="L295" i="4"/>
  <c r="K295" i="4"/>
  <c r="J295" i="4"/>
  <c r="I295" i="4"/>
  <c r="H295" i="4"/>
  <c r="I231" i="4"/>
  <c r="H507" i="4" l="1"/>
  <c r="I507" i="4"/>
  <c r="J506" i="4"/>
  <c r="K506" i="4"/>
  <c r="M506" i="4"/>
  <c r="I506" i="4"/>
  <c r="J598" i="4"/>
  <c r="H598" i="4"/>
  <c r="M617" i="4" l="1"/>
  <c r="M621" i="4" s="1"/>
  <c r="H504" i="4"/>
  <c r="H617" i="4"/>
  <c r="H621" i="4" s="1"/>
  <c r="K617" i="4"/>
  <c r="K621" i="4" s="1"/>
  <c r="G617" i="4"/>
  <c r="G621" i="4" s="1"/>
  <c r="J617" i="4"/>
  <c r="J621" i="4" s="1"/>
  <c r="L617" i="4"/>
  <c r="L621" i="4" s="1"/>
  <c r="I617" i="4"/>
  <c r="I621" i="4" s="1"/>
  <c r="J504" i="4"/>
  <c r="G504" i="4"/>
  <c r="M504" i="4"/>
  <c r="K504" i="4"/>
  <c r="I504" i="4"/>
  <c r="L504" i="4"/>
  <c r="F611" i="12" l="1"/>
  <c r="F615" i="12" s="1"/>
  <c r="J611" i="12"/>
  <c r="J615" i="12" s="1"/>
  <c r="I611" i="12"/>
  <c r="I615" i="12" s="1"/>
  <c r="L611" i="12"/>
  <c r="L615" i="12" s="1"/>
  <c r="G611" i="12"/>
  <c r="G615" i="12" s="1"/>
  <c r="H611" i="12"/>
  <c r="H615" i="12" s="1"/>
  <c r="K611" i="12"/>
  <c r="K615" i="12" s="1"/>
</calcChain>
</file>

<file path=xl/sharedStrings.xml><?xml version="1.0" encoding="utf-8"?>
<sst xmlns="http://schemas.openxmlformats.org/spreadsheetml/2006/main" count="4271" uniqueCount="829">
  <si>
    <r>
      <rPr>
        <b/>
        <sz val="11"/>
        <rFont val="Times New Roman"/>
        <family val="1"/>
      </rPr>
      <t>№</t>
    </r>
  </si>
  <si>
    <r>
      <rPr>
        <sz val="11"/>
        <rFont val="Times New Roman"/>
        <family val="1"/>
      </rPr>
      <t>%</t>
    </r>
  </si>
  <si>
    <r>
      <rPr>
        <sz val="11"/>
        <rFont val="Times New Roman"/>
        <family val="1"/>
      </rPr>
      <t>0,51</t>
    </r>
  </si>
  <si>
    <r>
      <rPr>
        <sz val="11"/>
        <rFont val="Times New Roman"/>
        <family val="1"/>
      </rPr>
      <t>0,53</t>
    </r>
  </si>
  <si>
    <r>
      <rPr>
        <sz val="11"/>
        <rFont val="Times New Roman"/>
        <family val="1"/>
      </rPr>
      <t>0,56</t>
    </r>
  </si>
  <si>
    <r>
      <rPr>
        <sz val="11"/>
        <rFont val="Times New Roman"/>
        <family val="1"/>
      </rPr>
      <t>0,59</t>
    </r>
  </si>
  <si>
    <r>
      <rPr>
        <sz val="11"/>
        <rFont val="Times New Roman"/>
        <family val="1"/>
      </rPr>
      <t>0,61</t>
    </r>
  </si>
  <si>
    <r>
      <rPr>
        <sz val="11"/>
        <rFont val="Times New Roman"/>
        <family val="1"/>
      </rPr>
      <t>0,039</t>
    </r>
  </si>
  <si>
    <r>
      <rPr>
        <sz val="11"/>
        <rFont val="Times New Roman"/>
        <family val="1"/>
      </rPr>
      <t>0,044</t>
    </r>
  </si>
  <si>
    <r>
      <rPr>
        <sz val="11"/>
        <rFont val="Times New Roman"/>
        <family val="1"/>
      </rPr>
      <t>0,047</t>
    </r>
  </si>
  <si>
    <r>
      <rPr>
        <sz val="11"/>
        <rFont val="Times New Roman"/>
        <family val="1"/>
      </rPr>
      <t>0,055</t>
    </r>
  </si>
  <si>
    <r>
      <rPr>
        <sz val="11"/>
        <rFont val="Times New Roman"/>
        <family val="1"/>
      </rPr>
      <t>0,063</t>
    </r>
  </si>
  <si>
    <r>
      <rPr>
        <sz val="11"/>
        <rFont val="Times New Roman"/>
        <family val="1"/>
      </rPr>
      <t>-</t>
    </r>
  </si>
  <si>
    <r>
      <rPr>
        <sz val="11"/>
        <rFont val="Times New Roman"/>
        <family val="1"/>
      </rPr>
      <t>Заместитель акима области,
руководитель УПТАД, акиматы городов и районов</t>
    </r>
  </si>
  <si>
    <r>
      <rPr>
        <sz val="11"/>
        <rFont val="Times New Roman"/>
        <family val="1"/>
      </rPr>
      <t>Ведомственные данные</t>
    </r>
  </si>
  <si>
    <r>
      <rPr>
        <sz val="11"/>
        <rFont val="Times New Roman"/>
        <family val="1"/>
      </rPr>
      <t>кв.м</t>
    </r>
  </si>
  <si>
    <t>4.</t>
  </si>
  <si>
    <t>1.</t>
  </si>
  <si>
    <t>5.</t>
  </si>
  <si>
    <t>6.</t>
  </si>
  <si>
    <t>7.</t>
  </si>
  <si>
    <t>8.</t>
  </si>
  <si>
    <t>9.</t>
  </si>
  <si>
    <t>10.</t>
  </si>
  <si>
    <t>12.</t>
  </si>
  <si>
    <t>17.</t>
  </si>
  <si>
    <t>18.</t>
  </si>
  <si>
    <t>20.</t>
  </si>
  <si>
    <t>22.</t>
  </si>
  <si>
    <t>25.</t>
  </si>
  <si>
    <t>26.</t>
  </si>
  <si>
    <t>13.</t>
  </si>
  <si>
    <t>Акт ввода в эксплуатацию</t>
  </si>
  <si>
    <t>-</t>
  </si>
  <si>
    <t>МБ</t>
  </si>
  <si>
    <t>%</t>
  </si>
  <si>
    <t>млн тенге</t>
  </si>
  <si>
    <t>РБ</t>
  </si>
  <si>
    <t>единиц</t>
  </si>
  <si>
    <t>27.</t>
  </si>
  <si>
    <t>31.</t>
  </si>
  <si>
    <t>32.</t>
  </si>
  <si>
    <t>информация в МЭПР</t>
  </si>
  <si>
    <t>Ведомственная отчетность</t>
  </si>
  <si>
    <t>млн.тенге</t>
  </si>
  <si>
    <t>ОБ</t>
  </si>
  <si>
    <t>информация</t>
  </si>
  <si>
    <t>Информация</t>
  </si>
  <si>
    <t>Мероприятия</t>
  </si>
  <si>
    <t>УВП, МРЦ</t>
  </si>
  <si>
    <t>МРЦ</t>
  </si>
  <si>
    <t>Информация акиматов городов и районов</t>
  </si>
  <si>
    <t>Чел.</t>
  </si>
  <si>
    <t>Отчетная информация</t>
  </si>
  <si>
    <t>Мероприятие 3. 
Вовлечение молодых людей в мероприятия по образованию, занятости и профессиональному развитию.</t>
  </si>
  <si>
    <t>УВП, УО, УКЗиСП,
Акиматы городов и районов</t>
  </si>
  <si>
    <t>Финасирование не требуется</t>
  </si>
  <si>
    <t>Мероприятие 4. Поддержка интеллектуальной и творческой активности, военно-патриотического воспитания молодежи</t>
  </si>
  <si>
    <t>млн. тенге</t>
  </si>
  <si>
    <t>человек</t>
  </si>
  <si>
    <t>256068102,
256066000</t>
  </si>
  <si>
    <t>256113,
256053</t>
  </si>
  <si>
    <t>33.</t>
  </si>
  <si>
    <t>Мероприятие  1 Кредитование приоритетных направлений экономики, недостаточно представленных в регионе, но являющихся стратегически важными для обеспечения его социально-экономической устойчивости в рамках  Региональной программы развития предпринимательства «Шығыс бизнес» на 2026-2030 г.</t>
  </si>
  <si>
    <t>Административные данные</t>
  </si>
  <si>
    <t>Кредитный договор</t>
  </si>
  <si>
    <t>Доведение доли МСП в ВРП не менее 27,8 %, создание участниками Программы до 1 тыс. рабочих мест.</t>
  </si>
  <si>
    <t>Мероприятие 2 Предоставление субсидирования для субъектов малого и среднего предпринимательства</t>
  </si>
  <si>
    <t>Административные данные АО "ФРП "Даму"</t>
  </si>
  <si>
    <t>Меропритятие 3 Предоставления государственных грантов для субъектов социального предпринимательства</t>
  </si>
  <si>
    <t>Договор по предоставлению государственного гранта</t>
  </si>
  <si>
    <t>Создание участниками Программы до 100 рабочих мест.</t>
  </si>
  <si>
    <r>
      <t xml:space="preserve">УПП, АО «Социально-предпринимательская корпорация «Ертiс», </t>
    </r>
    <r>
      <rPr>
        <sz val="11"/>
        <rFont val="Times New Roman"/>
        <family val="1"/>
        <charset val="204"/>
      </rPr>
      <t xml:space="preserve">МФО «Oskemen-Atameken», </t>
    </r>
    <r>
      <rPr>
        <sz val="11"/>
        <color rgb="FF000000"/>
        <rFont val="Times New Roman"/>
        <family val="1"/>
        <charset val="204"/>
      </rPr>
      <t>Палата предпринимателей ВКО</t>
    </r>
  </si>
  <si>
    <t>УПП, АО "ФРП "Даму", Банки второго уровня (по согласованию)</t>
  </si>
  <si>
    <t>УПП, Акиматы городов и районов</t>
  </si>
  <si>
    <t>РБ, МБ</t>
  </si>
  <si>
    <t>Акт выполненных работ</t>
  </si>
  <si>
    <t xml:space="preserve">Строительство и ремонт автомобильных дорог областного и районного значения </t>
  </si>
  <si>
    <t>акт выполненных работ</t>
  </si>
  <si>
    <t>268 113,                     268 114</t>
  </si>
  <si>
    <t>Строительство и реконструкций автомобильных дорог областного и районного значения</t>
  </si>
  <si>
    <t>Средний ремонт автомобиьлных дорог областного и районного значения</t>
  </si>
  <si>
    <t>МБ, РБ</t>
  </si>
  <si>
    <t>Реконструкция здания школы в детский реабилитационный центр оказания специальных услуг в с. Жетыарал Тарбагатайского района в условиях стационара на 100 мест</t>
  </si>
  <si>
    <t>Капитальный ремонт системы отопления КГУ "Усть-Каменогорский центр оказания специальных услуг" в с. Солнечное Глубоковского района</t>
  </si>
  <si>
    <t>Капитальный ремонт отопления, теплотрассы и горячего водоснабжения КГУ "Зевакинский центр оказания специальных социальных услуг" в с.Зевакино, Шемонаихинского района</t>
  </si>
  <si>
    <t>Капитальный ремонт территориального центра оказания специальных социальных услуг  в с. Бозанбай</t>
  </si>
  <si>
    <t>Укрепление материально-технической базы  КГУ «Усть-Каменогорский центр оказания специальных социальных услуг»   
в с. Солнечное Глубоковского района</t>
  </si>
  <si>
    <t xml:space="preserve">Укрепление материально-технической базы  КГУ «Зимовьевский центр оказания специальных социальных услуг»  </t>
  </si>
  <si>
    <t>Приобретение Газели для подвоза получателей услуг для КГУ "Центр ресоциализации для лиц оказавшихся в трудной жизненной ситуации" п. Белоусовка Глубоковского района</t>
  </si>
  <si>
    <t xml:space="preserve">Укрепление материально-технической базы  КГУ «Реабилитационный центр для инвалидов в п. Грехово района Алтай»  </t>
  </si>
  <si>
    <t>Приобретение Газели для подвоза получателей услуг для КГУ "Центр ресоциализации для лиц оказавшихся в трудной жизненной ситуации" п. Грехово района Алтай</t>
  </si>
  <si>
    <t xml:space="preserve">Укрепление материально-технической базы  Детского реабилитационного центра в с. Жетіарал Тарбагатайского района  </t>
  </si>
  <si>
    <t xml:space="preserve">Приобретение Газели для подвоза получателей услуг для Детского реабилитационного центра в с. Жетіарал Тарбагатайского района  </t>
  </si>
  <si>
    <t xml:space="preserve">Приобретение автомашины УАЗ для Детского реабилитационного центра в с. Жетіарал Тарбагатайского района  </t>
  </si>
  <si>
    <t xml:space="preserve">Приобретение специализированной техники (ассиназаторская машина) для технических нужд для Детского реабилитационного центра в с. Жетіарал Тарбагатайского района  </t>
  </si>
  <si>
    <t xml:space="preserve">Приобретение Газели для подвоза получателей услуг для Центра оказания специальных социальных услуг в с. Ново-Канайка Уланского района  </t>
  </si>
  <si>
    <t xml:space="preserve">Укрепление материально-технической базы  КГУ «Зевакинский центр оказания специальных социальных услуг»  </t>
  </si>
  <si>
    <t xml:space="preserve">Укрепление материально-технической базы  КГУ «Первомайский центр оказания специальных социальных услуг»  </t>
  </si>
  <si>
    <t>Приобретение Газели для подвоза получателей услуг для КГУ "Первомайский центр оказания специальных социальных услуг"</t>
  </si>
  <si>
    <t>Приобретение автомашины УАЗ для перевоза получателей услуг для КГУ "Первомайский центр оказания специальных социальных услуг"</t>
  </si>
  <si>
    <t>Приобретение трактора ЮМЗ для хозяйственных нужд для КГУ "Первомайский центр оказания специальных социальных услуг"</t>
  </si>
  <si>
    <t xml:space="preserve">Руководитель УО., акиматы городов и районов </t>
  </si>
  <si>
    <t>Заместитель акима области Нургалиев Е.Ж., УО</t>
  </si>
  <si>
    <t>Рост доли колледжей, внедривших систему оценивания по стандартам WorldSkills, что способствует повышению качества подготовки кадров, ориентированной на практические навыки, и соответствию международным требованиям.</t>
  </si>
  <si>
    <t>Данные МИО</t>
  </si>
  <si>
    <t xml:space="preserve">Увеличение доли трудоустроенных выпускников в первый год после окончания;  </t>
  </si>
  <si>
    <t xml:space="preserve">Увеличение доли молодежи, охваченной бесплатным обучением по востребованным профессиям; </t>
  </si>
  <si>
    <t xml:space="preserve">кол-во </t>
  </si>
  <si>
    <t>261 024                      261 025</t>
  </si>
  <si>
    <t xml:space="preserve">увеличение охвата бесплатным ТиПО молодежи </t>
  </si>
  <si>
    <t>Увеличение охвата учащихся профориентационными мероприятиями в регионе.</t>
  </si>
  <si>
    <t>кол-во компетенции</t>
  </si>
  <si>
    <t xml:space="preserve">Выявление и поддержка талантливых студентов, повышение престижа рабочих профессий, стимулирование внедрения международных стандартов в образовательный процесс.  </t>
  </si>
  <si>
    <t>кол-во специальностей</t>
  </si>
  <si>
    <t xml:space="preserve">Обеспечение соответствия подготовки кадров требованиям рынка труда за счёт внедрения новых, востребованных специальностей в организациях ТиПО.  </t>
  </si>
  <si>
    <t>кол-во чел.</t>
  </si>
  <si>
    <t>Подготовка конкурентоспособных, квалифицированных специалистов, соответствующих требованиям отраслей экономики.</t>
  </si>
  <si>
    <t>1 555,3</t>
  </si>
  <si>
    <t>1 534,3</t>
  </si>
  <si>
    <t>1 618,7</t>
  </si>
  <si>
    <t>количество погибших на 100 тыс. населения составляет 8,0, пострадавших 242,4</t>
  </si>
  <si>
    <t>анализ статистических данных по ДТП</t>
  </si>
  <si>
    <t> -</t>
  </si>
  <si>
    <t>Руководитель УКЗСП, аким Уланского района</t>
  </si>
  <si>
    <t>Руководитель УКЗСП, аким Тарбагатайского района</t>
  </si>
  <si>
    <t>Открытие центра оказания специальных социальных услуг в 
с. Ново-Канайка Уланского района</t>
  </si>
  <si>
    <t>Капитальный ремонт летнего лагеря для детей  в с. Новая Бухтарма КГУ «Усть-Каменогорский детский центр оказания специальных социальных услуг"</t>
  </si>
  <si>
    <t>Руководитель УКЗСП</t>
  </si>
  <si>
    <t>Капитальный ремонт конного манежа в с. Винное КГУ "Усть-Каменогорский детский центр оказания специальных социальных услуг"</t>
  </si>
  <si>
    <t>кв.м</t>
  </si>
  <si>
    <t>34.</t>
  </si>
  <si>
    <t>Начальник ДП, акиматы городов и районов</t>
  </si>
  <si>
    <t>ведомственные данные</t>
  </si>
  <si>
    <t>1</t>
  </si>
  <si>
    <t xml:space="preserve">Мероприятие 5. Доля трудоустройстроенных выпускников в первый год после окончания организаций ТиПО </t>
  </si>
  <si>
    <t>Мероприятие 6.Охват молодежи бесплатным обучением в колледжах по востребованным профессиям</t>
  </si>
  <si>
    <t>Мероприятие 7. Расширение охвата бесплатным ТиПО молодежи через увеличение государственного образовательного заказа на подготовку кадров с ТиПОпо заявкам предприятий</t>
  </si>
  <si>
    <r>
      <t>Мероприятие 8.</t>
    </r>
    <r>
      <rPr>
        <b/>
        <sz val="11"/>
        <color rgb="FF000000"/>
        <rFont val="Times New Roman"/>
        <family val="1"/>
        <charset val="204"/>
      </rPr>
      <t xml:space="preserve"> </t>
    </r>
    <r>
      <rPr>
        <sz val="11"/>
        <color rgb="FF000000"/>
        <rFont val="Times New Roman"/>
        <family val="1"/>
        <charset val="204"/>
      </rPr>
      <t>Проведение Областнго фестиваля профессий «My PRO» для оказания содействия школьникам в выборе будущей профессии и Выездная профориентационная работа  мобильной группы стенд-моба «СтартПрофи - Shygys»</t>
    </r>
  </si>
  <si>
    <r>
      <t>Мероприятие 9. Показатель Д</t>
    </r>
    <r>
      <rPr>
        <sz val="11"/>
        <color rgb="FF000000"/>
        <rFont val="Times New Roman"/>
        <family val="1"/>
        <charset val="204"/>
      </rPr>
      <t>оля колледжей, внедривших систему оценивания WorldSkills в учебный процесс организаций ТиПО</t>
    </r>
  </si>
  <si>
    <r>
      <t xml:space="preserve">Мероприятие 10. </t>
    </r>
    <r>
      <rPr>
        <sz val="11"/>
        <color rgb="FF000000"/>
        <rFont val="Times New Roman"/>
        <family val="1"/>
        <charset val="204"/>
      </rPr>
      <t>Проведение регионального чемпионата профессионального мастерства WorldSkills по компетенциям</t>
    </r>
  </si>
  <si>
    <t>Мероприятие 11. Открытие новых специальностей для подготовки кадров в ТиПО</t>
  </si>
  <si>
    <t xml:space="preserve">Мероприятие 12. Реализация проекта «Білікті маман» </t>
  </si>
  <si>
    <t>2)</t>
  </si>
  <si>
    <t>1 065</t>
  </si>
  <si>
    <t>+</t>
  </si>
  <si>
    <t>Аким района</t>
  </si>
  <si>
    <t>Күршім ауданының 2026-2030 жылдарға арналған даму жоспарын іске асыру жөніндегі инвестициялық жоспар</t>
  </si>
  <si>
    <t>Атауы</t>
  </si>
  <si>
    <t>Жауапты тұлғалар</t>
  </si>
  <si>
    <t>Ақпарат көзі</t>
  </si>
  <si>
    <t>Өлшем бірлігі</t>
  </si>
  <si>
    <t>Аяқталу нысаны</t>
  </si>
  <si>
    <t>2024 жылғы есеп</t>
  </si>
  <si>
    <t>2025 жылғы жоспар (нақты көрсеткіш)</t>
  </si>
  <si>
    <t>2026 жыл</t>
  </si>
  <si>
    <t>2027 жыл</t>
  </si>
  <si>
    <t>2028 жыл</t>
  </si>
  <si>
    <t>2029 жыл</t>
  </si>
  <si>
    <t>2030 жыл</t>
  </si>
  <si>
    <t>Қаржыландыру көздері</t>
  </si>
  <si>
    <t>бюджет бағдарламасының коды</t>
  </si>
  <si>
    <t>Жобаның іске асырудан күтілетін нәтиже, соның ішінде құрылған жұмыс орындарының саны (тұрақты/уақытша)</t>
  </si>
  <si>
    <t>ҚАЗАҚСТАН РЕСПУБЛИКАСЫНЫҢ ҰЛТТЫҚ ДАМУ ЖОСПАРЫН ІСКЕ АСЫРУ</t>
  </si>
  <si>
    <t>Есептік ақпарат</t>
  </si>
  <si>
    <t>Ақпарат</t>
  </si>
  <si>
    <t>млн.теңге</t>
  </si>
  <si>
    <t>Мақсат: Жалпы қосылған құнды арттыру арқылы еңбектің өныімділігін ұлғайту</t>
  </si>
  <si>
    <t>Міндет: Технологиялық жаңғырту және инновациялық даму көрсеткіштерін жақсарту арқылы жалпы қосылған құнды арттыру</t>
  </si>
  <si>
    <r>
      <rPr>
        <b/>
        <sz val="11"/>
        <rFont val="Times New Roman"/>
        <family val="1"/>
        <charset val="204"/>
      </rPr>
      <t xml:space="preserve">Нәтиже көрсеткіші.                                                                                                 </t>
    </r>
    <r>
      <rPr>
        <sz val="11"/>
        <rFont val="Times New Roman"/>
        <family val="1"/>
        <charset val="204"/>
      </rPr>
      <t>Негізгі экономикалық салалардың өндіріс көлемі, соның ішінде:</t>
    </r>
  </si>
  <si>
    <t>Өнеркәсіп</t>
  </si>
  <si>
    <t>Тау-кен өнеркәсібі және карьерлерді өңдеу</t>
  </si>
  <si>
    <t>Өңдеу өнеркәсібі</t>
  </si>
  <si>
    <t>Қарыз қаражат</t>
  </si>
  <si>
    <t>Іс-шара 2. Құйған ауылында балық өңдеу цехын ашу</t>
  </si>
  <si>
    <t>ЖБ</t>
  </si>
  <si>
    <t>Қаржылық ресурстар</t>
  </si>
  <si>
    <t>Аудан әкімінің орынбасары, ауданның кәсіпкерлік бөлімі</t>
  </si>
  <si>
    <t>млн. долл. АҚШ</t>
  </si>
  <si>
    <t>Іс-шара 1. Жабдықтарды жаңарту және автоматтандыру</t>
  </si>
  <si>
    <r>
      <t xml:space="preserve">ТҰИ 2
</t>
    </r>
    <r>
      <rPr>
        <sz val="11"/>
        <rFont val="Times New Roman"/>
        <family val="1"/>
      </rPr>
      <t>Экономиканың нақты өсу қарқыны, % , 
облыс бойынша</t>
    </r>
  </si>
  <si>
    <r>
      <t xml:space="preserve">ТҰИ 3
</t>
    </r>
    <r>
      <rPr>
        <sz val="11"/>
        <rFont val="Times New Roman"/>
        <family val="1"/>
      </rPr>
      <t>Еңбек өнімділігінің жинақталған өсу индексі, 2022=100, облыс бойынша</t>
    </r>
  </si>
  <si>
    <t>Мемлекеттік инвестициялық жобалар</t>
  </si>
  <si>
    <t>мың. адам</t>
  </si>
  <si>
    <t>Іс-шаралар саны</t>
  </si>
  <si>
    <t>Ведомстволық деректер</t>
  </si>
  <si>
    <t>Статистикалық деректер</t>
  </si>
  <si>
    <t>Күршім ауданы</t>
  </si>
  <si>
    <t>млн. теңге</t>
  </si>
  <si>
    <t>млн. адам</t>
  </si>
  <si>
    <t>Іс-шара 2. Ақши ауылындағы Қиын Керіш шатқалында демалуға және туристерге арналған инфрақұрылымы бар қонақ үйінің (кемпингтің) ашылуы</t>
  </si>
  <si>
    <t>Ауылдық округ әкімдігі, ЖК Оралбаев Ж</t>
  </si>
  <si>
    <t>Ауылдық округ әкімдігі ЖШС "Элит Фиш"</t>
  </si>
  <si>
    <t>Іс-шара 3. Күршім ауылында жылқы ауласынын ашылуы</t>
  </si>
  <si>
    <t>Іс-шара 4. 
Санитарлық-гигиеналық тораптарды сатып алу, орнату және қамтамасыз ету</t>
  </si>
  <si>
    <t>Туристік тартымдылықты арттыру және жолдағы туристердің жайлылығын қамтамасыз ету</t>
  </si>
  <si>
    <t xml:space="preserve">Іс-шара 5. Кәсіпкерлік субъектілерінің санитарлық-гигиеналық тораптарды күтіп-ұстауға жұмсаған шығындарының бір бөлігін субсидиялау
</t>
  </si>
  <si>
    <t>Шығыс Қазақстан облысына ішкі және шетелдік инвестицияларды тарту</t>
  </si>
  <si>
    <r>
      <t xml:space="preserve">ТҰИ 27
</t>
    </r>
    <r>
      <rPr>
        <sz val="11"/>
        <rFont val="Times New Roman"/>
        <family val="1"/>
      </rPr>
      <t>Орналастыру орындарымен қызмет көрсетілетін келуші туристер саны, облыс бойынша</t>
    </r>
  </si>
  <si>
    <t>Шығыс Қазаұстан облысы Күршім ауданының                                                                                                                                                                                               2026-2030 жылдарға арналған даму жоспарына қосымша,
  _______ жылғы  №_________________ Күршім аудандық                                                                                                                                                   мәслихаты сессиясының шешімімен бекітілген.</t>
  </si>
  <si>
    <t>ШҚО туризмін танымал ету</t>
  </si>
  <si>
    <t>Шетелдік туристер арасында ШҚО туризмінің танымалдылығын арттыру</t>
  </si>
  <si>
    <t>Іс-шара 1.
Ет өндірісі (тірі салмақта)</t>
  </si>
  <si>
    <t>Қарыз қаражат (Ауыл аманаты)</t>
  </si>
  <si>
    <t>Ет өңдіру көлемін ұлғайту</t>
  </si>
  <si>
    <t>Ведомстволық есептілік</t>
  </si>
  <si>
    <t>2-БАҒЫТ: ЖАҢА ӨСУ НҮКТЕЛЕРІ</t>
  </si>
  <si>
    <r>
      <t xml:space="preserve">ТҰИ 25
</t>
    </r>
    <r>
      <rPr>
        <sz val="11"/>
        <rFont val="Times New Roman"/>
        <family val="1"/>
      </rPr>
      <t>Инновация саласындағы белсенділік деңгейі, облыс бойынша</t>
    </r>
  </si>
  <si>
    <t>СЖЖРА ҰСБ</t>
  </si>
  <si>
    <t>Облыс әкімінің бірінші орынбасары,ЭБЖБ, КӨБ, АШБ, ЭТҮКШБ басшылары</t>
  </si>
  <si>
    <t>Облыс әкімінің орынбасары, ТБ басшысы</t>
  </si>
  <si>
    <t>Облыс әкімінің орынбасары, АШБ басшысы</t>
  </si>
  <si>
    <t>К және АШ бөлімі, Баймухамбетов</t>
  </si>
  <si>
    <t>Іс-шара 1  Күршім ауылында күнбағыс өңдеу цехының ашылуы</t>
  </si>
  <si>
    <t>Мақсат. Су ресурстарын басқару тиімділігін арттыру</t>
  </si>
  <si>
    <t>Міндет. Суару арналарын реконструкциялау және жөндеу-қалпына келтіру жұмыстары</t>
  </si>
  <si>
    <t>Пайдалануға беру актісі</t>
  </si>
  <si>
    <t>Міндет. Суармалы жерлерде су үнемдеу технологияларын енгізу</t>
  </si>
  <si>
    <t>Іс-шара 1. Су үнемдеу технологиялары қолданылатын аумақтар, га</t>
  </si>
  <si>
    <r>
      <rPr>
        <b/>
        <sz val="11"/>
        <rFont val="Times New Roman"/>
        <family val="1"/>
        <charset val="204"/>
      </rPr>
      <t xml:space="preserve">ТҰИ 28
</t>
    </r>
    <r>
      <rPr>
        <sz val="11"/>
        <rFont val="Times New Roman"/>
        <family val="1"/>
        <charset val="204"/>
      </rPr>
      <t>ЖІӨ-дегі ШОК ЖҚҚ-ның үлесі,облыс байынша</t>
    </r>
  </si>
  <si>
    <t>Облыс әкімінің орынбасары, КӨБ басшысы</t>
  </si>
  <si>
    <r>
      <t xml:space="preserve">ТҰИ 29
</t>
    </r>
    <r>
      <rPr>
        <sz val="11"/>
        <rFont val="Times New Roman"/>
        <family val="1"/>
        <charset val="204"/>
      </rPr>
      <t>ЖІӨ-дегі орта кәсіпкерліктің ЖҚҚ-ның үлесі, %, облыс бойынша</t>
    </r>
  </si>
  <si>
    <t>Мақсат. Орта бизнестің тұрақты қабатын өсіру</t>
  </si>
  <si>
    <t>Міндет. Бәсекеге қабілетті орта кәсіпкерлік субъектілері үшін қаржыландырудың қолжетімділігін арттыру</t>
  </si>
  <si>
    <r>
      <rPr>
        <b/>
        <sz val="11"/>
        <rFont val="Times New Roman"/>
        <family val="1"/>
        <charset val="204"/>
      </rPr>
      <t>Нәтежие көрсеткіші</t>
    </r>
    <r>
      <rPr>
        <sz val="11"/>
        <rFont val="Times New Roman"/>
        <family val="1"/>
        <charset val="204"/>
      </rPr>
      <t xml:space="preserve">
ШОК өндіріс көлемінің өсу қарқыны</t>
    </r>
  </si>
  <si>
    <t>млрд.
теңге</t>
  </si>
  <si>
    <t>Іс-шара 1. Күршім ауылында газ толтыру стансасын орнату</t>
  </si>
  <si>
    <t>Іс-шара 2. Сарыөлең ауылында ағаш тілетін орын ашу</t>
  </si>
  <si>
    <t>Облыс әкімінің орынбасары, КӨБ басшысы, ТБ</t>
  </si>
  <si>
    <t>ЖШК QazaqOil</t>
  </si>
  <si>
    <t xml:space="preserve">Облыс әкімінің орынбасары, ТБ басшысы, КӨБ </t>
  </si>
  <si>
    <t>ЖШС «Төре-Тоғам»</t>
  </si>
  <si>
    <t>Облыс әкімінің орынбасары, КӨБ, ТБ басшылары</t>
  </si>
  <si>
    <t>ҚР ҰБ статистикалық деректері</t>
  </si>
  <si>
    <t>Мақсат: Инвестицияларды тарту және облыстың инвестициялық тартымдылығын арттыру үшін тұтас эко жүйені қалыптастыру</t>
  </si>
  <si>
    <t>Міндет 1: Экономиканың инвестициялық әлеуетін ашу</t>
  </si>
  <si>
    <t>бірлік</t>
  </si>
  <si>
    <t>саны</t>
  </si>
  <si>
    <t>3-БАҒЫТ: ЭКОНОМИКА МЕН ҚОҒАМНЫҢ ТҮПКІЛІКТІ ӨЗГЕРІСТЕРІ</t>
  </si>
  <si>
    <r>
      <t xml:space="preserve">ТҰИ 33
</t>
    </r>
    <r>
      <rPr>
        <sz val="11"/>
        <rFont val="Times New Roman"/>
        <family val="1"/>
        <charset val="204"/>
      </rPr>
      <t>Тікелей шетелдік инвестициялардың жалпы ағыны, млрд АҚШ долл., облыс бойынша</t>
    </r>
  </si>
  <si>
    <t>Облыс әкімінің орынбасары, КӨБ, «Ертіс» ӘКК» АҚ</t>
  </si>
  <si>
    <t>КІИДБ әкімшілік деректері</t>
  </si>
  <si>
    <t>РБ,ЖБ</t>
  </si>
  <si>
    <t>4-БАҒЫТ: ӨМІРДІҢ ЖОҒАРЫ САПАСЫ</t>
  </si>
  <si>
    <t>жыл саны</t>
  </si>
  <si>
    <t>Мақсат. Денсаулық сақтау саласында тиімді профилактиканы қамтамасыз ету және халықтың салауатты өмір салтын ұстануын қалыптастыру</t>
  </si>
  <si>
    <t>ДСМ әкімшілік деректері</t>
  </si>
  <si>
    <t>Аудан әкімінің орынбасары,  (ОАА) және т.б.</t>
  </si>
  <si>
    <t>Іс-шара 1. БМСК медицина қызметкерлері, қоғамдық денсаулық сақтау мамандары, әлеуметтік қызметкерлер мен мектеп психологтары үшін балалар мен жасөспірімдердің денсаулығын қорғау мәселелері (дұрыс тамақтанбау, мінез-құлық қауіп факторлары және психологиялық әл-ауқат мәселелері) бойынша онлайн форматта оқыту семинарларын өткізу</t>
  </si>
  <si>
    <t xml:space="preserve"> ДСБ басшысы және т.б.</t>
  </si>
  <si>
    <t>Семинарлар</t>
  </si>
  <si>
    <t>100 мың тұрғынға</t>
  </si>
  <si>
    <t>Іс-шара 1. Психикалық денсаулық (суицидтің алдын алу, стресстің алдын алу жіне т.б.)</t>
  </si>
  <si>
    <t>Іс-шара 2. Салауатты өмір салтын насихаттау</t>
  </si>
  <si>
    <t>Облыс әкімінің орынбасары, ДСБ басшысы және басқалар</t>
  </si>
  <si>
    <t>Облыс әкімінің орынбасары, ДСБ басшысы және басқалар.</t>
  </si>
  <si>
    <t>1000 инфекцияланбаған тұрғынға</t>
  </si>
  <si>
    <r>
      <t xml:space="preserve">Нәтиже көрсеткіші 2.1
</t>
    </r>
    <r>
      <rPr>
        <sz val="11"/>
        <rFont val="Times New Roman"/>
        <family val="1"/>
      </rPr>
      <t xml:space="preserve">Жұқтырмаған 1000 тұрғынға шаққанда АИТВ жұқтырған жаңа тұрғындардың анықталуы
(ОДМ ұлттық индикаторы 3.3.1)
</t>
    </r>
  </si>
  <si>
    <t>адам</t>
  </si>
  <si>
    <t>Іс-шара</t>
  </si>
  <si>
    <t>1 жасқа дейінгі балалардың қамтылуы</t>
  </si>
  <si>
    <t xml:space="preserve">пациенттердің қамтылуы </t>
  </si>
  <si>
    <t>Іс-шара 1. 1 жасқа дейінгі балаларды В вирустық гепатитке қарсы вакцинациялаумен қамту</t>
  </si>
  <si>
    <t>Мақсат. Көрсетілетін медициналық қызметтердің қолжетімділігі мен сапасын жақсарту</t>
  </si>
  <si>
    <t xml:space="preserve">Міндет 1. Өлім-жітімнің негізгі себептерін азайту
</t>
  </si>
  <si>
    <t>Пациенттерді қамту</t>
  </si>
  <si>
    <t>Жаңа туған нәрестелерді қамту</t>
  </si>
  <si>
    <t>Аудандық аурухана</t>
  </si>
  <si>
    <t>іс-шара</t>
  </si>
  <si>
    <t xml:space="preserve">Жаңа туған нәрестелерді </t>
  </si>
  <si>
    <t>ақпарат</t>
  </si>
  <si>
    <t>Іс-шара 1. Халықтың онкологиялық аурулардың алдын алу және емдеу бойынша хабардар болуын арттыру жөніндегі іс-шараларды қамтамасыз ету (онкүндіктер, айлықтар, семинарлар, дәрістер, дөңгелек үстелдер, БАҚ және әлеуметтік желілерде сөз сөйлеу)</t>
  </si>
  <si>
    <t>Іс-шара 2. Скринингтік зерттеулер жүргізу</t>
  </si>
  <si>
    <t>Іс-шара 1. Жаңа туған нәрестелерді БЦЖ вакцинациясымен кемінде 95% қамтуды қамтамасыз ету</t>
  </si>
  <si>
    <t>Міндет 2. Ана мен баланың денсаулығын қорғауды қамтамасыз ету</t>
  </si>
  <si>
    <t>Іс-шара 1 Перинаталдық скрининг жүргізу</t>
  </si>
  <si>
    <t>ДСБ басшысы және басқалар</t>
  </si>
  <si>
    <t>1000 тірі туылғандарға</t>
  </si>
  <si>
    <t>1000 адамға</t>
  </si>
  <si>
    <t>Іс-шара 1.Уақтылы вакцинация</t>
  </si>
  <si>
    <t>Іс-шара 1. (МСАК) ұйымдарының аумақтық учаскелерін патронаждық медбикелермен жасақтауды арттыру</t>
  </si>
  <si>
    <t>Іс-шара 1. Балалық шақ ұйымдарының мамандарының педиатрия және балалар хирургиясының өзекті мәселелері бойынша шет елдерде біліктілігін арттыру (анестезиолог-реаниматологтар, балалар және неонатальды хирургтар, балалар кардиохирургтары, тамыр, торакалды хирургтар, педиатрлар)</t>
  </si>
  <si>
    <t>100 мың тірі туылғандарға</t>
  </si>
  <si>
    <t>мамандар</t>
  </si>
  <si>
    <r>
      <t xml:space="preserve">Нәтиже көрсеткіші 2.5
</t>
    </r>
    <r>
      <rPr>
        <sz val="11"/>
        <rFont val="Times New Roman"/>
        <family val="1"/>
        <charset val="204"/>
      </rPr>
      <t>Аналар өлім-жітімін төмендету (ОДМ ұлттық индикаторы 3.1.1)</t>
    </r>
    <r>
      <rPr>
        <b/>
        <sz val="11"/>
        <rFont val="Times New Roman"/>
        <family val="1"/>
      </rPr>
      <t xml:space="preserve">
</t>
    </r>
  </si>
  <si>
    <r>
      <rPr>
        <sz val="11"/>
        <rFont val="Times New Roman"/>
        <family val="1"/>
        <charset val="204"/>
      </rPr>
      <t>Іс-шара 1.</t>
    </r>
    <r>
      <rPr>
        <b/>
        <sz val="11"/>
        <rFont val="Times New Roman"/>
        <family val="1"/>
      </rPr>
      <t xml:space="preserve">
</t>
    </r>
    <r>
      <rPr>
        <sz val="11"/>
        <rFont val="Times New Roman"/>
        <family val="1"/>
        <charset val="204"/>
      </rPr>
      <t>Жүкті әйелдерді 10 аптаға дейін есепке алуды қамтуды арттыру, экстрагениталды ауруларды уақтылы диагностикалау, емдеу және босанғанға дейінгі бақылаудың жеке жоспарын жасау үшін</t>
    </r>
  </si>
  <si>
    <t>10 аптаға дейінгі жүкті әйелдерді қамту</t>
  </si>
  <si>
    <t>Іс-шара 1. Босандыру ұйымдарын акушерлермен және орта медицина қызметкерлерімен жасақтау, босану кезіндегі акушерлер санын 1-ден 2 жүкті әйелге дейін жеткізе отыру</t>
  </si>
  <si>
    <t>Іс-шара 1.
Отбасын жоспарлау кабинеттерінің жұмысын жетілдіру, отбасын жоспарлау бойынша үйлестірушілерді даярлау, контрацептивтік құралдарды сатып алу</t>
  </si>
  <si>
    <t xml:space="preserve">Кеңес алғандар саны </t>
  </si>
  <si>
    <t>1000 тиісті халыққа, 15-17 жасар алығындағы жасөспірім қыздарға</t>
  </si>
  <si>
    <t>Іс-шара 1.  Амбулаториялық қызмет мамандарын экстрагениталды аурулары бар жүкті әйелдерді жүргізу, жүкті әйелдердегі анемияның дер кезінде алдын алу және емдеу бойынша үздіксіз оқыту және біліктілігін арттыру</t>
  </si>
  <si>
    <t xml:space="preserve"> Міндет 3. Халықтың санитариялық-эпидемиологиялық салауаттылығын қамтамасыз ету</t>
  </si>
  <si>
    <t>есептер саны</t>
  </si>
  <si>
    <t>10 000 ауыл халқына</t>
  </si>
  <si>
    <t>Бөлінген гранттар</t>
  </si>
  <si>
    <t>Міндет 2.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</si>
  <si>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t xml:space="preserve">ДСМ </t>
  </si>
  <si>
    <t>ДСБ басшысы, аудандық аурухананың бас дәрігері</t>
  </si>
  <si>
    <t>Іс-шара 1. Денсаулық сақтау мекемелерінің құрылысы және күрделі жөндеуі</t>
  </si>
  <si>
    <t>балл</t>
  </si>
  <si>
    <t>ЭЫДҰ есебі</t>
  </si>
  <si>
    <t>Мақсат. Мектеп жасына дейінгі балалардың дағдылары мен дағдыларын дамыту деңгейін арттыру</t>
  </si>
  <si>
    <r>
      <t xml:space="preserve">Нысаналы индикатор   1
</t>
    </r>
    <r>
      <rPr>
        <sz val="11"/>
        <rFont val="Times New Roman"/>
        <family val="1"/>
        <charset val="204"/>
      </rPr>
      <t>2 жастан 6 жасқа дейінгі балаларды мектепке дейінгі тәрбиемен және оқытумен қамту</t>
    </r>
  </si>
  <si>
    <t>Облыс әкімінің орынбасары ББ басшысы және басқалары.</t>
  </si>
  <si>
    <t>ДДҰ әкімшілік деректері</t>
  </si>
  <si>
    <r>
      <t xml:space="preserve">Нысаналы индикатор   2
</t>
    </r>
    <r>
      <rPr>
        <sz val="11"/>
        <rFont val="Times New Roman"/>
        <family val="1"/>
        <charset val="204"/>
      </rPr>
      <t>Меншік нысанына қарамастан тәрбие мен оқыту сапасын бағалау өлшем шарттарына сәйкес келетін мектепке дейінгіұйымдардың үлесі</t>
    </r>
  </si>
  <si>
    <t>ЖАО-ның ресми деректері</t>
  </si>
  <si>
    <t>Мектепке дейінгі біліммен қамтылмаған балалар санын азайту</t>
  </si>
  <si>
    <t>Облыс әкімінің орынбасары ББ басшысы және басқалары</t>
  </si>
  <si>
    <t>Мектепке дейінгі және мектеп алдындағы білім беру педагогтерінің кәсіби құзыреттілігін арттыру, білім беру процесіне заманауи тәсілдерді енгізу</t>
  </si>
  <si>
    <t>Міндет: Балалардың шығармашылық және зияткерлік әлеуетін дамыту нысандарының желісін кеңейту</t>
  </si>
  <si>
    <t>Іс-шара 1.
Мәдени-тынығу қызметін қолдау</t>
  </si>
  <si>
    <t>Облыс әкімінің орынбасары, МБ басшысы</t>
  </si>
  <si>
    <t>Үйірмелердің орташа жылдық саны</t>
  </si>
  <si>
    <t>Күршім ауданының әкімі</t>
  </si>
  <si>
    <t>Облыс әкімінің орынбасары ЖҚӘБҮБ басшысы және басқалары</t>
  </si>
  <si>
    <t>Мақсат. Халықты жұмыспен қамтуға жәрдемдесу және әлеуметтік қолдаудың атаулылығын күшейту</t>
  </si>
  <si>
    <t>Міндет 1. 3,3 млн. Астам азаматты жұмысқа орналастыру, оныңішінде жастар – 2,3 млн. адамнан кем емес</t>
  </si>
  <si>
    <t>оның ішінде жастар</t>
  </si>
  <si>
    <t>мың адам</t>
  </si>
  <si>
    <t>ЕХӘҚМ әкімшілік деректері</t>
  </si>
  <si>
    <t>Іс-шара 1. Жұмыссыздық деңгейі</t>
  </si>
  <si>
    <t>ЖҚӘБҮБ басшысы, аудан әкімі</t>
  </si>
  <si>
    <t xml:space="preserve">Іс-шара 2. Жұмыссыз азаматтарды субсидияланатын жұмыс орындарына жұмысқа орналастыру
</t>
  </si>
  <si>
    <t>Іс-шара 3. Халықтың әлеуметтік осал санаттарына жаңа бизнес-идеяларды іске асыру үшін 400 АЕК-ке дейін гранттар беру</t>
  </si>
  <si>
    <t>Іс-шара 4. Жұмыс берушілердің өтінімдері бойынша оқу ұйымдарында еңбек нарығында сұранысқа ие дағдылар бойынша жұмыссыз азаматтарды 1-ден 3 айға дейінгі мерзімге кәсіптік оқыту</t>
  </si>
  <si>
    <t>Іс-шара 5. Өңіраралық еңбек ұтқырлығы шеңберінде квотаға енгізілген қоныс аударушылар мен қандастарды (Оңтүстіктен Солтүстікке) тарту</t>
  </si>
  <si>
    <t>Іс-шара 6. Жұмыспен қамтуға жәрдемдесу шараларын әзірлеу және іске асыру</t>
  </si>
  <si>
    <t>Міндет 2. Атаулы әлеуметтік көмектің тиімділігін арттыру</t>
  </si>
  <si>
    <t>ЖҚӘБҮБ басшысы, ЕҰО директоры, аудан әкімі</t>
  </si>
  <si>
    <t>Іс-шара 1.Әлеуметтік қолдау шараларын атаулы және проактивті көрсету</t>
  </si>
  <si>
    <t>Іс-шара 2. Атаулы әлеуметтік көмек тағайындау кезеңінде 1 жастан 6 жасқа дейінгі балаларға ай сайынғы қосымша төлемді көрсету</t>
  </si>
  <si>
    <t>Міндет 3. Мемлекеттің әлеуметтік кепілдіктерін қамтамасыз ету</t>
  </si>
  <si>
    <t>Іс-шара 1. Кейбір азаматтар санаттарына мерекелік күндер мен атаулы даталарға әлеуметтік көмек көрсету</t>
  </si>
  <si>
    <t>Іс-шара 2. Мүгедектігі бар адамдарды оңалтудың техникалық құралдарымен және әлеуметтік қызметтермен қамтамасыз ету</t>
  </si>
  <si>
    <t>ОМО</t>
  </si>
  <si>
    <t>ҰЭМ</t>
  </si>
  <si>
    <t>Облыс әкімінің орынбасары, ББ, АШБ басшылары, қалалар мен аудандар әкімдіктері және т.б.</t>
  </si>
  <si>
    <t>Орындалған жұмыстар актісі</t>
  </si>
  <si>
    <r>
      <t xml:space="preserve">Іс-шара 1. 
</t>
    </r>
    <r>
      <rPr>
        <sz val="11"/>
        <rFont val="Times New Roman"/>
        <family val="1"/>
        <charset val="204"/>
      </rPr>
      <t>Ауылдарда мектептер салу</t>
    </r>
  </si>
  <si>
    <t>«Ю.А.Гагарин атындағы Күршім №1 орта мектебі» КММ үшін ангар типті спорт залының құрылысы</t>
  </si>
  <si>
    <t>ББ, ҚСҚБ басшылары, аудан әкімі, ҚБ</t>
  </si>
  <si>
    <r>
      <t xml:space="preserve">Бірлік ауылында 50 орындық мектептің құрылысы </t>
    </r>
    <r>
      <rPr>
        <i/>
        <sz val="11"/>
        <rFont val="Times New Roman"/>
        <family val="1"/>
        <charset val="204"/>
      </rPr>
      <t>(оффтейк-келісімшарт арқылы, ғимаратты 2026 жылға сатып алу жоспарланған)</t>
    </r>
  </si>
  <si>
    <t>Қыстау-Күршім ауылында 50 орындық мектеп құрылысы</t>
  </si>
  <si>
    <t>Ақши ауылында 50 орындық мектеп құрылысы</t>
  </si>
  <si>
    <r>
      <t xml:space="preserve">Іс-шара 2. 
</t>
    </r>
    <r>
      <rPr>
        <sz val="11"/>
        <rFont val="Times New Roman"/>
        <family val="1"/>
        <charset val="204"/>
      </rPr>
      <t>Ауылдардағы мектептерді күрделі жөндеу</t>
    </r>
  </si>
  <si>
    <t>ББ басшысы, аудан әкімдіктері және т.б.</t>
  </si>
  <si>
    <t>КММ "Құйған орта мектебі"</t>
  </si>
  <si>
    <t>ЖБ, ЖҚ</t>
  </si>
  <si>
    <t>ЖҚ</t>
  </si>
  <si>
    <t>РБ, ЖБ</t>
  </si>
  <si>
    <r>
      <t xml:space="preserve">Іс-шара 4. 
</t>
    </r>
    <r>
      <rPr>
        <sz val="11"/>
        <rFont val="Times New Roman"/>
        <family val="1"/>
        <charset val="204"/>
      </rPr>
      <t>Шалғайдағы ауылдық елді мекендерден балаларды тасымалдауды жүзеге асыру үшін автобустар (микроавтобустар) сатып алу</t>
    </r>
  </si>
  <si>
    <r>
      <t xml:space="preserve">Нәтиже көрсеткіші  1.2 
</t>
    </r>
    <r>
      <rPr>
        <sz val="11"/>
        <rFont val="Times New Roman"/>
        <family val="1"/>
        <charset val="204"/>
      </rPr>
      <t>Мектепке дейінгі мекемелердің ашылуы</t>
    </r>
  </si>
  <si>
    <t>Күршім ауылында сенімгерлік басқару арқылы балабақша ашу</t>
  </si>
  <si>
    <t>Облыс әкімінің орынбасары, ДСБ, ҚАҚБ басшылары, қалалар мен аудандардың әкімдіктері және т.б</t>
  </si>
  <si>
    <r>
      <rPr>
        <b/>
        <sz val="11"/>
        <rFont val="Times New Roman"/>
        <family val="1"/>
        <charset val="204"/>
      </rPr>
      <t xml:space="preserve">Іс-шара 1. </t>
    </r>
    <r>
      <rPr>
        <sz val="11"/>
        <rFont val="Times New Roman"/>
        <family val="1"/>
        <charset val="204"/>
      </rPr>
      <t xml:space="preserve">
Ауылдарда денсаулық сақтау мекемелерінің құрылысы</t>
    </r>
  </si>
  <si>
    <r>
      <t xml:space="preserve">Іс-шара 2. 
</t>
    </r>
    <r>
      <rPr>
        <sz val="11"/>
        <rFont val="Times New Roman"/>
        <family val="1"/>
        <charset val="204"/>
      </rPr>
      <t>Ауылдардағы медицина нысандарын күрделі жөндеу</t>
    </r>
  </si>
  <si>
    <t>Есеп</t>
  </si>
  <si>
    <t>Шығыс Қазақстан облысы Күршім ауданы Күршім ауылы Захаров көшесі 1а мекенжайында орналасқан Күршім аудандық ауруханасының №1, №2 лифтілеріне күрделі жөндеу жұмыстарын жүргізу (және мәйітхана)</t>
  </si>
  <si>
    <t>КМҚК «Күршім ауданының аудандық ауруханасы» ШҚО ДСБ-ның Б блогының бірінші және екінші қабаттарына күрделі жөндеу жұмыстарын жүргізу, мекенжайы: ШҚО, Күршім ауданы, Күршім ауылы, Захаров көшесі, 1А</t>
  </si>
  <si>
    <t>Шығыс Қазақстан облысы, Күршім ауылы, Захаров көшесі, 1А мекенжайындағы мәйітхана ғимаратын күрделі жөндеу</t>
  </si>
  <si>
    <r>
      <t xml:space="preserve">Нәтиже көрсеткіші  3.1 
</t>
    </r>
    <r>
      <rPr>
        <sz val="11"/>
        <rFont val="Times New Roman"/>
        <family val="1"/>
        <charset val="204"/>
      </rPr>
      <t>Бекітілген нормативтерге сәйкес келетін әлеуметтік объектілер санын ұлғайту</t>
    </r>
  </si>
  <si>
    <r>
      <rPr>
        <b/>
        <sz val="11"/>
        <rFont val="Times New Roman"/>
        <family val="1"/>
        <charset val="204"/>
      </rPr>
      <t xml:space="preserve">Іс-шара 1. </t>
    </r>
    <r>
      <rPr>
        <sz val="11"/>
        <rFont val="Times New Roman"/>
        <family val="1"/>
        <charset val="204"/>
      </rPr>
      <t xml:space="preserve">
Инватакси қызметі үшін автокөлік сатып алу</t>
    </r>
  </si>
  <si>
    <r>
      <t xml:space="preserve">Нәтиже көрсеткіші  4.1
</t>
    </r>
    <r>
      <rPr>
        <sz val="11"/>
        <rFont val="Times New Roman"/>
        <family val="1"/>
        <charset val="204"/>
      </rPr>
      <t>Мәдениет объектілерімен және қызметтерімен қамтамасыз етудің өсуі</t>
    </r>
  </si>
  <si>
    <t>Облыс әкімінің орынбасары, МБ басшысы, қалалар мен аудандардың әкімдіктері және т.б.</t>
  </si>
  <si>
    <t xml:space="preserve">Сарыөзен ауылының ауылдық клубының материалдық-техникалық базасын нығайту            </t>
  </si>
  <si>
    <t>Аудан әкімі</t>
  </si>
  <si>
    <t>Қаратоғай ауылындағы ауылдық клубтың материалдық-техникалық базасын нығайту</t>
  </si>
  <si>
    <t>Шығыс Қазақстан облысы Күршім ауданы Күршім ауылындағы мәдениет үйінің МТБ-сын (материалдық-техникалық базасын) нығайту</t>
  </si>
  <si>
    <r>
      <rPr>
        <b/>
        <sz val="11"/>
        <rFont val="Times New Roman"/>
        <family val="1"/>
        <charset val="204"/>
      </rPr>
      <t xml:space="preserve">Іс-шара 1. </t>
    </r>
    <r>
      <rPr>
        <sz val="11"/>
        <rFont val="Times New Roman"/>
        <family val="1"/>
        <charset val="204"/>
      </rPr>
      <t xml:space="preserve">
Ауылдарда спорт нысандарының құрылысы</t>
    </r>
  </si>
  <si>
    <t xml:space="preserve"> млн. теңге</t>
  </si>
  <si>
    <t>Күршім ауылында дене шынықтыру-сауықтыру кешенінің құрылысы</t>
  </si>
  <si>
    <t>Күршім ауданы Сарыөлең ауылында спорттық модуль құрылысы</t>
  </si>
  <si>
    <t>Облыс әкімінің орынбасары, ЖКАЖБ басшысы, қалалар мен аудандардың әкімдіктері және т.б</t>
  </si>
  <si>
    <r>
      <rPr>
        <b/>
        <sz val="11"/>
        <rFont val="Times New Roman"/>
        <family val="1"/>
        <charset val="204"/>
      </rPr>
      <t xml:space="preserve">Іс-шара 1. </t>
    </r>
    <r>
      <rPr>
        <sz val="11"/>
        <rFont val="Times New Roman"/>
        <family val="1"/>
        <charset val="204"/>
      </rPr>
      <t xml:space="preserve">
Жанармай құю станциясының (ЖҚС) құрылысы</t>
    </r>
  </si>
  <si>
    <t>Күршім ауданы Маралды ауылында жанармай құю станциясын (ЖҚС) ашу</t>
  </si>
  <si>
    <t>Күршім ауданы Сарыөлең ауылында жанармай құю станциясын (ЖҚС) ашу</t>
  </si>
  <si>
    <t>ЖКАЖБ басшысы, қалалар мен аудандардың әкімдіктері және т.б</t>
  </si>
  <si>
    <r>
      <rPr>
        <b/>
        <sz val="11"/>
        <rFont val="Times New Roman"/>
        <family val="1"/>
        <charset val="204"/>
      </rPr>
      <t xml:space="preserve">Іс-шара 2. </t>
    </r>
    <r>
      <rPr>
        <sz val="11"/>
        <rFont val="Times New Roman"/>
        <family val="1"/>
        <charset val="204"/>
      </rPr>
      <t xml:space="preserve">
ТҚКС құрылысы</t>
    </r>
  </si>
  <si>
    <t>Күршім ауданы Қаратоғай ауылында ТҚКС ашу</t>
  </si>
  <si>
    <t>Күршім ауданы Құйған ауылында ТҚКС ашу</t>
  </si>
  <si>
    <t>Күршім ауданы Барақ Батыр ауылында ТҚКС ашу</t>
  </si>
  <si>
    <r>
      <rPr>
        <b/>
        <sz val="11"/>
        <rFont val="Times New Roman"/>
        <family val="1"/>
        <charset val="204"/>
      </rPr>
      <t xml:space="preserve">Іс-шара 1. </t>
    </r>
    <r>
      <rPr>
        <sz val="11"/>
        <rFont val="Times New Roman"/>
        <family val="1"/>
        <charset val="204"/>
      </rPr>
      <t xml:space="preserve">
Кентішілік жолдарды жөндеу</t>
    </r>
  </si>
  <si>
    <t>Күршім ауданы - 46 жоба</t>
  </si>
  <si>
    <t xml:space="preserve">Қаратоғай ауылындағы кентішілік жолдарды орташа жөндеу </t>
  </si>
  <si>
    <t>Күршім ауылының көшелерін орташа жөндеу, 5 км</t>
  </si>
  <si>
    <t>Бірлік ауылының жолдарын орташа жөндеу, 3,0 км</t>
  </si>
  <si>
    <t>Бурабай ауылындағы Абай және Ұлан көшелерінің жолдарын орташа жөндеу, 2,7 км</t>
  </si>
  <si>
    <t>Ақши ауылындағы Ақжал көшесін орташа жөндеу (0,655 км)</t>
  </si>
  <si>
    <t>ШҚО Күршім ауданы Алғабас ауылының көшелерін орташа жөндеу</t>
  </si>
  <si>
    <t>ШҚО Күршім ауданы Қыстау Күршім ауылындағы Орталық көшесін орташа жөндеу (0,7 км)</t>
  </si>
  <si>
    <t>ШҚО Күршім ауданы Күршім ауылындағы Әкімжанов (1,4 км) және Малдыбаев (1,7 км) көшелерін орташа жөндеу</t>
  </si>
  <si>
    <t>ШҚО Күршім ауданы Күршім ауылындағы Маткаримов (1,6 км) және Білімбаев (1,5 км) көшелерін орташа жөндеу</t>
  </si>
  <si>
    <t>ШҚО Күршім ауданы Күршім ауылындағы Исабеков (1,2 км) және Бунтовских (1,4 км) көшелерін орташа жөндеу</t>
  </si>
  <si>
    <t>ШҚО Күршім ауданы Қойтас ауылындағы Көктөбе (1,2 км), Мектеп (0,5 км), Мусин (0,6 км) көшелерін орташа жөндеу</t>
  </si>
  <si>
    <t>ШҚО Күршім ауданы Бурабай ауылындағы Жағалау (1,2 км) және Барақ батыр (1,5 км) көшелеріне ағымдағы жөндеу жүргізу</t>
  </si>
  <si>
    <t>ШҚО Күршім ауданы Қайыңды ауылындағы Молдыбаев көшесін орташа жөндеу (1,1 км)</t>
  </si>
  <si>
    <t>ШҚО Күршім ауданы Сарыөлең ауылындағы Бейбітшілік (0,9 км), Абай (0,3 км), Төле Би (0,8 км), Әль-Фараби (1,4 км), Қабанбай батыр (0,4 км), Тұлпар (0,3 км), Абылайхан (0,8 км), Школьная (1,1 км) көшелерін орташа жөндеу</t>
  </si>
  <si>
    <t>ШҚО Күршім ауданы Сарыөлең ауылындағы Қазыбек би көшесіне ағымдағы жөндеу жүргізу (0,6 км)</t>
  </si>
  <si>
    <t>ШҚО Күршім ауданы Барақ батыр ауылындағы Бунтовских көшесін орташа жөндеу (2 км)</t>
  </si>
  <si>
    <t>ШҚО Күршім ауданы Барақ батыр ауылындағы Қ. Сұраужанұлы көшесіне ағымдағы жөндеу жүргізу (2 км)</t>
  </si>
  <si>
    <t>ШҚО Күршім ауданы Бірлік ауылындағы Абай көшесіне ағымдағы жөндеу жүргізу (1,8 км)</t>
  </si>
  <si>
    <t>ШҚО Күршім ауданы Барақ батыр ауылындағы №1, 2, 3, 4, 5, 6 көшелерге (4,2 км) ағымдағы жөндеу жүргізу</t>
  </si>
  <si>
    <t>ШҚО Күршім ауданы Бірлік ауылындағы №1, 2 көшелерге (0,6 км) ағымдағы жөндеу жүргізу</t>
  </si>
  <si>
    <t>ШҚО Күршім ауданы Қаратоғай ауылындағы І. Айтықов көшесіне ағымдағы жөндеу жүргізу (0,9 км)</t>
  </si>
  <si>
    <t>Күршім ауданы Құйған ауылындағы Горная (0,5 км) және Набережная (1 км) көшелерінің жолдарын орташа жөндеу</t>
  </si>
  <si>
    <t>ШҚО Күршім ауданы Бурабай ауылындағы Жағалау және Барақ батыр көшелерінің жолдарын орташа жөндеу (2,7 км)</t>
  </si>
  <si>
    <t>ШҚО Күршім ауданы Қаратоғай ауылындағы Қабанбай Батыр көшесін орташа жөндеу (0,220 км)</t>
  </si>
  <si>
    <t>ШҚО Күршім ауданы Қаратоғай ауылындағы Бауыржан Момышұлы көшесін орташа жөндеу (0,4 км)</t>
  </si>
  <si>
    <t>ШҚО Күршім ауданы Қаратоғай ауылындағы Мұқанов көшесіне ағымдағы жөндеу жүргізу (0,9 км)</t>
  </si>
  <si>
    <t>ШҚО Күршім ауданы Қаратоғай ауылындағы Қазыбек би көшесінің жолын орташа жөндеу (0,5 км)</t>
  </si>
  <si>
    <t>ШҚО Күршім ауданы Бірлік ауылындағы Абай көшесін орташа жөндеу (1,8 км)</t>
  </si>
  <si>
    <t>Күршім ауданы Бірлік ауылындағы Жамбыл көшесін орташа жөндеу (0,2 км)</t>
  </si>
  <si>
    <t>ШҚО Күршім ауданы Қаратоғай ауылындағы Жангельдин көшесінің жолын орташа жөндеу (0,7 км)</t>
  </si>
  <si>
    <t>ШҚО Күршім ауданы Бірлік ауылындағы Р. Рысбаев көшесін орташа жөндеу (0,8 км)</t>
  </si>
  <si>
    <t>ШҚО Күршім ауданы Қаратоғай ауылындағы І. Айтықов көшесіне орташа жөндеу жүргізу (0,9 км)</t>
  </si>
  <si>
    <t>ШҚО Күршім ауданы Қаратоғай ауылындағы Атаусыз (мешіт) көшесін орташа жөндеу (0,2 км)</t>
  </si>
  <si>
    <t>ШҚО Күршім ауданы Ақши ауылының көшелерін орташа жөндеу (1,145 км)</t>
  </si>
  <si>
    <t>ШҚО Күршім ауданы Күршім ауылындағы Абай көшесін орташа жөндеу (2,7 км)</t>
  </si>
  <si>
    <t>ШҚО Күршім ауданы Үшбұлақ ауылындағы Абай көшесін орташа жөндеу (1,4 км)</t>
  </si>
  <si>
    <t>Күршім ауданы Қайыңды ауылындағы Садовая (0,5 км), Интернациональная (1,1 км), Школьная (0,5 км), Береговая (0,5 км) көшелерінің жолдарын орташа жөндеу</t>
  </si>
  <si>
    <t>ШҚО Күршім ауданы Ақсуат (1,5 км), Аманат (1,0 км), Жолнұсқау (1,5 км) ауылдарының көшелері жолдарына орташа жөндеу жүргізу</t>
  </si>
  <si>
    <t>ШҚО Күршім ауданы Құйған ауылындағы Жақиянов (0,2 км), Қайырбаев (0,2 км) көшелері мен Исабеков және Қайырбаев көшелерінің арасындағы қиылысты (0,4 км) орташа жөндеу</t>
  </si>
  <si>
    <t>ШҚО Күршім ауданы Қаратоғай ауылындағы Мұқанов көшесіне орташа жөндеу жүргізу (0,9 км)</t>
  </si>
  <si>
    <t>Күршім ауылындағы Б. Момышұлы (0,5 км), Тәуелсіздік (0,6 км) көшелеріне орташа жөндеу жүргізу</t>
  </si>
  <si>
    <t>ШҚО Күршім ауданы Күршім ауылындағы Абылайхан көшесін орташа жөндеу (3 км)</t>
  </si>
  <si>
    <t>ШҚО Күршім ауданы Қайнар ауылындағы Атаусыз көшесінің жолын орташа жөндеу (1,5 км)</t>
  </si>
  <si>
    <t>Бурабай ауылындағы Ізгілік көшесінің жолдарына ағымдағы жөндеу жүргізу (0,8 км)</t>
  </si>
  <si>
    <t>Теректібұлақ ауылындағы Жабаев (0,5 км), Ынтымақ (0,3 км) көшелерінің жолдарына ағымдағы жөндеу жүргізу</t>
  </si>
  <si>
    <r>
      <t xml:space="preserve">Іс-шара 2. 
</t>
    </r>
    <r>
      <rPr>
        <sz val="11"/>
        <rFont val="Times New Roman"/>
        <family val="1"/>
        <charset val="204"/>
      </rPr>
      <t>Ауылдардағы көше бойын жарықтандыру құрылғыларын орнату</t>
    </r>
  </si>
  <si>
    <t>Күршім ауданы - 35 жоба</t>
  </si>
  <si>
    <t>Теректі бұлақ ауылында көше жарығын орнату, 1,1 км (36 тірек)</t>
  </si>
  <si>
    <t>Ақши ауылының Ақжал көшесіне көше жарығын орнату (0,66 км), 22 тірек</t>
  </si>
  <si>
    <t>Күршім ауылындағы Ибежанов, Малдыбаев, Зангин көшелерін жарықтандыруды орнату</t>
  </si>
  <si>
    <t>Қыстау-Күршім ауылындағы Орталық көшесіне жарық орнату (0,7 км, 27 тірек)</t>
  </si>
  <si>
    <t>Бурабай ауылында көше жарығын орнату, 5,1 км (77 тірек)</t>
  </si>
  <si>
    <t>Қойтас ауылындағы Мектеп (0,5 км) және Иманов (0,8 км) көшелеріне көше жарығын орнату</t>
  </si>
  <si>
    <t>Барақ батыр ауылының №1-6 көшелеріне (қиылыстарына) көше жарығын орнату (4,1 км)</t>
  </si>
  <si>
    <t>Бірлік ауылының №1, №2 көшелеріне (қиылыстарына) көше жарығын орнату (0,6 км)</t>
  </si>
  <si>
    <t>Қаратоғай ауылындағы Атаусыз 1 көшесіне (қосалқы станция), Атаусыз 2 көшесіне (мешіт) көше жарығының тіректерін орнату (0,8 км)</t>
  </si>
  <si>
    <t>Қаратоғай ауылындағы Бауыржан Момышұлы көшесіне көше жарығының тіректерін орнату (0,9 км)</t>
  </si>
  <si>
    <t>Күршім ауылындағы Шаяхметов (1,8 км), Достық (0,9 км) көшелері бойынша жарықтандыру желілерінің құрылысы</t>
  </si>
  <si>
    <t>Күршім ауылындағы Маткаримов (1,3 км), Духович (0,9 км), Білімбаев (1,5 км) көшелері бойынша жарықтандыру желілерінің құрылысы</t>
  </si>
  <si>
    <t>Қайыңды ауылындағы Садовая көшесіне жарық орнату (0,5 км, 10 тірек)</t>
  </si>
  <si>
    <t>Құйған ауылындағы Набережная көшесіне жарық орнату (1 км, 20 тірек)</t>
  </si>
  <si>
    <t>Бірлік ауылындағы Жамбыл көшесіне (4,5 км) көше жарығын сәйкестендіру</t>
  </si>
  <si>
    <t>Барақ батыр ауылындағы Достық көшесіне (2,5 км) көше жарығын сәйкестендіру</t>
  </si>
  <si>
    <t>Ақсуат ауылындағы Егінбайұлы көшесіне көше жарығын орнату (1,5 км)</t>
  </si>
  <si>
    <t>Құйған ауылындағы аудандық маңызы бар трассаның бойындағы Жақиянов көшесіне жарық орнату (2 км, 40 тірек)</t>
  </si>
  <si>
    <t>Топтерек ауылының Мектеп көшесіне көше жарығын орнату (0,7 км)</t>
  </si>
  <si>
    <t>Қаратоғай ауылындағы Жангельдин көшесіне көше жарығының тіректерін орнату (0,7 км)</t>
  </si>
  <si>
    <t>Қаратоғай ауылындағы І. Айтықов көшесіне көше жарығының тіректерін орнату (1,3 км)</t>
  </si>
  <si>
    <t>Теректі бұлақ ауылындағы Сарқытбай (0,5 км) және Кәсіподақ (0,3 км) көшелеріне көше жарығын орнату</t>
  </si>
  <si>
    <t>Ақсуат ауылындағы Байғабылұлы көшесіне (0,5 км) көше жарығын сәйкестендіру</t>
  </si>
  <si>
    <t>Қойтас ауылындағы Көктөбе (1,2 км), Көкорай (0,7 км) және Мусин (0,6 км) көшелеріне көше жарығын орнату</t>
  </si>
  <si>
    <t>Күршім ауылындағы Б. Момышұлы көшесіне жарық орнату (0,5 км)</t>
  </si>
  <si>
    <t>Қаратоғай ауылындағы Қазыбек би көшесіне көше жарығының тіректерін орнату (0,5 км)</t>
  </si>
  <si>
    <t>Қайыңды ауылындағы Школьная көшесіне жарық орнату (0,5 км, 10 тірек)</t>
  </si>
  <si>
    <t>Қайнар ауылындағы Атаусыз көшесіне жарық орнату (1,5 км, 12 тірек)</t>
  </si>
  <si>
    <t>Бурабай ауылындағы Ізгілік көшесіне көше жарығын орнату (0,9 км)</t>
  </si>
  <si>
    <t>Алғабас ауылындағы Студент (0,7 км), Бірінші май (0,5 км), Молодежная (0,6 км) көшелеріне көше жарығын орнату, 1,8 км</t>
  </si>
  <si>
    <t>Аманат ауылындағы Жаңаауыл (0,6 км) және Орталық (1,1 км) көшелеріне көше жарығын сәйкестендіру</t>
  </si>
  <si>
    <t>Жолнұсқау ауылындағы Жағалау көшесіне жарық орнату (1 км)</t>
  </si>
  <si>
    <t>переводится на казахский язык как:
Қаратоғай ауылындағы Қабанбай батыр көшесіне көше жарығының тіректерін орнату (0,4 км)</t>
  </si>
  <si>
    <t>Қаратоғай ауылындағы Мұқанов көшесіне көше жарығының тіректерін орнату (0,7 км)</t>
  </si>
  <si>
    <t>Бурабай ауылындағы №1, 2, 3, 4 көшелерге (қиылыстарға) көше жарығын орнату, 1,2 км</t>
  </si>
  <si>
    <t>Сомасы</t>
  </si>
  <si>
    <t>ЖКАЖБ, қалалар мен аудандардың әкімдіктері</t>
  </si>
  <si>
    <r>
      <rPr>
        <b/>
        <sz val="11"/>
        <rFont val="Times New Roman"/>
        <family val="1"/>
        <charset val="204"/>
      </rPr>
      <t xml:space="preserve">Іс-шара 1. </t>
    </r>
    <r>
      <rPr>
        <sz val="11"/>
        <rFont val="Times New Roman"/>
        <family val="1"/>
        <charset val="204"/>
      </rPr>
      <t xml:space="preserve">
Ауылдарда су құбыры желілерінің құрылысы</t>
    </r>
  </si>
  <si>
    <t>РБ, ОБ, ЖБ</t>
  </si>
  <si>
    <t>Күршім ауданы - 6 жоба</t>
  </si>
  <si>
    <t>Барақ батыр ауылында су құбыры желілерінің құрылысы</t>
  </si>
  <si>
    <t>Бірлік ауылында сумен жабдықтаудың жеткізуші желілерінің құрылысы</t>
  </si>
  <si>
    <t xml:space="preserve">Үшбұлақ ауылында сумен жабдықтаудың жеткізуші желілерінің құрылысы </t>
  </si>
  <si>
    <t xml:space="preserve">Топтерек ауылында су құбырының жеткізуші желілерінің құрылысы </t>
  </si>
  <si>
    <t>Қыстау Күршім ауылында су құбырының жеткізуші желілерінің құрылысы</t>
  </si>
  <si>
    <t>Ақши ауылында су құбырының жеткізуші желілерінің құрылысы</t>
  </si>
  <si>
    <t>Шығыс Қазақстан облысы Күршім ауданы Күршім ауылындағы жылу желілері мен №5 қазандықты (әкімдік) қайта жаңарту</t>
  </si>
  <si>
    <t>Шығыс Қазақстан облысы Күршім ауданы Күршім ауылындағы №1 қазандықты (аурухана) қайта жаңарту</t>
  </si>
  <si>
    <t>Шығыс Қазақстан облысы Күршім ауданы Күршім ауылындағы №5 қазандықты (әкімдік) қайта жаңарту</t>
  </si>
  <si>
    <t>Шығыс Қазақстан облысы Күршім ауданы Күршім ауылындағы жылу желілері мен №1 қазандықты (аурухана) қайта жаңарту</t>
  </si>
  <si>
    <t>Шығыс Қазақстан облысы Күршім ауданы Күршім ауылындағы №4 қазандыққа баратын жылу желілерін қайта жаңарту (610,5 м)</t>
  </si>
  <si>
    <t>Шығыс Қазақстан облысы Күршім ауданы Күршім ауылындағы №4 қазандыққа баратын жылу желілерін қайта жаңарту (610 м)</t>
  </si>
  <si>
    <t>ДШСБ басшысы, қалалар мен аудандардың әкімдіктері және т.б.</t>
  </si>
  <si>
    <t>Күршім ауданының Күршім, Қаратоғай, Бурабай, Ақсуат, Құйған, Маралды, Сарыөлең ауылдарындағы 7 полиция пунктінің МТБ-сын (материалдық-техникалық базасын) жасақтау</t>
  </si>
  <si>
    <r>
      <rPr>
        <b/>
        <sz val="11"/>
        <rFont val="Times New Roman"/>
        <family val="1"/>
        <charset val="204"/>
      </rPr>
      <t>Іс-шар 2.</t>
    </r>
    <r>
      <rPr>
        <sz val="11"/>
        <rFont val="Times New Roman"/>
        <family val="1"/>
      </rPr>
      <t xml:space="preserve">
ҚТҚ полигондарын салу</t>
    </r>
  </si>
  <si>
    <t>ТПРПБ басшысы, қалалар мен аудандардың әкімдіктері және т.б</t>
  </si>
  <si>
    <r>
      <rPr>
        <b/>
        <sz val="11"/>
        <rFont val="Times New Roman"/>
        <family val="1"/>
        <charset val="204"/>
      </rPr>
      <t>Іс-шара 1.</t>
    </r>
    <r>
      <rPr>
        <sz val="11"/>
        <rFont val="Times New Roman"/>
        <family val="1"/>
      </rPr>
      <t xml:space="preserve"> 
 Полиция пункттерінің материалдық-техникалық базасын нығайту</t>
    </r>
  </si>
  <si>
    <t>ШҚО Күршім ауданы Күршім ауылында полигон құрылысы үшін ЖСҚ әзірлеу</t>
  </si>
  <si>
    <t>ШҚО Күршім ауданы Күршім ауылында полигон салу</t>
  </si>
  <si>
    <t>Ақсуат, Маралды, Сарыөлең, Қаратоғай, Құйған ауылдарындағы ҚТҚ полигондарын сәйкестендіру</t>
  </si>
  <si>
    <t>Бурабай, Теректібұлақ, Ақши, Алғабас, Аманат, Барақ батыр, Бірлік, Жолнұсқау, Қайнар, Қайыңды, Қойтас, Қыстау-Күршім, Топтерек, Үшбұлақ ауылдарындағы ҚТҚ полигондарын сәйкестендіру</t>
  </si>
  <si>
    <t xml:space="preserve">ТПРПБ басшысы, қалалар мен аудандардың әкімдіктері және т.б.
</t>
  </si>
  <si>
    <t>Облыс әкімінің орынбасары, ТЖД  бастығы және т.б.</t>
  </si>
  <si>
    <t>Күршім ауданы Сарыөлең ауылы</t>
  </si>
  <si>
    <t>Облыс әкімінің орынбасары, қалалар мен аудандардың әкімдіктері</t>
  </si>
  <si>
    <r>
      <rPr>
        <b/>
        <sz val="11"/>
        <rFont val="Times New Roman"/>
        <family val="1"/>
        <charset val="204"/>
      </rPr>
      <t xml:space="preserve">Іс-шара 3. </t>
    </r>
    <r>
      <rPr>
        <sz val="11"/>
        <rFont val="Times New Roman"/>
        <family val="1"/>
        <charset val="204"/>
      </rPr>
      <t xml:space="preserve">
Сауда нысандарын ашу</t>
    </r>
  </si>
  <si>
    <t>Күршім ауылында азық-түлік супермаркетін ашу</t>
  </si>
  <si>
    <t>Күршім ауылында балалар киімдері дүкенін ашу</t>
  </si>
  <si>
    <t>Күршім ауылында құрылыс материалдары дүкенін ашу</t>
  </si>
  <si>
    <t>Күршім ауылында азық-түлік дүкенін ашу</t>
  </si>
  <si>
    <t>Маралды ауылында азық-түлік дүкенін ашу</t>
  </si>
  <si>
    <r>
      <rPr>
        <b/>
        <sz val="11"/>
        <rFont val="Times New Roman"/>
        <family val="1"/>
        <charset val="204"/>
      </rPr>
      <t xml:space="preserve">Іс-шара 4. </t>
    </r>
    <r>
      <rPr>
        <sz val="11"/>
        <rFont val="Times New Roman"/>
        <family val="1"/>
      </rPr>
      <t xml:space="preserve">
Ветеринария пункттерін салу</t>
    </r>
  </si>
  <si>
    <t>ШҚО Күршім ауданы Күршім ауылында ветеринария пунктін салу</t>
  </si>
  <si>
    <t>ШҚО Күршім ауданы Сарыөлең ауылында ветеринария пунктін салу</t>
  </si>
  <si>
    <t>ШҚО Күршім ауданы Қаратоғай ауылында ветеринария пунктін салу</t>
  </si>
  <si>
    <t>ШҚО Күршім ауданы Құйған ауылында ветеринария пунктін салу</t>
  </si>
  <si>
    <t>ШҚО Күршім ауданы Балықшы ауылында ветеринария пунктін салу</t>
  </si>
  <si>
    <r>
      <t xml:space="preserve">ТҰИ 15
</t>
    </r>
    <r>
      <rPr>
        <sz val="11"/>
        <rFont val="Times New Roman"/>
        <family val="1"/>
        <charset val="204"/>
      </rPr>
      <t>Халықтың экологиялық өмір сапасына қанағаттану деңгейі, %, 
облысбойынша</t>
    </r>
  </si>
  <si>
    <t xml:space="preserve">Облыс әкімінің орынбасары, ТПРПБ басшысы, ТКШБ  басшысы, қалалар мен аудандардың әкімдіктері және т.б. </t>
  </si>
  <si>
    <t>ЖАП</t>
  </si>
  <si>
    <t>Мақсат. Орман ресурстарын, жануарлар дүниесі ресурстарын, табиғи-қорық қоры объектілерін сақтау, ұтымды пайдалану және молықтыру</t>
  </si>
  <si>
    <t>Міндет 2. Ормандылықтың артуы</t>
  </si>
  <si>
    <t>Іс-шара 1. Экологиялық акциялар өткізу</t>
  </si>
  <si>
    <t>ЭТРМ-дегі ақпарат</t>
  </si>
  <si>
    <t>акциялар саны</t>
  </si>
  <si>
    <t>мың дана</t>
  </si>
  <si>
    <t>2. ҰЛТТЫҚ ҚАУІПСІЗДІК СТРАТЕГИЯСЫН ІСКЕ АСЫРУ (ҚҰПИЯ, ҚБП)</t>
  </si>
  <si>
    <t>3. ЖОСПАРЛАУДЫҢ ӨЗГЕ ДЕ ҚҰЖАТТАРЫН, МЕМЛЕКЕТТІК ФУНКЦИЯЛАРДЫ, ӨКІЛЕТТІКТЕРДІ ІСКЕ АСЫРУ ЖӘНЕ (НЕМЕСЕ) МЕМЛЕКЕТТІК ҚЫЗМЕТТЕР КӨРСЕТУ</t>
  </si>
  <si>
    <t>1-БАҒЫТ: 2030 ЖЫЛҒА ДЕЙІНГІ ОРНЫҚТЫ ДАМУ МАҚСАТТАРЫНЫҢ ҰЛТТЫҚ ИНДИКАТОРЛАРЫН ІСКЕ АСЫРУ</t>
  </si>
  <si>
    <t>Мақсат. 2030 жылға дейінгі Орнықты даму мақсаттарының индикаторларына қол жеткізу</t>
  </si>
  <si>
    <t xml:space="preserve">ПД бастығы, Облыс әкімінің орынбасары,  ДСБ басшысы және басқалар
қалалар мен аудандардың әкімдіктері
</t>
  </si>
  <si>
    <t>100 000 халыққа шаққанда</t>
  </si>
  <si>
    <t>ІІМ-нің әкімшілік деректері</t>
  </si>
  <si>
    <t>Облыс әкімінің орынбасары, ББ басшысы және т.б., қалалар мен аудандардың әкімдіктері</t>
  </si>
  <si>
    <t>Міндет. Халықтың осал топтары, оның ішінде мүгедектігі бар адамдар үшін барлық деңгейлерде білім алу және кәсіптік-техникалық даярлау үшін тең мүмкіндіктерді қамтамасыз ету</t>
  </si>
  <si>
    <t>Іс-шара 1. 
Даму мүмкіндіктері шектеулі балаларды арнайы психологиялық-педагогикалық қолдаумен және ерте түзетумен қамту</t>
  </si>
  <si>
    <t>жағдайлар</t>
  </si>
  <si>
    <t>ББ басшысы, қалалар мен аудандардың әкімдіктері</t>
  </si>
  <si>
    <t>Облыс әкімінің бірінші орынбасары, ПД бастығы және басқалар</t>
  </si>
  <si>
    <t>Міндет. Адам саудасын, жыныстық және қанаудың өзге де нысандарын қоса алғанда, қоғамдық және жеке салалардағы барлық әйелдер мен қыздарға қатысты зорлық-зомбылықтың барлық нысандарын жою</t>
  </si>
  <si>
    <t>Іс-шара 1.
Өңірлердегі жергілікті атқарушы органдардың қамқорлығымен ерте араласу және жеке істер бойынша зорлық-зомбылық жағдайына ден қою шеңберінде анықталған қауіп тобындағы әйелдер мен балаларға көмек көрсету жөніндегі ведомствоаралық өзара іс-қимылдың тұрақты жұмыс істейтін тетіктерін іске асыру</t>
  </si>
  <si>
    <t>ПД бастығы және басқалар</t>
  </si>
  <si>
    <t>Іс-шара 2. 
Тұрмыстық зорлық-зомбылық құрбандарының құқықтары мен заңды мүдделерін қамтамасыз етуге бағытталған профилактикалық іс-шараларды өткізу</t>
  </si>
  <si>
    <t xml:space="preserve">Облыс әкімінің орынбасары, Ішкі саясат бсқармасының басшысы және басқалар
қалалар мен аудандардыңәкімдіктері
</t>
  </si>
  <si>
    <t>ІББ, қалалар мен аудандардың әкімдіктері</t>
  </si>
  <si>
    <t>Қалалар мен аудандардың әкімдіктерінің ақпараты</t>
  </si>
  <si>
    <t>1000 уақытша жұмыс орнын құру</t>
  </si>
  <si>
    <t>Облыс әкімінің орынбасары, ЖТРАБ басшысы, қалалар мен аудандардың әкімдіктері</t>
  </si>
  <si>
    <r>
      <t xml:space="preserve">Нысаналы индикатор  11.2.1.1
</t>
    </r>
    <r>
      <rPr>
        <sz val="11"/>
        <rFont val="Times New Roman"/>
        <family val="1"/>
        <charset val="204"/>
      </rPr>
      <t>Жақсы және қанағаттанарлық жағдайдағы жергілікті маңызы бар жолдардың үлесі</t>
    </r>
  </si>
  <si>
    <t>Міндет. 2030 жылға қарай жол қозғалысы қауіпсіздігін арттыру, атап айтқанда, осал жағдайдағы адамдардың, әйелдердің, балалардың, мүгедектердің және қарттардың қажеттіліктеріне ерекше назар аудараотырып, қоғамдық көлікті пайдалануды кеңейту негізінде барлығының қауіпсіз, арзан, қолжетімді және экологиялық тұрақты көлік жүйелерін пайдалана алуын қамтамасыз ету</t>
  </si>
  <si>
    <t>Шығыс Қазақстан облысы Күршім ауданы Күршім ауылының айналма жолының құрылысы</t>
  </si>
  <si>
    <t xml:space="preserve">Облыс әкімінің орынбасары, ҚСҚҚБ басшысы және басқалар
қалалар мен аудандардың әкімдіктері
</t>
  </si>
  <si>
    <t>Міндет.Облыс тұрғындарын тұрғын үймен қамтамасыз ету</t>
  </si>
  <si>
    <t>2-БАҒЫТ: БАСҚА ЖОСПАРЛАУ ҚҰЖАТТАРЫН ІСКЕ АСЫРУ</t>
  </si>
  <si>
    <t>Мақсат 1. Есірткінің таралуын болдырмау</t>
  </si>
  <si>
    <t>Міндет: Нашақорлықтың алдын алу</t>
  </si>
  <si>
    <t>Қылмыс саны</t>
  </si>
  <si>
    <t>Құқықтық статистика</t>
  </si>
  <si>
    <t>Әкімшілік деректер ТЖБ</t>
  </si>
  <si>
    <t>Мақсат 5. Облыс тұрғындарын хабардар ету жүйесін кеңейту</t>
  </si>
  <si>
    <r>
      <t xml:space="preserve">Нысаналы индикатор   
</t>
    </r>
    <r>
      <rPr>
        <sz val="11"/>
        <rFont val="Times New Roman"/>
        <family val="1"/>
        <charset val="204"/>
      </rPr>
      <t>ТЖ қаупі төнген кезде халықты құлақтандыру деңгейі</t>
    </r>
  </si>
  <si>
    <t>қабылдау актісі</t>
  </si>
  <si>
    <t xml:space="preserve">
Сиренно-дыбыстық құрылғыны сатып алу (1 жиынтық)</t>
  </si>
  <si>
    <t>Кіршім ауданының әкімі</t>
  </si>
  <si>
    <t xml:space="preserve">Төтенше жағдайлар кезінде халықты құлақтандыру жүйесінің тиімділігін арттыру.
Сөйлеу модульдерін енгізу тек дабыл сигналын беріп қана қоймай, сонымен қатар халыққа іс-қимыл тәртібі туралы нақты дауыстық нұсқауларды беруге мүмкіндік береді, бұл ден қою уақытын қысқартуға, дүрбелеңнің алдын алуға және ықтимал шығындарды азайтуға ықпал етеді
</t>
  </si>
  <si>
    <t>Мақсат 6. Тіл мәдениетін арттыру</t>
  </si>
  <si>
    <t>Міндет. Мемлекеттік тілдің толыққанды қызметін қамтамасыз ету</t>
  </si>
  <si>
    <t>МБ басшысы, қалалар мен аудандардың әкімдері</t>
  </si>
  <si>
    <r>
      <t xml:space="preserve">Іс-шара 1. Мемлекеттік тілдің беделін арттыруға, қолдану аясын кеңейтуге және тіл мәдениетін жетілдіруге байланысты іс-шараларды ұйымдастыру және өткізу </t>
    </r>
    <r>
      <rPr>
        <i/>
        <sz val="11"/>
        <rFont val="Times New Roman"/>
        <family val="1"/>
        <charset val="204"/>
      </rPr>
      <t>(қазақ, орыс және ағылшын тілдерін еркін меңгергендер арасындағы «Мемлекеттік тіл – тәуелсіздік символы», «Тіл шебері» аудандық байқаулары және т.б.)</t>
    </r>
  </si>
  <si>
    <t>Мақсат 7: Дене шынықтырумен және спортпен жүйелі түрде айналысатын азаматтардың үлесін арттыру</t>
  </si>
  <si>
    <t>Міндет: Халықты дене шынықтырумен және спортпен тұрақты айналысуға тарту үшін жағдайлар жасау</t>
  </si>
  <si>
    <t>СҚҚБ, ДШСБ басшылары, Күршім ауданының әкімі</t>
  </si>
  <si>
    <t>Іс-шара 1. Күршім ауылындағы «Сартау» стадионына күрделі жөндеу жүргізу</t>
  </si>
  <si>
    <t>ТОХ,ЖБ</t>
  </si>
  <si>
    <t>Мақсат:Шығыс Қазақстан облысының эпизоотиялық салауаттылығын қамтамасыз ету</t>
  </si>
  <si>
    <t>Міндет:Ауыл шаруашылығы жануарларының аса қауіпті және жұқпалы ауруларына жол бермеу</t>
  </si>
  <si>
    <t>Іс-шара 1. 
Мал қорымдарын (биотермиялық шұңқырларды) салу (7 бірлік)</t>
  </si>
  <si>
    <t>Бурабай ауылында мал қорымын салу</t>
  </si>
  <si>
    <t>Ақсуат ауылында мал қорымын салу</t>
  </si>
  <si>
    <t>Құйған ауылында мал қорымын салу</t>
  </si>
  <si>
    <t>Маралды ауылында мал қорымын салу</t>
  </si>
  <si>
    <t>Сарыөлең ауылында мал қорымын салу</t>
  </si>
  <si>
    <t>Күршім ауылында мал қорымын салу</t>
  </si>
  <si>
    <t>Қаратоғай ауылында мал қорымын салу</t>
  </si>
  <si>
    <t>Барлық қаржылық ресурстар</t>
  </si>
  <si>
    <t>Қаржы ресурстарының жиынтығы, млн теңге</t>
  </si>
  <si>
    <t>Ветеринария басқармасының басшысы, қалалар мен аудандардың әкімдіктері және т.б</t>
  </si>
  <si>
    <t>Облыс әкімінің орынбасары, ДШСБ басшысы, қалалар мен аудандардың әкімдіктері және т.б.</t>
  </si>
  <si>
    <t xml:space="preserve">ЖҚҮӘББ, ЖҚАЖБ басшылары, қалалар мен аудандардың әкімдіктері және т.б.
</t>
  </si>
  <si>
    <t>Облыс әкімінің орынбасары, ББ, СҚҚЖҚБ басшылары, қалалар мен аудандардың әкімдіктері және т.б.</t>
  </si>
  <si>
    <t>УТ басшысы, қалалар мен аудандардың әкімдері</t>
  </si>
  <si>
    <t>Іс-шара саны</t>
  </si>
  <si>
    <t>1-БАҒЫТ: ЭКОНОМИКАНЫҢ БЕРІК ІРГЕТАСЫ</t>
  </si>
  <si>
    <t>Іс-шара 1. Бұқтырма су қоймасының жағасында 10 орындық қонақ үйлерді ашу</t>
  </si>
  <si>
    <t>Қамту үлесі</t>
  </si>
  <si>
    <r>
      <t>ТҰИ 11</t>
    </r>
    <r>
      <rPr>
        <sz val="11"/>
        <rFont val="Times New Roman"/>
        <family val="1"/>
        <charset val="204"/>
      </rPr>
      <t xml:space="preserve">
Табысы ең төменгі күн көріс деңгейінен төмен / кедейлік шегінен төмен халықтың үлесі,%, облыс бойынша</t>
    </r>
  </si>
  <si>
    <r>
      <t xml:space="preserve">ТҰИ 13
</t>
    </r>
    <r>
      <rPr>
        <sz val="11"/>
        <rFont val="Times New Roman"/>
        <family val="1"/>
        <charset val="204"/>
      </rPr>
      <t>Өңірлік стандарттар жүйесіне сәйкес әлеуметтік игіліктермен және қызметтермен қамтамасыз ету деңгейі, ауыл, облыс бойынша</t>
    </r>
  </si>
  <si>
    <t>«Автоклуб» көп функционалды жылжымалы мәдени орталығын сатып алу.</t>
  </si>
  <si>
    <r>
      <t xml:space="preserve">Нәтиже көрсеткіші 4.2
</t>
    </r>
    <r>
      <rPr>
        <sz val="11"/>
        <rFont val="Times New Roman"/>
        <family val="1"/>
        <charset val="204"/>
      </rPr>
      <t>1000 адамға халықтың спорттық инфрақұрылыммен қамтамасыз етілуі</t>
    </r>
  </si>
  <si>
    <t>ШҚО Күршім ауданы Теректібұлақ ауылындағы Мектеп (0,2 км), Алтай (0,5 км), Сарқытбаев (0,5 км) және Кәсіподақ (0,3 км) көшелеріне ағымдағы жөндеу жүргізу</t>
  </si>
  <si>
    <t>сомасы</t>
  </si>
  <si>
    <t>Іс-шара 1.
Халықты сиреналық-сөйлеу құрылғылары арқылы құлақтандыру деңгейі, оның ішінде:</t>
  </si>
  <si>
    <t>СИМ, ЕХӘҚМ, ҰЭМ, АШМ, ҚАРЖЫМИНІ, ҚМА, ӨҚМ, КМ, ЖИЦДМ, ӘДІЛЕТМИНІ, ҚНРДА, ҰБ, БҚДА, ЭМ, ЖАО</t>
  </si>
  <si>
    <t xml:space="preserve"> </t>
  </si>
  <si>
    <t>Музейге келушілер саны</t>
  </si>
  <si>
    <r>
      <rPr>
        <sz val="11"/>
        <rFont val="Times New Roman"/>
        <family val="1"/>
      </rPr>
      <t>2 518</t>
    </r>
  </si>
  <si>
    <r>
      <rPr>
        <sz val="11"/>
        <rFont val="Times New Roman"/>
        <family val="1"/>
      </rPr>
      <t>2 522</t>
    </r>
  </si>
  <si>
    <r>
      <rPr>
        <sz val="11"/>
        <rFont val="Times New Roman"/>
        <family val="1"/>
      </rPr>
      <t>2 525</t>
    </r>
  </si>
  <si>
    <r>
      <rPr>
        <sz val="11"/>
        <rFont val="Times New Roman"/>
        <family val="1"/>
      </rPr>
      <t>2 528</t>
    </r>
  </si>
  <si>
    <r>
      <t xml:space="preserve">Нәтиже көрсеткіші 1.2
</t>
    </r>
    <r>
      <rPr>
        <sz val="11"/>
        <rFont val="Times New Roman"/>
        <family val="1"/>
        <charset val="204"/>
      </rPr>
      <t>Балалар арасында семіздікпен сырқаттанушылықтың төмендеуі 
(0 – 14 жас, 100 мың тұрғынға) аудан байынша</t>
    </r>
  </si>
  <si>
    <r>
      <t xml:space="preserve">Нәтиже көрсеткіші 1.3
</t>
    </r>
    <r>
      <rPr>
        <sz val="11"/>
        <rFont val="Times New Roman"/>
        <family val="1"/>
      </rPr>
      <t>Психоактивті заттарды қолдану салдарынан психикалық және мінез-құлық бұзылыстарымен сырқаттанушылықтың төмендеуі аудан бойынша (ОДМ ұлттық индикаторы 3.5.1)</t>
    </r>
  </si>
  <si>
    <r>
      <t xml:space="preserve">Нәтиже көрсеткіші 2.3
</t>
    </r>
    <r>
      <rPr>
        <sz val="11"/>
        <rFont val="Times New Roman"/>
        <family val="1"/>
        <charset val="204"/>
      </rPr>
      <t>В гепатитімен сырқаттанушылықтың төмендеуі, аудан бойынша бойынша</t>
    </r>
    <r>
      <rPr>
        <b/>
        <sz val="11"/>
        <rFont val="Times New Roman"/>
        <family val="1"/>
      </rPr>
      <t xml:space="preserve">
</t>
    </r>
  </si>
  <si>
    <r>
      <t>Нәтиже көрсеткіші 1.3</t>
    </r>
    <r>
      <rPr>
        <sz val="11"/>
        <rFont val="Times New Roman"/>
        <family val="1"/>
      </rPr>
      <t xml:space="preserve">
0-I сатысында анықталған бастапқы қатерлі ісіктердің үлес салмағының өсуі аудан бойынша (ерте диагностика деңгейі)
</t>
    </r>
  </si>
  <si>
    <r>
      <t xml:space="preserve">Нәтиже көрсеткіші 1.4
</t>
    </r>
    <r>
      <rPr>
        <sz val="11"/>
        <rFont val="Times New Roman"/>
        <family val="1"/>
        <charset val="204"/>
      </rPr>
      <t>Туберкулезбен сырқаттанушылықтың төмендеуі, аудан бойынша (ОДМ ұлттық индикаторы 3.3.2)</t>
    </r>
    <r>
      <rPr>
        <b/>
        <sz val="11"/>
        <rFont val="Times New Roman"/>
        <family val="1"/>
      </rPr>
      <t xml:space="preserve">
</t>
    </r>
  </si>
  <si>
    <r>
      <t xml:space="preserve">Нәтиже көрсеткіші 2.1
</t>
    </r>
    <r>
      <rPr>
        <sz val="11"/>
        <rFont val="Times New Roman"/>
        <family val="1"/>
        <charset val="204"/>
      </rPr>
      <t>Нәресте өлімінің төмендеуі, аудан бойынша</t>
    </r>
  </si>
  <si>
    <t>Іс-шара 2. Жаңа туған нәрестелерге аудиологиялық скрининг жүргізу</t>
  </si>
  <si>
    <r>
      <t xml:space="preserve">Нәтиже көрсеткіші 2.2
</t>
    </r>
    <r>
      <rPr>
        <sz val="11"/>
        <rFont val="Times New Roman"/>
        <family val="1"/>
        <charset val="204"/>
      </rPr>
      <t xml:space="preserve">Неонаталдық өлім-жітімнің төмендеуі, аудан бойынша </t>
    </r>
    <r>
      <rPr>
        <sz val="11"/>
        <rFont val="Times New Roman"/>
        <family val="1"/>
      </rPr>
      <t xml:space="preserve">
(ОДМ ұлттық индикаторы 3.2.2)</t>
    </r>
  </si>
  <si>
    <r>
      <t xml:space="preserve">Нәтиже көрсеткіші 2.3
</t>
    </r>
    <r>
      <rPr>
        <sz val="11"/>
        <rFont val="Times New Roman"/>
        <family val="1"/>
        <charset val="204"/>
      </rPr>
      <t xml:space="preserve">Балаларды 1 жасқа дейін проактивті бақылаумен және скринингтермен қамтуды ұлғайту, аудан бойынша </t>
    </r>
    <r>
      <rPr>
        <b/>
        <sz val="11"/>
        <rFont val="Times New Roman"/>
        <family val="1"/>
      </rPr>
      <t xml:space="preserve">
</t>
    </r>
  </si>
  <si>
    <r>
      <t xml:space="preserve">Нәтиже көрсеткіші 2.4
</t>
    </r>
    <r>
      <rPr>
        <sz val="11"/>
        <rFont val="Times New Roman"/>
        <family val="1"/>
      </rPr>
      <t>Бес жасқа дейінгі балалардың өлім-жітім коэффициенті, аудан бойынша (ОДМ ұлттық индикаторы 3.2.1)</t>
    </r>
  </si>
  <si>
    <r>
      <t xml:space="preserve">Нәтиже көрсеткіші 2.6
</t>
    </r>
    <r>
      <rPr>
        <sz val="11"/>
        <rFont val="Times New Roman"/>
        <family val="1"/>
        <charset val="204"/>
      </rPr>
      <t>Әйелдерді прегравидарлық даярлықпен қамтуды ұлғайту, аудан бойынша</t>
    </r>
  </si>
  <si>
    <r>
      <t xml:space="preserve">Нәтиже көрсеткіші 2.7
</t>
    </r>
    <r>
      <rPr>
        <sz val="11"/>
        <rFont val="Times New Roman"/>
        <family val="1"/>
        <charset val="204"/>
      </rPr>
      <t>Бала көтеретін жастағы әйелдерді (15-49 жас) заманауи контрацепциямен қамту, аудан бойынша</t>
    </r>
  </si>
  <si>
    <r>
      <t xml:space="preserve">Нәтиже көрсеткіші 2.8
</t>
    </r>
    <r>
      <rPr>
        <sz val="11"/>
        <rFont val="Times New Roman"/>
        <family val="1"/>
        <charset val="204"/>
      </rPr>
      <t>Жасөспірімдер арасында туудың төмендеуі, 15-17 жас аралығындағы 1000 қыз балаға, аудан бойынша</t>
    </r>
  </si>
  <si>
    <r>
      <t xml:space="preserve">Нәтиже көрсеткіші 2.9
</t>
    </r>
    <r>
      <rPr>
        <sz val="11"/>
        <rFont val="Times New Roman"/>
        <family val="1"/>
        <charset val="204"/>
      </rPr>
      <t>15-49 жас аралығындағы жүкті әйелдер арасында анемия жиілігінің төмендеуі, аудан бойынша (ОДМ ұлттық индикаторы 2.2.3)</t>
    </r>
  </si>
  <si>
    <r>
      <t xml:space="preserve">Нәтиже көрсеткіші 3.1
</t>
    </r>
    <r>
      <rPr>
        <sz val="11"/>
        <rFont val="Times New Roman"/>
        <family val="1"/>
        <charset val="204"/>
      </rPr>
      <t>Ұлттық бағдарламаларға енгізілген барлық вакциналармен иммундаумен қамтылған халықтың нысаналы тобының үлесі кемінде 95%, аудан бойынша (Национальный индикатор ЦУР 3.b.1)</t>
    </r>
  </si>
  <si>
    <t>Міндет 4. Медицина кадрларын даярлау сапасын арттыру және медицина ғылымындамыту</t>
  </si>
  <si>
    <r>
      <t xml:space="preserve">Нәтиже көрсеткіші 2.1
</t>
    </r>
    <r>
      <rPr>
        <sz val="11"/>
        <rFont val="Times New Roman"/>
        <family val="1"/>
        <charset val="204"/>
      </rPr>
      <t>Медициналық ұйымдар ғимараттарының тозу деңгейін төмендету, аудан бойынша</t>
    </r>
    <r>
      <rPr>
        <b/>
        <sz val="11"/>
        <rFont val="Times New Roman"/>
        <family val="1"/>
      </rPr>
      <t xml:space="preserve">
</t>
    </r>
  </si>
  <si>
    <t>Міндет. Тәрбиеленушілердің біліктіліктері мен дағдыларының даму деңгейін арттыру</t>
  </si>
  <si>
    <t>Іс-шара 2. Мемлекеттік шығармашылық тапсырысты жан басына шаққандағы қаржыландыру, аудан бойынша</t>
  </si>
  <si>
    <t>Міндет. Ауыл және қала тұрғындары үшін жайлы орта қалыптастыру</t>
  </si>
  <si>
    <r>
      <t xml:space="preserve">Нәтиже көрсеткіші 12.1
</t>
    </r>
    <r>
      <rPr>
        <sz val="11"/>
        <rFont val="Times New Roman"/>
        <family val="1"/>
        <charset val="204"/>
      </rPr>
      <t>Ауылдық жерлердегі учаскелік полиция пунктерінің санын көбейту</t>
    </r>
  </si>
  <si>
    <r>
      <rPr>
        <sz val="11"/>
        <rFont val="Times New Roman"/>
        <family val="1"/>
      </rPr>
      <t>Заместитель акима области, руководитель УЭЖКХ,
акиматы городов и районов</t>
    </r>
  </si>
  <si>
    <r>
      <t xml:space="preserve">Нысаналы индикатор   4.5.1.1.
</t>
    </r>
    <r>
      <rPr>
        <sz val="11"/>
        <rFont val="Times New Roman"/>
        <family val="1"/>
        <charset val="204"/>
      </rPr>
      <t>Инклюзивті білім беру үшін жағдай жасаған білім беру ұйымдарының үлесі, аудан бойынша</t>
    </r>
  </si>
  <si>
    <t>Іс-шара 1.                                                                                   «Жасыл ел» жобасы аясында жұмысқа орналастыру</t>
  </si>
  <si>
    <t>Міндет 3. Инфекциялық аурулардың алдын алу үшін тәртіптік қауіп факторларын төмендету</t>
  </si>
  <si>
    <r>
      <rPr>
        <b/>
        <sz val="11"/>
        <rFont val="Times New Roman"/>
        <family val="1"/>
        <charset val="204"/>
      </rPr>
      <t xml:space="preserve">Іс-шара 1. </t>
    </r>
    <r>
      <rPr>
        <sz val="11"/>
        <rFont val="Times New Roman"/>
        <family val="1"/>
        <charset val="204"/>
      </rPr>
      <t xml:space="preserve">
Ауылдарда мектепке дейінгі мекемелердің құрылысы және ашылуы</t>
    </r>
  </si>
  <si>
    <r>
      <t xml:space="preserve">Нәтиже көрсеткіші 12.2.
</t>
    </r>
    <r>
      <rPr>
        <sz val="11"/>
        <rFont val="Times New Roman"/>
        <family val="1"/>
        <charset val="204"/>
      </rPr>
      <t>Ауылдық жерлерде өрт сөндіру бекеттерінің санын көбейту</t>
    </r>
  </si>
  <si>
    <r>
      <t xml:space="preserve">ТҰИ 31
</t>
    </r>
    <r>
      <rPr>
        <sz val="11"/>
        <rFont val="Times New Roman"/>
        <family val="1"/>
        <charset val="204"/>
      </rPr>
      <t>НКИ-дың жалпы көлеміндегі сыртқы инвестициялардың үлесі, %, облыс бойынша</t>
    </r>
  </si>
  <si>
    <r>
      <t>Нәтиже көрсеткіші  1.1</t>
    </r>
    <r>
      <rPr>
        <sz val="11"/>
        <rFont val="Times New Roman"/>
        <family val="1"/>
      </rPr>
      <t xml:space="preserve">
Жұмысқа орналастырылған азаматтардың саны, облыс бойынша</t>
    </r>
  </si>
  <si>
    <t>Міндет 1. Халықты экологиялық акциялар мен бастамаларға тарту</t>
  </si>
  <si>
    <t>ШҚО Күршім ауданы Күршім ауылында қатты тұрмыстық қалдықтарды бөлек жинауға арналған контейнерлер сатып алу (10 дана)</t>
  </si>
  <si>
    <t>Міндет. Қауіпсіз жол қозғалысын қамтамасыз ету жөнінде шаралар қабылдау, жол-көлік оқиғалары салдарынан қайтыс болғандар мен жарақаттар санын азайту</t>
  </si>
  <si>
    <t>Міндет. Жұмыс істемейтін, оқымайтын және кәсіби дағдыларды игермейтін жастардың үлесін айтарлықтай азайту</t>
  </si>
  <si>
    <t>Іс-шара 1. Мектептерде балалар мен жасөспірімдерге репродуктивті және психикалық денсаулықты қорғау мәселелері бойынша кеңес беруді ұйымдастыру</t>
  </si>
  <si>
    <t>Р. Нұрланұлы</t>
  </si>
  <si>
    <t>Күршім ауданы әкімінің орынбасары</t>
  </si>
  <si>
    <t>Орынд: Г. Жанаева</t>
  </si>
  <si>
    <t>4-бөлім. Негізгі бағыттар, мақсаттар, нысаналы индикаторлар, міндеттер, нәтижелер көрсеткіштері және ресурстар</t>
  </si>
  <si>
    <r>
      <t xml:space="preserve">Нәтежие көрсеткіші 1.1
</t>
    </r>
    <r>
      <rPr>
        <sz val="11"/>
        <rFont val="Times New Roman"/>
        <family val="1"/>
      </rPr>
      <t>Етті өңдеу үлесі облыс бойынша</t>
    </r>
  </si>
  <si>
    <r>
      <t xml:space="preserve">Нәтежие көрсеткіші 1.2
</t>
    </r>
    <r>
      <rPr>
        <sz val="11"/>
        <rFont val="Times New Roman"/>
        <family val="1"/>
        <charset val="204"/>
      </rPr>
      <t>Сүт өңдеу үлесі облыс бойынша</t>
    </r>
  </si>
  <si>
    <r>
      <t xml:space="preserve">Нәтежие көрсеткіші 1.3
</t>
    </r>
    <r>
      <rPr>
        <sz val="11"/>
        <rFont val="Times New Roman"/>
        <family val="1"/>
      </rPr>
      <t>Майлы дақылдарды өңдеу үлесі (күнбағы</t>
    </r>
    <r>
      <rPr>
        <sz val="11"/>
        <rFont val="Times New Roman"/>
        <family val="1"/>
        <charset val="204"/>
      </rPr>
      <t>с) облыс бойынша</t>
    </r>
  </si>
  <si>
    <r>
      <t xml:space="preserve">Нәтежие көрсеткіші 1.4
</t>
    </r>
    <r>
      <rPr>
        <sz val="11"/>
        <rFont val="Times New Roman"/>
        <family val="1"/>
      </rPr>
      <t xml:space="preserve">Қарақұмық өңдеу үлесі, облыс бойынша
</t>
    </r>
  </si>
  <si>
    <t xml:space="preserve">Ет өндірісі </t>
  </si>
  <si>
    <t>Күршім ауданы Күршім өзеніндегі «Төре тоғам» магистральды каналдары бар су алу торабын қайта жаңғырту</t>
  </si>
  <si>
    <t>ШҚО Күршім ауданындағы «Жауғашты» магистральды каналын қайта жаңғырту</t>
  </si>
  <si>
    <t>Облыс әкімінің орынбасары, СҚҚБ басшысы,  Күршім ауданының әкімі</t>
  </si>
  <si>
    <t>Су ресурстарын тиімді басқару</t>
  </si>
  <si>
    <t>16.</t>
  </si>
  <si>
    <t>001</t>
  </si>
  <si>
    <t>кв. см.</t>
  </si>
  <si>
    <t>символы</t>
  </si>
  <si>
    <t>минуты</t>
  </si>
  <si>
    <t>Жұмыспен қамту және әлеуметтік бағдарламалар бөлімі</t>
  </si>
  <si>
    <t>Мәдениет, тілдерді дамыту, дене шынықтыру және спорт бөлімі</t>
  </si>
  <si>
    <t>Жер қатынастары бөлімі</t>
  </si>
  <si>
    <t>Кәсіпкерлік және ауыл шаруашылығы бөлімі</t>
  </si>
  <si>
    <t>Ішкі саясат бөлімі</t>
  </si>
  <si>
    <t>Экономика және қаржы бөлімі</t>
  </si>
  <si>
    <t>Аудандық мәслихат аппараты</t>
  </si>
  <si>
    <t>Аудан әкімінің аппараты</t>
  </si>
  <si>
    <t>Ауданның емлекеттік мекемелерді күтіп ұстау</t>
  </si>
  <si>
    <t>Орындалуы туралы есеп</t>
  </si>
  <si>
    <t>Мемлекеттік саясатты жергілікті деңгейде іске асыру</t>
  </si>
  <si>
    <t>Білім бөлімі</t>
  </si>
  <si>
    <t xml:space="preserve"> Күршім ауданы ЖҚБ </t>
  </si>
  <si>
    <t>Күршім ауданы ББ</t>
  </si>
  <si>
    <t>Күршім ауданы К және АШБ</t>
  </si>
  <si>
    <t>Күршім ауданы ІСБ</t>
  </si>
  <si>
    <t>Аудан  мәслихаты</t>
  </si>
  <si>
    <t>Аудан әкімшілігі</t>
  </si>
  <si>
    <t>Күршім ауданы ЖҚ және ӘББ</t>
  </si>
  <si>
    <t>Күршім ауданы Э және ҚБ</t>
  </si>
  <si>
    <t>Мақсат: Мемлекеттік қызметтерді көрсетудің және мемлекеттік органдар жұмысының тиімділігін арттыру</t>
  </si>
  <si>
    <t>Міндет 1. Мемлекеттік аппарат жұмысының қағидаттары мен құрылымын жаңғырту, мемлекеттік органдар жұмысының сервистік моделін одан әрі дамыту</t>
  </si>
  <si>
    <t>Міндет 2. Бұқаралық ақпарат құралдарында ұсынылатын мемлекеттік саясат туралы ақпараттың сапасына, толықтығына, ашықтығына және қолжетімділігіне азаматтардың қанағаттану деңгейін арттыру.</t>
  </si>
  <si>
    <t>ІСБ басшысы</t>
  </si>
  <si>
    <r>
      <rPr>
        <b/>
        <sz val="11"/>
        <rFont val="Times New Roman"/>
        <family val="1"/>
        <charset val="204"/>
      </rPr>
      <t xml:space="preserve">Іс-шара 1. 
</t>
    </r>
    <r>
      <rPr>
        <sz val="11"/>
        <rFont val="Times New Roman"/>
        <family val="1"/>
        <charset val="204"/>
      </rPr>
      <t>Шығыс Қазақстан облысының қалалары мен аудандарының аумағында таралатын мерзімді баспа басылымдарында (газетте) ақпараттық материалдарды дайындау және орналастыру</t>
    </r>
  </si>
  <si>
    <r>
      <rPr>
        <b/>
        <sz val="11"/>
        <rFont val="Times New Roman"/>
        <family val="1"/>
        <charset val="204"/>
      </rPr>
      <t xml:space="preserve">Іс-шара 2. </t>
    </r>
    <r>
      <rPr>
        <sz val="11"/>
        <rFont val="Times New Roman"/>
        <family val="1"/>
        <charset val="204"/>
      </rPr>
      <t xml:space="preserve">
Республикалық және өңірлік маңызы бар мәселелерді қамтитын ақпараттық материалдарды интернет-ресурста дайындау және орналастыру</t>
    </r>
  </si>
  <si>
    <r>
      <rPr>
        <b/>
        <sz val="11"/>
        <rFont val="Times New Roman"/>
        <family val="1"/>
        <charset val="204"/>
      </rPr>
      <t>Іс-шара 3.</t>
    </r>
    <r>
      <rPr>
        <sz val="11"/>
        <rFont val="Times New Roman"/>
        <family val="1"/>
        <charset val="204"/>
      </rPr>
      <t xml:space="preserve">
Шығыс Қазақстан облысының телеарналарында сюжеттерді, ақпараттық-сараптамалық бағдарламаларды дайындау және орналастыру</t>
    </r>
  </si>
  <si>
    <t>ЖБ,РБ</t>
  </si>
  <si>
    <t>Халықтың мемлекеттік бағдарламалар, көрсетілетін қызметтер және бағдарламалық құжаттар туралы хабардар болу деңгейіне қол жеткізу</t>
  </si>
  <si>
    <t>Шкала бойынша деңгей</t>
  </si>
  <si>
    <t>Дүниежүзілік банктің халықаралық статистикасы</t>
  </si>
  <si>
    <t>ҰЭМ, Мүдделі мемлекеттік органдар</t>
  </si>
  <si>
    <t>Күршім ауданы МТДДШ және СБ</t>
  </si>
  <si>
    <t xml:space="preserve">Сәулет, құрылыс, тұрғын үй, коммуналдық шаруашылық, жолаушылар көлігі және автомобиль жолдары бөлім </t>
  </si>
  <si>
    <t>Күршім ауданы СҚТҮҚШЖК және АЖБ</t>
  </si>
  <si>
    <t>Орталық аудандық аурухана</t>
  </si>
  <si>
    <t>Күршім ауданы ОАА</t>
  </si>
  <si>
    <r>
      <t xml:space="preserve">ТҰИ 39
</t>
    </r>
    <r>
      <rPr>
        <sz val="11"/>
        <rFont val="Times New Roman"/>
        <family val="1"/>
        <charset val="204"/>
      </rPr>
      <t>Дүниежүзілік банктің Мемлекеттік басқару тиімділігі индексінің мәні (-2,5-тен 2,5-ке дейінгі шкала бойынша)</t>
    </r>
  </si>
  <si>
    <t>Мемлекеттік инвестициялық жоба</t>
  </si>
  <si>
    <t>Міндет. Экономикада инновацияларды белсенді енгізу</t>
  </si>
  <si>
    <t>Мақсат. Ұлттық инновациялық жүйені дамыту</t>
  </si>
  <si>
    <t>Мақсат. Ішкі туризмді дамыту үшін қолайлы туристік ортаны қалыптастыру</t>
  </si>
  <si>
    <t>Міндет. Бәсекеге қабілетті туристік индустрияны қалыптастыру</t>
  </si>
  <si>
    <t>Мақсат. Қазақстанның елдік туристік брендін қалыптастыру және оның оң имиджін қалыптастыру</t>
  </si>
  <si>
    <t>Міндет. Шетелдік туристерді тарту</t>
  </si>
  <si>
    <t>Мақсат. Сауда саласындағы көлеңкелі экономиканы төмендету</t>
  </si>
  <si>
    <t>Міндет. Әлеуметтік маңызы бар азық-түлік тауарларының бағасын тежеу</t>
  </si>
  <si>
    <t>Мақсат. АӨК субъектілерінің бәсекеге қабілеттілігін арттыру үшін жағдайлар жасау</t>
  </si>
  <si>
    <t>Міндет.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</si>
  <si>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087</t>
  </si>
  <si>
    <t>Іс-шара 1.
«Ауыл аманаты» халықтың табысын арттыру бағдарламасын іске асыру</t>
  </si>
  <si>
    <r>
      <rPr>
        <b/>
        <sz val="11"/>
        <rFont val="Times New Roman"/>
        <family val="1"/>
        <charset val="204"/>
      </rPr>
      <t>Нәтиже көрсеткіші.</t>
    </r>
    <r>
      <rPr>
        <sz val="11"/>
        <rFont val="Times New Roman"/>
        <family val="1"/>
        <charset val="204"/>
      </rPr>
      <t xml:space="preserve">
«Ауыл аманаты» аясында құрылатын кооперативтер саны.</t>
    </r>
  </si>
  <si>
    <t>Іс-шара 1. Күршім ауылында көкөніс өңдеу цехын ашу, жылдық қуаттылығы - 30 тонна (көкөністерді консервілеу, томат пастасын өндіру)</t>
  </si>
  <si>
    <t>Ауылдық округ әкімі, ЖК Нұрпейісов</t>
  </si>
  <si>
    <t>Ауылдық округ әкімі, АШБ, Сұлтан ШҚ Чупенов Марат</t>
  </si>
  <si>
    <t>Ауылдық округ әкімі, ЖК Алексеев Ю</t>
  </si>
  <si>
    <t>Ауылдық округ әкімі, ЖК</t>
  </si>
  <si>
    <t>Іс-шара 3. Құйған ауылында дүкен мен кафе ашу</t>
  </si>
  <si>
    <t>Іс-шара 4. Күршім ауылында дүкен ашу</t>
  </si>
  <si>
    <t>Іс-шара 5. Көтерме сауда базарының ашылуы</t>
  </si>
  <si>
    <r>
      <t xml:space="preserve">Нысаналы индикатор.                                                                          </t>
    </r>
    <r>
      <rPr>
        <sz val="11"/>
        <rFont val="Times New Roman"/>
        <family val="1"/>
        <charset val="204"/>
      </rPr>
      <t>Жалпы өңірлік өнімнен ҒЗТКЖ-ға ішкі шығындардың үлесі облыс бойынша</t>
    </r>
  </si>
  <si>
    <t>Концерттер өткізу</t>
  </si>
  <si>
    <t>Аудан әкімі,  "Төре - Тоғам" ЖШС</t>
  </si>
  <si>
    <t xml:space="preserve">МБ басшысы, аудан әкімі </t>
  </si>
  <si>
    <t>Іс-шара 2. Креативті индустрия субъектілері арасында жыл сайынғы негізде іс-шаралар өткізу арқылы жұртшылықты креативті экономика саласына тарту, оның ішінде:</t>
  </si>
  <si>
    <t>Іс-шара 4. Кітапханаға келушілер саны</t>
  </si>
  <si>
    <t xml:space="preserve">Аудан әкімі </t>
  </si>
  <si>
    <t>Күршім ауданы бойынша</t>
  </si>
  <si>
    <t>Іс-шара 1. 
Халықаралық туризм күні іс-шарасын өткізу</t>
  </si>
  <si>
    <r>
      <t xml:space="preserve">ТҰИ 5
</t>
    </r>
    <r>
      <rPr>
        <sz val="11"/>
        <rFont val="Times New Roman"/>
        <family val="1"/>
      </rPr>
      <t>Халықтың ақшалай шығындары құрылымындағы азық-түлік тауарларына жұмсалған шығыстардың үлесі облыс бойынша, %</t>
    </r>
  </si>
  <si>
    <t>Іс-шара 1. Тоқсан сайын бағаларға мониторинг жүргізу</t>
  </si>
  <si>
    <t>Аудан әкімі, К және АШ бөлімнің басшысы</t>
  </si>
  <si>
    <t>ЖАО</t>
  </si>
  <si>
    <t>ауылдық округ әкімдері</t>
  </si>
  <si>
    <t>Аудан әкімінің орынбасары, К және АШ бөлімі</t>
  </si>
  <si>
    <t>Ауылдық округ әкімі, ЖК Альжапаров Дидар</t>
  </si>
  <si>
    <t>Көтерме-бөлшек сауда</t>
  </si>
  <si>
    <t>Облыс әкімінің орынбасары, КӨБ басшысы және т.б.</t>
  </si>
  <si>
    <r>
      <t xml:space="preserve">ТҰИ 26
</t>
    </r>
    <r>
      <rPr>
        <sz val="11"/>
        <rFont val="Times New Roman"/>
        <family val="1"/>
        <charset val="204"/>
      </rPr>
      <t>Орналастыру орындарымен қызмет көрсетілетін ішкі туристер саны, облыс бойынша</t>
    </r>
  </si>
  <si>
    <t>Бюджеттен тыс қаражат</t>
  </si>
  <si>
    <t>Іс-шара 3. «Шығыс салбурыны» халықаралық фестивалін, «Аяз Ата, Ақшақар», «Туған ел – алтын бесігім» республикалық фестивальдерін және басқа да іс-шараларды өткізу</t>
  </si>
  <si>
    <t>ТБ басшысы, аудан әкімі</t>
  </si>
  <si>
    <t>Іс-шара 2. 
Шетелдік туркомпаниялар үшін туристік көрікті жерлер бойынша ақпараттық тур ұйымдастыру</t>
  </si>
  <si>
    <t>К және АШ бөлімінің басшысы, ауылдық округ әкімі</t>
  </si>
  <si>
    <t>Іс-шара 2. 40 басқа арналған сүт-тауар фермасының құрылысы (СПК Сәду Әрін)</t>
  </si>
  <si>
    <t>Іс-шара 1. Қаратоғай ауылында сүт өңдеу цехының ашылуы</t>
  </si>
  <si>
    <t>К және АШ бөлімі, Әйгүл ШҚ Садуов Б. О.</t>
  </si>
  <si>
    <t>мың. Тонна</t>
  </si>
  <si>
    <t>Іс-шара 1. Күршім ауылында қарақұмық өңдеу цехының ашылуы</t>
  </si>
  <si>
    <t>Күршім ауданының 4 каналындағы суармалы жерлерді қамтамасыз ету үшін су шаруашылығы жүйелері мен құрылыстарын қайта жаңғырту (Кержачий, Саратовский, Алтайский, Сарыолен)</t>
  </si>
  <si>
    <r>
      <t xml:space="preserve">ТҰИ 30
</t>
    </r>
    <r>
      <rPr>
        <sz val="11"/>
        <rFont val="Times New Roman"/>
        <family val="1"/>
        <charset val="204"/>
      </rPr>
      <t>Негізгі капиталға инвестициялар (НКИ), ЖІӨ-ден %, облыс бойынша</t>
    </r>
  </si>
  <si>
    <t>Аудан әкімінің орынбасары, АК және АШ бөлімінің басшысы</t>
  </si>
  <si>
    <t xml:space="preserve">Ауылдық округ әкімі, ЖК «Рахман» </t>
  </si>
  <si>
    <t>Ауылдық округ әкімі, Қойлыбаева Альмира</t>
  </si>
  <si>
    <t>Аудан әкімінің орынбасары, К және АШ бөлімінің басшысы</t>
  </si>
  <si>
    <t>Іс-шара 2.                                                                                       Инвестициялық жобаларды іске асыру «Ертіс» ӘКК» АҚ</t>
  </si>
  <si>
    <t>Іс-шара 3. Күршім ауылында QazaqOil ЖҚС ашу</t>
  </si>
  <si>
    <t>Іс-шара 4. Жолнұсқау ауылында балық шабақтарын өсіру цехын ашу</t>
  </si>
  <si>
    <t>Іс-шара 5. Аманат ауылында балық шабақтарын өсіру цехын ашу</t>
  </si>
  <si>
    <t>Облыс әкімінің орынбасары, АШБ, аудан әкімдіктері, «Ертіс» ӘКК» АҚ, «AMANAT» партиясы</t>
  </si>
  <si>
    <t>ЖҚ және қарыз қаражаты</t>
  </si>
  <si>
    <t>15.</t>
  </si>
  <si>
    <r>
      <rPr>
        <b/>
        <sz val="11"/>
        <rFont val="Times New Roman"/>
        <family val="1"/>
        <charset val="204"/>
      </rPr>
      <t>Мероприятие 1.</t>
    </r>
    <r>
      <rPr>
        <sz val="11"/>
        <rFont val="Times New Roman"/>
        <family val="1"/>
      </rPr>
      <t xml:space="preserve">
Реализация мероприятий по повышению роли женщин в общественно-политической жизни страны, создание равных возможностей для самореализации</t>
    </r>
  </si>
  <si>
    <t>Мақсат. Қоғамдық тыныс-тіршіліктің барлық салаларында тең жағдайлар мен мүмкіндіктер жасау және азаматтық қоғамды дамыту</t>
  </si>
  <si>
    <t>Міндет. Гендерлік теңдік институтын нығайту</t>
  </si>
  <si>
    <t>ІСБ, аудан әкімі</t>
  </si>
  <si>
    <t>ЖБ, ОБ</t>
  </si>
  <si>
    <r>
      <t>Іс-шара 1</t>
    </r>
    <r>
      <rPr>
        <sz val="11"/>
        <rFont val="Times New Roman"/>
        <family val="1"/>
      </rPr>
      <t xml:space="preserve">
Мемлекеттік мекемелерді күтіп ұстау</t>
    </r>
  </si>
  <si>
    <r>
      <t xml:space="preserve">ТҰИ 6
</t>
    </r>
    <r>
      <rPr>
        <sz val="11"/>
        <rFont val="Times New Roman"/>
        <family val="1"/>
      </rPr>
      <t>Туғандағы күтілетін өмір сүру ұзақтығы, жылдар, облыс бойынша</t>
    </r>
  </si>
  <si>
    <t>Іс-шара 2. Спортпен шұғылданатын халық санының артуы.</t>
  </si>
  <si>
    <t>Іс-шара 3. Дене белсенділігін және дұрыс тамақтануды насихаттау</t>
  </si>
  <si>
    <t>Іс-шара 1. Тұрғындарды АИТВ инфекциясына тексерумен қамту</t>
  </si>
  <si>
    <t>Іс-шара 2. В вирустық гепатиті ауруымен ауырған науқастарды емдеу</t>
  </si>
  <si>
    <t>Іс-шара 1. Аудан халқына вакцинация жүргізу</t>
  </si>
  <si>
    <t>ДСБ басшысы және аудандық аурухана</t>
  </si>
  <si>
    <r>
      <t xml:space="preserve">Нәтиже көрсеткіші 4.1
</t>
    </r>
    <r>
      <rPr>
        <sz val="11"/>
        <rFont val="Times New Roman"/>
        <family val="1"/>
        <charset val="204"/>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көтеру, аудан бойынша</t>
    </r>
  </si>
  <si>
    <r>
      <t xml:space="preserve">ТҰИ 7-9
</t>
    </r>
    <r>
      <rPr>
        <sz val="11"/>
        <rFont val="Times New Roman"/>
        <family val="1"/>
      </rPr>
      <t>PISA тестілеуі негізіндегі орта білім беру нәтижелерінің сапасы (оқу сауаттылығы, математикалық сауаттылық, жаратылыстану-ғылыми сауаттылық), ШҚО бойынша</t>
    </r>
  </si>
  <si>
    <t>22-24</t>
  </si>
  <si>
    <t>Іс-шара 1. Медицина қызметкерлерінің біліктілігін арттыру мақсатында оқыту жағын қарастыру</t>
  </si>
  <si>
    <t>Іс-шара 1. Күршім ауылында сенімгерлік басқару арқылы балабақша ашу</t>
  </si>
  <si>
    <t>Аудан әкімінің орынбасары, ББ</t>
  </si>
  <si>
    <t>Іс-шара 1. Мектепке дейінгі ұйымдар мен мектепалды сыныптары педагогтерінің біліктілігін арттыру курстарын өткізу</t>
  </si>
  <si>
    <r>
      <t xml:space="preserve">Нәтиже көрсеткіші  1.1 
</t>
    </r>
    <r>
      <rPr>
        <sz val="11"/>
        <rFont val="Times New Roman"/>
        <family val="1"/>
        <charset val="204"/>
      </rPr>
      <t>Бекітілген нормативтерге сәйкес келетін мектептер санын ұлғайту
аудан бойынша</t>
    </r>
  </si>
  <si>
    <t>РБ, ОБ</t>
  </si>
  <si>
    <r>
      <t>Іс-шара 3. М</t>
    </r>
    <r>
      <rPr>
        <sz val="11"/>
        <rFont val="Times New Roman"/>
        <family val="1"/>
        <charset val="204"/>
      </rPr>
      <t>атериалдық-техникалық базаны нығайту (жаңа модификациялы пәндік кабинеттерді ашу)</t>
    </r>
  </si>
  <si>
    <t>ББ басшысы, аудан әкімі</t>
  </si>
  <si>
    <t>«Сарыөлең орта мектебі» КММ-не автобус сатып алу</t>
  </si>
  <si>
    <t>«Қаратоғай орта мектебі» КММ-не автобус сатып алу</t>
  </si>
  <si>
    <r>
      <t xml:space="preserve">Нәтеже көрсеткіші 2.1 
</t>
    </r>
    <r>
      <rPr>
        <sz val="11"/>
        <rFont val="Times New Roman"/>
        <family val="1"/>
        <charset val="204"/>
      </rPr>
      <t>Бекітілген нормативтерге сәйкес келетін медициналық ұйымдар санын көбейту</t>
    </r>
  </si>
  <si>
    <t>ББ басшысы, аудан әкімінің орынбасары</t>
  </si>
  <si>
    <t>Күршім ауданы Құйған ауылында ФАП ғимаратының құрылысы</t>
  </si>
  <si>
    <t>Күршім ауданы Бірлік ауылында медициналық пункт құрылысы</t>
  </si>
  <si>
    <t>ДСБ, аудандық аурухана басшысы, аудан әкімі</t>
  </si>
  <si>
    <t>Шығыс Қазақстан облысы Күршім ауданы Бурабай ауылындағы дәрігерлік амбулатория ғимаратын күрделі жөндеу</t>
  </si>
  <si>
    <r>
      <rPr>
        <b/>
        <sz val="11"/>
        <rFont val="Times New Roman"/>
        <family val="1"/>
        <charset val="204"/>
      </rPr>
      <t>Іс-шара 3.</t>
    </r>
    <r>
      <rPr>
        <sz val="11"/>
        <rFont val="Times New Roman"/>
        <family val="1"/>
      </rPr>
      <t xml:space="preserve"> 
Денсаулық сақтау мекемелерінің материалдық-техникалық базасын нығайту</t>
    </r>
  </si>
  <si>
    <t>ДСБ, ҚАҚБ, аудандық аурухана басшысы, аудан әкімі</t>
  </si>
  <si>
    <t>ДСБ, ҚАҚБ, аудандық аурухана басшысы</t>
  </si>
  <si>
    <r>
      <rPr>
        <b/>
        <sz val="11"/>
        <rFont val="Times New Roman"/>
        <family val="1"/>
        <charset val="204"/>
      </rPr>
      <t xml:space="preserve">Іс-шара 1. </t>
    </r>
    <r>
      <rPr>
        <sz val="11"/>
        <rFont val="Times New Roman"/>
        <family val="1"/>
      </rPr>
      <t xml:space="preserve">
Мәдениет нысандарының МТБ-сын нығайту</t>
    </r>
  </si>
  <si>
    <t>ДСБ басшысы, М,ТДБДШжәнеС бөлімінің басшысы, аудан әкімінің орынбасары</t>
  </si>
  <si>
    <t>Күршім ауданы Қаратоғай ауылында спорттық модуль құрылысы</t>
  </si>
  <si>
    <t>ДШСБ, СҚҚЖҚБ басшылары, аудан әкімі</t>
  </si>
  <si>
    <t>Аудан әкімі, КжәнеАШ бөлімінің басшысы, ауылдық округ әкімдері</t>
  </si>
  <si>
    <t>Күршім ауданы Күршім ауылындағы ЖҚС жұмысын қайта бастау және жаңғырту</t>
  </si>
  <si>
    <r>
      <t xml:space="preserve">Нәтиже көрсеткіші  7.2 
</t>
    </r>
    <r>
      <rPr>
        <sz val="11"/>
        <rFont val="Times New Roman"/>
        <family val="1"/>
        <charset val="204"/>
      </rPr>
      <t>Нормативтік жағдайдағы кентішілік автокөлік жолдарының үлесі, облыс бойынша</t>
    </r>
  </si>
  <si>
    <t>ЖКАЖБ, Қ,ТҮКШ,ЖКжәнеАЖ басшысы,аудан әкімі</t>
  </si>
  <si>
    <r>
      <t xml:space="preserve">Нәтежие көрсеткіші 8.1 
</t>
    </r>
    <r>
      <rPr>
        <sz val="11"/>
        <rFont val="Times New Roman"/>
        <family val="1"/>
        <charset val="204"/>
      </rPr>
      <t>Халықтың сумен жабдықтау қызметтеріне қолжетімділігі</t>
    </r>
  </si>
  <si>
    <t>24.</t>
  </si>
  <si>
    <t>Кжәне АШБ басшысы, ауылдық округ әкімдері</t>
  </si>
  <si>
    <t>Ветеринария басқармасының басшысы, құрылыс бөлімінің басшысы, аудан әкімі</t>
  </si>
  <si>
    <t>Мақсат. Коммуналдық секторды дамыту арқылы тұрғын үй-коммуналдық қызметтердің сапасын арттыру</t>
  </si>
  <si>
    <t>Міндет 1. Тұтынушыларды жылумен жабдықтау қызметтерін көрсету сенімділігін арттыру</t>
  </si>
  <si>
    <r>
      <t xml:space="preserve">Нысаналы индикатор </t>
    </r>
    <r>
      <rPr>
        <sz val="11"/>
        <rFont val="Times New Roman"/>
        <family val="1"/>
      </rPr>
      <t>Халықты қалдықтарды жинау және шығару жөніндегі қызметтермен қамтамасыз ету, %
(ТДМ 11.6.1 ұлттық индикаторы) облыс бойынша</t>
    </r>
  </si>
  <si>
    <r>
      <rPr>
        <b/>
        <sz val="11"/>
        <rFont val="Times New Roman"/>
        <family val="1"/>
        <charset val="204"/>
      </rPr>
      <t xml:space="preserve">Іс-шара 3. </t>
    </r>
    <r>
      <rPr>
        <sz val="11"/>
        <rFont val="Times New Roman"/>
        <family val="1"/>
      </rPr>
      <t xml:space="preserve">
ҚТҚ полигондарын экологиялық талаптар мен санитарлық қағидаларға сәйкес келтіру</t>
    </r>
  </si>
  <si>
    <t>Мероприятие 1.
Проведение ОПМ (Безопасная дорога, Опасный водитель, Пешеход, Внимание -Дети, Перевозчик, Пьяный водитель)</t>
  </si>
  <si>
    <t>Стат. ақпат</t>
  </si>
  <si>
    <r>
      <t xml:space="preserve">Нысаналы индикатор   5.2.1.1
</t>
    </r>
    <r>
      <rPr>
        <sz val="11"/>
        <rFont val="Times New Roman"/>
        <family val="1"/>
        <charset val="204"/>
      </rPr>
      <t>Отбасы-тұрмыстық саладағы әйелдер мен кәмелетке толмағандарға қатысты жасалған құқық бұзушылықтар саны облыс бойынша</t>
    </r>
  </si>
  <si>
    <r>
      <t>Нысаналы индикатор 4.5.1.2</t>
    </r>
    <r>
      <rPr>
        <sz val="11"/>
        <rFont val="Times New Roman"/>
        <family val="1"/>
      </rPr>
      <t xml:space="preserve"> 
Үш ауысымды мектептердің үлесі, %</t>
    </r>
  </si>
  <si>
    <r>
      <t>Нысаналы индикатор 4.5.1.3</t>
    </r>
    <r>
      <rPr>
        <sz val="11"/>
        <rFont val="Times New Roman"/>
        <family val="1"/>
      </rPr>
      <t xml:space="preserve"> 
Апаттық жағдайдағы мектептердің үлесі, %</t>
    </r>
  </si>
  <si>
    <t>ҰБДҚ деректері</t>
  </si>
  <si>
    <t>Облыс әкімінің орынбасары, ББ басшысы және т.б.
қалалар мен аудандардың әкімдіктері</t>
  </si>
  <si>
    <r>
      <t xml:space="preserve">Нысаналы индикатор   3.6.1.
</t>
    </r>
    <r>
      <rPr>
        <sz val="11"/>
        <rFont val="Times New Roman"/>
        <family val="1"/>
        <charset val="204"/>
      </rPr>
      <t>Жол-көлік оқиғалары салдарынан болатын өлім-жітім</t>
    </r>
    <r>
      <rPr>
        <b/>
        <sz val="11"/>
        <rFont val="Times New Roman"/>
        <family val="1"/>
      </rPr>
      <t xml:space="preserve"> </t>
    </r>
    <r>
      <rPr>
        <sz val="11"/>
        <rFont val="Times New Roman"/>
        <family val="1"/>
        <charset val="204"/>
      </rPr>
      <t>облыс бойынша</t>
    </r>
  </si>
  <si>
    <r>
      <t xml:space="preserve">Нысаналы индикатор   8.6.1
</t>
    </r>
    <r>
      <rPr>
        <sz val="11"/>
        <rFont val="Times New Roman"/>
        <family val="1"/>
        <charset val="204"/>
      </rPr>
      <t>Оқымайтын, жұмыс істемейтін және кәсіби дағдыларды игермейтін жастардың үлесі (15 пен 35 жасар алығындағы)</t>
    </r>
    <r>
      <rPr>
        <b/>
        <sz val="11"/>
        <rFont val="Times New Roman"/>
        <family val="1"/>
      </rPr>
      <t xml:space="preserve"> облыс бойынша</t>
    </r>
  </si>
  <si>
    <r>
      <t xml:space="preserve">Нысаналы индикатор   11.3.1
</t>
    </r>
    <r>
      <rPr>
        <sz val="11"/>
        <rFont val="Times New Roman"/>
        <family val="1"/>
        <charset val="204"/>
      </rPr>
      <t>Бір тұрғынға тұрғын үймен қамтамасыз ету облыс бойынша</t>
    </r>
  </si>
  <si>
    <t>Іс-шара 1. Жеке салымшылар есебінен және "Бір қабатты шығыс" бойынша тұрғын үй құрылысы</t>
  </si>
  <si>
    <r>
      <t xml:space="preserve">Нәтиже көрсеткіші 1.                                                               </t>
    </r>
    <r>
      <rPr>
        <sz val="11"/>
        <rFont val="Times New Roman"/>
        <family val="1"/>
        <charset val="204"/>
      </rPr>
      <t>Есірткі құқық бұзушылықтары анықталды</t>
    </r>
    <r>
      <rPr>
        <b/>
        <sz val="11"/>
        <rFont val="Times New Roman"/>
        <family val="1"/>
      </rPr>
      <t xml:space="preserve"> облыс бойынша</t>
    </r>
  </si>
  <si>
    <r>
      <t xml:space="preserve">Нәтиже көрсеткіші 
</t>
    </r>
    <r>
      <rPr>
        <sz val="11"/>
        <rFont val="Times New Roman"/>
        <family val="1"/>
        <charset val="204"/>
      </rPr>
      <t>Мемлекеттік тілді меңгерген халықтың үлесі</t>
    </r>
    <r>
      <rPr>
        <b/>
        <sz val="11"/>
        <rFont val="Times New Roman"/>
        <family val="1"/>
      </rPr>
      <t xml:space="preserve"> облыс бойынша</t>
    </r>
  </si>
  <si>
    <t>оның ішінде жастар Күршім ауданы бойынша</t>
  </si>
  <si>
    <t>Іс-шара 1. Елді мекен аумағында екпелерді отырғызу.</t>
  </si>
  <si>
    <r>
      <t xml:space="preserve">Нәтиже көрсеткіші 
</t>
    </r>
    <r>
      <rPr>
        <sz val="11"/>
        <rFont val="Times New Roman"/>
        <family val="1"/>
        <charset val="204"/>
      </rPr>
      <t>Мемлекеттік тілді меңгерген халықтың үлесі облыс бойынша</t>
    </r>
  </si>
  <si>
    <r>
      <t xml:space="preserve">Нәтиже көрсеткіші 2.1
</t>
    </r>
    <r>
      <rPr>
        <sz val="11"/>
        <rFont val="Times New Roman"/>
        <family val="1"/>
      </rPr>
      <t>Жұқтырмаған 1000 тұрғынға шаққанда АИТВ жұқтырған жаңа тұрғындардың анықталуы
(ОДМ ұлттық индикаторы 3.3.1)</t>
    </r>
  </si>
  <si>
    <r>
      <t>Нәтиже көрсеткіші 1.3</t>
    </r>
    <r>
      <rPr>
        <sz val="11"/>
        <rFont val="Times New Roman"/>
        <family val="1"/>
      </rPr>
      <t xml:space="preserve">
0-I сатысында анықталған бастапқы қатерлі ісіктердің үлес салмағының өсуі аудан бойынша (ерте диагностика деңгейі)</t>
    </r>
  </si>
  <si>
    <r>
      <t xml:space="preserve">Нәтиже көрсеткіші 1.4
</t>
    </r>
    <r>
      <rPr>
        <sz val="11"/>
        <rFont val="Times New Roman"/>
        <family val="1"/>
        <charset val="204"/>
      </rPr>
      <t>Туберкулезбен сырқаттанушылықтың төмендеуі, аудан бойынша (ОДМ ұлттық индикаторы 3.3.2)</t>
    </r>
  </si>
  <si>
    <r>
      <t xml:space="preserve">Нәтиже көрсеткіші 2.3
</t>
    </r>
    <r>
      <rPr>
        <sz val="11"/>
        <rFont val="Times New Roman"/>
        <family val="1"/>
        <charset val="204"/>
      </rPr>
      <t xml:space="preserve">Балаларды 1 жасқа дейін проактивті бақылаумен және скринингтермен қамтуды ұлғайту, аудан бойынша </t>
    </r>
  </si>
  <si>
    <r>
      <t xml:space="preserve">Нәтиже көрсеткіші 1.                                                               </t>
    </r>
    <r>
      <rPr>
        <sz val="11"/>
        <rFont val="Times New Roman"/>
        <family val="1"/>
        <charset val="204"/>
      </rPr>
      <t>Есірткі құқық бұзушылықтары анықталды</t>
    </r>
    <r>
      <rPr>
        <b/>
        <sz val="11"/>
        <rFont val="Times New Roman"/>
        <family val="1"/>
      </rPr>
      <t xml:space="preserve"> </t>
    </r>
    <r>
      <rPr>
        <sz val="11"/>
        <rFont val="Times New Roman"/>
        <family val="1"/>
        <charset val="204"/>
      </rPr>
      <t>облыс бойынша</t>
    </r>
  </si>
  <si>
    <t>Жоспарлы кезен</t>
  </si>
  <si>
    <r>
      <t xml:space="preserve">Нысаналы индикатор </t>
    </r>
    <r>
      <rPr>
        <sz val="11"/>
        <rFont val="Times New Roman"/>
        <family val="1"/>
      </rPr>
      <t>Халықты қалдықтарды жинау және шығару жөніндегі қызметтермен қамтамасыз ету, % (ТДМ 11.6.1 ұлттық индикаторы) облыс бойынша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</si>
</sst>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0.0;[Red]#,##0.0"/>
    <numFmt numFmtId="167" formatCode="0.000"/>
    <numFmt numFmtId="168" formatCode="#,##0_ ;\-#,##0\ "/>
    <numFmt numFmtId="169" formatCode="#,##0;[Red]#,##0"/>
    <numFmt numFmtId="170" formatCode="###\ ###\ ###\ ##0.0"/>
    <numFmt numFmtId="171" formatCode="_-* #,##0.0\ _₽_-;\-* #,##0.0\ _₽_-;_-* &quot;-&quot;?\ _₽_-;_-@_-"/>
  </numFmts>
  <fonts count="35" x14ac:knownFonts="1">
    <font>
      <sz val="11"/>
      <name val="Calibri"/>
    </font>
    <font>
      <sz val="11"/>
      <color theme="1"/>
      <name val="Calibri"/>
      <family val="2"/>
      <charset val="204"/>
      <scheme val="minor"/>
    </font>
    <font>
      <sz val="10"/>
      <name val="Calibri"/>
      <family val="2"/>
    </font>
    <font>
      <b/>
      <sz val="11"/>
      <name val="Times New Roman"/>
      <family val="1"/>
    </font>
    <font>
      <b/>
      <i/>
      <sz val="10"/>
      <name val="Times New Roman"/>
      <family val="1"/>
    </font>
    <font>
      <sz val="11"/>
      <name val="Times New Roman"/>
      <family val="1"/>
    </font>
    <font>
      <sz val="11"/>
      <name val="Times New Roman"/>
      <family val="1"/>
      <charset val="204"/>
    </font>
    <font>
      <b/>
      <sz val="11"/>
      <name val="Times New Roman"/>
      <family val="1"/>
      <charset val="204"/>
    </font>
    <font>
      <sz val="11"/>
      <name val="Calibri"/>
      <family val="2"/>
      <charset val="204"/>
    </font>
    <font>
      <b/>
      <sz val="14"/>
      <name val="Times New Roman"/>
      <family val="1"/>
      <charset val="204"/>
    </font>
    <font>
      <i/>
      <sz val="14"/>
      <name val="Times New Roman"/>
      <family val="1"/>
      <charset val="204"/>
    </font>
    <font>
      <sz val="11"/>
      <name val="Calibri"/>
      <family val="2"/>
      <charset val="204"/>
    </font>
    <font>
      <i/>
      <sz val="11"/>
      <name val="Times New Roman"/>
      <family val="1"/>
      <charset val="204"/>
    </font>
    <font>
      <sz val="11"/>
      <color theme="1"/>
      <name val="Times New Roman"/>
      <family val="1"/>
      <charset val="204"/>
    </font>
    <font>
      <sz val="11"/>
      <color rgb="FF000000"/>
      <name val="Times New Roman"/>
      <family val="1"/>
      <charset val="204"/>
    </font>
    <font>
      <sz val="11"/>
      <color rgb="FFFF0000"/>
      <name val="Times New Roman"/>
      <family val="1"/>
      <charset val="204"/>
    </font>
    <font>
      <sz val="10"/>
      <name val="Helv"/>
      <charset val="204"/>
    </font>
    <font>
      <b/>
      <i/>
      <sz val="11"/>
      <name val="Times New Roman"/>
      <family val="1"/>
      <charset val="204"/>
    </font>
    <font>
      <sz val="11"/>
      <color rgb="FFFF0000"/>
      <name val="Calibri"/>
      <family val="2"/>
      <charset val="204"/>
    </font>
    <font>
      <sz val="11"/>
      <color theme="1"/>
      <name val="Calibri"/>
      <family val="2"/>
      <scheme val="minor"/>
    </font>
    <font>
      <sz val="11"/>
      <name val="Calibri"/>
      <family val="2"/>
      <scheme val="minor"/>
    </font>
    <font>
      <sz val="10"/>
      <name val="Arial Cyr"/>
      <charset val="204"/>
    </font>
    <font>
      <sz val="10"/>
      <name val="Arial"/>
      <family val="2"/>
      <charset val="204"/>
    </font>
    <font>
      <sz val="11"/>
      <color theme="1" tint="4.9989318521683403E-2"/>
      <name val="Times New Roman"/>
      <family val="1"/>
      <charset val="204"/>
    </font>
    <font>
      <sz val="8"/>
      <name val="Times New Roman"/>
      <family val="1"/>
      <charset val="204"/>
    </font>
    <font>
      <b/>
      <sz val="11"/>
      <color rgb="FF000000"/>
      <name val="Times New Roman"/>
      <family val="1"/>
      <charset val="204"/>
    </font>
    <font>
      <i/>
      <sz val="11"/>
      <name val="Calibri"/>
      <family val="2"/>
      <charset val="204"/>
    </font>
    <font>
      <i/>
      <sz val="11"/>
      <color indexed="8"/>
      <name val="Times New Roman"/>
      <family val="1"/>
      <charset val="204"/>
    </font>
    <font>
      <i/>
      <sz val="11"/>
      <color rgb="FF000000"/>
      <name val="Times New Roman"/>
      <family val="1"/>
      <charset val="204"/>
    </font>
    <font>
      <sz val="12"/>
      <name val="Times New Roman"/>
      <family val="1"/>
      <charset val="204"/>
    </font>
    <font>
      <b/>
      <sz val="18"/>
      <name val="Times New Roman"/>
      <family val="1"/>
      <charset val="204"/>
    </font>
    <font>
      <b/>
      <i/>
      <sz val="12"/>
      <name val="Times New Roman"/>
      <family val="1"/>
      <charset val="204"/>
    </font>
    <font>
      <b/>
      <sz val="11"/>
      <name val="Calibri"/>
      <family val="2"/>
      <charset val="204"/>
    </font>
    <font>
      <i/>
      <sz val="11"/>
      <color theme="1"/>
      <name val="Times New Roman"/>
      <family val="1"/>
      <charset val="204"/>
    </font>
    <font>
      <i/>
      <sz val="10"/>
      <name val="Times New Roman"/>
      <family val="1"/>
      <charset val="204"/>
    </font>
  </fonts>
  <fills count="13">
    <fill>
      <patternFill patternType="none"/>
    </fill>
    <fill>
      <patternFill patternType="gray125"/>
    </fill>
    <fill>
      <patternFill patternType="solid">
        <fgColor rgb="FFFFFFFF"/>
      </patternFill>
    </fill>
    <fill>
      <patternFill patternType="solid">
        <fgColor rgb="FFD9D9D9"/>
      </patternFill>
    </fill>
    <fill>
      <patternFill patternType="solid">
        <fgColor theme="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00B0F0"/>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rgb="FF000000"/>
      </left>
      <right/>
      <top/>
      <bottom style="thin">
        <color auto="1"/>
      </bottom>
      <diagonal/>
    </border>
    <border>
      <left style="thin">
        <color rgb="FF000000"/>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diagonal/>
    </border>
    <border>
      <left/>
      <right style="thin">
        <color rgb="FF000000"/>
      </right>
      <top style="thin">
        <color rgb="FF000000"/>
      </top>
      <bottom style="thin">
        <color rgb="FF000000"/>
      </bottom>
      <diagonal/>
    </border>
    <border>
      <left style="thin">
        <color auto="1"/>
      </left>
      <right/>
      <top/>
      <bottom/>
      <diagonal/>
    </border>
  </borders>
  <cellStyleXfs count="9">
    <xf numFmtId="0" fontId="0" fillId="0" borderId="0"/>
    <xf numFmtId="43" fontId="11" fillId="0" borderId="0" applyFont="0" applyFill="0" applyBorder="0" applyAlignment="0" applyProtection="0"/>
    <xf numFmtId="0" fontId="8" fillId="0" borderId="0"/>
    <xf numFmtId="0" fontId="16" fillId="0" borderId="0"/>
    <xf numFmtId="43" fontId="19" fillId="0" borderId="0" applyFont="0" applyFill="0" applyBorder="0" applyAlignment="0" applyProtection="0"/>
    <xf numFmtId="0" fontId="21" fillId="0" borderId="0"/>
    <xf numFmtId="0" fontId="1" fillId="0" borderId="0"/>
    <xf numFmtId="0" fontId="1" fillId="0" borderId="0"/>
    <xf numFmtId="0" fontId="22" fillId="0" borderId="0"/>
  </cellStyleXfs>
  <cellXfs count="557">
    <xf numFmtId="0" fontId="0" fillId="0" borderId="0" xfId="0"/>
    <xf numFmtId="0" fontId="2" fillId="0" borderId="0" xfId="0" applyFont="1"/>
    <xf numFmtId="0" fontId="4" fillId="0" borderId="1" xfId="0" applyFont="1" applyBorder="1" applyAlignment="1">
      <alignment horizontal="center" vertical="top"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2" borderId="1" xfId="0" applyFont="1" applyFill="1" applyBorder="1" applyAlignment="1">
      <alignment horizontal="center" vertical="center" wrapText="1"/>
    </xf>
    <xf numFmtId="165" fontId="5" fillId="0" borderId="1" xfId="0" applyNumberFormat="1" applyFont="1" applyBorder="1" applyAlignment="1">
      <alignment horizontal="center" vertical="center" wrapText="1"/>
    </xf>
    <xf numFmtId="0" fontId="5" fillId="0" borderId="1" xfId="0" applyFont="1" applyBorder="1" applyAlignment="1">
      <alignment vertical="top" wrapText="1"/>
    </xf>
    <xf numFmtId="0" fontId="6" fillId="0" borderId="1" xfId="0" applyFont="1" applyBorder="1" applyAlignment="1">
      <alignment horizontal="center" vertical="center" wrapText="1"/>
    </xf>
    <xf numFmtId="0" fontId="2" fillId="0" borderId="0" xfId="0" applyFont="1" applyAlignment="1">
      <alignment horizontal="center" wrapText="1"/>
    </xf>
    <xf numFmtId="0" fontId="6" fillId="0" borderId="1" xfId="0" applyFont="1" applyBorder="1" applyAlignment="1">
      <alignment horizontal="center" vertical="center"/>
    </xf>
    <xf numFmtId="0" fontId="8" fillId="0" borderId="0" xfId="0" applyFont="1"/>
    <xf numFmtId="0" fontId="5" fillId="4" borderId="1" xfId="0" applyFont="1" applyFill="1" applyBorder="1" applyAlignment="1">
      <alignment horizontal="center" vertical="center" wrapText="1"/>
    </xf>
    <xf numFmtId="0" fontId="2" fillId="4" borderId="0" xfId="0" applyFont="1" applyFill="1" applyAlignment="1">
      <alignment horizontal="center" vertical="center"/>
    </xf>
    <xf numFmtId="0" fontId="0" fillId="4" borderId="0" xfId="0" applyFill="1"/>
    <xf numFmtId="0" fontId="2" fillId="4" borderId="0" xfId="0" applyFont="1" applyFill="1"/>
    <xf numFmtId="0" fontId="2" fillId="4" borderId="0" xfId="0" applyFont="1" applyFill="1" applyAlignment="1">
      <alignment horizontal="center" wrapText="1"/>
    </xf>
    <xf numFmtId="0" fontId="5" fillId="4" borderId="7" xfId="0" applyFont="1" applyFill="1" applyBorder="1" applyAlignment="1">
      <alignment horizontal="center" vertical="center" wrapText="1"/>
    </xf>
    <xf numFmtId="0" fontId="6" fillId="0" borderId="1" xfId="0" applyFont="1" applyBorder="1" applyAlignment="1">
      <alignment vertical="top" wrapText="1"/>
    </xf>
    <xf numFmtId="0" fontId="6" fillId="4" borderId="1" xfId="0" applyFont="1" applyFill="1" applyBorder="1" applyAlignment="1">
      <alignment horizontal="center" vertical="center" wrapText="1"/>
    </xf>
    <xf numFmtId="0" fontId="8" fillId="4" borderId="0" xfId="0" applyFont="1" applyFill="1"/>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5" fillId="0" borderId="8" xfId="0" applyFont="1" applyBorder="1" applyAlignment="1">
      <alignment horizontal="center" vertical="top"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wrapText="1"/>
    </xf>
    <xf numFmtId="0" fontId="6" fillId="0" borderId="6" xfId="0" applyFont="1" applyBorder="1" applyAlignment="1">
      <alignment horizontal="left" vertical="center" wrapText="1"/>
    </xf>
    <xf numFmtId="168" fontId="6" fillId="0" borderId="1" xfId="1" applyNumberFormat="1" applyFont="1" applyFill="1" applyBorder="1" applyAlignment="1">
      <alignment horizontal="center" vertical="center" wrapText="1"/>
    </xf>
    <xf numFmtId="168" fontId="6" fillId="0" borderId="7" xfId="1"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0" fontId="6" fillId="4" borderId="1" xfId="0" applyFont="1" applyFill="1" applyBorder="1" applyAlignment="1">
      <alignment horizontal="center" vertical="center"/>
    </xf>
    <xf numFmtId="0" fontId="6" fillId="0" borderId="0" xfId="0" applyFont="1"/>
    <xf numFmtId="0" fontId="6" fillId="4" borderId="0" xfId="0" applyFont="1" applyFill="1" applyAlignment="1">
      <alignment horizontal="center" vertical="center"/>
    </xf>
    <xf numFmtId="0" fontId="6" fillId="4" borderId="3"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7" fillId="4" borderId="0" xfId="0" applyFont="1" applyFill="1" applyAlignment="1">
      <alignment horizontal="center" vertical="center"/>
    </xf>
    <xf numFmtId="0" fontId="6" fillId="4" borderId="6" xfId="0" applyFont="1" applyFill="1" applyBorder="1" applyAlignment="1">
      <alignment horizontal="left" vertical="center" wrapText="1"/>
    </xf>
    <xf numFmtId="0" fontId="14" fillId="4" borderId="1" xfId="0" applyFont="1" applyFill="1" applyBorder="1" applyAlignment="1">
      <alignment horizontal="justify" vertical="center" wrapText="1"/>
    </xf>
    <xf numFmtId="0" fontId="14" fillId="4" borderId="1" xfId="0" applyFont="1" applyFill="1" applyBorder="1" applyAlignment="1">
      <alignment horizontal="center" vertical="center" wrapText="1"/>
    </xf>
    <xf numFmtId="165" fontId="6" fillId="0" borderId="1" xfId="1" applyNumberFormat="1" applyFont="1" applyFill="1" applyBorder="1" applyAlignment="1">
      <alignment horizontal="center" vertical="center" wrapText="1"/>
    </xf>
    <xf numFmtId="0" fontId="8" fillId="6" borderId="0" xfId="0" applyFont="1" applyFill="1"/>
    <xf numFmtId="0" fontId="6" fillId="4" borderId="0" xfId="0" applyFont="1" applyFill="1"/>
    <xf numFmtId="0" fontId="6" fillId="0" borderId="3" xfId="0" applyFont="1" applyBorder="1" applyAlignment="1">
      <alignment horizontal="left" vertical="center" wrapText="1"/>
    </xf>
    <xf numFmtId="0" fontId="6" fillId="0" borderId="3" xfId="0" applyFont="1" applyBorder="1" applyAlignment="1">
      <alignment horizontal="center" vertical="center"/>
    </xf>
    <xf numFmtId="0" fontId="6" fillId="4" borderId="1" xfId="3" applyFont="1" applyFill="1" applyBorder="1" applyAlignment="1">
      <alignment horizontal="center" vertical="center" wrapText="1"/>
    </xf>
    <xf numFmtId="165" fontId="15" fillId="0" borderId="1" xfId="1" applyNumberFormat="1" applyFont="1" applyFill="1" applyBorder="1" applyAlignment="1">
      <alignment horizontal="center" vertical="center" wrapText="1"/>
    </xf>
    <xf numFmtId="0" fontId="6" fillId="0" borderId="1" xfId="0" applyFont="1" applyBorder="1" applyAlignment="1">
      <alignment horizontal="left" vertical="center"/>
    </xf>
    <xf numFmtId="0" fontId="8" fillId="7" borderId="0" xfId="0" applyFont="1" applyFill="1"/>
    <xf numFmtId="165" fontId="6" fillId="0" borderId="1" xfId="4"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6" fillId="4" borderId="8" xfId="0" applyFont="1" applyFill="1" applyBorder="1" applyAlignment="1">
      <alignment horizontal="center" vertical="top" wrapText="1"/>
    </xf>
    <xf numFmtId="0" fontId="20" fillId="0" borderId="0" xfId="0" applyFont="1"/>
    <xf numFmtId="0" fontId="17" fillId="7" borderId="1" xfId="0" applyFont="1" applyFill="1" applyBorder="1" applyAlignment="1">
      <alignment vertical="center" wrapText="1"/>
    </xf>
    <xf numFmtId="0" fontId="12" fillId="0" borderId="1" xfId="0" applyFont="1" applyBorder="1" applyAlignment="1">
      <alignment horizontal="left" vertical="center" wrapText="1"/>
    </xf>
    <xf numFmtId="0" fontId="14" fillId="4" borderId="0" xfId="0" applyFont="1" applyFill="1" applyAlignment="1">
      <alignment vertical="center" wrapText="1"/>
    </xf>
    <xf numFmtId="0" fontId="6" fillId="4" borderId="1" xfId="3" applyFont="1" applyFill="1" applyBorder="1" applyAlignment="1">
      <alignment horizontal="center" vertical="center"/>
    </xf>
    <xf numFmtId="0" fontId="1" fillId="4" borderId="0" xfId="0" applyFont="1" applyFill="1"/>
    <xf numFmtId="0" fontId="26" fillId="0" borderId="0" xfId="0" applyFont="1"/>
    <xf numFmtId="0" fontId="0" fillId="5" borderId="0" xfId="0" applyFill="1"/>
    <xf numFmtId="0" fontId="0" fillId="8" borderId="0" xfId="0" applyFill="1"/>
    <xf numFmtId="0" fontId="12" fillId="0" borderId="1" xfId="0" applyFont="1" applyBorder="1" applyAlignment="1">
      <alignment vertical="top" wrapText="1"/>
    </xf>
    <xf numFmtId="0" fontId="26" fillId="0" borderId="0" xfId="0" applyFont="1" applyAlignment="1">
      <alignment vertical="center"/>
    </xf>
    <xf numFmtId="0" fontId="26" fillId="0" borderId="0" xfId="0" applyFont="1" applyAlignment="1">
      <alignment horizontal="center"/>
    </xf>
    <xf numFmtId="0" fontId="0" fillId="0" borderId="0" xfId="0" applyAlignment="1">
      <alignment vertical="center"/>
    </xf>
    <xf numFmtId="165" fontId="6" fillId="0" borderId="1" xfId="4" applyNumberFormat="1" applyFont="1" applyFill="1" applyBorder="1" applyAlignment="1" applyProtection="1">
      <alignment horizontal="center" vertical="center" wrapText="1"/>
      <protection locked="0"/>
    </xf>
    <xf numFmtId="0" fontId="2" fillId="0" borderId="0" xfId="0" applyFont="1" applyAlignment="1">
      <alignment horizontal="center" vertical="center"/>
    </xf>
    <xf numFmtId="0" fontId="12" fillId="0" borderId="1" xfId="0" applyFont="1" applyBorder="1" applyAlignment="1">
      <alignment vertical="center" wrapText="1"/>
    </xf>
    <xf numFmtId="0" fontId="3" fillId="0" borderId="1" xfId="0" applyFont="1" applyBorder="1" applyAlignment="1">
      <alignment vertical="top" wrapText="1"/>
    </xf>
    <xf numFmtId="0" fontId="5" fillId="0" borderId="1" xfId="0" applyFont="1" applyBorder="1" applyAlignment="1">
      <alignment horizontal="center" vertical="top" wrapText="1"/>
    </xf>
    <xf numFmtId="0" fontId="17" fillId="0" borderId="1" xfId="0" applyFont="1" applyBorder="1" applyAlignment="1">
      <alignment vertical="center" wrapText="1"/>
    </xf>
    <xf numFmtId="0" fontId="24" fillId="0" borderId="1" xfId="0" applyFont="1" applyBorder="1" applyAlignment="1">
      <alignment vertical="center" wrapText="1"/>
    </xf>
    <xf numFmtId="0" fontId="2" fillId="0" borderId="1" xfId="0" applyFont="1" applyBorder="1"/>
    <xf numFmtId="0" fontId="29" fillId="0" borderId="1" xfId="0" applyFont="1" applyBorder="1" applyAlignment="1">
      <alignment horizontal="center" vertical="center" wrapText="1"/>
    </xf>
    <xf numFmtId="0" fontId="29" fillId="0" borderId="8" xfId="0" applyFont="1" applyBorder="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6" fillId="4" borderId="1" xfId="2" applyFont="1" applyFill="1" applyBorder="1" applyAlignment="1">
      <alignment horizontal="center" vertical="center" wrapText="1"/>
    </xf>
    <xf numFmtId="0" fontId="7" fillId="4" borderId="6" xfId="0" applyFont="1" applyFill="1" applyBorder="1" applyAlignment="1">
      <alignment vertical="center" wrapText="1"/>
    </xf>
    <xf numFmtId="0" fontId="18" fillId="0" borderId="0" xfId="0" applyFont="1"/>
    <xf numFmtId="0" fontId="6" fillId="0" borderId="6" xfId="0" applyFont="1" applyBorder="1" applyAlignment="1">
      <alignment vertical="center" wrapText="1"/>
    </xf>
    <xf numFmtId="1" fontId="5"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0" fontId="6" fillId="0" borderId="1" xfId="0" applyFont="1" applyBorder="1"/>
    <xf numFmtId="164" fontId="5" fillId="0" borderId="1" xfId="0" applyNumberFormat="1" applyFont="1" applyBorder="1" applyAlignment="1">
      <alignment horizontal="center" vertical="center" wrapText="1"/>
    </xf>
    <xf numFmtId="0" fontId="8" fillId="0" borderId="1" xfId="0" applyFont="1" applyBorder="1" applyAlignment="1">
      <alignment horizontal="center"/>
    </xf>
    <xf numFmtId="164" fontId="12" fillId="0" borderId="1" xfId="0" applyNumberFormat="1" applyFont="1" applyBorder="1" applyAlignment="1">
      <alignment horizontal="center" vertical="center" wrapText="1"/>
    </xf>
    <xf numFmtId="0" fontId="12" fillId="0" borderId="9" xfId="0" applyFont="1" applyBorder="1" applyAlignment="1">
      <alignment horizontal="center" vertical="center"/>
    </xf>
    <xf numFmtId="0" fontId="0" fillId="0" borderId="1" xfId="0" applyBorder="1"/>
    <xf numFmtId="4" fontId="5" fillId="0" borderId="1" xfId="0" applyNumberFormat="1" applyFont="1" applyBorder="1" applyAlignment="1">
      <alignment vertical="center" wrapText="1"/>
    </xf>
    <xf numFmtId="0" fontId="8" fillId="0" borderId="1" xfId="0" applyFont="1" applyBorder="1"/>
    <xf numFmtId="165" fontId="6" fillId="0" borderId="1"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0" fontId="0" fillId="0" borderId="1" xfId="0" applyBorder="1" applyAlignment="1">
      <alignment horizontal="center"/>
    </xf>
    <xf numFmtId="0" fontId="13" fillId="0" borderId="0" xfId="0" applyFont="1" applyAlignment="1">
      <alignment vertical="center" wrapText="1"/>
    </xf>
    <xf numFmtId="0" fontId="6" fillId="0" borderId="9" xfId="0" applyFont="1" applyBorder="1" applyAlignment="1">
      <alignment horizontal="center"/>
    </xf>
    <xf numFmtId="0" fontId="5" fillId="0" borderId="6" xfId="0" applyFont="1" applyBorder="1" applyAlignment="1">
      <alignment vertical="center" wrapText="1"/>
    </xf>
    <xf numFmtId="3" fontId="5" fillId="0" borderId="1" xfId="0" applyNumberFormat="1" applyFont="1" applyBorder="1" applyAlignment="1">
      <alignment horizontal="center" vertical="center" wrapText="1"/>
    </xf>
    <xf numFmtId="165" fontId="2" fillId="0" borderId="0" xfId="0" applyNumberFormat="1" applyFont="1" applyAlignment="1">
      <alignment horizontal="center" vertical="center"/>
    </xf>
    <xf numFmtId="165" fontId="2" fillId="0" borderId="0" xfId="0" applyNumberFormat="1" applyFont="1"/>
    <xf numFmtId="0" fontId="7" fillId="0" borderId="1" xfId="0" applyFont="1" applyBorder="1" applyAlignment="1">
      <alignment horizontal="center" vertical="center" wrapText="1"/>
    </xf>
    <xf numFmtId="165" fontId="3" fillId="0" borderId="1" xfId="0" applyNumberFormat="1" applyFont="1" applyBorder="1" applyAlignment="1">
      <alignment horizontal="center" vertical="center" wrapText="1"/>
    </xf>
    <xf numFmtId="0" fontId="5" fillId="0" borderId="7" xfId="0" applyFont="1" applyBorder="1" applyAlignment="1">
      <alignment horizontal="center" vertical="center" wrapText="1"/>
    </xf>
    <xf numFmtId="165" fontId="6" fillId="0" borderId="1" xfId="0" applyNumberFormat="1" applyFont="1" applyBorder="1" applyAlignment="1">
      <alignment vertical="top" wrapText="1"/>
    </xf>
    <xf numFmtId="165" fontId="6" fillId="0" borderId="7" xfId="0" applyNumberFormat="1" applyFont="1" applyBorder="1" applyAlignment="1">
      <alignment vertical="top" wrapText="1"/>
    </xf>
    <xf numFmtId="165" fontId="6" fillId="0" borderId="7" xfId="0" applyNumberFormat="1" applyFont="1" applyBorder="1" applyAlignment="1">
      <alignment horizontal="center" vertical="center" wrapText="1"/>
    </xf>
    <xf numFmtId="165" fontId="17"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top" wrapText="1"/>
    </xf>
    <xf numFmtId="165" fontId="6" fillId="0" borderId="7" xfId="0" applyNumberFormat="1" applyFont="1" applyBorder="1" applyAlignment="1">
      <alignment horizontal="center" vertical="top" wrapText="1"/>
    </xf>
    <xf numFmtId="0" fontId="5" fillId="0" borderId="10" xfId="0" applyFont="1" applyBorder="1" applyAlignment="1">
      <alignment horizontal="center" vertical="center" wrapText="1"/>
    </xf>
    <xf numFmtId="167" fontId="5" fillId="0" borderId="1" xfId="0" applyNumberFormat="1" applyFont="1" applyBorder="1" applyAlignment="1">
      <alignment horizontal="center" vertical="center" wrapText="1"/>
    </xf>
    <xf numFmtId="167" fontId="5" fillId="0" borderId="7"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8" xfId="0" applyNumberFormat="1" applyFont="1" applyBorder="1" applyAlignment="1">
      <alignment horizontal="center" vertical="center"/>
    </xf>
    <xf numFmtId="165" fontId="6" fillId="0" borderId="8"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2"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165" fontId="5" fillId="0" borderId="2"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165" fontId="12" fillId="0" borderId="7" xfId="0" applyNumberFormat="1" applyFont="1" applyBorder="1" applyAlignment="1">
      <alignment horizontal="center" vertical="center" wrapText="1"/>
    </xf>
    <xf numFmtId="0" fontId="26" fillId="0" borderId="1" xfId="0" applyFont="1" applyBorder="1"/>
    <xf numFmtId="165" fontId="6" fillId="0" borderId="2" xfId="0" applyNumberFormat="1" applyFont="1" applyBorder="1" applyAlignment="1">
      <alignment horizontal="center" vertical="center" wrapText="1"/>
    </xf>
    <xf numFmtId="165" fontId="5" fillId="0" borderId="9" xfId="0" applyNumberFormat="1" applyFont="1" applyBorder="1" applyAlignment="1">
      <alignment horizontal="center" vertical="center" wrapText="1"/>
    </xf>
    <xf numFmtId="0" fontId="0" fillId="0" borderId="1" xfId="0" applyBorder="1" applyAlignment="1">
      <alignment horizontal="center" wrapText="1"/>
    </xf>
    <xf numFmtId="0" fontId="26" fillId="0" borderId="1" xfId="0" applyFont="1" applyBorder="1" applyAlignment="1">
      <alignment vertical="center"/>
    </xf>
    <xf numFmtId="165" fontId="27" fillId="0" borderId="1" xfId="0" applyNumberFormat="1" applyFont="1" applyBorder="1" applyAlignment="1">
      <alignment horizontal="center" vertical="center" wrapText="1"/>
    </xf>
    <xf numFmtId="0" fontId="12" fillId="0" borderId="1" xfId="0" applyFont="1" applyBorder="1" applyAlignment="1">
      <alignment wrapText="1"/>
    </xf>
    <xf numFmtId="0" fontId="0" fillId="0" borderId="1" xfId="0" applyBorder="1" applyAlignment="1">
      <alignment vertical="center"/>
    </xf>
    <xf numFmtId="170" fontId="27" fillId="0" borderId="1" xfId="0" applyNumberFormat="1" applyFont="1" applyBorder="1" applyAlignment="1">
      <alignment horizontal="center" vertical="center" wrapText="1"/>
    </xf>
    <xf numFmtId="164" fontId="12" fillId="0" borderId="7" xfId="0" applyNumberFormat="1" applyFont="1" applyBorder="1" applyAlignment="1">
      <alignment horizontal="center" vertical="center" wrapText="1"/>
    </xf>
    <xf numFmtId="164" fontId="29" fillId="0" borderId="1" xfId="0" applyNumberFormat="1" applyFont="1" applyBorder="1" applyAlignment="1">
      <alignment horizontal="center" vertical="center" wrapText="1"/>
    </xf>
    <xf numFmtId="0" fontId="29" fillId="0" borderId="7" xfId="0" applyFont="1" applyBorder="1" applyAlignment="1">
      <alignment horizontal="center" vertical="center" wrapText="1"/>
    </xf>
    <xf numFmtId="0" fontId="14" fillId="0" borderId="1" xfId="0" applyFont="1" applyBorder="1" applyAlignment="1">
      <alignment horizontal="justify" vertical="center" wrapText="1"/>
    </xf>
    <xf numFmtId="1" fontId="6" fillId="0" borderId="1" xfId="0" applyNumberFormat="1" applyFont="1" applyBorder="1" applyAlignment="1">
      <alignment horizontal="center" vertical="center" wrapText="1"/>
    </xf>
    <xf numFmtId="165" fontId="12" fillId="0" borderId="1" xfId="0" applyNumberFormat="1" applyFont="1" applyBorder="1" applyAlignment="1">
      <alignment horizontal="center" vertical="top" wrapText="1"/>
    </xf>
    <xf numFmtId="165" fontId="12" fillId="0" borderId="7" xfId="0" applyNumberFormat="1" applyFont="1" applyBorder="1" applyAlignment="1">
      <alignment horizontal="center" vertical="top" wrapText="1"/>
    </xf>
    <xf numFmtId="0" fontId="6" fillId="0" borderId="1" xfId="2" applyFont="1" applyBorder="1" applyAlignment="1">
      <alignment horizontal="center" vertical="center" wrapText="1"/>
    </xf>
    <xf numFmtId="0" fontId="6" fillId="0" borderId="1" xfId="2" applyFont="1" applyBorder="1" applyAlignment="1">
      <alignment horizontal="center" vertical="center"/>
    </xf>
    <xf numFmtId="3" fontId="6" fillId="0" borderId="7" xfId="0" applyNumberFormat="1" applyFont="1" applyBorder="1" applyAlignment="1">
      <alignment horizontal="center" vertical="center" wrapText="1"/>
    </xf>
    <xf numFmtId="165" fontId="6" fillId="0" borderId="1" xfId="2" applyNumberFormat="1" applyFont="1" applyBorder="1" applyAlignment="1">
      <alignment horizontal="center" vertical="center" wrapText="1"/>
    </xf>
    <xf numFmtId="164" fontId="6" fillId="0" borderId="1" xfId="2" applyNumberFormat="1" applyFont="1" applyBorder="1" applyAlignment="1">
      <alignment horizontal="center" vertical="center" wrapText="1"/>
    </xf>
    <xf numFmtId="164" fontId="6" fillId="0" borderId="7" xfId="2" applyNumberFormat="1" applyFont="1" applyBorder="1" applyAlignment="1">
      <alignment horizontal="center" vertical="center" wrapText="1"/>
    </xf>
    <xf numFmtId="0" fontId="15" fillId="0" borderId="1" xfId="2" applyFont="1" applyBorder="1" applyAlignment="1">
      <alignment horizontal="center" vertical="center"/>
    </xf>
    <xf numFmtId="1" fontId="6" fillId="0" borderId="8" xfId="0" applyNumberFormat="1" applyFont="1" applyBorder="1" applyAlignment="1">
      <alignment horizontal="center" vertical="center" wrapText="1"/>
    </xf>
    <xf numFmtId="1" fontId="6" fillId="0" borderId="12" xfId="0" applyNumberFormat="1" applyFont="1" applyBorder="1" applyAlignment="1">
      <alignment horizontal="center" vertical="center" wrapText="1"/>
    </xf>
    <xf numFmtId="165" fontId="17" fillId="0" borderId="3" xfId="0" applyNumberFormat="1" applyFont="1" applyBorder="1" applyAlignment="1">
      <alignment horizontal="center" vertical="center" wrapText="1"/>
    </xf>
    <xf numFmtId="0" fontId="8" fillId="0" borderId="16" xfId="0" applyFont="1" applyBorder="1" applyAlignment="1">
      <alignment horizontal="center"/>
    </xf>
    <xf numFmtId="165" fontId="14" fillId="0" borderId="1" xfId="0" applyNumberFormat="1" applyFont="1" applyBorder="1" applyAlignment="1">
      <alignment horizontal="center" vertical="center" wrapText="1"/>
    </xf>
    <xf numFmtId="164" fontId="14" fillId="0" borderId="1" xfId="0" applyNumberFormat="1" applyFont="1" applyBorder="1" applyAlignment="1">
      <alignment horizontal="center" vertical="center" wrapText="1"/>
    </xf>
    <xf numFmtId="164" fontId="14" fillId="0" borderId="2" xfId="0" applyNumberFormat="1" applyFont="1" applyBorder="1" applyAlignment="1">
      <alignment horizontal="center" vertical="center" wrapText="1"/>
    </xf>
    <xf numFmtId="0" fontId="6" fillId="0" borderId="1" xfId="0" applyFont="1" applyBorder="1" applyAlignment="1">
      <alignment horizontal="justify" vertical="center" wrapText="1"/>
    </xf>
    <xf numFmtId="164" fontId="6" fillId="0" borderId="1" xfId="0" applyNumberFormat="1" applyFont="1" applyBorder="1" applyAlignment="1">
      <alignment horizontal="center" vertical="center"/>
    </xf>
    <xf numFmtId="165" fontId="7"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14" fillId="0" borderId="1" xfId="0" applyFont="1" applyBorder="1" applyAlignment="1">
      <alignment horizontal="center" vertical="center"/>
    </xf>
    <xf numFmtId="165" fontId="14" fillId="0" borderId="1" xfId="0" applyNumberFormat="1" applyFont="1" applyBorder="1" applyAlignment="1">
      <alignment horizontal="center" vertical="center"/>
    </xf>
    <xf numFmtId="0" fontId="8" fillId="0" borderId="2" xfId="0" applyFont="1" applyBorder="1"/>
    <xf numFmtId="169" fontId="6" fillId="0" borderId="1" xfId="2"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xf>
    <xf numFmtId="0" fontId="14" fillId="0" borderId="8" xfId="0" applyFont="1" applyBorder="1" applyAlignment="1">
      <alignment horizontal="center" vertical="center"/>
    </xf>
    <xf numFmtId="165" fontId="14" fillId="0" borderId="8" xfId="0" applyNumberFormat="1" applyFont="1" applyBorder="1" applyAlignment="1">
      <alignment horizontal="center" vertical="center"/>
    </xf>
    <xf numFmtId="0" fontId="8" fillId="0" borderId="11" xfId="0" applyFont="1" applyBorder="1"/>
    <xf numFmtId="0" fontId="1" fillId="0" borderId="1" xfId="0" applyFont="1" applyBorder="1"/>
    <xf numFmtId="0" fontId="20" fillId="0" borderId="1" xfId="0" applyFont="1" applyBorder="1"/>
    <xf numFmtId="165" fontId="6" fillId="0" borderId="1" xfId="0" applyNumberFormat="1" applyFont="1" applyBorder="1"/>
    <xf numFmtId="3" fontId="6" fillId="0" borderId="1" xfId="4"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0" xfId="0" applyFont="1" applyAlignment="1">
      <alignment horizontal="center" vertical="center" wrapText="1"/>
    </xf>
    <xf numFmtId="165" fontId="6" fillId="0" borderId="1" xfId="0" applyNumberFormat="1" applyFont="1" applyBorder="1" applyAlignment="1">
      <alignment vertical="center" wrapText="1"/>
    </xf>
    <xf numFmtId="0" fontId="6" fillId="0" borderId="1" xfId="0" applyFont="1" applyBorder="1" applyAlignment="1">
      <alignment horizontal="center"/>
    </xf>
    <xf numFmtId="49" fontId="5" fillId="0" borderId="1"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0" fontId="14" fillId="0" borderId="1" xfId="0" applyFont="1" applyBorder="1" applyAlignment="1">
      <alignment horizontal="center" vertical="center" wrapText="1"/>
    </xf>
    <xf numFmtId="3" fontId="6" fillId="0" borderId="1" xfId="1" applyNumberFormat="1" applyFont="1" applyFill="1" applyBorder="1" applyAlignment="1">
      <alignment horizontal="center" vertical="center" wrapText="1"/>
    </xf>
    <xf numFmtId="0" fontId="13" fillId="0" borderId="1" xfId="0" applyFont="1" applyBorder="1" applyAlignment="1">
      <alignment horizontal="center" vertical="center"/>
    </xf>
    <xf numFmtId="0" fontId="5" fillId="4"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4" borderId="16"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12" fillId="0" borderId="7" xfId="0" applyFont="1" applyBorder="1" applyAlignment="1">
      <alignment horizontal="center" vertical="center"/>
    </xf>
    <xf numFmtId="0" fontId="5" fillId="0" borderId="8" xfId="0" applyFont="1" applyBorder="1" applyAlignment="1">
      <alignment horizontal="center" vertical="center" wrapText="1"/>
    </xf>
    <xf numFmtId="0" fontId="5" fillId="4" borderId="8" xfId="0" applyFont="1" applyFill="1" applyBorder="1" applyAlignment="1">
      <alignment horizontal="center" vertical="center" wrapText="1"/>
    </xf>
    <xf numFmtId="0" fontId="7" fillId="0" borderId="7" xfId="0" applyFont="1" applyBorder="1" applyAlignment="1">
      <alignment horizontal="center" vertical="center" wrapText="1"/>
    </xf>
    <xf numFmtId="0" fontId="3" fillId="0" borderId="1" xfId="0" applyFont="1" applyBorder="1" applyAlignment="1">
      <alignment vertical="center" wrapText="1"/>
    </xf>
    <xf numFmtId="0" fontId="6" fillId="0" borderId="1" xfId="3" applyFont="1" applyBorder="1" applyAlignment="1">
      <alignment horizontal="center" vertical="center" wrapText="1"/>
    </xf>
    <xf numFmtId="0" fontId="5" fillId="8" borderId="1" xfId="0" applyFont="1" applyFill="1" applyBorder="1" applyAlignment="1">
      <alignment horizontal="center" vertical="center" wrapText="1"/>
    </xf>
    <xf numFmtId="0" fontId="8" fillId="0" borderId="1" xfId="0" applyFont="1" applyBorder="1" applyAlignment="1">
      <alignment horizontal="center" vertical="center"/>
    </xf>
    <xf numFmtId="0" fontId="6" fillId="8" borderId="1" xfId="0" applyFont="1" applyFill="1" applyBorder="1" applyAlignment="1">
      <alignment horizontal="center" vertical="center" wrapText="1"/>
    </xf>
    <xf numFmtId="0" fontId="3" fillId="8" borderId="1" xfId="0" applyFont="1" applyFill="1" applyBorder="1" applyAlignment="1">
      <alignment vertical="top" wrapText="1"/>
    </xf>
    <xf numFmtId="4" fontId="6"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2" fillId="0" borderId="7" xfId="0" applyNumberFormat="1" applyFont="1" applyBorder="1" applyAlignment="1">
      <alignment horizontal="center" vertical="center" wrapText="1"/>
    </xf>
    <xf numFmtId="3" fontId="5" fillId="4" borderId="1" xfId="0" applyNumberFormat="1"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3" fontId="5" fillId="4" borderId="7" xfId="0" applyNumberFormat="1" applyFont="1" applyFill="1" applyBorder="1" applyAlignment="1">
      <alignment horizontal="center" vertical="center" wrapText="1"/>
    </xf>
    <xf numFmtId="164" fontId="6" fillId="0" borderId="3" xfId="0" applyNumberFormat="1" applyFont="1" applyBorder="1" applyAlignment="1">
      <alignment horizontal="center" vertical="center" wrapText="1"/>
    </xf>
    <xf numFmtId="0" fontId="8" fillId="4" borderId="1" xfId="0" applyFont="1" applyFill="1" applyBorder="1" applyAlignment="1">
      <alignment horizontal="center"/>
    </xf>
    <xf numFmtId="0" fontId="0" fillId="4" borderId="1" xfId="0" applyFill="1" applyBorder="1" applyAlignment="1">
      <alignment horizontal="center"/>
    </xf>
    <xf numFmtId="0" fontId="8" fillId="8" borderId="0" xfId="0" applyFont="1" applyFill="1"/>
    <xf numFmtId="0" fontId="5" fillId="4" borderId="9"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8" xfId="0" applyFont="1" applyBorder="1" applyAlignment="1">
      <alignment horizontal="center" vertical="center" wrapText="1"/>
    </xf>
    <xf numFmtId="164" fontId="28" fillId="0" borderId="1" xfId="0" applyNumberFormat="1" applyFont="1" applyBorder="1" applyAlignment="1">
      <alignment horizontal="center" vertical="center"/>
    </xf>
    <xf numFmtId="164" fontId="12" fillId="0" borderId="2" xfId="0" applyNumberFormat="1" applyFont="1" applyBorder="1" applyAlignment="1">
      <alignment horizontal="center" vertical="center" wrapText="1"/>
    </xf>
    <xf numFmtId="0" fontId="5" fillId="0" borderId="3" xfId="0" applyFont="1" applyBorder="1" applyAlignment="1">
      <alignment vertical="center" wrapText="1"/>
    </xf>
    <xf numFmtId="0" fontId="8" fillId="0" borderId="8" xfId="0" applyFont="1" applyBorder="1"/>
    <xf numFmtId="0" fontId="8" fillId="0" borderId="3" xfId="0" applyFont="1" applyBorder="1"/>
    <xf numFmtId="0" fontId="5" fillId="4" borderId="2" xfId="0" applyFont="1" applyFill="1" applyBorder="1" applyAlignment="1">
      <alignment horizontal="center" vertical="center" wrapText="1"/>
    </xf>
    <xf numFmtId="0" fontId="17" fillId="0" borderId="7" xfId="0" applyFont="1" applyBorder="1" applyAlignment="1">
      <alignment vertical="center" wrapText="1"/>
    </xf>
    <xf numFmtId="164" fontId="14" fillId="0" borderId="1" xfId="0" applyNumberFormat="1" applyFont="1" applyBorder="1" applyAlignment="1">
      <alignment horizontal="center" vertical="center"/>
    </xf>
    <xf numFmtId="165" fontId="13" fillId="0" borderId="1" xfId="0" applyNumberFormat="1" applyFont="1" applyBorder="1" applyAlignment="1">
      <alignment horizontal="center" vertical="center"/>
    </xf>
    <xf numFmtId="165" fontId="8" fillId="0" borderId="1" xfId="0" applyNumberFormat="1" applyFont="1" applyBorder="1" applyAlignment="1">
      <alignment horizontal="center" vertical="center"/>
    </xf>
    <xf numFmtId="0" fontId="8" fillId="8" borderId="1" xfId="0" applyFont="1" applyFill="1" applyBorder="1"/>
    <xf numFmtId="0" fontId="0" fillId="8" borderId="1" xfId="0" applyFill="1" applyBorder="1"/>
    <xf numFmtId="0" fontId="5" fillId="0" borderId="1" xfId="0" applyFont="1" applyBorder="1" applyAlignment="1">
      <alignment horizontal="left" vertical="center" wrapText="1"/>
    </xf>
    <xf numFmtId="0" fontId="17" fillId="10" borderId="1" xfId="0" applyFont="1" applyFill="1" applyBorder="1" applyAlignment="1">
      <alignment vertical="center" wrapText="1"/>
    </xf>
    <xf numFmtId="0" fontId="17" fillId="9" borderId="1" xfId="0" applyFont="1" applyFill="1" applyBorder="1" applyAlignment="1">
      <alignment vertical="center" wrapText="1"/>
    </xf>
    <xf numFmtId="0" fontId="6" fillId="0" borderId="2" xfId="0" applyFont="1" applyBorder="1" applyAlignment="1">
      <alignment horizontal="left" vertical="center" wrapText="1"/>
    </xf>
    <xf numFmtId="0" fontId="6" fillId="8" borderId="1" xfId="0" applyFont="1" applyFill="1" applyBorder="1" applyAlignment="1">
      <alignment vertical="top" wrapText="1"/>
    </xf>
    <xf numFmtId="0" fontId="6" fillId="8" borderId="1" xfId="0" applyFont="1" applyFill="1" applyBorder="1" applyAlignment="1">
      <alignment vertical="center" wrapText="1"/>
    </xf>
    <xf numFmtId="0" fontId="5" fillId="4" borderId="1" xfId="0" applyFont="1" applyFill="1" applyBorder="1" applyAlignment="1">
      <alignment vertical="top" wrapText="1"/>
    </xf>
    <xf numFmtId="0" fontId="6" fillId="0" borderId="1" xfId="0" applyFont="1" applyBorder="1" applyAlignment="1">
      <alignment horizontal="center" vertical="top" wrapText="1"/>
    </xf>
    <xf numFmtId="0" fontId="6" fillId="4" borderId="1" xfId="0" applyFont="1" applyFill="1" applyBorder="1" applyAlignment="1">
      <alignment vertical="top" wrapText="1"/>
    </xf>
    <xf numFmtId="0" fontId="6" fillId="4"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8" borderId="1" xfId="0" applyFont="1" applyFill="1" applyBorder="1" applyAlignment="1">
      <alignment vertical="top" wrapText="1"/>
    </xf>
    <xf numFmtId="0" fontId="0" fillId="11" borderId="0" xfId="0" applyFill="1"/>
    <xf numFmtId="0" fontId="8" fillId="8" borderId="1" xfId="0" applyFont="1" applyFill="1" applyBorder="1" applyAlignment="1">
      <alignment vertical="center"/>
    </xf>
    <xf numFmtId="0" fontId="8" fillId="8" borderId="0" xfId="0" applyFont="1" applyFill="1" applyAlignment="1">
      <alignment vertical="center"/>
    </xf>
    <xf numFmtId="0" fontId="17" fillId="11" borderId="1" xfId="0" applyFont="1" applyFill="1" applyBorder="1" applyAlignment="1">
      <alignment vertical="center" wrapText="1"/>
    </xf>
    <xf numFmtId="0" fontId="8" fillId="11" borderId="0" xfId="0" applyFont="1" applyFill="1"/>
    <xf numFmtId="0" fontId="4" fillId="0" borderId="2" xfId="0" applyFont="1" applyBorder="1" applyAlignment="1">
      <alignment horizontal="center" vertical="top" wrapText="1"/>
    </xf>
    <xf numFmtId="0" fontId="3" fillId="0" borderId="2" xfId="0" applyFont="1" applyBorder="1" applyAlignment="1">
      <alignment vertical="center" wrapText="1"/>
    </xf>
    <xf numFmtId="0" fontId="17" fillId="7" borderId="2" xfId="0" applyFont="1" applyFill="1" applyBorder="1" applyAlignment="1">
      <alignment vertical="center" wrapText="1"/>
    </xf>
    <xf numFmtId="0" fontId="3" fillId="0" borderId="19" xfId="0" applyFont="1" applyBorder="1" applyAlignment="1">
      <alignment vertical="top" wrapText="1"/>
    </xf>
    <xf numFmtId="0" fontId="6" fillId="0" borderId="11" xfId="0" applyFont="1" applyBorder="1" applyAlignment="1">
      <alignment horizontal="left" vertical="center" wrapText="1"/>
    </xf>
    <xf numFmtId="0" fontId="12" fillId="0" borderId="2" xfId="0" applyFont="1" applyBorder="1" applyAlignment="1">
      <alignment horizontal="left" vertical="center" wrapText="1"/>
    </xf>
    <xf numFmtId="0" fontId="5" fillId="0" borderId="2" xfId="0" applyFont="1" applyBorder="1" applyAlignment="1">
      <alignment vertical="top" wrapText="1"/>
    </xf>
    <xf numFmtId="0" fontId="17" fillId="10" borderId="2" xfId="0" applyFont="1" applyFill="1" applyBorder="1" applyAlignment="1">
      <alignment vertical="center" wrapText="1"/>
    </xf>
    <xf numFmtId="0" fontId="6" fillId="0" borderId="2" xfId="0" applyFont="1" applyBorder="1" applyAlignment="1">
      <alignment vertical="center" wrapText="1"/>
    </xf>
    <xf numFmtId="0" fontId="3" fillId="4" borderId="2" xfId="0" applyFont="1" applyFill="1" applyBorder="1" applyAlignment="1">
      <alignment vertical="center" wrapText="1"/>
    </xf>
    <xf numFmtId="0" fontId="3" fillId="0" borderId="2" xfId="0" applyFont="1" applyBorder="1" applyAlignment="1">
      <alignment horizontal="left" vertical="center" wrapText="1"/>
    </xf>
    <xf numFmtId="0" fontId="7" fillId="0" borderId="2" xfId="0" applyFont="1" applyBorder="1" applyAlignment="1">
      <alignment vertical="center" wrapText="1"/>
    </xf>
    <xf numFmtId="0" fontId="5" fillId="0" borderId="2" xfId="0" applyFont="1" applyBorder="1" applyAlignment="1">
      <alignment vertical="center" wrapText="1"/>
    </xf>
    <xf numFmtId="0" fontId="6" fillId="0" borderId="11" xfId="0" applyFont="1" applyBorder="1" applyAlignment="1">
      <alignment vertical="center" wrapText="1"/>
    </xf>
    <xf numFmtId="0" fontId="6" fillId="4" borderId="2" xfId="0" applyFont="1" applyFill="1" applyBorder="1" applyAlignment="1">
      <alignment horizontal="left" vertical="top" wrapText="1"/>
    </xf>
    <xf numFmtId="0" fontId="6" fillId="4" borderId="2" xfId="0" applyFont="1" applyFill="1" applyBorder="1" applyAlignment="1">
      <alignment wrapText="1"/>
    </xf>
    <xf numFmtId="0" fontId="6" fillId="4" borderId="11" xfId="0" applyFont="1" applyFill="1" applyBorder="1" applyAlignment="1">
      <alignment wrapText="1"/>
    </xf>
    <xf numFmtId="0" fontId="6" fillId="4" borderId="4" xfId="0" applyFont="1" applyFill="1" applyBorder="1" applyAlignment="1">
      <alignment horizontal="left" vertical="center" wrapText="1"/>
    </xf>
    <xf numFmtId="0" fontId="6" fillId="4" borderId="2" xfId="0" applyFont="1" applyFill="1" applyBorder="1" applyAlignment="1">
      <alignment vertical="center" wrapText="1"/>
    </xf>
    <xf numFmtId="0" fontId="6" fillId="4" borderId="11" xfId="0" applyFont="1" applyFill="1" applyBorder="1" applyAlignment="1">
      <alignment vertical="center" wrapText="1"/>
    </xf>
    <xf numFmtId="49" fontId="6" fillId="0" borderId="2" xfId="0" applyNumberFormat="1" applyFont="1" applyBorder="1" applyAlignment="1">
      <alignment horizontal="left" vertical="center" wrapText="1"/>
    </xf>
    <xf numFmtId="0" fontId="6" fillId="0" borderId="2" xfId="8" applyFont="1" applyBorder="1" applyAlignment="1">
      <alignment horizontal="left" vertical="center" wrapText="1"/>
    </xf>
    <xf numFmtId="0" fontId="17" fillId="11" borderId="2" xfId="0" applyFont="1" applyFill="1" applyBorder="1" applyAlignment="1">
      <alignment vertical="center" wrapText="1"/>
    </xf>
    <xf numFmtId="0" fontId="6" fillId="0" borderId="11" xfId="0" applyFont="1" applyBorder="1" applyAlignment="1">
      <alignment horizontal="left" vertical="top" wrapText="1"/>
    </xf>
    <xf numFmtId="0" fontId="14" fillId="4" borderId="2" xfId="0" applyFont="1" applyFill="1" applyBorder="1" applyAlignment="1">
      <alignment vertical="center" wrapText="1"/>
    </xf>
    <xf numFmtId="0" fontId="4" fillId="0" borderId="7" xfId="0" applyFont="1" applyBorder="1" applyAlignment="1">
      <alignment horizontal="center" vertical="top" wrapText="1"/>
    </xf>
    <xf numFmtId="0" fontId="0" fillId="0" borderId="7" xfId="0" applyBorder="1" applyAlignment="1">
      <alignment horizontal="center"/>
    </xf>
    <xf numFmtId="0" fontId="8" fillId="0" borderId="7" xfId="0" applyFont="1" applyBorder="1"/>
    <xf numFmtId="0" fontId="6" fillId="0" borderId="7" xfId="0" applyFont="1" applyBorder="1"/>
    <xf numFmtId="0" fontId="6" fillId="0" borderId="12" xfId="0" applyFont="1" applyBorder="1" applyAlignment="1">
      <alignment horizontal="center" vertical="center"/>
    </xf>
    <xf numFmtId="0" fontId="26" fillId="0" borderId="7" xfId="0" applyFont="1" applyBorder="1"/>
    <xf numFmtId="3" fontId="6" fillId="0" borderId="7" xfId="0" applyNumberFormat="1" applyFont="1" applyBorder="1" applyAlignment="1">
      <alignment horizontal="center" vertical="center"/>
    </xf>
    <xf numFmtId="0" fontId="26" fillId="0" borderId="7" xfId="0" applyFont="1" applyBorder="1" applyAlignment="1">
      <alignment vertical="center"/>
    </xf>
    <xf numFmtId="0" fontId="0" fillId="0" borderId="7" xfId="0" applyBorder="1"/>
    <xf numFmtId="0" fontId="8" fillId="0" borderId="7" xfId="0" applyFont="1" applyBorder="1" applyAlignment="1">
      <alignment horizontal="center" vertical="center"/>
    </xf>
    <xf numFmtId="0" fontId="5" fillId="0" borderId="17" xfId="0" applyFont="1" applyBorder="1" applyAlignment="1">
      <alignment horizontal="center" vertical="center" wrapText="1"/>
    </xf>
    <xf numFmtId="0" fontId="0" fillId="4" borderId="7" xfId="0" applyFill="1" applyBorder="1" applyAlignment="1">
      <alignment horizontal="center"/>
    </xf>
    <xf numFmtId="0" fontId="6" fillId="0" borderId="7" xfId="2" applyFont="1" applyBorder="1" applyAlignment="1">
      <alignment horizontal="center" vertical="center"/>
    </xf>
    <xf numFmtId="0" fontId="15" fillId="0" borderId="7" xfId="2" applyFont="1" applyBorder="1" applyAlignment="1">
      <alignment horizontal="center" vertical="center"/>
    </xf>
    <xf numFmtId="0" fontId="8" fillId="8" borderId="7" xfId="0" applyFont="1" applyFill="1" applyBorder="1" applyAlignment="1">
      <alignment vertical="center"/>
    </xf>
    <xf numFmtId="0" fontId="8" fillId="8" borderId="7" xfId="0" applyFont="1" applyFill="1" applyBorder="1"/>
    <xf numFmtId="0" fontId="8" fillId="0" borderId="20" xfId="0" applyFont="1" applyBorder="1" applyAlignment="1">
      <alignment horizontal="center"/>
    </xf>
    <xf numFmtId="0" fontId="0" fillId="0" borderId="9" xfId="0" applyBorder="1" applyAlignment="1">
      <alignment horizontal="center" vertical="center"/>
    </xf>
    <xf numFmtId="0" fontId="8" fillId="0" borderId="9" xfId="0" applyFont="1" applyBorder="1" applyAlignment="1">
      <alignment horizontal="center" vertical="center" wrapText="1"/>
    </xf>
    <xf numFmtId="0" fontId="6" fillId="0" borderId="7" xfId="0" applyFont="1" applyBorder="1" applyAlignment="1">
      <alignment vertical="center" wrapText="1"/>
    </xf>
    <xf numFmtId="0" fontId="7" fillId="0" borderId="7" xfId="0" applyFont="1" applyBorder="1" applyAlignment="1">
      <alignment vertical="center" wrapText="1"/>
    </xf>
    <xf numFmtId="0" fontId="0" fillId="0" borderId="12" xfId="0" applyBorder="1"/>
    <xf numFmtId="0" fontId="0" fillId="8" borderId="7" xfId="0" applyFill="1" applyBorder="1"/>
    <xf numFmtId="0" fontId="6" fillId="0" borderId="7" xfId="0" applyFont="1" applyBorder="1" applyAlignment="1">
      <alignment horizontal="justify" vertical="center" wrapText="1"/>
    </xf>
    <xf numFmtId="0" fontId="6" fillId="0" borderId="7" xfId="0" applyFont="1" applyBorder="1" applyAlignment="1">
      <alignment horizontal="center"/>
    </xf>
    <xf numFmtId="0" fontId="24" fillId="0" borderId="1" xfId="0" applyFont="1" applyBorder="1" applyAlignment="1">
      <alignment horizontal="justify" wrapText="1"/>
    </xf>
    <xf numFmtId="0" fontId="30" fillId="0" borderId="0" xfId="0" applyFont="1"/>
    <xf numFmtId="0" fontId="17" fillId="9" borderId="2" xfId="0" applyFont="1" applyFill="1" applyBorder="1" applyAlignment="1">
      <alignment vertical="center" wrapText="1"/>
    </xf>
    <xf numFmtId="0" fontId="3" fillId="2" borderId="2" xfId="0" applyFont="1" applyFill="1" applyBorder="1" applyAlignment="1">
      <alignment vertical="center" wrapText="1"/>
    </xf>
    <xf numFmtId="0" fontId="7" fillId="4" borderId="2" xfId="0" applyFont="1" applyFill="1" applyBorder="1" applyAlignment="1">
      <alignment vertical="center" wrapText="1"/>
    </xf>
    <xf numFmtId="0" fontId="6" fillId="4" borderId="2" xfId="0" applyFont="1" applyFill="1" applyBorder="1" applyAlignment="1">
      <alignment horizontal="left" wrapText="1"/>
    </xf>
    <xf numFmtId="0" fontId="3" fillId="4" borderId="11" xfId="0" applyFont="1" applyFill="1" applyBorder="1" applyAlignment="1">
      <alignment vertical="center" wrapText="1"/>
    </xf>
    <xf numFmtId="0" fontId="5" fillId="4" borderId="4" xfId="0" applyFont="1" applyFill="1" applyBorder="1" applyAlignment="1">
      <alignment horizontal="left" vertical="center" wrapText="1"/>
    </xf>
    <xf numFmtId="3" fontId="6" fillId="4" borderId="2" xfId="0" applyNumberFormat="1" applyFont="1" applyFill="1" applyBorder="1" applyAlignment="1">
      <alignment horizontal="left" vertical="center" wrapText="1"/>
    </xf>
    <xf numFmtId="0" fontId="6" fillId="4" borderId="11" xfId="0" applyFont="1" applyFill="1" applyBorder="1" applyAlignment="1">
      <alignment horizontal="left" vertical="center" wrapText="1"/>
    </xf>
    <xf numFmtId="0" fontId="0" fillId="0" borderId="17" xfId="0" applyBorder="1"/>
    <xf numFmtId="0" fontId="10" fillId="0" borderId="0" xfId="0" applyFont="1" applyAlignment="1">
      <alignment vertical="center" wrapText="1"/>
    </xf>
    <xf numFmtId="0" fontId="12" fillId="12" borderId="1" xfId="0" applyFont="1" applyFill="1" applyBorder="1" applyAlignment="1">
      <alignment horizontal="center" vertical="center" wrapText="1"/>
    </xf>
    <xf numFmtId="165" fontId="12" fillId="12" borderId="1" xfId="0" applyNumberFormat="1" applyFont="1" applyFill="1" applyBorder="1" applyAlignment="1">
      <alignment horizontal="center" vertical="center" wrapText="1"/>
    </xf>
    <xf numFmtId="0" fontId="26" fillId="12" borderId="0" xfId="0" applyFont="1" applyFill="1"/>
    <xf numFmtId="0" fontId="12" fillId="12" borderId="8" xfId="0" applyFont="1" applyFill="1" applyBorder="1" applyAlignment="1">
      <alignment horizontal="center" vertical="center" wrapText="1"/>
    </xf>
    <xf numFmtId="49" fontId="12" fillId="12" borderId="8" xfId="0" applyNumberFormat="1" applyFont="1" applyFill="1" applyBorder="1" applyAlignment="1">
      <alignment horizontal="center" vertical="center"/>
    </xf>
    <xf numFmtId="0" fontId="12" fillId="12" borderId="1" xfId="0" applyFont="1" applyFill="1" applyBorder="1" applyAlignment="1">
      <alignment vertical="top" wrapText="1"/>
    </xf>
    <xf numFmtId="0" fontId="12" fillId="12" borderId="1" xfId="0" applyFont="1" applyFill="1" applyBorder="1" applyAlignment="1">
      <alignment horizontal="left" vertical="center" wrapText="1"/>
    </xf>
    <xf numFmtId="0" fontId="12" fillId="12" borderId="9" xfId="0" applyFont="1" applyFill="1" applyBorder="1" applyAlignment="1">
      <alignment horizontal="center" vertical="center" wrapText="1"/>
    </xf>
    <xf numFmtId="4" fontId="12" fillId="12" borderId="1" xfId="0" applyNumberFormat="1" applyFont="1" applyFill="1" applyBorder="1" applyAlignment="1">
      <alignment horizontal="center" vertical="center" wrapText="1"/>
    </xf>
    <xf numFmtId="0" fontId="12" fillId="12" borderId="7" xfId="0" applyFont="1" applyFill="1" applyBorder="1" applyAlignment="1">
      <alignment horizontal="center" vertical="center"/>
    </xf>
    <xf numFmtId="49" fontId="12" fillId="12" borderId="1" xfId="0" applyNumberFormat="1" applyFont="1" applyFill="1" applyBorder="1" applyAlignment="1">
      <alignment horizontal="center" vertical="center"/>
    </xf>
    <xf numFmtId="0" fontId="26" fillId="12" borderId="1" xfId="0" applyFont="1" applyFill="1" applyBorder="1"/>
    <xf numFmtId="0" fontId="12" fillId="12" borderId="6" xfId="0" applyFont="1" applyFill="1" applyBorder="1" applyAlignment="1">
      <alignment horizontal="left" vertical="center" wrapText="1"/>
    </xf>
    <xf numFmtId="0" fontId="26" fillId="12" borderId="1" xfId="0" applyFont="1" applyFill="1" applyBorder="1" applyAlignment="1">
      <alignment horizontal="center" vertical="center"/>
    </xf>
    <xf numFmtId="0" fontId="26" fillId="12" borderId="1" xfId="0" applyFont="1" applyFill="1" applyBorder="1" applyAlignment="1">
      <alignment wrapText="1"/>
    </xf>
    <xf numFmtId="0" fontId="12" fillId="12" borderId="8" xfId="0" applyFont="1" applyFill="1" applyBorder="1" applyAlignment="1">
      <alignment vertical="top" wrapText="1"/>
    </xf>
    <xf numFmtId="165" fontId="12" fillId="12" borderId="7" xfId="0" applyNumberFormat="1" applyFont="1" applyFill="1" applyBorder="1" applyAlignment="1">
      <alignment horizontal="center" vertical="center" wrapText="1"/>
    </xf>
    <xf numFmtId="0" fontId="12" fillId="12" borderId="12" xfId="0" applyFont="1" applyFill="1" applyBorder="1" applyAlignment="1">
      <alignment horizontal="center" vertical="center"/>
    </xf>
    <xf numFmtId="0" fontId="12" fillId="12" borderId="8" xfId="0" applyFont="1" applyFill="1" applyBorder="1"/>
    <xf numFmtId="0" fontId="12" fillId="12" borderId="0" xfId="0" applyFont="1" applyFill="1"/>
    <xf numFmtId="0" fontId="12" fillId="12" borderId="4" xfId="0" applyFont="1" applyFill="1" applyBorder="1" applyAlignment="1">
      <alignment vertical="top" wrapText="1"/>
    </xf>
    <xf numFmtId="0" fontId="12" fillId="12" borderId="3" xfId="0" applyFont="1" applyFill="1" applyBorder="1" applyAlignment="1">
      <alignment horizontal="center" vertical="top" wrapText="1"/>
    </xf>
    <xf numFmtId="0" fontId="12" fillId="12" borderId="8" xfId="0" applyFont="1" applyFill="1" applyBorder="1" applyAlignment="1">
      <alignment vertical="center" wrapText="1"/>
    </xf>
    <xf numFmtId="0" fontId="26" fillId="12" borderId="3" xfId="0" applyFont="1" applyFill="1" applyBorder="1" applyAlignment="1">
      <alignment horizontal="center"/>
    </xf>
    <xf numFmtId="165" fontId="33" fillId="12" borderId="1" xfId="2" applyNumberFormat="1" applyFont="1" applyFill="1" applyBorder="1" applyAlignment="1">
      <alignment horizontal="left" vertical="center" wrapText="1"/>
    </xf>
    <xf numFmtId="165" fontId="33" fillId="12" borderId="1" xfId="2" applyNumberFormat="1" applyFont="1" applyFill="1" applyBorder="1" applyAlignment="1">
      <alignment horizontal="center" vertical="center" wrapText="1"/>
    </xf>
    <xf numFmtId="0" fontId="34" fillId="12" borderId="1" xfId="0" applyFont="1" applyFill="1" applyBorder="1"/>
    <xf numFmtId="0" fontId="12" fillId="12" borderId="3" xfId="0" applyFont="1" applyFill="1" applyBorder="1" applyAlignment="1">
      <alignment vertical="center" wrapText="1"/>
    </xf>
    <xf numFmtId="164" fontId="12" fillId="12" borderId="1" xfId="0" applyNumberFormat="1" applyFont="1" applyFill="1" applyBorder="1" applyAlignment="1">
      <alignment horizontal="center" vertical="center"/>
    </xf>
    <xf numFmtId="3" fontId="33" fillId="12" borderId="1" xfId="2" applyNumberFormat="1" applyFont="1" applyFill="1" applyBorder="1" applyAlignment="1">
      <alignment horizontal="center" vertical="center" wrapText="1"/>
    </xf>
    <xf numFmtId="0" fontId="6" fillId="11" borderId="3" xfId="0" applyFont="1" applyFill="1" applyBorder="1" applyAlignment="1">
      <alignment vertical="top" wrapText="1"/>
    </xf>
    <xf numFmtId="0" fontId="5" fillId="11" borderId="1" xfId="0" applyFont="1" applyFill="1" applyBorder="1" applyAlignment="1">
      <alignment horizontal="center" vertical="top" wrapText="1"/>
    </xf>
    <xf numFmtId="0" fontId="5" fillId="11" borderId="3"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6" fillId="11" borderId="1" xfId="0" applyFont="1" applyFill="1" applyBorder="1" applyAlignment="1">
      <alignment vertical="top" wrapText="1"/>
    </xf>
    <xf numFmtId="165" fontId="17" fillId="0" borderId="1" xfId="0" applyNumberFormat="1" applyFont="1" applyBorder="1" applyAlignment="1">
      <alignment horizontal="center" vertical="center"/>
    </xf>
    <xf numFmtId="3" fontId="4" fillId="0" borderId="1" xfId="0" applyNumberFormat="1" applyFont="1" applyBorder="1" applyAlignment="1">
      <alignment horizontal="center" vertical="top" wrapText="1"/>
    </xf>
    <xf numFmtId="4" fontId="5" fillId="0" borderId="1" xfId="0" applyNumberFormat="1" applyFont="1" applyBorder="1" applyAlignment="1">
      <alignment horizontal="center" vertical="center" wrapText="1"/>
    </xf>
    <xf numFmtId="165" fontId="0" fillId="0" borderId="0" xfId="0" applyNumberFormat="1"/>
    <xf numFmtId="171" fontId="0" fillId="0" borderId="0" xfId="0" applyNumberFormat="1"/>
    <xf numFmtId="0" fontId="12" fillId="12" borderId="7" xfId="0" applyFont="1" applyFill="1" applyBorder="1" applyAlignment="1">
      <alignment horizontal="left" vertical="center" wrapText="1"/>
    </xf>
    <xf numFmtId="0" fontId="12" fillId="12" borderId="1" xfId="0" applyFont="1" applyFill="1" applyBorder="1" applyAlignment="1">
      <alignment horizontal="center" vertical="center"/>
    </xf>
    <xf numFmtId="0" fontId="12" fillId="12" borderId="0" xfId="0" applyFont="1" applyFill="1" applyAlignment="1">
      <alignment horizontal="center" vertical="center"/>
    </xf>
    <xf numFmtId="0" fontId="5" fillId="8" borderId="1" xfId="0" applyFont="1" applyFill="1" applyBorder="1" applyAlignment="1">
      <alignment horizontal="center" vertical="top" wrapText="1"/>
    </xf>
    <xf numFmtId="0" fontId="2" fillId="8" borderId="1" xfId="0" applyFont="1" applyFill="1" applyBorder="1"/>
    <xf numFmtId="0" fontId="5" fillId="11" borderId="1" xfId="0" applyFont="1" applyFill="1" applyBorder="1" applyAlignment="1">
      <alignment vertical="top"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3"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0" fillId="0" borderId="7" xfId="0" applyBorder="1" applyAlignment="1">
      <alignment horizontal="center" vertical="center"/>
    </xf>
    <xf numFmtId="0" fontId="0" fillId="0" borderId="1" xfId="0" applyBorder="1" applyAlignment="1">
      <alignment horizontal="center" vertical="center"/>
    </xf>
    <xf numFmtId="4" fontId="6" fillId="0" borderId="7" xfId="0" applyNumberFormat="1" applyFont="1" applyBorder="1" applyAlignment="1">
      <alignment vertical="center" wrapText="1"/>
    </xf>
    <xf numFmtId="0" fontId="32" fillId="0" borderId="1" xfId="0" applyFont="1" applyBorder="1" applyAlignment="1">
      <alignment horizontal="center" vertical="center"/>
    </xf>
    <xf numFmtId="49" fontId="8" fillId="0" borderId="1" xfId="0" applyNumberFormat="1" applyFont="1" applyBorder="1" applyAlignment="1">
      <alignment horizontal="center" vertical="center"/>
    </xf>
    <xf numFmtId="0" fontId="8" fillId="0" borderId="1" xfId="0" applyFont="1" applyBorder="1" applyAlignment="1">
      <alignment vertical="top" wrapText="1"/>
    </xf>
    <xf numFmtId="2" fontId="5" fillId="0" borderId="7" xfId="0" applyNumberFormat="1" applyFont="1" applyBorder="1" applyAlignment="1">
      <alignment horizontal="center" vertical="center" wrapText="1"/>
    </xf>
    <xf numFmtId="3" fontId="5" fillId="0" borderId="3" xfId="0" applyNumberFormat="1" applyFont="1" applyBorder="1" applyAlignment="1">
      <alignment horizontal="center" vertical="center" wrapText="1"/>
    </xf>
    <xf numFmtId="165" fontId="5" fillId="0" borderId="3" xfId="0" applyNumberFormat="1" applyFont="1" applyBorder="1" applyAlignment="1">
      <alignment horizontal="center" vertical="center" wrapText="1"/>
    </xf>
    <xf numFmtId="0" fontId="5" fillId="4" borderId="8" xfId="0" applyFont="1" applyFill="1" applyBorder="1" applyAlignment="1">
      <alignment horizontal="center" vertical="top" wrapText="1"/>
    </xf>
    <xf numFmtId="0" fontId="6" fillId="4" borderId="8" xfId="0" applyFont="1" applyFill="1" applyBorder="1" applyAlignment="1">
      <alignment horizontal="left" vertical="center" wrapText="1"/>
    </xf>
    <xf numFmtId="164" fontId="6" fillId="4" borderId="8" xfId="0" applyNumberFormat="1" applyFont="1" applyFill="1" applyBorder="1" applyAlignment="1">
      <alignment horizontal="center" vertical="center" wrapText="1"/>
    </xf>
    <xf numFmtId="0" fontId="6" fillId="0" borderId="4" xfId="0" applyFont="1" applyBorder="1" applyAlignment="1">
      <alignment vertical="top" wrapText="1"/>
    </xf>
    <xf numFmtId="49" fontId="6" fillId="0" borderId="1" xfId="0" applyNumberFormat="1" applyFont="1" applyBorder="1" applyAlignment="1">
      <alignment horizontal="center" vertical="center"/>
    </xf>
    <xf numFmtId="0" fontId="6" fillId="4" borderId="7" xfId="0" applyFont="1" applyFill="1" applyBorder="1" applyAlignment="1">
      <alignment horizontal="center" vertical="center" wrapText="1"/>
    </xf>
    <xf numFmtId="1" fontId="5" fillId="0" borderId="8" xfId="0" applyNumberFormat="1" applyFont="1" applyBorder="1" applyAlignment="1">
      <alignment horizontal="center" vertical="center" wrapText="1"/>
    </xf>
    <xf numFmtId="0" fontId="31" fillId="0" borderId="0" xfId="0" applyFont="1"/>
    <xf numFmtId="0" fontId="8" fillId="4" borderId="1" xfId="0" applyFont="1" applyFill="1" applyBorder="1"/>
    <xf numFmtId="0" fontId="0" fillId="4" borderId="1" xfId="0" applyFill="1" applyBorder="1"/>
    <xf numFmtId="165" fontId="6" fillId="4" borderId="1" xfId="4" applyNumberFormat="1" applyFont="1" applyFill="1" applyBorder="1" applyAlignment="1">
      <alignment horizontal="center" vertical="center" wrapText="1"/>
    </xf>
    <xf numFmtId="3" fontId="6" fillId="4" borderId="1" xfId="0" applyNumberFormat="1" applyFont="1" applyFill="1" applyBorder="1" applyAlignment="1">
      <alignment horizontal="left" vertical="center" wrapText="1"/>
    </xf>
    <xf numFmtId="0" fontId="3" fillId="4" borderId="1" xfId="0" applyFont="1" applyFill="1" applyBorder="1" applyAlignment="1">
      <alignment vertical="center" wrapText="1"/>
    </xf>
    <xf numFmtId="0" fontId="5" fillId="4" borderId="1" xfId="0" applyFont="1" applyFill="1" applyBorder="1" applyAlignment="1">
      <alignment horizontal="center" vertical="top" wrapText="1"/>
    </xf>
    <xf numFmtId="0" fontId="6" fillId="0" borderId="1" xfId="0" applyFont="1" applyBorder="1" applyAlignment="1">
      <alignment horizontal="left" vertical="top" wrapText="1"/>
    </xf>
    <xf numFmtId="0" fontId="7" fillId="0" borderId="1" xfId="0" applyFont="1" applyBorder="1" applyAlignment="1">
      <alignment vertical="center" wrapText="1"/>
    </xf>
    <xf numFmtId="0" fontId="12" fillId="12" borderId="1" xfId="0" applyFont="1" applyFill="1" applyBorder="1" applyAlignment="1">
      <alignment vertical="center" wrapText="1"/>
    </xf>
    <xf numFmtId="0" fontId="12" fillId="0" borderId="1" xfId="0" applyFont="1" applyBorder="1" applyAlignment="1">
      <alignment horizontal="center" vertical="center"/>
    </xf>
    <xf numFmtId="4" fontId="6" fillId="0" borderId="1" xfId="0" applyNumberFormat="1" applyFont="1" applyBorder="1" applyAlignment="1">
      <alignment vertical="center" wrapText="1"/>
    </xf>
    <xf numFmtId="0" fontId="14" fillId="4" borderId="1" xfId="0" applyFont="1" applyFill="1" applyBorder="1" applyAlignment="1">
      <alignment vertical="center" wrapText="1"/>
    </xf>
    <xf numFmtId="0" fontId="3" fillId="2" borderId="1" xfId="0" applyFont="1" applyFill="1" applyBorder="1" applyAlignment="1">
      <alignment vertical="center" wrapText="1"/>
    </xf>
    <xf numFmtId="0" fontId="7" fillId="4" borderId="1" xfId="0" applyFont="1" applyFill="1" applyBorder="1" applyAlignment="1">
      <alignment vertical="center" wrapText="1"/>
    </xf>
    <xf numFmtId="0" fontId="3" fillId="0" borderId="1" xfId="0" applyFont="1" applyBorder="1" applyAlignment="1">
      <alignment horizontal="left" vertical="center" wrapText="1"/>
    </xf>
    <xf numFmtId="0" fontId="13" fillId="0" borderId="1" xfId="0" applyFont="1" applyBorder="1" applyAlignment="1">
      <alignment vertical="center" wrapText="1"/>
    </xf>
    <xf numFmtId="0" fontId="6" fillId="4" borderId="1" xfId="0" applyFont="1" applyFill="1" applyBorder="1" applyAlignment="1">
      <alignment horizontal="left" vertical="top" wrapText="1"/>
    </xf>
    <xf numFmtId="0" fontId="6" fillId="4" borderId="1" xfId="0" applyFont="1" applyFill="1" applyBorder="1" applyAlignment="1">
      <alignment wrapText="1"/>
    </xf>
    <xf numFmtId="0" fontId="6" fillId="4" borderId="1" xfId="0" applyFont="1" applyFill="1" applyBorder="1" applyAlignment="1">
      <alignment vertical="center" wrapText="1"/>
    </xf>
    <xf numFmtId="0" fontId="6" fillId="4" borderId="1" xfId="0" applyFont="1" applyFill="1" applyBorder="1" applyAlignment="1">
      <alignment horizontal="left" wrapText="1"/>
    </xf>
    <xf numFmtId="0" fontId="5" fillId="4" borderId="1" xfId="0" applyFont="1" applyFill="1" applyBorder="1" applyAlignment="1">
      <alignment horizontal="left" vertical="center" wrapText="1"/>
    </xf>
    <xf numFmtId="49" fontId="6" fillId="0" borderId="1" xfId="0" applyNumberFormat="1" applyFont="1" applyBorder="1" applyAlignment="1">
      <alignment horizontal="left" vertical="center" wrapText="1"/>
    </xf>
    <xf numFmtId="0" fontId="6" fillId="0" borderId="1" xfId="8" applyFont="1" applyBorder="1" applyAlignment="1">
      <alignment horizontal="left" vertical="center" wrapText="1"/>
    </xf>
    <xf numFmtId="0" fontId="6" fillId="4" borderId="1" xfId="0" applyFont="1" applyFill="1" applyBorder="1" applyAlignment="1">
      <alignment horizontal="center" vertical="top" wrapText="1"/>
    </xf>
    <xf numFmtId="0" fontId="6" fillId="0" borderId="8" xfId="0" applyFont="1" applyBorder="1" applyAlignment="1">
      <alignment horizontal="center" vertical="center"/>
    </xf>
    <xf numFmtId="0" fontId="6" fillId="0" borderId="3" xfId="0" applyFont="1" applyBorder="1" applyAlignment="1">
      <alignment horizontal="center" vertical="center"/>
    </xf>
    <xf numFmtId="3" fontId="6" fillId="0" borderId="8" xfId="0" applyNumberFormat="1" applyFont="1" applyBorder="1" applyAlignment="1">
      <alignment horizontal="center" vertical="center"/>
    </xf>
    <xf numFmtId="3" fontId="6" fillId="0" borderId="3" xfId="0" applyNumberFormat="1" applyFont="1" applyBorder="1" applyAlignment="1">
      <alignment horizontal="center" vertical="center"/>
    </xf>
    <xf numFmtId="0" fontId="6" fillId="0" borderId="8" xfId="0" applyFont="1" applyBorder="1" applyAlignment="1">
      <alignment horizontal="left" vertical="center" wrapText="1"/>
    </xf>
    <xf numFmtId="0" fontId="6" fillId="0" borderId="16" xfId="0" applyFont="1" applyBorder="1" applyAlignment="1">
      <alignment horizontal="left" vertical="center" wrapText="1"/>
    </xf>
    <xf numFmtId="0" fontId="5" fillId="0" borderId="8" xfId="0" applyFont="1" applyBorder="1" applyAlignment="1">
      <alignment horizontal="center" vertical="top" wrapText="1"/>
    </xf>
    <xf numFmtId="0" fontId="5" fillId="0" borderId="3" xfId="0" applyFont="1" applyBorder="1" applyAlignment="1">
      <alignment horizontal="center" vertical="top" wrapText="1"/>
    </xf>
    <xf numFmtId="0" fontId="6" fillId="0" borderId="3" xfId="0" applyFont="1" applyBorder="1" applyAlignment="1">
      <alignment horizontal="left" vertical="center" wrapText="1"/>
    </xf>
    <xf numFmtId="0" fontId="5"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30"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3" applyFont="1" applyBorder="1" applyAlignment="1">
      <alignment horizontal="center" vertical="center" wrapText="1"/>
    </xf>
    <xf numFmtId="0" fontId="5" fillId="8" borderId="7" xfId="0" applyFont="1" applyFill="1" applyBorder="1" applyAlignment="1">
      <alignment horizontal="left" vertical="center" wrapText="1"/>
    </xf>
    <xf numFmtId="0" fontId="5" fillId="8" borderId="9" xfId="0" applyFont="1" applyFill="1" applyBorder="1" applyAlignment="1">
      <alignment horizontal="left" vertical="center" wrapText="1"/>
    </xf>
    <xf numFmtId="0" fontId="5" fillId="8" borderId="2" xfId="0" applyFont="1" applyFill="1" applyBorder="1" applyAlignment="1">
      <alignment horizontal="left" vertical="center" wrapText="1"/>
    </xf>
    <xf numFmtId="0" fontId="6"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top" wrapText="1"/>
    </xf>
    <xf numFmtId="0" fontId="7" fillId="0" borderId="2" xfId="0" applyFont="1" applyBorder="1" applyAlignment="1">
      <alignment horizontal="left" vertical="center" wrapText="1"/>
    </xf>
    <xf numFmtId="0" fontId="6" fillId="4" borderId="8"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4" borderId="1" xfId="0" applyFont="1" applyFill="1" applyBorder="1" applyAlignment="1">
      <alignment horizontal="left" vertical="center" wrapText="1"/>
    </xf>
    <xf numFmtId="0" fontId="6" fillId="4" borderId="2" xfId="0" applyFont="1" applyFill="1" applyBorder="1" applyAlignment="1">
      <alignment vertical="center" wrapText="1"/>
    </xf>
    <xf numFmtId="0" fontId="6" fillId="8" borderId="7" xfId="0" applyFont="1" applyFill="1" applyBorder="1" applyAlignment="1">
      <alignment horizontal="left" vertical="center" wrapText="1"/>
    </xf>
    <xf numFmtId="0" fontId="6" fillId="8" borderId="9" xfId="0" applyFont="1" applyFill="1" applyBorder="1" applyAlignment="1">
      <alignment horizontal="left" vertical="center" wrapText="1"/>
    </xf>
    <xf numFmtId="0" fontId="6" fillId="8" borderId="2" xfId="0" applyFont="1" applyFill="1" applyBorder="1" applyAlignment="1">
      <alignment horizontal="left" vertical="center" wrapText="1"/>
    </xf>
    <xf numFmtId="0" fontId="5" fillId="8" borderId="1" xfId="0" applyFont="1" applyFill="1" applyBorder="1" applyAlignment="1">
      <alignment vertical="center" wrapText="1"/>
    </xf>
    <xf numFmtId="0" fontId="5" fillId="8" borderId="7" xfId="0" applyFont="1" applyFill="1" applyBorder="1" applyAlignment="1">
      <alignment vertical="center" wrapText="1"/>
    </xf>
    <xf numFmtId="165" fontId="6" fillId="0" borderId="8" xfId="0" applyNumberFormat="1" applyFont="1" applyBorder="1" applyAlignment="1">
      <alignment horizontal="center" vertical="center" wrapText="1"/>
    </xf>
    <xf numFmtId="165" fontId="6" fillId="0" borderId="3" xfId="0" applyNumberFormat="1" applyFont="1" applyBorder="1" applyAlignment="1">
      <alignment horizontal="center" vertical="center" wrapText="1"/>
    </xf>
    <xf numFmtId="0" fontId="5" fillId="0" borderId="4" xfId="0" applyFont="1" applyBorder="1" applyAlignment="1">
      <alignment horizontal="left" vertical="center" wrapText="1"/>
    </xf>
    <xf numFmtId="0" fontId="6" fillId="0" borderId="1" xfId="0" applyFont="1" applyBorder="1" applyAlignment="1">
      <alignment horizontal="justify" vertical="center" wrapText="1"/>
    </xf>
    <xf numFmtId="0" fontId="17" fillId="5" borderId="7" xfId="2" applyFont="1" applyFill="1" applyBorder="1" applyAlignment="1">
      <alignment horizontal="left" vertical="center" wrapText="1"/>
    </xf>
    <xf numFmtId="0" fontId="17" fillId="5" borderId="9" xfId="2" applyFont="1" applyFill="1" applyBorder="1" applyAlignment="1">
      <alignment horizontal="left" vertical="center" wrapText="1"/>
    </xf>
    <xf numFmtId="0" fontId="17" fillId="5" borderId="2" xfId="2" applyFont="1" applyFill="1" applyBorder="1" applyAlignment="1">
      <alignment horizontal="left" vertical="center" wrapText="1"/>
    </xf>
    <xf numFmtId="4" fontId="6" fillId="0" borderId="8"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0" fontId="6" fillId="4" borderId="16" xfId="0" applyFont="1" applyFill="1" applyBorder="1" applyAlignment="1">
      <alignment horizontal="center" vertical="center" wrapText="1"/>
    </xf>
    <xf numFmtId="0" fontId="6" fillId="4" borderId="11"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0" borderId="16" xfId="0" applyFont="1" applyBorder="1" applyAlignment="1">
      <alignment horizontal="center" vertical="center" wrapText="1"/>
    </xf>
    <xf numFmtId="0" fontId="5" fillId="0" borderId="1" xfId="0" applyFont="1" applyBorder="1" applyAlignment="1">
      <alignment horizontal="center" wrapText="1"/>
    </xf>
    <xf numFmtId="0" fontId="6" fillId="4" borderId="18"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0" borderId="12" xfId="0" applyFont="1" applyBorder="1" applyAlignment="1">
      <alignment horizontal="center" vertical="center"/>
    </xf>
    <xf numFmtId="0" fontId="6" fillId="0" borderId="17" xfId="0" applyFont="1" applyBorder="1" applyAlignment="1">
      <alignment horizontal="center" vertical="center"/>
    </xf>
    <xf numFmtId="164" fontId="14" fillId="0" borderId="12" xfId="0" applyNumberFormat="1" applyFont="1" applyBorder="1" applyAlignment="1">
      <alignment horizontal="center" vertical="center" wrapText="1"/>
    </xf>
    <xf numFmtId="164" fontId="14" fillId="0" borderId="20" xfId="0" applyNumberFormat="1" applyFont="1" applyBorder="1" applyAlignment="1">
      <alignment horizontal="center" vertical="center" wrapText="1"/>
    </xf>
    <xf numFmtId="0" fontId="6"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3" borderId="12" xfId="0" applyFont="1" applyFill="1" applyBorder="1" applyAlignment="1">
      <alignment horizontal="center" vertical="top" wrapText="1"/>
    </xf>
    <xf numFmtId="0" fontId="3" fillId="3" borderId="13"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2" xfId="0" applyFont="1" applyFill="1" applyBorder="1" applyAlignment="1">
      <alignment horizontal="center" vertical="top" wrapText="1"/>
    </xf>
    <xf numFmtId="0" fontId="5" fillId="8" borderId="14" xfId="0" applyFont="1" applyFill="1" applyBorder="1" applyAlignment="1">
      <alignment horizontal="left" vertical="center" wrapText="1"/>
    </xf>
    <xf numFmtId="0" fontId="5" fillId="8" borderId="6"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15" xfId="0" applyFont="1" applyFill="1" applyBorder="1" applyAlignment="1">
      <alignment horizontal="left" vertical="center" wrapText="1"/>
    </xf>
    <xf numFmtId="0" fontId="5" fillId="8" borderId="7" xfId="0" applyFont="1" applyFill="1" applyBorder="1" applyAlignment="1">
      <alignment horizontal="left" vertical="top" wrapText="1"/>
    </xf>
    <xf numFmtId="0" fontId="5" fillId="8" borderId="9" xfId="0" applyFont="1" applyFill="1" applyBorder="1" applyAlignment="1">
      <alignment horizontal="left" vertical="top" wrapText="1"/>
    </xf>
    <xf numFmtId="0" fontId="5" fillId="8" borderId="2" xfId="0" applyFont="1" applyFill="1" applyBorder="1" applyAlignment="1">
      <alignment horizontal="left" vertical="top" wrapText="1"/>
    </xf>
    <xf numFmtId="0" fontId="17" fillId="4" borderId="7" xfId="2" applyFont="1" applyFill="1" applyBorder="1" applyAlignment="1">
      <alignment horizontal="left" vertical="center" wrapText="1"/>
    </xf>
    <xf numFmtId="0" fontId="17" fillId="4" borderId="9" xfId="2" applyFont="1" applyFill="1" applyBorder="1" applyAlignment="1">
      <alignment horizontal="left" vertical="center" wrapText="1"/>
    </xf>
    <xf numFmtId="0" fontId="17" fillId="4" borderId="2" xfId="2" applyFont="1" applyFill="1" applyBorder="1" applyAlignment="1">
      <alignment horizontal="left" vertical="center" wrapText="1"/>
    </xf>
    <xf numFmtId="49" fontId="6" fillId="0" borderId="8" xfId="0" applyNumberFormat="1" applyFont="1" applyBorder="1" applyAlignment="1">
      <alignment horizontal="center" vertical="center"/>
    </xf>
    <xf numFmtId="49" fontId="6" fillId="0" borderId="16" xfId="0" applyNumberFormat="1" applyFont="1" applyBorder="1" applyAlignment="1">
      <alignment horizontal="center" vertical="center"/>
    </xf>
    <xf numFmtId="0" fontId="6" fillId="0" borderId="8" xfId="0" applyFont="1" applyBorder="1" applyAlignment="1">
      <alignment horizontal="center" vertical="top" wrapText="1"/>
    </xf>
    <xf numFmtId="0" fontId="6" fillId="0" borderId="16" xfId="0" applyFont="1" applyBorder="1" applyAlignment="1">
      <alignment horizontal="center" vertical="top" wrapText="1"/>
    </xf>
    <xf numFmtId="0" fontId="5" fillId="8" borderId="8" xfId="0" applyFont="1" applyFill="1" applyBorder="1" applyAlignment="1">
      <alignment vertical="center" wrapText="1"/>
    </xf>
    <xf numFmtId="0" fontId="5" fillId="8" borderId="12" xfId="0" applyFont="1" applyFill="1" applyBorder="1" applyAlignment="1">
      <alignment vertical="center" wrapText="1"/>
    </xf>
    <xf numFmtId="0" fontId="6" fillId="0" borderId="16" xfId="0" applyFont="1" applyBorder="1" applyAlignment="1">
      <alignment horizontal="center" vertical="center"/>
    </xf>
    <xf numFmtId="3" fontId="6" fillId="0" borderId="8"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10" fillId="0" borderId="0" xfId="0" applyFont="1" applyAlignment="1">
      <alignment horizontal="right" vertical="center" wrapText="1"/>
    </xf>
    <xf numFmtId="0" fontId="9" fillId="4" borderId="0" xfId="0" applyFont="1" applyFill="1" applyAlignment="1">
      <alignment horizontal="center" vertical="center"/>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11" borderId="7"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6" fillId="4" borderId="1" xfId="0" applyFont="1" applyFill="1" applyBorder="1" applyAlignment="1">
      <alignment horizontal="justify" vertical="center" wrapText="1"/>
    </xf>
    <xf numFmtId="0" fontId="6" fillId="0" borderId="11" xfId="0" applyFont="1" applyBorder="1" applyAlignment="1">
      <alignment horizontal="left" vertical="top" wrapText="1"/>
    </xf>
    <xf numFmtId="0" fontId="6" fillId="0" borderId="4" xfId="0" applyFont="1" applyBorder="1" applyAlignment="1">
      <alignment horizontal="left" vertical="top" wrapText="1"/>
    </xf>
    <xf numFmtId="49" fontId="6" fillId="4" borderId="11" xfId="0" applyNumberFormat="1" applyFont="1" applyFill="1" applyBorder="1" applyAlignment="1">
      <alignment horizontal="left" vertical="center" wrapText="1"/>
    </xf>
    <xf numFmtId="49" fontId="6" fillId="4" borderId="4" xfId="0" applyNumberFormat="1" applyFont="1" applyFill="1" applyBorder="1" applyAlignment="1">
      <alignment horizontal="left" vertical="center" wrapText="1"/>
    </xf>
    <xf numFmtId="0" fontId="6" fillId="8" borderId="1" xfId="0" applyFont="1" applyFill="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applyAlignment="1">
      <alignment horizontal="center"/>
    </xf>
    <xf numFmtId="0" fontId="14" fillId="4" borderId="2" xfId="0" applyFont="1" applyFill="1" applyBorder="1" applyAlignment="1">
      <alignment horizontal="justify" vertical="center" wrapText="1"/>
    </xf>
    <xf numFmtId="0" fontId="6" fillId="8" borderId="1" xfId="0" applyFont="1" applyFill="1" applyBorder="1" applyAlignment="1">
      <alignment vertical="center" wrapText="1"/>
    </xf>
    <xf numFmtId="0" fontId="6" fillId="8" borderId="7" xfId="0" applyFont="1" applyFill="1" applyBorder="1" applyAlignment="1">
      <alignment vertical="center" wrapText="1"/>
    </xf>
    <xf numFmtId="0" fontId="6" fillId="8" borderId="7" xfId="0" applyFont="1" applyFill="1" applyBorder="1" applyAlignment="1">
      <alignment horizontal="left" vertical="top" wrapText="1"/>
    </xf>
    <xf numFmtId="0" fontId="6" fillId="8" borderId="9" xfId="0" applyFont="1" applyFill="1" applyBorder="1" applyAlignment="1">
      <alignment horizontal="left" vertical="top" wrapText="1"/>
    </xf>
    <xf numFmtId="0" fontId="6" fillId="8" borderId="2" xfId="0" applyFont="1" applyFill="1" applyBorder="1" applyAlignment="1">
      <alignment horizontal="left" vertical="top" wrapText="1"/>
    </xf>
    <xf numFmtId="0" fontId="5" fillId="4" borderId="16" xfId="0" applyFont="1" applyFill="1" applyBorder="1" applyAlignment="1">
      <alignment horizontal="center" vertical="center" wrapText="1"/>
    </xf>
    <xf numFmtId="0" fontId="5" fillId="4" borderId="1" xfId="0" applyFont="1" applyFill="1" applyBorder="1" applyAlignment="1">
      <alignment vertical="center" wrapText="1"/>
    </xf>
    <xf numFmtId="0" fontId="5" fillId="4" borderId="7" xfId="0" applyFont="1" applyFill="1" applyBorder="1" applyAlignment="1">
      <alignment vertical="center" wrapText="1"/>
    </xf>
    <xf numFmtId="0" fontId="6" fillId="4" borderId="11" xfId="0" applyFont="1" applyFill="1" applyBorder="1" applyAlignment="1">
      <alignment vertical="center" wrapText="1"/>
    </xf>
    <xf numFmtId="0" fontId="6" fillId="4" borderId="4" xfId="0" applyFont="1" applyFill="1" applyBorder="1" applyAlignment="1">
      <alignment vertical="center" wrapText="1"/>
    </xf>
    <xf numFmtId="0" fontId="6" fillId="0" borderId="1" xfId="0" applyFont="1" applyBorder="1" applyAlignment="1">
      <alignment horizontal="left" vertical="top" wrapText="1"/>
    </xf>
    <xf numFmtId="0" fontId="5" fillId="4" borderId="4" xfId="0" applyFont="1" applyFill="1" applyBorder="1" applyAlignment="1">
      <alignment horizontal="left" vertical="center" wrapText="1"/>
    </xf>
    <xf numFmtId="0" fontId="5" fillId="4" borderId="8" xfId="0" applyFont="1" applyFill="1" applyBorder="1" applyAlignment="1">
      <alignment horizontal="center" vertical="top" wrapText="1"/>
    </xf>
    <xf numFmtId="0" fontId="5" fillId="4" borderId="3" xfId="0" applyFont="1" applyFill="1" applyBorder="1" applyAlignment="1">
      <alignment horizontal="center" vertical="top" wrapText="1"/>
    </xf>
    <xf numFmtId="0" fontId="17" fillId="4" borderId="7" xfId="0" applyFont="1" applyFill="1" applyBorder="1" applyAlignment="1">
      <alignment horizontal="left" vertical="center" wrapText="1"/>
    </xf>
    <xf numFmtId="0" fontId="17" fillId="4" borderId="9"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11" xfId="0" applyFont="1" applyFill="1" applyBorder="1" applyAlignment="1">
      <alignment vertical="center" wrapText="1"/>
    </xf>
    <xf numFmtId="0" fontId="7" fillId="4" borderId="4" xfId="0" applyFont="1" applyFill="1" applyBorder="1" applyAlignment="1">
      <alignment vertical="center" wrapText="1"/>
    </xf>
    <xf numFmtId="0" fontId="17" fillId="5" borderId="1" xfId="2" applyFont="1" applyFill="1" applyBorder="1" applyAlignment="1">
      <alignment horizontal="left" vertical="center" wrapText="1"/>
    </xf>
    <xf numFmtId="0" fontId="7" fillId="4" borderId="2"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7" fillId="0" borderId="1" xfId="0" applyFont="1" applyBorder="1" applyAlignment="1">
      <alignment vertical="center" wrapText="1"/>
    </xf>
    <xf numFmtId="0" fontId="7" fillId="4" borderId="2" xfId="0" applyFont="1" applyFill="1" applyBorder="1" applyAlignment="1">
      <alignment vertical="center" wrapText="1"/>
    </xf>
    <xf numFmtId="3" fontId="6" fillId="0" borderId="12" xfId="0" applyNumberFormat="1" applyFont="1" applyBorder="1" applyAlignment="1">
      <alignment horizontal="center" vertical="center" wrapText="1"/>
    </xf>
    <xf numFmtId="3" fontId="6" fillId="0" borderId="17" xfId="0" applyNumberFormat="1" applyFont="1" applyBorder="1" applyAlignment="1">
      <alignment horizontal="center" vertical="center" wrapText="1"/>
    </xf>
    <xf numFmtId="4" fontId="6" fillId="0" borderId="12" xfId="0" applyNumberFormat="1" applyFont="1" applyBorder="1" applyAlignment="1">
      <alignment horizontal="center" vertical="center" wrapText="1"/>
    </xf>
    <xf numFmtId="4" fontId="6" fillId="0" borderId="1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4" borderId="8" xfId="0" applyFont="1" applyFill="1" applyBorder="1" applyAlignment="1">
      <alignment horizontal="left" vertical="top" wrapText="1"/>
    </xf>
    <xf numFmtId="0" fontId="3" fillId="4" borderId="16" xfId="0" applyFont="1" applyFill="1" applyBorder="1" applyAlignment="1">
      <alignment horizontal="left" vertical="top" wrapText="1"/>
    </xf>
    <xf numFmtId="0" fontId="3" fillId="4" borderId="3" xfId="0" applyFont="1" applyFill="1" applyBorder="1" applyAlignment="1">
      <alignment horizontal="left" vertical="top" wrapText="1"/>
    </xf>
    <xf numFmtId="49" fontId="6" fillId="4" borderId="1" xfId="0" applyNumberFormat="1" applyFont="1" applyFill="1" applyBorder="1" applyAlignment="1">
      <alignment horizontal="left" vertical="center" wrapText="1"/>
    </xf>
    <xf numFmtId="0" fontId="3" fillId="11"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6" fillId="4" borderId="1" xfId="0" applyFont="1" applyFill="1" applyBorder="1" applyAlignment="1">
      <alignment vertical="center" wrapText="1"/>
    </xf>
    <xf numFmtId="0" fontId="14" fillId="4" borderId="1" xfId="0" applyFont="1" applyFill="1" applyBorder="1" applyAlignment="1">
      <alignment horizontal="justify" vertical="center" wrapText="1"/>
    </xf>
    <xf numFmtId="0" fontId="3" fillId="3" borderId="1" xfId="0" applyFont="1" applyFill="1" applyBorder="1" applyAlignment="1">
      <alignment horizontal="center" vertical="top"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top" wrapText="1"/>
    </xf>
    <xf numFmtId="0" fontId="17"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165" fontId="6"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7" fillId="4" borderId="1" xfId="0" applyFont="1" applyFill="1" applyBorder="1" applyAlignment="1">
      <alignment vertical="center" wrapText="1"/>
    </xf>
    <xf numFmtId="0" fontId="7" fillId="0" borderId="1" xfId="0" applyFont="1" applyBorder="1" applyAlignment="1">
      <alignment horizontal="left" vertical="center" wrapText="1"/>
    </xf>
    <xf numFmtId="0" fontId="3" fillId="4"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0" fontId="6" fillId="8" borderId="1" xfId="0" applyFont="1" applyFill="1" applyBorder="1" applyAlignment="1">
      <alignment horizontal="left" vertical="top" wrapText="1"/>
    </xf>
    <xf numFmtId="3"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0" fontId="17" fillId="4" borderId="1" xfId="2" applyFont="1" applyFill="1" applyBorder="1" applyAlignment="1">
      <alignment horizontal="left" vertical="center" wrapText="1"/>
    </xf>
    <xf numFmtId="0" fontId="5" fillId="8" borderId="1" xfId="0" applyFont="1" applyFill="1" applyBorder="1" applyAlignment="1">
      <alignment horizontal="left" vertical="top" wrapText="1"/>
    </xf>
  </cellXfs>
  <cellStyles count="9">
    <cellStyle name="Обычный" xfId="0" builtinId="0"/>
    <cellStyle name="Обычный 2" xfId="2" xr:uid="{00000000-0005-0000-0000-000001000000}"/>
    <cellStyle name="Обычный 2 3" xfId="7" xr:uid="{00000000-0005-0000-0000-000002000000}"/>
    <cellStyle name="Обычный 2 4" xfId="5" xr:uid="{00000000-0005-0000-0000-000003000000}"/>
    <cellStyle name="Обычный 3" xfId="6" xr:uid="{00000000-0005-0000-0000-000004000000}"/>
    <cellStyle name="Обычный_Лист1" xfId="3" xr:uid="{00000000-0005-0000-0000-000005000000}"/>
    <cellStyle name="Обычный_СВОД переч.ПЗ2020 2012г." xfId="8" xr:uid="{00000000-0005-0000-0000-000006000000}"/>
    <cellStyle name="Финансовый" xfId="1" builtinId="3"/>
    <cellStyle name="Финансовый 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99"/>
  <sheetViews>
    <sheetView tabSelected="1" topLeftCell="A579" zoomScale="80" zoomScaleNormal="80" workbookViewId="0">
      <selection activeCell="L20" sqref="L20"/>
    </sheetView>
  </sheetViews>
  <sheetFormatPr defaultRowHeight="15" x14ac:dyDescent="0.25"/>
  <cols>
    <col min="1" max="1" width="7.140625" style="73" customWidth="1"/>
    <col min="2" max="2" width="60.42578125" style="1" customWidth="1"/>
    <col min="3" max="3" width="25.7109375" style="9" customWidth="1"/>
    <col min="4" max="4" width="19" style="1" customWidth="1"/>
    <col min="5" max="5" width="15.140625" style="1" customWidth="1"/>
    <col min="6" max="6" width="14.85546875" style="1" customWidth="1"/>
    <col min="7" max="7" width="14.42578125" style="67" customWidth="1"/>
    <col min="8" max="8" width="16" style="1" customWidth="1"/>
    <col min="9" max="9" width="14.5703125" style="100" customWidth="1"/>
    <col min="10" max="10" width="14.28515625" style="1" customWidth="1"/>
    <col min="11" max="11" width="13.28515625" style="1" customWidth="1"/>
    <col min="12" max="12" width="14.28515625" style="1" customWidth="1"/>
    <col min="13" max="13" width="12.85546875" style="1" customWidth="1"/>
    <col min="14" max="14" width="19" style="11" customWidth="1"/>
    <col min="15" max="15" width="12.28515625" customWidth="1"/>
    <col min="16" max="16" width="57.28515625" style="89" customWidth="1"/>
  </cols>
  <sheetData>
    <row r="1" spans="1:16" s="14" customFormat="1" ht="18" customHeight="1" x14ac:dyDescent="0.25">
      <c r="A1" s="67"/>
      <c r="B1" s="13"/>
      <c r="C1" s="13"/>
      <c r="D1" s="13"/>
      <c r="E1" s="13"/>
      <c r="F1" s="67"/>
      <c r="G1" s="67"/>
      <c r="H1" s="67"/>
      <c r="I1" s="99"/>
      <c r="J1" s="67"/>
      <c r="K1" s="67"/>
      <c r="L1" s="67"/>
      <c r="M1" s="67"/>
      <c r="N1" s="11"/>
      <c r="O1"/>
      <c r="P1"/>
    </row>
    <row r="2" spans="1:16" s="14" customFormat="1" ht="18" customHeight="1" x14ac:dyDescent="0.25">
      <c r="A2" s="67"/>
      <c r="B2" s="13"/>
      <c r="C2" s="13"/>
      <c r="D2" s="13"/>
      <c r="E2" s="13"/>
      <c r="F2" s="67"/>
      <c r="G2" s="67"/>
      <c r="I2" s="303"/>
      <c r="J2" s="303"/>
      <c r="K2" s="303"/>
      <c r="L2" s="303"/>
      <c r="M2" s="303"/>
      <c r="N2" s="483" t="s">
        <v>199</v>
      </c>
      <c r="O2" s="483"/>
      <c r="P2" s="483"/>
    </row>
    <row r="3" spans="1:16" s="14" customFormat="1" ht="18" customHeight="1" x14ac:dyDescent="0.25">
      <c r="A3" s="67"/>
      <c r="B3" s="13"/>
      <c r="C3" s="13"/>
      <c r="D3" s="13"/>
      <c r="E3" s="13"/>
      <c r="F3" s="67"/>
      <c r="G3" s="67"/>
      <c r="H3" s="303"/>
      <c r="I3" s="303"/>
      <c r="J3" s="303"/>
      <c r="K3" s="303"/>
      <c r="L3" s="303"/>
      <c r="M3" s="303"/>
      <c r="N3" s="483"/>
      <c r="O3" s="483"/>
      <c r="P3" s="483"/>
    </row>
    <row r="4" spans="1:16" s="14" customFormat="1" ht="18" customHeight="1" x14ac:dyDescent="0.25">
      <c r="A4" s="67"/>
      <c r="B4" s="13"/>
      <c r="C4" s="13"/>
      <c r="D4" s="13"/>
      <c r="E4" s="13"/>
      <c r="F4" s="67"/>
      <c r="G4" s="67"/>
      <c r="H4" s="303"/>
      <c r="I4" s="303"/>
      <c r="J4" s="303"/>
      <c r="K4" s="303"/>
      <c r="L4" s="303"/>
      <c r="M4" s="303"/>
      <c r="N4" s="483"/>
      <c r="O4" s="483"/>
      <c r="P4" s="483"/>
    </row>
    <row r="5" spans="1:16" s="14" customFormat="1" ht="33" customHeight="1" x14ac:dyDescent="0.25">
      <c r="A5" s="67"/>
      <c r="B5" s="13"/>
      <c r="C5" s="13"/>
      <c r="D5" s="13"/>
      <c r="E5" s="13"/>
      <c r="F5" s="67"/>
      <c r="G5" s="67"/>
      <c r="H5" s="303"/>
      <c r="I5" s="303"/>
      <c r="J5" s="303"/>
      <c r="K5" s="303"/>
      <c r="L5" s="303"/>
      <c r="M5" s="303"/>
      <c r="N5" s="483"/>
      <c r="O5" s="483"/>
      <c r="P5" s="483"/>
    </row>
    <row r="6" spans="1:16" s="14" customFormat="1" ht="18" customHeight="1" x14ac:dyDescent="0.25">
      <c r="A6" s="67"/>
      <c r="B6" s="13"/>
      <c r="C6" s="13"/>
      <c r="D6" s="13"/>
      <c r="E6" s="13"/>
      <c r="F6" s="67"/>
      <c r="G6" s="67"/>
      <c r="H6" s="303"/>
      <c r="I6" s="303"/>
      <c r="J6" s="303"/>
      <c r="K6" s="303"/>
      <c r="L6" s="303"/>
      <c r="M6" s="303"/>
      <c r="N6" s="303"/>
      <c r="O6" s="303"/>
      <c r="P6" s="303"/>
    </row>
    <row r="7" spans="1:16" s="14" customFormat="1" ht="18" customHeight="1" x14ac:dyDescent="0.25">
      <c r="A7" s="67"/>
      <c r="B7" s="484" t="s">
        <v>147</v>
      </c>
      <c r="C7" s="484"/>
      <c r="D7" s="484"/>
      <c r="E7" s="484"/>
      <c r="F7" s="484"/>
      <c r="G7" s="484"/>
      <c r="H7" s="484"/>
      <c r="I7" s="484"/>
      <c r="J7" s="484"/>
      <c r="K7" s="484"/>
      <c r="L7" s="484"/>
      <c r="M7" s="484"/>
      <c r="N7" s="484"/>
      <c r="O7" s="484"/>
      <c r="P7" s="484"/>
    </row>
    <row r="8" spans="1:16" s="14" customFormat="1" x14ac:dyDescent="0.25">
      <c r="A8" s="1"/>
      <c r="B8" s="15"/>
      <c r="C8" s="16"/>
      <c r="D8" s="15"/>
      <c r="E8" s="15"/>
      <c r="F8" s="1"/>
      <c r="G8" s="67"/>
      <c r="H8" s="1"/>
      <c r="I8" s="100"/>
      <c r="J8" s="1"/>
      <c r="K8" s="1"/>
      <c r="L8" s="1"/>
      <c r="M8" s="1"/>
      <c r="N8" s="11"/>
      <c r="O8"/>
      <c r="P8"/>
    </row>
    <row r="9" spans="1:16" ht="19.7" customHeight="1" x14ac:dyDescent="0.25">
      <c r="A9" s="456" t="s">
        <v>0</v>
      </c>
      <c r="B9" s="457" t="s">
        <v>148</v>
      </c>
      <c r="C9" s="456" t="s">
        <v>149</v>
      </c>
      <c r="D9" s="456" t="s">
        <v>150</v>
      </c>
      <c r="E9" s="456" t="s">
        <v>151</v>
      </c>
      <c r="F9" s="485" t="s">
        <v>152</v>
      </c>
      <c r="G9" s="485" t="s">
        <v>153</v>
      </c>
      <c r="H9" s="456" t="s">
        <v>154</v>
      </c>
      <c r="I9" s="456" t="s">
        <v>827</v>
      </c>
      <c r="J9" s="456"/>
      <c r="K9" s="456"/>
      <c r="L9" s="456"/>
      <c r="M9" s="487"/>
      <c r="N9" s="417" t="s">
        <v>160</v>
      </c>
      <c r="O9" s="487" t="s">
        <v>161</v>
      </c>
      <c r="P9" s="456" t="s">
        <v>162</v>
      </c>
    </row>
    <row r="10" spans="1:16" ht="55.35" customHeight="1" x14ac:dyDescent="0.25">
      <c r="A10" s="456"/>
      <c r="B10" s="457"/>
      <c r="C10" s="456"/>
      <c r="D10" s="456"/>
      <c r="E10" s="456"/>
      <c r="F10" s="486"/>
      <c r="G10" s="486"/>
      <c r="H10" s="456"/>
      <c r="I10" s="102" t="s">
        <v>155</v>
      </c>
      <c r="J10" s="102" t="s">
        <v>156</v>
      </c>
      <c r="K10" s="102" t="s">
        <v>157</v>
      </c>
      <c r="L10" s="102" t="s">
        <v>158</v>
      </c>
      <c r="M10" s="102" t="s">
        <v>159</v>
      </c>
      <c r="N10" s="417"/>
      <c r="O10" s="487"/>
      <c r="P10" s="456"/>
    </row>
    <row r="11" spans="1:16" x14ac:dyDescent="0.25">
      <c r="A11" s="2">
        <v>1</v>
      </c>
      <c r="B11" s="242">
        <v>2</v>
      </c>
      <c r="C11" s="2">
        <v>3</v>
      </c>
      <c r="D11" s="2">
        <v>4</v>
      </c>
      <c r="E11" s="2">
        <v>5</v>
      </c>
      <c r="F11" s="2">
        <v>6</v>
      </c>
      <c r="G11" s="2">
        <v>7</v>
      </c>
      <c r="H11" s="2">
        <v>8</v>
      </c>
      <c r="I11" s="340">
        <v>9</v>
      </c>
      <c r="J11" s="2">
        <v>10</v>
      </c>
      <c r="K11" s="2">
        <v>11</v>
      </c>
      <c r="L11" s="2">
        <v>12</v>
      </c>
      <c r="M11" s="2">
        <v>13</v>
      </c>
      <c r="N11" s="2">
        <v>14</v>
      </c>
      <c r="O11" s="267">
        <v>15</v>
      </c>
      <c r="P11" s="2">
        <v>16</v>
      </c>
    </row>
    <row r="12" spans="1:16" ht="15" customHeight="1" x14ac:dyDescent="0.25">
      <c r="A12" s="461" t="s">
        <v>163</v>
      </c>
      <c r="B12" s="462"/>
      <c r="C12" s="462"/>
      <c r="D12" s="462"/>
      <c r="E12" s="462"/>
      <c r="F12" s="462"/>
      <c r="G12" s="462"/>
      <c r="H12" s="462"/>
      <c r="I12" s="462"/>
      <c r="J12" s="462"/>
      <c r="K12" s="462"/>
      <c r="L12" s="462"/>
      <c r="M12" s="462"/>
      <c r="N12" s="462"/>
      <c r="O12" s="462"/>
      <c r="P12" s="463"/>
    </row>
    <row r="13" spans="1:16" ht="15" customHeight="1" x14ac:dyDescent="0.25">
      <c r="A13" s="461" t="s">
        <v>584</v>
      </c>
      <c r="B13" s="462"/>
      <c r="C13" s="462"/>
      <c r="D13" s="462"/>
      <c r="E13" s="462"/>
      <c r="F13" s="462"/>
      <c r="G13" s="462"/>
      <c r="H13" s="462"/>
      <c r="I13" s="462"/>
      <c r="J13" s="462"/>
      <c r="K13" s="462"/>
      <c r="L13" s="462"/>
      <c r="M13" s="462"/>
      <c r="N13" s="462"/>
      <c r="O13" s="462"/>
      <c r="P13" s="463"/>
    </row>
    <row r="14" spans="1:16" ht="60" x14ac:dyDescent="0.25">
      <c r="A14" s="3">
        <v>1</v>
      </c>
      <c r="B14" s="243" t="s">
        <v>180</v>
      </c>
      <c r="C14" s="3" t="s">
        <v>209</v>
      </c>
      <c r="D14" s="3" t="s">
        <v>208</v>
      </c>
      <c r="E14" s="3" t="s">
        <v>1</v>
      </c>
      <c r="F14" s="3" t="s">
        <v>164</v>
      </c>
      <c r="G14" s="3">
        <v>5.9</v>
      </c>
      <c r="H14" s="3">
        <v>4.5</v>
      </c>
      <c r="I14" s="6">
        <v>5.2</v>
      </c>
      <c r="J14" s="3">
        <v>5.6</v>
      </c>
      <c r="K14" s="3">
        <v>5.6</v>
      </c>
      <c r="L14" s="3">
        <v>5.8</v>
      </c>
      <c r="M14" s="103">
        <v>5.9</v>
      </c>
      <c r="N14" s="86"/>
      <c r="O14" s="268"/>
      <c r="P14" s="94"/>
    </row>
    <row r="15" spans="1:16" ht="60" x14ac:dyDescent="0.25">
      <c r="A15" s="3">
        <v>2</v>
      </c>
      <c r="B15" s="243" t="s">
        <v>181</v>
      </c>
      <c r="C15" s="3" t="s">
        <v>209</v>
      </c>
      <c r="D15" s="3" t="s">
        <v>208</v>
      </c>
      <c r="E15" s="3" t="s">
        <v>1</v>
      </c>
      <c r="F15" s="3" t="s">
        <v>164</v>
      </c>
      <c r="G15" s="3">
        <v>111.1</v>
      </c>
      <c r="H15" s="3">
        <v>117.1</v>
      </c>
      <c r="I15" s="6">
        <v>124.8</v>
      </c>
      <c r="J15" s="3">
        <v>133.4</v>
      </c>
      <c r="K15" s="3">
        <v>142.30000000000001</v>
      </c>
      <c r="L15" s="85">
        <v>152</v>
      </c>
      <c r="M15" s="93">
        <v>153</v>
      </c>
      <c r="N15" s="86"/>
      <c r="O15" s="268"/>
      <c r="P15" s="94"/>
    </row>
    <row r="16" spans="1:16" s="61" customFormat="1" ht="15.75" customHeight="1" x14ac:dyDescent="0.25">
      <c r="A16" s="195" t="s">
        <v>17</v>
      </c>
      <c r="B16" s="430" t="s">
        <v>167</v>
      </c>
      <c r="C16" s="431"/>
      <c r="D16" s="431"/>
      <c r="E16" s="431"/>
      <c r="F16" s="431"/>
      <c r="G16" s="431"/>
      <c r="H16" s="431"/>
      <c r="I16" s="431"/>
      <c r="J16" s="431"/>
      <c r="K16" s="431"/>
      <c r="L16" s="431"/>
      <c r="M16" s="431"/>
      <c r="N16" s="431"/>
      <c r="O16" s="431"/>
      <c r="P16" s="432"/>
    </row>
    <row r="17" spans="1:16" s="61" customFormat="1" ht="15.75" customHeight="1" x14ac:dyDescent="0.25">
      <c r="A17" s="236"/>
      <c r="B17" s="430" t="s">
        <v>168</v>
      </c>
      <c r="C17" s="431"/>
      <c r="D17" s="431"/>
      <c r="E17" s="431"/>
      <c r="F17" s="431"/>
      <c r="G17" s="431"/>
      <c r="H17" s="431"/>
      <c r="I17" s="431"/>
      <c r="J17" s="431"/>
      <c r="K17" s="431"/>
      <c r="L17" s="431"/>
      <c r="M17" s="431"/>
      <c r="N17" s="431"/>
      <c r="O17" s="431"/>
      <c r="P17" s="432"/>
    </row>
    <row r="18" spans="1:16" s="11" customFormat="1" ht="29.25" x14ac:dyDescent="0.25">
      <c r="A18" s="18"/>
      <c r="B18" s="228" t="s">
        <v>169</v>
      </c>
      <c r="C18" s="8"/>
      <c r="D18" s="8"/>
      <c r="E18" s="8"/>
      <c r="F18" s="92"/>
      <c r="G18" s="92"/>
      <c r="H18" s="92"/>
      <c r="I18" s="92"/>
      <c r="J18" s="104"/>
      <c r="K18" s="104"/>
      <c r="L18" s="104"/>
      <c r="M18" s="105"/>
      <c r="N18" s="8"/>
      <c r="O18" s="269"/>
      <c r="P18" s="183"/>
    </row>
    <row r="19" spans="1:16" s="11" customFormat="1" ht="45" x14ac:dyDescent="0.25">
      <c r="A19" s="18"/>
      <c r="B19" s="228" t="s">
        <v>170</v>
      </c>
      <c r="C19" s="8" t="s">
        <v>727</v>
      </c>
      <c r="D19" s="3" t="s">
        <v>208</v>
      </c>
      <c r="E19" s="8" t="s">
        <v>166</v>
      </c>
      <c r="F19" s="3" t="s">
        <v>164</v>
      </c>
      <c r="G19" s="92">
        <v>3925.8850000000002</v>
      </c>
      <c r="H19" s="92">
        <v>8813.3708500000012</v>
      </c>
      <c r="I19" s="92">
        <v>9534.0393925000008</v>
      </c>
      <c r="J19" s="92">
        <v>10315.941362125001</v>
      </c>
      <c r="K19" s="92">
        <v>11164.406430231253</v>
      </c>
      <c r="L19" s="92">
        <v>12085.234871742814</v>
      </c>
      <c r="M19" s="106">
        <v>13084.739466129957</v>
      </c>
      <c r="N19" s="8"/>
      <c r="O19" s="269"/>
      <c r="P19" s="183"/>
    </row>
    <row r="20" spans="1:16" s="11" customFormat="1" ht="45" x14ac:dyDescent="0.25">
      <c r="A20" s="18"/>
      <c r="B20" s="228" t="s">
        <v>171</v>
      </c>
      <c r="C20" s="8" t="s">
        <v>727</v>
      </c>
      <c r="D20" s="3" t="s">
        <v>208</v>
      </c>
      <c r="E20" s="8" t="s">
        <v>166</v>
      </c>
      <c r="F20" s="3" t="s">
        <v>164</v>
      </c>
      <c r="G20" s="92">
        <v>177.715</v>
      </c>
      <c r="H20" s="92">
        <v>1300</v>
      </c>
      <c r="I20" s="92">
        <v>1365</v>
      </c>
      <c r="J20" s="92">
        <v>1433.25</v>
      </c>
      <c r="K20" s="92">
        <v>1504.9125000000001</v>
      </c>
      <c r="L20" s="92">
        <v>1580.1581250000002</v>
      </c>
      <c r="M20" s="106">
        <v>1659.1660312500003</v>
      </c>
      <c r="N20" s="8"/>
      <c r="O20" s="269"/>
      <c r="P20" s="183"/>
    </row>
    <row r="21" spans="1:16" s="11" customFormat="1" ht="45" x14ac:dyDescent="0.25">
      <c r="A21" s="18"/>
      <c r="B21" s="228" t="s">
        <v>172</v>
      </c>
      <c r="C21" s="8" t="s">
        <v>727</v>
      </c>
      <c r="D21" s="3" t="s">
        <v>208</v>
      </c>
      <c r="E21" s="8" t="s">
        <v>166</v>
      </c>
      <c r="F21" s="3" t="s">
        <v>164</v>
      </c>
      <c r="G21" s="92">
        <v>3258.5610000000001</v>
      </c>
      <c r="H21" s="92">
        <v>7000</v>
      </c>
      <c r="I21" s="92">
        <v>7630.0000000000009</v>
      </c>
      <c r="J21" s="92">
        <v>8316.7000000000007</v>
      </c>
      <c r="K21" s="92">
        <v>9065.2030000000013</v>
      </c>
      <c r="L21" s="92">
        <v>9881.0712700000022</v>
      </c>
      <c r="M21" s="106">
        <v>10770.367684300003</v>
      </c>
      <c r="N21" s="8"/>
      <c r="O21" s="269"/>
      <c r="P21" s="183"/>
    </row>
    <row r="22" spans="1:16" s="11" customFormat="1" ht="45" x14ac:dyDescent="0.25">
      <c r="A22" s="18"/>
      <c r="B22" s="228" t="s">
        <v>729</v>
      </c>
      <c r="C22" s="8" t="s">
        <v>727</v>
      </c>
      <c r="D22" s="3" t="s">
        <v>208</v>
      </c>
      <c r="E22" s="8" t="s">
        <v>166</v>
      </c>
      <c r="F22" s="3" t="s">
        <v>164</v>
      </c>
      <c r="G22" s="92">
        <v>3027.0630000000001</v>
      </c>
      <c r="H22" s="92">
        <v>3330</v>
      </c>
      <c r="I22" s="92">
        <v>3593.5000000000005</v>
      </c>
      <c r="J22" s="92">
        <v>3878.6200000000008</v>
      </c>
      <c r="K22" s="92">
        <v>4186.5496000000012</v>
      </c>
      <c r="L22" s="92">
        <v>4560.6840640000019</v>
      </c>
      <c r="M22" s="106">
        <v>4968.4906297600028</v>
      </c>
      <c r="N22" s="8"/>
      <c r="O22" s="269"/>
      <c r="P22" s="183"/>
    </row>
    <row r="23" spans="1:16" s="11" customFormat="1" ht="45" x14ac:dyDescent="0.25">
      <c r="A23" s="18"/>
      <c r="B23" s="228" t="s">
        <v>705</v>
      </c>
      <c r="C23" s="8" t="s">
        <v>707</v>
      </c>
      <c r="D23" s="3" t="s">
        <v>185</v>
      </c>
      <c r="E23" s="8" t="s">
        <v>166</v>
      </c>
      <c r="F23" s="3" t="s">
        <v>165</v>
      </c>
      <c r="G23" s="92"/>
      <c r="H23" s="92"/>
      <c r="I23" s="92"/>
      <c r="J23" s="92"/>
      <c r="K23" s="92">
        <v>25</v>
      </c>
      <c r="L23" s="92"/>
      <c r="M23" s="106"/>
      <c r="N23" s="8" t="s">
        <v>173</v>
      </c>
      <c r="O23" s="269"/>
      <c r="P23" s="183"/>
    </row>
    <row r="24" spans="1:16" s="11" customFormat="1" ht="30" x14ac:dyDescent="0.25">
      <c r="A24" s="18"/>
      <c r="B24" s="228" t="s">
        <v>174</v>
      </c>
      <c r="C24" s="8" t="s">
        <v>706</v>
      </c>
      <c r="D24" s="3" t="s">
        <v>185</v>
      </c>
      <c r="E24" s="8" t="s">
        <v>166</v>
      </c>
      <c r="F24" s="3" t="s">
        <v>165</v>
      </c>
      <c r="G24" s="92"/>
      <c r="H24" s="92"/>
      <c r="I24" s="92"/>
      <c r="J24" s="92">
        <v>20</v>
      </c>
      <c r="K24" s="92"/>
      <c r="L24" s="92"/>
      <c r="M24" s="106"/>
      <c r="N24" s="8" t="s">
        <v>350</v>
      </c>
      <c r="O24" s="269"/>
      <c r="P24" s="183"/>
    </row>
    <row r="25" spans="1:16" s="11" customFormat="1" ht="30" x14ac:dyDescent="0.25">
      <c r="A25" s="18"/>
      <c r="B25" s="228" t="s">
        <v>710</v>
      </c>
      <c r="C25" s="8" t="s">
        <v>708</v>
      </c>
      <c r="D25" s="3" t="s">
        <v>185</v>
      </c>
      <c r="E25" s="8" t="s">
        <v>166</v>
      </c>
      <c r="F25" s="3" t="s">
        <v>165</v>
      </c>
      <c r="G25" s="92"/>
      <c r="H25" s="92"/>
      <c r="I25" s="92"/>
      <c r="J25" s="92">
        <v>16</v>
      </c>
      <c r="K25" s="92"/>
      <c r="L25" s="92"/>
      <c r="M25" s="106"/>
      <c r="N25" s="8" t="s">
        <v>350</v>
      </c>
      <c r="O25" s="269"/>
      <c r="P25" s="183"/>
    </row>
    <row r="26" spans="1:16" s="11" customFormat="1" ht="30" x14ac:dyDescent="0.25">
      <c r="A26" s="18"/>
      <c r="B26" s="228" t="s">
        <v>711</v>
      </c>
      <c r="C26" s="8" t="s">
        <v>728</v>
      </c>
      <c r="D26" s="3" t="s">
        <v>185</v>
      </c>
      <c r="E26" s="8" t="s">
        <v>166</v>
      </c>
      <c r="F26" s="3" t="s">
        <v>165</v>
      </c>
      <c r="G26" s="92"/>
      <c r="H26" s="92"/>
      <c r="I26" s="92"/>
      <c r="J26" s="92"/>
      <c r="K26" s="92"/>
      <c r="L26" s="92">
        <v>29</v>
      </c>
      <c r="M26" s="106"/>
      <c r="N26" s="8" t="s">
        <v>350</v>
      </c>
      <c r="O26" s="269"/>
      <c r="P26" s="183"/>
    </row>
    <row r="27" spans="1:16" s="11" customFormat="1" ht="30" x14ac:dyDescent="0.25">
      <c r="A27" s="18"/>
      <c r="B27" s="228" t="s">
        <v>712</v>
      </c>
      <c r="C27" s="8" t="s">
        <v>709</v>
      </c>
      <c r="D27" s="3" t="s">
        <v>185</v>
      </c>
      <c r="E27" s="8" t="s">
        <v>166</v>
      </c>
      <c r="F27" s="3" t="s">
        <v>165</v>
      </c>
      <c r="G27" s="92"/>
      <c r="H27" s="92"/>
      <c r="I27" s="92"/>
      <c r="J27" s="92"/>
      <c r="K27" s="92"/>
      <c r="L27" s="92"/>
      <c r="M27" s="106">
        <v>80</v>
      </c>
      <c r="N27" s="8" t="s">
        <v>350</v>
      </c>
      <c r="O27" s="269"/>
      <c r="P27" s="183"/>
    </row>
    <row r="28" spans="1:16" s="49" customFormat="1" ht="17.25" customHeight="1" x14ac:dyDescent="0.25">
      <c r="A28" s="18"/>
      <c r="B28" s="244" t="s">
        <v>176</v>
      </c>
      <c r="C28" s="54"/>
      <c r="D28" s="54"/>
      <c r="E28" s="54"/>
      <c r="F28" s="71"/>
      <c r="G28" s="107">
        <f>G29+G30+G31</f>
        <v>0</v>
      </c>
      <c r="H28" s="107">
        <f t="shared" ref="H28:M28" si="0">H29+H30+H31</f>
        <v>0</v>
      </c>
      <c r="I28" s="107">
        <f t="shared" si="0"/>
        <v>0</v>
      </c>
      <c r="J28" s="107">
        <f>J29+J30+J31</f>
        <v>36</v>
      </c>
      <c r="K28" s="107">
        <f t="shared" si="0"/>
        <v>25</v>
      </c>
      <c r="L28" s="107">
        <f t="shared" si="0"/>
        <v>29</v>
      </c>
      <c r="M28" s="107">
        <f t="shared" si="0"/>
        <v>80</v>
      </c>
      <c r="N28" s="71"/>
      <c r="O28" s="219"/>
      <c r="P28" s="71"/>
    </row>
    <row r="29" spans="1:16" s="49" customFormat="1" ht="17.25" customHeight="1" x14ac:dyDescent="0.25">
      <c r="A29" s="18"/>
      <c r="B29" s="244" t="s">
        <v>37</v>
      </c>
      <c r="C29" s="54"/>
      <c r="D29" s="54"/>
      <c r="E29" s="54"/>
      <c r="F29" s="71"/>
      <c r="G29" s="107"/>
      <c r="H29" s="107"/>
      <c r="I29" s="107"/>
      <c r="J29" s="107"/>
      <c r="K29" s="107"/>
      <c r="L29" s="107"/>
      <c r="M29" s="107"/>
      <c r="N29" s="71"/>
      <c r="O29" s="219"/>
      <c r="P29" s="71"/>
    </row>
    <row r="30" spans="1:16" s="49" customFormat="1" ht="17.25" customHeight="1" x14ac:dyDescent="0.25">
      <c r="A30" s="18"/>
      <c r="B30" s="244" t="s">
        <v>175</v>
      </c>
      <c r="C30" s="227"/>
      <c r="D30" s="227"/>
      <c r="E30" s="227"/>
      <c r="F30" s="71"/>
      <c r="G30" s="107"/>
      <c r="H30" s="107"/>
      <c r="I30" s="107"/>
      <c r="J30" s="107"/>
      <c r="K30" s="107"/>
      <c r="L30" s="107"/>
      <c r="M30" s="107"/>
      <c r="N30" s="71"/>
      <c r="O30" s="219"/>
      <c r="P30" s="71"/>
    </row>
    <row r="31" spans="1:16" s="11" customFormat="1" ht="17.25" customHeight="1" x14ac:dyDescent="0.25">
      <c r="A31" s="18"/>
      <c r="B31" s="294" t="s">
        <v>732</v>
      </c>
      <c r="C31" s="227"/>
      <c r="D31" s="227"/>
      <c r="E31" s="227"/>
      <c r="F31" s="71"/>
      <c r="G31" s="107">
        <f>G27+G26+G25+G24+G23</f>
        <v>0</v>
      </c>
      <c r="H31" s="107">
        <f t="shared" ref="H31:M31" si="1">H27+H26+H25+H24+H23</f>
        <v>0</v>
      </c>
      <c r="I31" s="107">
        <f t="shared" si="1"/>
        <v>0</v>
      </c>
      <c r="J31" s="107">
        <f t="shared" si="1"/>
        <v>36</v>
      </c>
      <c r="K31" s="107">
        <f t="shared" si="1"/>
        <v>25</v>
      </c>
      <c r="L31" s="107">
        <f t="shared" si="1"/>
        <v>29</v>
      </c>
      <c r="M31" s="107">
        <f t="shared" si="1"/>
        <v>80</v>
      </c>
      <c r="N31" s="71"/>
      <c r="O31" s="219"/>
      <c r="P31" s="71"/>
    </row>
    <row r="32" spans="1:16" ht="15" customHeight="1" x14ac:dyDescent="0.25">
      <c r="A32" s="458" t="s">
        <v>206</v>
      </c>
      <c r="B32" s="459"/>
      <c r="C32" s="459"/>
      <c r="D32" s="459"/>
      <c r="E32" s="459"/>
      <c r="F32" s="459"/>
      <c r="G32" s="459"/>
      <c r="H32" s="459"/>
      <c r="I32" s="459"/>
      <c r="J32" s="459"/>
      <c r="K32" s="459"/>
      <c r="L32" s="459"/>
      <c r="M32" s="459"/>
      <c r="N32" s="459"/>
      <c r="O32" s="459"/>
      <c r="P32" s="460"/>
    </row>
    <row r="33" spans="1:16" ht="45" customHeight="1" x14ac:dyDescent="0.25">
      <c r="A33" s="7"/>
      <c r="B33" s="245" t="s">
        <v>207</v>
      </c>
      <c r="C33" s="3" t="s">
        <v>730</v>
      </c>
      <c r="D33" s="3" t="s">
        <v>208</v>
      </c>
      <c r="E33" s="3" t="s">
        <v>35</v>
      </c>
      <c r="F33" s="3"/>
      <c r="G33" s="3">
        <v>7.7</v>
      </c>
      <c r="H33" s="3">
        <v>16.5</v>
      </c>
      <c r="I33" s="6">
        <v>17.899999999999999</v>
      </c>
      <c r="J33" s="4">
        <v>19.8</v>
      </c>
      <c r="K33" s="4">
        <v>20.9</v>
      </c>
      <c r="L33" s="4">
        <v>22.5</v>
      </c>
      <c r="M33" s="110">
        <v>22.9</v>
      </c>
      <c r="N33" s="86"/>
      <c r="O33" s="268"/>
      <c r="P33" s="94"/>
    </row>
    <row r="34" spans="1:16" s="61" customFormat="1" ht="15" customHeight="1" x14ac:dyDescent="0.25">
      <c r="A34" s="195" t="s">
        <v>16</v>
      </c>
      <c r="B34" s="464" t="s">
        <v>693</v>
      </c>
      <c r="C34" s="465"/>
      <c r="D34" s="465"/>
      <c r="E34" s="465"/>
      <c r="F34" s="465"/>
      <c r="G34" s="465"/>
      <c r="H34" s="465"/>
      <c r="I34" s="465"/>
      <c r="J34" s="465"/>
      <c r="K34" s="465"/>
      <c r="L34" s="465"/>
      <c r="M34" s="465"/>
      <c r="N34" s="465"/>
      <c r="O34" s="465"/>
      <c r="P34" s="466"/>
    </row>
    <row r="35" spans="1:16" ht="47.45" customHeight="1" x14ac:dyDescent="0.25">
      <c r="A35" s="3" t="s">
        <v>143</v>
      </c>
      <c r="B35" s="243" t="s">
        <v>713</v>
      </c>
      <c r="C35" s="3" t="s">
        <v>730</v>
      </c>
      <c r="D35" s="3" t="s">
        <v>208</v>
      </c>
      <c r="E35" s="3" t="s">
        <v>1</v>
      </c>
      <c r="F35" s="3" t="s">
        <v>164</v>
      </c>
      <c r="G35" s="111">
        <v>0.23</v>
      </c>
      <c r="H35" s="111">
        <v>0.23</v>
      </c>
      <c r="I35" s="111">
        <v>0.25800000000000001</v>
      </c>
      <c r="J35" s="111">
        <v>0.28999999999999998</v>
      </c>
      <c r="K35" s="111">
        <v>0.32200000000000001</v>
      </c>
      <c r="L35" s="111">
        <v>0.35699999999999998</v>
      </c>
      <c r="M35" s="112">
        <v>0.39700000000000002</v>
      </c>
      <c r="N35" s="86"/>
      <c r="O35" s="268"/>
      <c r="P35" s="94"/>
    </row>
    <row r="36" spans="1:16" s="61" customFormat="1" ht="24.75" customHeight="1" x14ac:dyDescent="0.25">
      <c r="A36" s="236"/>
      <c r="B36" s="467" t="s">
        <v>692</v>
      </c>
      <c r="C36" s="414"/>
      <c r="D36" s="414"/>
      <c r="E36" s="414"/>
      <c r="F36" s="414"/>
      <c r="G36" s="414"/>
      <c r="H36" s="414"/>
      <c r="I36" s="414"/>
      <c r="J36" s="414"/>
      <c r="K36" s="414"/>
      <c r="L36" s="414"/>
      <c r="M36" s="414"/>
      <c r="N36" s="414"/>
      <c r="O36" s="414"/>
      <c r="P36" s="415"/>
    </row>
    <row r="37" spans="1:16" s="11" customFormat="1" ht="30.75" customHeight="1" x14ac:dyDescent="0.25">
      <c r="A37" s="18"/>
      <c r="B37" s="228" t="s">
        <v>179</v>
      </c>
      <c r="C37" s="8" t="s">
        <v>715</v>
      </c>
      <c r="D37" s="3" t="s">
        <v>185</v>
      </c>
      <c r="E37" s="8" t="s">
        <v>166</v>
      </c>
      <c r="F37" s="3" t="s">
        <v>165</v>
      </c>
      <c r="G37" s="92"/>
      <c r="H37" s="92"/>
      <c r="I37" s="92"/>
      <c r="J37" s="92"/>
      <c r="K37" s="108"/>
      <c r="L37" s="92">
        <v>420</v>
      </c>
      <c r="M37" s="109"/>
      <c r="N37" s="8" t="s">
        <v>350</v>
      </c>
      <c r="O37" s="269"/>
      <c r="P37" s="183"/>
    </row>
    <row r="38" spans="1:16" s="11" customFormat="1" ht="45" x14ac:dyDescent="0.25">
      <c r="A38" s="18"/>
      <c r="B38" s="228" t="s">
        <v>717</v>
      </c>
      <c r="C38" s="408" t="s">
        <v>716</v>
      </c>
      <c r="D38" s="8" t="s">
        <v>185</v>
      </c>
      <c r="E38" s="24" t="s">
        <v>184</v>
      </c>
      <c r="F38" s="3" t="s">
        <v>164</v>
      </c>
      <c r="G38" s="83">
        <v>5</v>
      </c>
      <c r="H38" s="83">
        <v>6</v>
      </c>
      <c r="I38" s="83">
        <v>6</v>
      </c>
      <c r="J38" s="83">
        <v>6</v>
      </c>
      <c r="K38" s="83">
        <v>6</v>
      </c>
      <c r="L38" s="83">
        <v>6</v>
      </c>
      <c r="M38" s="83">
        <v>6</v>
      </c>
      <c r="N38" s="27"/>
      <c r="O38" s="270"/>
      <c r="P38" s="84"/>
    </row>
    <row r="39" spans="1:16" s="11" customFormat="1" ht="30" x14ac:dyDescent="0.25">
      <c r="A39" s="18"/>
      <c r="B39" s="246" t="s">
        <v>596</v>
      </c>
      <c r="C39" s="409"/>
      <c r="D39" s="8" t="s">
        <v>186</v>
      </c>
      <c r="E39" s="25" t="s">
        <v>183</v>
      </c>
      <c r="F39" s="3" t="s">
        <v>164</v>
      </c>
      <c r="G39" s="26">
        <v>2.9</v>
      </c>
      <c r="H39" s="115">
        <v>3</v>
      </c>
      <c r="I39" s="116">
        <v>3</v>
      </c>
      <c r="J39" s="116">
        <v>3</v>
      </c>
      <c r="K39" s="116">
        <v>3</v>
      </c>
      <c r="L39" s="116">
        <v>3</v>
      </c>
      <c r="M39" s="116">
        <v>3</v>
      </c>
      <c r="N39" s="117"/>
      <c r="O39" s="270"/>
      <c r="P39" s="84"/>
    </row>
    <row r="40" spans="1:16" s="11" customFormat="1" x14ac:dyDescent="0.25">
      <c r="A40" s="18"/>
      <c r="B40" s="246" t="s">
        <v>714</v>
      </c>
      <c r="C40" s="22" t="s">
        <v>367</v>
      </c>
      <c r="D40" s="8"/>
      <c r="E40" s="25"/>
      <c r="F40" s="3"/>
      <c r="G40" s="26"/>
      <c r="H40" s="115"/>
      <c r="I40" s="116"/>
      <c r="J40" s="116"/>
      <c r="K40" s="116"/>
      <c r="L40" s="116"/>
      <c r="M40" s="116"/>
      <c r="N40" s="353"/>
      <c r="O40" s="270"/>
      <c r="P40" s="84"/>
    </row>
    <row r="41" spans="1:16" s="11" customFormat="1" ht="45" x14ac:dyDescent="0.25">
      <c r="A41" s="18"/>
      <c r="B41" s="246" t="s">
        <v>733</v>
      </c>
      <c r="C41" s="8" t="s">
        <v>716</v>
      </c>
      <c r="D41" s="8" t="s">
        <v>185</v>
      </c>
      <c r="E41" s="8" t="s">
        <v>166</v>
      </c>
      <c r="F41" s="3" t="s">
        <v>164</v>
      </c>
      <c r="G41" s="115">
        <v>12</v>
      </c>
      <c r="H41" s="115">
        <v>15</v>
      </c>
      <c r="I41" s="115">
        <v>15</v>
      </c>
      <c r="J41" s="115">
        <v>17</v>
      </c>
      <c r="K41" s="115">
        <v>18</v>
      </c>
      <c r="L41" s="115">
        <v>19</v>
      </c>
      <c r="M41" s="115">
        <v>20</v>
      </c>
      <c r="N41" s="26" t="s">
        <v>175</v>
      </c>
      <c r="O41" s="25">
        <v>262007</v>
      </c>
      <c r="P41" s="84"/>
    </row>
    <row r="42" spans="1:16" s="11" customFormat="1" ht="30" x14ac:dyDescent="0.25">
      <c r="A42" s="18"/>
      <c r="B42" s="246" t="s">
        <v>718</v>
      </c>
      <c r="C42" s="8" t="s">
        <v>719</v>
      </c>
      <c r="D42" s="8" t="s">
        <v>185</v>
      </c>
      <c r="E42" s="25" t="s">
        <v>183</v>
      </c>
      <c r="F42" s="3" t="s">
        <v>164</v>
      </c>
      <c r="G42" s="26">
        <v>2.1</v>
      </c>
      <c r="H42" s="26">
        <v>2.2000000000000002</v>
      </c>
      <c r="I42" s="26">
        <v>2.2999999999999998</v>
      </c>
      <c r="J42" s="26">
        <v>2.4</v>
      </c>
      <c r="K42" s="26">
        <v>2.5</v>
      </c>
      <c r="L42" s="26">
        <v>2.6</v>
      </c>
      <c r="M42" s="26">
        <v>2.7</v>
      </c>
      <c r="N42" s="118"/>
      <c r="O42" s="271"/>
      <c r="P42" s="84"/>
    </row>
    <row r="43" spans="1:16" s="49" customFormat="1" ht="17.25" customHeight="1" x14ac:dyDescent="0.25">
      <c r="A43" s="18"/>
      <c r="B43" s="244" t="s">
        <v>176</v>
      </c>
      <c r="C43" s="54"/>
      <c r="D43" s="54"/>
      <c r="E43" s="54"/>
      <c r="F43" s="71"/>
      <c r="G43" s="107">
        <f>G44+G45+G46</f>
        <v>12</v>
      </c>
      <c r="H43" s="107">
        <f t="shared" ref="H43:M43" si="2">H44+H45+H46</f>
        <v>15</v>
      </c>
      <c r="I43" s="107">
        <f t="shared" si="2"/>
        <v>15</v>
      </c>
      <c r="J43" s="107">
        <f t="shared" si="2"/>
        <v>17</v>
      </c>
      <c r="K43" s="107">
        <f t="shared" si="2"/>
        <v>18</v>
      </c>
      <c r="L43" s="107">
        <f t="shared" si="2"/>
        <v>439</v>
      </c>
      <c r="M43" s="107">
        <f t="shared" si="2"/>
        <v>20</v>
      </c>
      <c r="N43" s="71"/>
      <c r="O43" s="219"/>
      <c r="P43" s="71"/>
    </row>
    <row r="44" spans="1:16" s="49" customFormat="1" ht="17.25" customHeight="1" x14ac:dyDescent="0.25">
      <c r="A44" s="18"/>
      <c r="B44" s="244" t="s">
        <v>37</v>
      </c>
      <c r="C44" s="54"/>
      <c r="D44" s="54"/>
      <c r="E44" s="54"/>
      <c r="F44" s="71"/>
      <c r="G44" s="107"/>
      <c r="H44" s="107"/>
      <c r="I44" s="107"/>
      <c r="J44" s="107"/>
      <c r="K44" s="107"/>
      <c r="L44" s="107"/>
      <c r="M44" s="107"/>
      <c r="N44" s="71"/>
      <c r="O44" s="219"/>
      <c r="P44" s="71"/>
    </row>
    <row r="45" spans="1:16" s="49" customFormat="1" ht="17.25" customHeight="1" x14ac:dyDescent="0.25">
      <c r="A45" s="18"/>
      <c r="B45" s="244" t="s">
        <v>175</v>
      </c>
      <c r="C45" s="54"/>
      <c r="D45" s="54"/>
      <c r="E45" s="54"/>
      <c r="F45" s="71"/>
      <c r="G45" s="107">
        <f>G41</f>
        <v>12</v>
      </c>
      <c r="H45" s="107">
        <f t="shared" ref="H45:M45" si="3">H41</f>
        <v>15</v>
      </c>
      <c r="I45" s="107">
        <f t="shared" si="3"/>
        <v>15</v>
      </c>
      <c r="J45" s="107">
        <f t="shared" si="3"/>
        <v>17</v>
      </c>
      <c r="K45" s="107">
        <f t="shared" si="3"/>
        <v>18</v>
      </c>
      <c r="L45" s="107">
        <f t="shared" si="3"/>
        <v>19</v>
      </c>
      <c r="M45" s="107">
        <f t="shared" si="3"/>
        <v>20</v>
      </c>
      <c r="N45" s="71"/>
      <c r="O45" s="219"/>
      <c r="P45" s="71"/>
    </row>
    <row r="46" spans="1:16" s="49" customFormat="1" ht="17.25" customHeight="1" x14ac:dyDescent="0.25">
      <c r="A46" s="18"/>
      <c r="B46" s="294" t="s">
        <v>732</v>
      </c>
      <c r="C46" s="54"/>
      <c r="D46" s="54"/>
      <c r="E46" s="54"/>
      <c r="F46" s="71"/>
      <c r="G46" s="107"/>
      <c r="H46" s="107"/>
      <c r="I46" s="107"/>
      <c r="J46" s="107">
        <f>J37</f>
        <v>0</v>
      </c>
      <c r="K46" s="107">
        <f t="shared" ref="K46:M46" si="4">K37</f>
        <v>0</v>
      </c>
      <c r="L46" s="107">
        <f t="shared" si="4"/>
        <v>420</v>
      </c>
      <c r="M46" s="107">
        <f t="shared" si="4"/>
        <v>0</v>
      </c>
      <c r="N46" s="71"/>
      <c r="O46" s="219"/>
      <c r="P46" s="71"/>
    </row>
    <row r="47" spans="1:16" ht="44.25" x14ac:dyDescent="0.25">
      <c r="A47" s="7"/>
      <c r="B47" s="243" t="s">
        <v>731</v>
      </c>
      <c r="C47" s="3" t="s">
        <v>210</v>
      </c>
      <c r="D47" s="12" t="s">
        <v>208</v>
      </c>
      <c r="E47" s="3" t="s">
        <v>189</v>
      </c>
      <c r="F47" s="3" t="s">
        <v>164</v>
      </c>
      <c r="G47" s="119">
        <v>0.4</v>
      </c>
      <c r="H47" s="120" t="s">
        <v>2</v>
      </c>
      <c r="I47" s="121" t="s">
        <v>3</v>
      </c>
      <c r="J47" s="120" t="s">
        <v>4</v>
      </c>
      <c r="K47" s="120" t="s">
        <v>5</v>
      </c>
      <c r="L47" s="3" t="s">
        <v>6</v>
      </c>
      <c r="M47" s="103">
        <v>0.64</v>
      </c>
      <c r="N47" s="86"/>
      <c r="O47" s="268"/>
      <c r="P47" s="94"/>
    </row>
    <row r="48" spans="1:16" s="59" customFormat="1" ht="45" x14ac:dyDescent="0.25">
      <c r="A48" s="62"/>
      <c r="B48" s="247" t="s">
        <v>720</v>
      </c>
      <c r="C48" s="51" t="s">
        <v>727</v>
      </c>
      <c r="D48" s="12" t="s">
        <v>208</v>
      </c>
      <c r="E48" s="189" t="s">
        <v>183</v>
      </c>
      <c r="F48" s="122"/>
      <c r="G48" s="122"/>
      <c r="H48" s="122"/>
      <c r="I48" s="122">
        <v>5</v>
      </c>
      <c r="J48" s="122">
        <v>5.5</v>
      </c>
      <c r="K48" s="122">
        <v>6</v>
      </c>
      <c r="L48" s="122">
        <v>7</v>
      </c>
      <c r="M48" s="123">
        <v>8</v>
      </c>
      <c r="N48" s="51"/>
      <c r="O48" s="272"/>
      <c r="P48" s="55"/>
    </row>
    <row r="49" spans="1:16" s="61" customFormat="1" ht="15" customHeight="1" x14ac:dyDescent="0.25">
      <c r="A49" s="195" t="s">
        <v>18</v>
      </c>
      <c r="B49" s="468" t="s">
        <v>694</v>
      </c>
      <c r="C49" s="469"/>
      <c r="D49" s="469"/>
      <c r="E49" s="469"/>
      <c r="F49" s="469"/>
      <c r="G49" s="469"/>
      <c r="H49" s="469"/>
      <c r="I49" s="469"/>
      <c r="J49" s="469"/>
      <c r="K49" s="469"/>
      <c r="L49" s="469"/>
      <c r="M49" s="469"/>
      <c r="N49" s="469"/>
      <c r="O49" s="469"/>
      <c r="P49" s="470"/>
    </row>
    <row r="50" spans="1:16" s="61" customFormat="1" ht="15" customHeight="1" x14ac:dyDescent="0.25">
      <c r="A50" s="236"/>
      <c r="B50" s="468" t="s">
        <v>695</v>
      </c>
      <c r="C50" s="469"/>
      <c r="D50" s="469"/>
      <c r="E50" s="469"/>
      <c r="F50" s="469"/>
      <c r="G50" s="469"/>
      <c r="H50" s="469"/>
      <c r="I50" s="469"/>
      <c r="J50" s="469"/>
      <c r="K50" s="469"/>
      <c r="L50" s="469"/>
      <c r="M50" s="469"/>
      <c r="N50" s="469"/>
      <c r="O50" s="469"/>
      <c r="P50" s="470"/>
    </row>
    <row r="51" spans="1:16" s="11" customFormat="1" ht="30" x14ac:dyDescent="0.25">
      <c r="A51" s="18"/>
      <c r="B51" s="228" t="s">
        <v>585</v>
      </c>
      <c r="C51" s="8" t="s">
        <v>192</v>
      </c>
      <c r="D51" s="8" t="s">
        <v>185</v>
      </c>
      <c r="E51" s="51" t="s">
        <v>188</v>
      </c>
      <c r="F51" s="92" t="s">
        <v>165</v>
      </c>
      <c r="G51" s="92"/>
      <c r="H51" s="92"/>
      <c r="I51" s="92"/>
      <c r="J51" s="92">
        <v>100</v>
      </c>
      <c r="K51" s="92"/>
      <c r="L51" s="92"/>
      <c r="M51" s="106"/>
      <c r="N51" s="8" t="s">
        <v>350</v>
      </c>
      <c r="O51" s="269"/>
      <c r="P51" s="183"/>
    </row>
    <row r="52" spans="1:16" s="11" customFormat="1" ht="45" x14ac:dyDescent="0.25">
      <c r="A52" s="18"/>
      <c r="B52" s="228" t="s">
        <v>190</v>
      </c>
      <c r="C52" s="8" t="s">
        <v>191</v>
      </c>
      <c r="D52" s="8" t="s">
        <v>185</v>
      </c>
      <c r="E52" s="51" t="s">
        <v>188</v>
      </c>
      <c r="F52" s="92" t="s">
        <v>165</v>
      </c>
      <c r="G52" s="92"/>
      <c r="H52" s="92"/>
      <c r="I52" s="92"/>
      <c r="J52" s="92"/>
      <c r="K52" s="92">
        <v>15</v>
      </c>
      <c r="L52" s="92"/>
      <c r="M52" s="106"/>
      <c r="N52" s="8" t="s">
        <v>173</v>
      </c>
      <c r="O52" s="269"/>
      <c r="P52" s="183"/>
    </row>
    <row r="53" spans="1:16" s="11" customFormat="1" ht="30" x14ac:dyDescent="0.25">
      <c r="A53" s="18"/>
      <c r="B53" s="228" t="s">
        <v>193</v>
      </c>
      <c r="C53" s="8"/>
      <c r="D53" s="8" t="s">
        <v>185</v>
      </c>
      <c r="E53" s="51" t="s">
        <v>188</v>
      </c>
      <c r="F53" s="92" t="s">
        <v>165</v>
      </c>
      <c r="G53" s="92"/>
      <c r="H53" s="92"/>
      <c r="I53" s="92"/>
      <c r="J53" s="92"/>
      <c r="K53" s="92">
        <v>29</v>
      </c>
      <c r="L53" s="92"/>
      <c r="M53" s="106"/>
      <c r="N53" s="8" t="s">
        <v>173</v>
      </c>
      <c r="O53" s="269"/>
      <c r="P53" s="183"/>
    </row>
    <row r="54" spans="1:16" ht="51.75" customHeight="1" x14ac:dyDescent="0.25">
      <c r="A54" s="7"/>
      <c r="B54" s="248" t="s">
        <v>194</v>
      </c>
      <c r="C54" s="8" t="s">
        <v>582</v>
      </c>
      <c r="D54" s="8" t="s">
        <v>185</v>
      </c>
      <c r="E54" s="8" t="s">
        <v>188</v>
      </c>
      <c r="F54" s="92" t="s">
        <v>165</v>
      </c>
      <c r="G54" s="6"/>
      <c r="H54" s="121"/>
      <c r="I54" s="125"/>
      <c r="J54" s="121">
        <v>30</v>
      </c>
      <c r="K54" s="121"/>
      <c r="L54" s="121"/>
      <c r="M54" s="121">
        <v>30</v>
      </c>
      <c r="N54" s="8" t="s">
        <v>175</v>
      </c>
      <c r="O54" s="273">
        <v>284001</v>
      </c>
      <c r="P54" s="183" t="s">
        <v>195</v>
      </c>
    </row>
    <row r="55" spans="1:16" ht="50.25" customHeight="1" x14ac:dyDescent="0.25">
      <c r="A55" s="7"/>
      <c r="B55" s="248" t="s">
        <v>196</v>
      </c>
      <c r="C55" s="8" t="s">
        <v>582</v>
      </c>
      <c r="D55" s="8" t="s">
        <v>185</v>
      </c>
      <c r="E55" s="8" t="s">
        <v>188</v>
      </c>
      <c r="F55" s="92" t="s">
        <v>165</v>
      </c>
      <c r="G55" s="6"/>
      <c r="H55" s="121"/>
      <c r="I55" s="125"/>
      <c r="J55" s="121">
        <v>3</v>
      </c>
      <c r="K55" s="121">
        <v>3</v>
      </c>
      <c r="L55" s="121">
        <v>3</v>
      </c>
      <c r="M55" s="126">
        <v>6</v>
      </c>
      <c r="N55" s="8" t="s">
        <v>175</v>
      </c>
      <c r="O55" s="273">
        <v>284001</v>
      </c>
      <c r="P55" s="183" t="s">
        <v>197</v>
      </c>
    </row>
    <row r="56" spans="1:16" ht="57" customHeight="1" x14ac:dyDescent="0.25">
      <c r="A56" s="3">
        <v>8</v>
      </c>
      <c r="B56" s="243" t="s">
        <v>198</v>
      </c>
      <c r="C56" s="8" t="s">
        <v>582</v>
      </c>
      <c r="D56" s="12" t="s">
        <v>208</v>
      </c>
      <c r="E56" s="3" t="s">
        <v>189</v>
      </c>
      <c r="F56" s="3"/>
      <c r="G56" s="3">
        <v>1.7999999999999999E-2</v>
      </c>
      <c r="H56" s="120" t="s">
        <v>7</v>
      </c>
      <c r="I56" s="121" t="s">
        <v>8</v>
      </c>
      <c r="J56" s="120" t="s">
        <v>9</v>
      </c>
      <c r="K56" s="3" t="s">
        <v>10</v>
      </c>
      <c r="L56" s="3" t="s">
        <v>11</v>
      </c>
      <c r="M56" s="103">
        <v>7.0999999999999994E-2</v>
      </c>
      <c r="N56" s="86"/>
      <c r="O56" s="268"/>
      <c r="P56" s="127"/>
    </row>
    <row r="57" spans="1:16" s="59" customFormat="1" ht="45" x14ac:dyDescent="0.25">
      <c r="A57" s="62"/>
      <c r="B57" s="247" t="s">
        <v>720</v>
      </c>
      <c r="C57" s="51" t="s">
        <v>177</v>
      </c>
      <c r="D57" s="12" t="s">
        <v>208</v>
      </c>
      <c r="E57" s="189" t="s">
        <v>183</v>
      </c>
      <c r="F57" s="122"/>
      <c r="G57" s="122"/>
      <c r="H57" s="122"/>
      <c r="I57" s="122">
        <v>0.5</v>
      </c>
      <c r="J57" s="122">
        <v>0.6</v>
      </c>
      <c r="K57" s="122">
        <v>0.8</v>
      </c>
      <c r="L57" s="122">
        <v>1</v>
      </c>
      <c r="M57" s="123">
        <v>1.5</v>
      </c>
      <c r="N57" s="51"/>
      <c r="O57" s="274"/>
      <c r="P57" s="55"/>
    </row>
    <row r="58" spans="1:16" s="61" customFormat="1" ht="15" customHeight="1" x14ac:dyDescent="0.25">
      <c r="A58" s="195" t="s">
        <v>19</v>
      </c>
      <c r="B58" s="413" t="s">
        <v>696</v>
      </c>
      <c r="C58" s="414"/>
      <c r="D58" s="414"/>
      <c r="E58" s="414"/>
      <c r="F58" s="414"/>
      <c r="G58" s="414"/>
      <c r="H58" s="414"/>
      <c r="I58" s="414"/>
      <c r="J58" s="414"/>
      <c r="K58" s="414"/>
      <c r="L58" s="414"/>
      <c r="M58" s="414"/>
      <c r="N58" s="414"/>
      <c r="O58" s="414"/>
      <c r="P58" s="415"/>
    </row>
    <row r="59" spans="1:16" s="61" customFormat="1" ht="15" customHeight="1" x14ac:dyDescent="0.25">
      <c r="A59" s="236"/>
      <c r="B59" s="413" t="s">
        <v>697</v>
      </c>
      <c r="C59" s="414"/>
      <c r="D59" s="414"/>
      <c r="E59" s="414"/>
      <c r="F59" s="414"/>
      <c r="G59" s="414"/>
      <c r="H59" s="414"/>
      <c r="I59" s="414"/>
      <c r="J59" s="414"/>
      <c r="K59" s="414"/>
      <c r="L59" s="414"/>
      <c r="M59" s="414"/>
      <c r="N59" s="414"/>
      <c r="O59" s="414"/>
      <c r="P59" s="415"/>
    </row>
    <row r="60" spans="1:16" ht="30" x14ac:dyDescent="0.25">
      <c r="A60" s="7"/>
      <c r="B60" s="28" t="s">
        <v>721</v>
      </c>
      <c r="C60" s="8" t="s">
        <v>734</v>
      </c>
      <c r="D60" s="8" t="s">
        <v>185</v>
      </c>
      <c r="E60" s="6" t="s">
        <v>188</v>
      </c>
      <c r="F60" s="3" t="s">
        <v>164</v>
      </c>
      <c r="G60" s="6"/>
      <c r="H60" s="6"/>
      <c r="I60" s="92"/>
      <c r="J60" s="6"/>
      <c r="K60" s="6">
        <v>1.5</v>
      </c>
      <c r="L60" s="6"/>
      <c r="M60" s="6"/>
      <c r="N60" s="8" t="s">
        <v>175</v>
      </c>
      <c r="O60" s="273">
        <v>284004</v>
      </c>
      <c r="P60" s="183" t="s">
        <v>200</v>
      </c>
    </row>
    <row r="61" spans="1:16" ht="45" x14ac:dyDescent="0.25">
      <c r="A61" s="7"/>
      <c r="B61" s="248" t="s">
        <v>735</v>
      </c>
      <c r="C61" s="8" t="s">
        <v>734</v>
      </c>
      <c r="D61" s="8" t="s">
        <v>185</v>
      </c>
      <c r="E61" s="6" t="s">
        <v>188</v>
      </c>
      <c r="F61" s="3" t="s">
        <v>164</v>
      </c>
      <c r="G61" s="6"/>
      <c r="H61" s="6"/>
      <c r="I61" s="92"/>
      <c r="J61" s="6"/>
      <c r="K61" s="6"/>
      <c r="L61" s="6">
        <v>2.5</v>
      </c>
      <c r="M61" s="6"/>
      <c r="N61" s="8" t="s">
        <v>175</v>
      </c>
      <c r="O61" s="273">
        <v>284004</v>
      </c>
      <c r="P61" s="183" t="s">
        <v>201</v>
      </c>
    </row>
    <row r="62" spans="1:16" s="241" customFormat="1" ht="17.25" customHeight="1" x14ac:dyDescent="0.25">
      <c r="A62" s="338"/>
      <c r="B62" s="264" t="s">
        <v>176</v>
      </c>
      <c r="C62" s="240"/>
      <c r="D62" s="240"/>
      <c r="E62" s="240"/>
      <c r="F62" s="71"/>
      <c r="G62" s="107">
        <f>G63+G64+G65</f>
        <v>0</v>
      </c>
      <c r="H62" s="107">
        <f t="shared" ref="H62:M62" si="5">H63+H64+H65</f>
        <v>0</v>
      </c>
      <c r="I62" s="107">
        <f t="shared" si="5"/>
        <v>0</v>
      </c>
      <c r="J62" s="107">
        <f t="shared" si="5"/>
        <v>133</v>
      </c>
      <c r="K62" s="107">
        <f t="shared" si="5"/>
        <v>48.5</v>
      </c>
      <c r="L62" s="107">
        <f t="shared" si="5"/>
        <v>5.5</v>
      </c>
      <c r="M62" s="107">
        <f t="shared" si="5"/>
        <v>36</v>
      </c>
      <c r="N62" s="71"/>
      <c r="O62" s="219"/>
      <c r="P62" s="71"/>
    </row>
    <row r="63" spans="1:16" s="241" customFormat="1" ht="17.25" customHeight="1" x14ac:dyDescent="0.25">
      <c r="A63" s="338"/>
      <c r="B63" s="264" t="s">
        <v>37</v>
      </c>
      <c r="C63" s="240"/>
      <c r="D63" s="240"/>
      <c r="E63" s="240"/>
      <c r="F63" s="71"/>
      <c r="G63" s="107"/>
      <c r="H63" s="107"/>
      <c r="I63" s="107"/>
      <c r="J63" s="107"/>
      <c r="K63" s="107"/>
      <c r="L63" s="107"/>
      <c r="M63" s="107"/>
      <c r="N63" s="71"/>
      <c r="O63" s="219"/>
      <c r="P63" s="71"/>
    </row>
    <row r="64" spans="1:16" s="241" customFormat="1" ht="17.25" customHeight="1" x14ac:dyDescent="0.25">
      <c r="A64" s="338"/>
      <c r="B64" s="264" t="s">
        <v>175</v>
      </c>
      <c r="C64" s="240"/>
      <c r="D64" s="240"/>
      <c r="E64" s="240"/>
      <c r="F64" s="71"/>
      <c r="G64" s="107">
        <f>G54+G55+G60+G61</f>
        <v>0</v>
      </c>
      <c r="H64" s="107">
        <f t="shared" ref="H64:M64" si="6">H54+H55+H60+H61</f>
        <v>0</v>
      </c>
      <c r="I64" s="107">
        <f t="shared" si="6"/>
        <v>0</v>
      </c>
      <c r="J64" s="107">
        <f t="shared" si="6"/>
        <v>33</v>
      </c>
      <c r="K64" s="107">
        <f t="shared" si="6"/>
        <v>4.5</v>
      </c>
      <c r="L64" s="107">
        <f t="shared" si="6"/>
        <v>5.5</v>
      </c>
      <c r="M64" s="107">
        <f t="shared" si="6"/>
        <v>36</v>
      </c>
      <c r="N64" s="107"/>
      <c r="O64" s="219"/>
      <c r="P64" s="71"/>
    </row>
    <row r="65" spans="1:20" s="241" customFormat="1" ht="17.25" customHeight="1" x14ac:dyDescent="0.25">
      <c r="A65" s="338"/>
      <c r="B65" s="264" t="s">
        <v>732</v>
      </c>
      <c r="C65" s="240"/>
      <c r="D65" s="240"/>
      <c r="E65" s="240"/>
      <c r="F65" s="71"/>
      <c r="G65" s="107">
        <f>G51+G52+G53</f>
        <v>0</v>
      </c>
      <c r="H65" s="107">
        <f t="shared" ref="H65:M65" si="7">H51+H52+H53</f>
        <v>0</v>
      </c>
      <c r="I65" s="107">
        <f t="shared" si="7"/>
        <v>0</v>
      </c>
      <c r="J65" s="107">
        <f t="shared" si="7"/>
        <v>100</v>
      </c>
      <c r="K65" s="107">
        <f t="shared" si="7"/>
        <v>44</v>
      </c>
      <c r="L65" s="107">
        <f t="shared" si="7"/>
        <v>0</v>
      </c>
      <c r="M65" s="107">
        <f t="shared" si="7"/>
        <v>0</v>
      </c>
      <c r="N65" s="71"/>
      <c r="O65" s="219"/>
      <c r="P65" s="71"/>
    </row>
    <row r="66" spans="1:20" ht="90" x14ac:dyDescent="0.25">
      <c r="A66" s="3">
        <v>9</v>
      </c>
      <c r="B66" s="243" t="s">
        <v>722</v>
      </c>
      <c r="C66" s="3" t="s">
        <v>594</v>
      </c>
      <c r="D66" s="12" t="s">
        <v>208</v>
      </c>
      <c r="E66" s="12" t="s">
        <v>1</v>
      </c>
      <c r="F66" s="187"/>
      <c r="G66" s="3">
        <v>49.4</v>
      </c>
      <c r="H66" s="3">
        <v>47.5</v>
      </c>
      <c r="I66" s="6">
        <v>45.7</v>
      </c>
      <c r="J66" s="3">
        <v>43.8</v>
      </c>
      <c r="K66" s="3">
        <v>41.9</v>
      </c>
      <c r="L66" s="85">
        <v>40</v>
      </c>
      <c r="M66" s="93"/>
      <c r="N66" s="86"/>
      <c r="O66" s="268"/>
      <c r="P66" s="94"/>
    </row>
    <row r="67" spans="1:20" s="61" customFormat="1" ht="15" customHeight="1" x14ac:dyDescent="0.25">
      <c r="A67" s="195" t="s">
        <v>20</v>
      </c>
      <c r="B67" s="413" t="s">
        <v>698</v>
      </c>
      <c r="C67" s="414"/>
      <c r="D67" s="414"/>
      <c r="E67" s="414"/>
      <c r="F67" s="414"/>
      <c r="G67" s="414"/>
      <c r="H67" s="414"/>
      <c r="I67" s="414"/>
      <c r="J67" s="414"/>
      <c r="K67" s="414"/>
      <c r="L67" s="414"/>
      <c r="M67" s="414"/>
      <c r="N67" s="414"/>
      <c r="O67" s="414"/>
      <c r="P67" s="415"/>
    </row>
    <row r="68" spans="1:20" s="61" customFormat="1" ht="15" customHeight="1" x14ac:dyDescent="0.25">
      <c r="A68" s="236"/>
      <c r="B68" s="413" t="s">
        <v>699</v>
      </c>
      <c r="C68" s="414"/>
      <c r="D68" s="414"/>
      <c r="E68" s="414"/>
      <c r="F68" s="414"/>
      <c r="G68" s="414"/>
      <c r="H68" s="414"/>
      <c r="I68" s="414"/>
      <c r="J68" s="414"/>
      <c r="K68" s="414"/>
      <c r="L68" s="414"/>
      <c r="M68" s="414"/>
      <c r="N68" s="414"/>
      <c r="O68" s="414"/>
      <c r="P68" s="415"/>
    </row>
    <row r="69" spans="1:20" s="11" customFormat="1" ht="30" x14ac:dyDescent="0.25">
      <c r="A69" s="18"/>
      <c r="B69" s="228" t="s">
        <v>723</v>
      </c>
      <c r="C69" s="8" t="s">
        <v>724</v>
      </c>
      <c r="D69" s="8" t="s">
        <v>185</v>
      </c>
      <c r="E69" s="51" t="s">
        <v>583</v>
      </c>
      <c r="F69" s="3" t="s">
        <v>165</v>
      </c>
      <c r="G69" s="92">
        <v>4</v>
      </c>
      <c r="H69" s="92">
        <v>4</v>
      </c>
      <c r="I69" s="92">
        <v>4</v>
      </c>
      <c r="J69" s="92">
        <v>4</v>
      </c>
      <c r="K69" s="92">
        <v>4</v>
      </c>
      <c r="L69" s="92">
        <v>4</v>
      </c>
      <c r="M69" s="106">
        <v>4</v>
      </c>
      <c r="N69" s="8"/>
      <c r="O69" s="269"/>
      <c r="P69" s="183"/>
    </row>
    <row r="70" spans="1:20" s="61" customFormat="1" ht="15" customHeight="1" x14ac:dyDescent="0.25">
      <c r="A70" s="195" t="s">
        <v>21</v>
      </c>
      <c r="B70" s="430" t="s">
        <v>700</v>
      </c>
      <c r="C70" s="431"/>
      <c r="D70" s="431"/>
      <c r="E70" s="431"/>
      <c r="F70" s="431"/>
      <c r="G70" s="431"/>
      <c r="H70" s="431"/>
      <c r="I70" s="431"/>
      <c r="J70" s="431"/>
      <c r="K70" s="431"/>
      <c r="L70" s="431"/>
      <c r="M70" s="431"/>
      <c r="N70" s="431"/>
      <c r="O70" s="431"/>
      <c r="P70" s="432"/>
    </row>
    <row r="71" spans="1:20" s="61" customFormat="1" ht="15.75" customHeight="1" x14ac:dyDescent="0.25">
      <c r="A71" s="236"/>
      <c r="B71" s="430" t="s">
        <v>701</v>
      </c>
      <c r="C71" s="431"/>
      <c r="D71" s="431"/>
      <c r="E71" s="431"/>
      <c r="F71" s="431"/>
      <c r="G71" s="431"/>
      <c r="H71" s="431"/>
      <c r="I71" s="431"/>
      <c r="J71" s="431"/>
      <c r="K71" s="431"/>
      <c r="L71" s="431"/>
      <c r="M71" s="431"/>
      <c r="N71" s="431"/>
      <c r="O71" s="431"/>
      <c r="P71" s="432"/>
    </row>
    <row r="72" spans="1:20" ht="45" x14ac:dyDescent="0.25">
      <c r="A72" s="3">
        <v>10</v>
      </c>
      <c r="B72" s="243" t="s">
        <v>639</v>
      </c>
      <c r="C72" s="3" t="s">
        <v>211</v>
      </c>
      <c r="D72" s="8" t="s">
        <v>185</v>
      </c>
      <c r="E72" s="3" t="s">
        <v>35</v>
      </c>
      <c r="F72" s="3" t="s">
        <v>164</v>
      </c>
      <c r="G72" s="3">
        <v>77.400000000000006</v>
      </c>
      <c r="H72" s="3">
        <v>80</v>
      </c>
      <c r="I72" s="6">
        <v>112</v>
      </c>
      <c r="J72" s="3">
        <v>112</v>
      </c>
      <c r="K72" s="3">
        <v>112</v>
      </c>
      <c r="L72" s="3">
        <v>112</v>
      </c>
      <c r="M72" s="103">
        <v>112</v>
      </c>
      <c r="N72" s="196"/>
      <c r="O72" s="354"/>
      <c r="P72" s="355"/>
    </row>
    <row r="73" spans="1:20" s="63" customFormat="1" ht="30" x14ac:dyDescent="0.25">
      <c r="A73" s="68"/>
      <c r="B73" s="247" t="s">
        <v>720</v>
      </c>
      <c r="C73" s="3" t="s">
        <v>725</v>
      </c>
      <c r="D73" s="12" t="s">
        <v>208</v>
      </c>
      <c r="E73" s="12" t="s">
        <v>1</v>
      </c>
      <c r="F73" s="3" t="s">
        <v>164</v>
      </c>
      <c r="G73" s="129"/>
      <c r="H73" s="87"/>
      <c r="I73" s="87">
        <v>0</v>
      </c>
      <c r="J73" s="87">
        <v>1</v>
      </c>
      <c r="K73" s="87">
        <v>1</v>
      </c>
      <c r="L73" s="87">
        <v>0</v>
      </c>
      <c r="M73" s="133">
        <v>2</v>
      </c>
      <c r="N73" s="128"/>
      <c r="O73" s="272"/>
      <c r="P73" s="130"/>
    </row>
    <row r="74" spans="1:20" s="65" customFormat="1" ht="33.75" customHeight="1" x14ac:dyDescent="0.25">
      <c r="A74" s="187"/>
      <c r="B74" s="28" t="s">
        <v>202</v>
      </c>
      <c r="C74" s="3" t="s">
        <v>726</v>
      </c>
      <c r="D74" s="12" t="s">
        <v>208</v>
      </c>
      <c r="E74" s="3" t="s">
        <v>740</v>
      </c>
      <c r="F74" s="3" t="s">
        <v>643</v>
      </c>
      <c r="G74" s="3">
        <v>8.6</v>
      </c>
      <c r="H74" s="3">
        <v>8.8000000000000007</v>
      </c>
      <c r="I74" s="6">
        <v>8.9</v>
      </c>
      <c r="J74" s="85">
        <v>9</v>
      </c>
      <c r="K74" s="85">
        <v>9.1</v>
      </c>
      <c r="L74" s="85">
        <v>9.5</v>
      </c>
      <c r="M74" s="93">
        <v>10</v>
      </c>
      <c r="N74" s="131"/>
      <c r="O74" s="275"/>
      <c r="P74" s="18" t="s">
        <v>204</v>
      </c>
    </row>
    <row r="75" spans="1:20" ht="45" x14ac:dyDescent="0.25">
      <c r="A75" s="3">
        <v>10</v>
      </c>
      <c r="B75" s="243" t="s">
        <v>640</v>
      </c>
      <c r="C75" s="3" t="s">
        <v>211</v>
      </c>
      <c r="D75" s="8" t="s">
        <v>205</v>
      </c>
      <c r="E75" s="3" t="s">
        <v>35</v>
      </c>
      <c r="F75" s="3"/>
      <c r="G75" s="82">
        <v>42.1</v>
      </c>
      <c r="H75" s="82">
        <v>42.7</v>
      </c>
      <c r="I75" s="6">
        <v>48</v>
      </c>
      <c r="J75" s="3">
        <v>49</v>
      </c>
      <c r="K75" s="3">
        <v>50</v>
      </c>
      <c r="L75" s="3">
        <v>51</v>
      </c>
      <c r="M75" s="103">
        <v>52</v>
      </c>
      <c r="N75" s="196"/>
      <c r="O75" s="354"/>
      <c r="P75" s="355"/>
    </row>
    <row r="76" spans="1:20" s="59" customFormat="1" ht="23.25" customHeight="1" x14ac:dyDescent="0.25">
      <c r="A76" s="62"/>
      <c r="B76" s="247" t="s">
        <v>720</v>
      </c>
      <c r="C76" s="51"/>
      <c r="D76" s="51"/>
      <c r="E76" s="51"/>
      <c r="F76" s="51"/>
      <c r="G76" s="132"/>
      <c r="H76" s="87"/>
      <c r="I76" s="87">
        <v>0</v>
      </c>
      <c r="J76" s="87">
        <v>0</v>
      </c>
      <c r="K76" s="87">
        <v>0</v>
      </c>
      <c r="L76" s="87">
        <v>1</v>
      </c>
      <c r="M76" s="133">
        <v>1</v>
      </c>
      <c r="N76" s="124"/>
      <c r="O76" s="272"/>
      <c r="P76" s="62"/>
      <c r="T76" s="64"/>
    </row>
    <row r="77" spans="1:20" s="11" customFormat="1" ht="31.5" x14ac:dyDescent="0.25">
      <c r="A77" s="18"/>
      <c r="B77" s="228" t="s">
        <v>738</v>
      </c>
      <c r="C77" s="74" t="s">
        <v>212</v>
      </c>
      <c r="D77" s="3" t="s">
        <v>165</v>
      </c>
      <c r="E77" s="8" t="s">
        <v>166</v>
      </c>
      <c r="F77" s="3" t="s">
        <v>165</v>
      </c>
      <c r="G77" s="74"/>
      <c r="H77" s="74"/>
      <c r="I77" s="74"/>
      <c r="J77" s="74"/>
      <c r="K77" s="74"/>
      <c r="L77" s="74"/>
      <c r="M77" s="134">
        <v>50</v>
      </c>
      <c r="N77" s="135" t="s">
        <v>203</v>
      </c>
      <c r="O77" s="269"/>
      <c r="P77" s="183"/>
      <c r="Q77" s="11" t="s">
        <v>145</v>
      </c>
    </row>
    <row r="78" spans="1:20" ht="31.5" x14ac:dyDescent="0.25">
      <c r="A78" s="7"/>
      <c r="B78" s="28" t="s">
        <v>737</v>
      </c>
      <c r="C78" s="74" t="s">
        <v>739</v>
      </c>
      <c r="D78" s="3" t="s">
        <v>165</v>
      </c>
      <c r="E78" s="8" t="s">
        <v>166</v>
      </c>
      <c r="F78" s="3" t="s">
        <v>165</v>
      </c>
      <c r="G78" s="3"/>
      <c r="H78" s="3"/>
      <c r="I78" s="6"/>
      <c r="J78" s="6">
        <v>28</v>
      </c>
      <c r="K78" s="6"/>
      <c r="L78" s="6"/>
      <c r="M78" s="6"/>
      <c r="N78" s="131"/>
      <c r="O78" s="27" t="s">
        <v>350</v>
      </c>
      <c r="P78" s="131"/>
    </row>
    <row r="79" spans="1:20" ht="45" x14ac:dyDescent="0.25">
      <c r="A79" s="7"/>
      <c r="B79" s="243" t="s">
        <v>641</v>
      </c>
      <c r="C79" s="3" t="s">
        <v>211</v>
      </c>
      <c r="D79" s="8" t="s">
        <v>205</v>
      </c>
      <c r="E79" s="3" t="s">
        <v>1</v>
      </c>
      <c r="F79" s="3" t="s">
        <v>165</v>
      </c>
      <c r="G79" s="3">
        <v>100</v>
      </c>
      <c r="H79" s="3">
        <v>100</v>
      </c>
      <c r="I79" s="6">
        <v>100</v>
      </c>
      <c r="J79" s="3">
        <v>100</v>
      </c>
      <c r="K79" s="3">
        <v>100</v>
      </c>
      <c r="L79" s="3">
        <v>100</v>
      </c>
      <c r="M79" s="103">
        <v>100</v>
      </c>
      <c r="N79" s="86"/>
      <c r="O79" s="268"/>
      <c r="P79" s="94"/>
    </row>
    <row r="80" spans="1:20" s="59" customFormat="1" x14ac:dyDescent="0.25">
      <c r="A80" s="62"/>
      <c r="B80" s="247" t="s">
        <v>720</v>
      </c>
      <c r="C80" s="51"/>
      <c r="D80" s="51"/>
      <c r="E80" s="51"/>
      <c r="F80" s="51"/>
      <c r="G80" s="132"/>
      <c r="H80" s="87"/>
      <c r="I80" s="87">
        <v>0</v>
      </c>
      <c r="J80" s="87">
        <v>0</v>
      </c>
      <c r="K80" s="87">
        <v>0</v>
      </c>
      <c r="L80" s="87">
        <v>0</v>
      </c>
      <c r="M80" s="133">
        <v>1</v>
      </c>
      <c r="N80" s="124"/>
      <c r="O80" s="272"/>
      <c r="P80" s="62"/>
      <c r="T80" s="64"/>
    </row>
    <row r="81" spans="1:20" s="11" customFormat="1" ht="47.25" x14ac:dyDescent="0.25">
      <c r="A81" s="18"/>
      <c r="B81" s="228" t="s">
        <v>213</v>
      </c>
      <c r="C81" s="74" t="s">
        <v>736</v>
      </c>
      <c r="D81" s="3" t="s">
        <v>165</v>
      </c>
      <c r="E81" s="8" t="s">
        <v>166</v>
      </c>
      <c r="F81" s="3" t="s">
        <v>165</v>
      </c>
      <c r="G81" s="92"/>
      <c r="H81" s="92"/>
      <c r="I81" s="92"/>
      <c r="J81" s="108"/>
      <c r="K81" s="108"/>
      <c r="L81" s="108"/>
      <c r="M81" s="109">
        <v>15</v>
      </c>
      <c r="N81" s="8"/>
      <c r="O81" s="27" t="s">
        <v>350</v>
      </c>
      <c r="P81" s="183"/>
    </row>
    <row r="82" spans="1:20" ht="45" x14ac:dyDescent="0.25">
      <c r="A82" s="7"/>
      <c r="B82" s="243" t="s">
        <v>642</v>
      </c>
      <c r="C82" s="3" t="s">
        <v>211</v>
      </c>
      <c r="D82" s="8" t="s">
        <v>205</v>
      </c>
      <c r="E82" s="3" t="s">
        <v>1</v>
      </c>
      <c r="F82" s="3" t="s">
        <v>165</v>
      </c>
      <c r="G82" s="3">
        <v>89</v>
      </c>
      <c r="H82" s="3">
        <v>86</v>
      </c>
      <c r="I82" s="6">
        <v>100</v>
      </c>
      <c r="J82" s="3">
        <v>100</v>
      </c>
      <c r="K82" s="3">
        <v>100</v>
      </c>
      <c r="L82" s="3">
        <v>100</v>
      </c>
      <c r="M82" s="103">
        <v>100</v>
      </c>
      <c r="N82" s="86"/>
      <c r="O82" s="268"/>
      <c r="P82" s="94"/>
    </row>
    <row r="83" spans="1:20" s="59" customFormat="1" x14ac:dyDescent="0.25">
      <c r="A83" s="62"/>
      <c r="B83" s="247" t="s">
        <v>720</v>
      </c>
      <c r="C83" s="51"/>
      <c r="D83" s="51"/>
      <c r="E83" s="51"/>
      <c r="F83" s="51"/>
      <c r="G83" s="132"/>
      <c r="H83" s="87"/>
      <c r="I83" s="87">
        <v>0</v>
      </c>
      <c r="J83" s="87">
        <v>0</v>
      </c>
      <c r="K83" s="87">
        <v>0</v>
      </c>
      <c r="L83" s="87">
        <v>2</v>
      </c>
      <c r="M83" s="133">
        <v>0</v>
      </c>
      <c r="N83" s="124"/>
      <c r="O83" s="272"/>
      <c r="P83" s="62"/>
      <c r="T83" s="64"/>
    </row>
    <row r="84" spans="1:20" s="11" customFormat="1" ht="47.25" x14ac:dyDescent="0.25">
      <c r="A84" s="18"/>
      <c r="B84" s="228" t="s">
        <v>741</v>
      </c>
      <c r="C84" s="74" t="s">
        <v>736</v>
      </c>
      <c r="D84" s="3" t="s">
        <v>165</v>
      </c>
      <c r="E84" s="8" t="s">
        <v>166</v>
      </c>
      <c r="F84" s="3" t="s">
        <v>165</v>
      </c>
      <c r="G84" s="92"/>
      <c r="H84" s="92"/>
      <c r="I84" s="92"/>
      <c r="J84" s="108"/>
      <c r="K84" s="108"/>
      <c r="L84" s="108">
        <v>15</v>
      </c>
      <c r="M84" s="109"/>
      <c r="N84" s="8"/>
      <c r="O84" s="27" t="s">
        <v>350</v>
      </c>
      <c r="P84" s="183"/>
    </row>
    <row r="85" spans="1:20" s="241" customFormat="1" ht="17.25" customHeight="1" x14ac:dyDescent="0.25">
      <c r="A85" s="338"/>
      <c r="B85" s="264" t="s">
        <v>176</v>
      </c>
      <c r="C85" s="240"/>
      <c r="D85" s="240"/>
      <c r="E85" s="240"/>
      <c r="F85" s="71"/>
      <c r="G85" s="107">
        <f>G86+G87+G88</f>
        <v>0</v>
      </c>
      <c r="H85" s="107">
        <f t="shared" ref="H85:M85" si="8">H86+H87+H88</f>
        <v>0</v>
      </c>
      <c r="I85" s="107">
        <f t="shared" si="8"/>
        <v>0</v>
      </c>
      <c r="J85" s="107">
        <f t="shared" si="8"/>
        <v>28</v>
      </c>
      <c r="K85" s="107">
        <f t="shared" si="8"/>
        <v>0</v>
      </c>
      <c r="L85" s="107">
        <f t="shared" si="8"/>
        <v>15</v>
      </c>
      <c r="M85" s="107">
        <f t="shared" si="8"/>
        <v>65</v>
      </c>
      <c r="N85" s="71"/>
      <c r="O85" s="219"/>
      <c r="P85" s="71"/>
    </row>
    <row r="86" spans="1:20" s="241" customFormat="1" ht="17.25" customHeight="1" x14ac:dyDescent="0.25">
      <c r="A86" s="338"/>
      <c r="B86" s="264" t="s">
        <v>37</v>
      </c>
      <c r="C86" s="240"/>
      <c r="D86" s="240"/>
      <c r="E86" s="240"/>
      <c r="F86" s="71"/>
      <c r="G86" s="107"/>
      <c r="H86" s="107"/>
      <c r="I86" s="107"/>
      <c r="J86" s="107"/>
      <c r="K86" s="107"/>
      <c r="L86" s="107"/>
      <c r="M86" s="107"/>
      <c r="N86" s="71"/>
      <c r="O86" s="219"/>
      <c r="P86" s="71"/>
    </row>
    <row r="87" spans="1:20" s="241" customFormat="1" ht="17.25" customHeight="1" x14ac:dyDescent="0.25">
      <c r="A87" s="338"/>
      <c r="B87" s="264" t="s">
        <v>175</v>
      </c>
      <c r="C87" s="240"/>
      <c r="D87" s="240"/>
      <c r="E87" s="240"/>
      <c r="F87" s="71"/>
      <c r="G87" s="107"/>
      <c r="H87" s="107"/>
      <c r="I87" s="107"/>
      <c r="J87" s="107"/>
      <c r="K87" s="107"/>
      <c r="L87" s="107"/>
      <c r="M87" s="107"/>
      <c r="N87" s="71"/>
      <c r="O87" s="219"/>
      <c r="P87" s="71"/>
    </row>
    <row r="88" spans="1:20" s="241" customFormat="1" ht="17.25" customHeight="1" x14ac:dyDescent="0.25">
      <c r="A88" s="338"/>
      <c r="B88" s="264" t="s">
        <v>732</v>
      </c>
      <c r="C88" s="240"/>
      <c r="D88" s="240"/>
      <c r="E88" s="240"/>
      <c r="F88" s="71"/>
      <c r="G88" s="107">
        <f>G77+G78+G81+G84</f>
        <v>0</v>
      </c>
      <c r="H88" s="107">
        <f t="shared" ref="H88:M88" si="9">H77+H78+H81+H84</f>
        <v>0</v>
      </c>
      <c r="I88" s="107">
        <f t="shared" si="9"/>
        <v>0</v>
      </c>
      <c r="J88" s="107">
        <f t="shared" si="9"/>
        <v>28</v>
      </c>
      <c r="K88" s="107">
        <f t="shared" si="9"/>
        <v>0</v>
      </c>
      <c r="L88" s="107">
        <f t="shared" si="9"/>
        <v>15</v>
      </c>
      <c r="M88" s="107">
        <f t="shared" si="9"/>
        <v>65</v>
      </c>
      <c r="N88" s="71"/>
      <c r="O88" s="219"/>
      <c r="P88" s="71"/>
    </row>
    <row r="89" spans="1:20" s="61" customFormat="1" ht="15" customHeight="1" x14ac:dyDescent="0.25">
      <c r="A89" s="195" t="s">
        <v>22</v>
      </c>
      <c r="B89" s="413" t="s">
        <v>214</v>
      </c>
      <c r="C89" s="414"/>
      <c r="D89" s="414"/>
      <c r="E89" s="414"/>
      <c r="F89" s="414"/>
      <c r="G89" s="414"/>
      <c r="H89" s="414"/>
      <c r="I89" s="414"/>
      <c r="J89" s="414"/>
      <c r="K89" s="414"/>
      <c r="L89" s="414"/>
      <c r="M89" s="414"/>
      <c r="N89" s="414"/>
      <c r="O89" s="414"/>
      <c r="P89" s="415"/>
    </row>
    <row r="90" spans="1:20" s="61" customFormat="1" ht="15" customHeight="1" x14ac:dyDescent="0.25">
      <c r="A90" s="236"/>
      <c r="B90" s="413" t="s">
        <v>215</v>
      </c>
      <c r="C90" s="414"/>
      <c r="D90" s="414"/>
      <c r="E90" s="414"/>
      <c r="F90" s="414"/>
      <c r="G90" s="414"/>
      <c r="H90" s="414"/>
      <c r="I90" s="414"/>
      <c r="J90" s="414"/>
      <c r="K90" s="414"/>
      <c r="L90" s="414"/>
      <c r="M90" s="414"/>
      <c r="N90" s="414"/>
      <c r="O90" s="414"/>
      <c r="P90" s="415"/>
    </row>
    <row r="91" spans="1:20" s="14" customFormat="1" ht="15" customHeight="1" x14ac:dyDescent="0.25">
      <c r="A91" s="471" t="s">
        <v>691</v>
      </c>
      <c r="B91" s="472"/>
      <c r="C91" s="472"/>
      <c r="D91" s="472"/>
      <c r="E91" s="472"/>
      <c r="F91" s="472"/>
      <c r="G91" s="472"/>
      <c r="H91" s="472"/>
      <c r="I91" s="472"/>
      <c r="J91" s="472"/>
      <c r="K91" s="472"/>
      <c r="L91" s="472"/>
      <c r="M91" s="472"/>
      <c r="N91" s="472"/>
      <c r="O91" s="472"/>
      <c r="P91" s="473"/>
    </row>
    <row r="92" spans="1:20" s="11" customFormat="1" ht="21" customHeight="1" x14ac:dyDescent="0.25">
      <c r="A92" s="476"/>
      <c r="B92" s="399" t="s">
        <v>644</v>
      </c>
      <c r="C92" s="408" t="s">
        <v>646</v>
      </c>
      <c r="D92" s="408" t="s">
        <v>185</v>
      </c>
      <c r="E92" s="8" t="s">
        <v>236</v>
      </c>
      <c r="F92" s="408" t="s">
        <v>216</v>
      </c>
      <c r="G92" s="92"/>
      <c r="H92" s="92"/>
      <c r="I92" s="113"/>
      <c r="J92" s="92"/>
      <c r="K92" s="113">
        <v>1</v>
      </c>
      <c r="L92" s="92"/>
      <c r="M92" s="356"/>
      <c r="N92" s="395" t="s">
        <v>173</v>
      </c>
      <c r="O92" s="474"/>
      <c r="P92" s="408" t="s">
        <v>647</v>
      </c>
    </row>
    <row r="93" spans="1:20" s="11" customFormat="1" ht="21" customHeight="1" x14ac:dyDescent="0.25">
      <c r="A93" s="477"/>
      <c r="B93" s="400"/>
      <c r="C93" s="447"/>
      <c r="D93" s="447"/>
      <c r="E93" s="408" t="s">
        <v>166</v>
      </c>
      <c r="F93" s="447"/>
      <c r="G93" s="435"/>
      <c r="H93" s="435"/>
      <c r="I93" s="481"/>
      <c r="J93" s="435">
        <v>1000</v>
      </c>
      <c r="K93" s="435">
        <v>1578</v>
      </c>
      <c r="L93" s="435"/>
      <c r="M93" s="442"/>
      <c r="N93" s="480"/>
      <c r="O93" s="475"/>
      <c r="P93" s="447"/>
    </row>
    <row r="94" spans="1:20" s="11" customFormat="1" ht="21" customHeight="1" x14ac:dyDescent="0.25">
      <c r="A94" s="477"/>
      <c r="B94" s="400"/>
      <c r="C94" s="447"/>
      <c r="D94" s="447"/>
      <c r="E94" s="447"/>
      <c r="F94" s="447"/>
      <c r="G94" s="436"/>
      <c r="H94" s="436"/>
      <c r="I94" s="482"/>
      <c r="J94" s="436"/>
      <c r="K94" s="436"/>
      <c r="L94" s="436"/>
      <c r="M94" s="443"/>
      <c r="N94" s="396"/>
      <c r="O94" s="475"/>
      <c r="P94" s="409"/>
    </row>
    <row r="95" spans="1:20" s="11" customFormat="1" ht="21" customHeight="1" x14ac:dyDescent="0.25">
      <c r="A95" s="476"/>
      <c r="B95" s="399" t="s">
        <v>742</v>
      </c>
      <c r="C95" s="408" t="s">
        <v>646</v>
      </c>
      <c r="D95" s="408" t="s">
        <v>185</v>
      </c>
      <c r="E95" s="8" t="s">
        <v>236</v>
      </c>
      <c r="F95" s="408" t="s">
        <v>216</v>
      </c>
      <c r="G95" s="92"/>
      <c r="H95" s="92"/>
      <c r="I95" s="113"/>
      <c r="J95" s="92"/>
      <c r="K95" s="113">
        <v>1</v>
      </c>
      <c r="L95" s="92"/>
      <c r="M95" s="356"/>
      <c r="N95" s="395" t="s">
        <v>173</v>
      </c>
      <c r="O95" s="474"/>
      <c r="P95" s="408" t="s">
        <v>647</v>
      </c>
    </row>
    <row r="96" spans="1:20" s="11" customFormat="1" ht="21" customHeight="1" x14ac:dyDescent="0.25">
      <c r="A96" s="477"/>
      <c r="B96" s="400"/>
      <c r="C96" s="447"/>
      <c r="D96" s="447"/>
      <c r="E96" s="408" t="s">
        <v>166</v>
      </c>
      <c r="F96" s="447"/>
      <c r="G96" s="435"/>
      <c r="H96" s="435"/>
      <c r="I96" s="481"/>
      <c r="J96" s="435">
        <v>4166.7</v>
      </c>
      <c r="K96" s="435">
        <v>4216.8999999999996</v>
      </c>
      <c r="L96" s="435"/>
      <c r="M96" s="442"/>
      <c r="N96" s="480"/>
      <c r="O96" s="475"/>
      <c r="P96" s="447"/>
    </row>
    <row r="97" spans="1:16" s="11" customFormat="1" ht="21" customHeight="1" x14ac:dyDescent="0.25">
      <c r="A97" s="477"/>
      <c r="B97" s="400"/>
      <c r="C97" s="447"/>
      <c r="D97" s="447"/>
      <c r="E97" s="409"/>
      <c r="F97" s="409"/>
      <c r="G97" s="436"/>
      <c r="H97" s="436"/>
      <c r="I97" s="482"/>
      <c r="J97" s="436"/>
      <c r="K97" s="436"/>
      <c r="L97" s="436"/>
      <c r="M97" s="443"/>
      <c r="N97" s="396"/>
      <c r="O97" s="475"/>
      <c r="P97" s="409"/>
    </row>
    <row r="98" spans="1:16" s="11" customFormat="1" ht="21" customHeight="1" x14ac:dyDescent="0.25">
      <c r="A98" s="476"/>
      <c r="B98" s="399" t="s">
        <v>645</v>
      </c>
      <c r="C98" s="408" t="s">
        <v>646</v>
      </c>
      <c r="D98" s="408" t="s">
        <v>185</v>
      </c>
      <c r="E98" s="8" t="s">
        <v>236</v>
      </c>
      <c r="F98" s="408" t="s">
        <v>216</v>
      </c>
      <c r="G98" s="92"/>
      <c r="H98" s="92"/>
      <c r="I98" s="113"/>
      <c r="J98" s="113">
        <v>1</v>
      </c>
      <c r="K98" s="113"/>
      <c r="L98" s="92"/>
      <c r="M98" s="356"/>
      <c r="N98" s="395" t="s">
        <v>173</v>
      </c>
      <c r="O98" s="474"/>
      <c r="P98" s="408" t="s">
        <v>647</v>
      </c>
    </row>
    <row r="99" spans="1:16" s="11" customFormat="1" ht="21" customHeight="1" x14ac:dyDescent="0.25">
      <c r="A99" s="477"/>
      <c r="B99" s="400"/>
      <c r="C99" s="447"/>
      <c r="D99" s="447"/>
      <c r="E99" s="408" t="s">
        <v>166</v>
      </c>
      <c r="F99" s="447"/>
      <c r="G99" s="435"/>
      <c r="H99" s="435"/>
      <c r="I99" s="481"/>
      <c r="J99" s="435">
        <v>1632.7</v>
      </c>
      <c r="K99" s="435"/>
      <c r="L99" s="435"/>
      <c r="M99" s="442"/>
      <c r="N99" s="480"/>
      <c r="O99" s="475"/>
      <c r="P99" s="447"/>
    </row>
    <row r="100" spans="1:16" s="11" customFormat="1" ht="21" customHeight="1" x14ac:dyDescent="0.25">
      <c r="A100" s="477"/>
      <c r="B100" s="400"/>
      <c r="C100" s="447"/>
      <c r="D100" s="447"/>
      <c r="E100" s="409"/>
      <c r="F100" s="409"/>
      <c r="G100" s="436"/>
      <c r="H100" s="436"/>
      <c r="I100" s="482"/>
      <c r="J100" s="436"/>
      <c r="K100" s="436"/>
      <c r="L100" s="436"/>
      <c r="M100" s="443"/>
      <c r="N100" s="396"/>
      <c r="O100" s="475"/>
      <c r="P100" s="409"/>
    </row>
    <row r="101" spans="1:16" s="61" customFormat="1" ht="15" customHeight="1" x14ac:dyDescent="0.25">
      <c r="A101" s="195" t="s">
        <v>23</v>
      </c>
      <c r="B101" s="413" t="s">
        <v>214</v>
      </c>
      <c r="C101" s="414"/>
      <c r="D101" s="414"/>
      <c r="E101" s="414"/>
      <c r="F101" s="414"/>
      <c r="G101" s="414"/>
      <c r="H101" s="414"/>
      <c r="I101" s="414"/>
      <c r="J101" s="414"/>
      <c r="K101" s="414"/>
      <c r="L101" s="414"/>
      <c r="M101" s="414"/>
      <c r="N101" s="414"/>
      <c r="O101" s="414"/>
      <c r="P101" s="415"/>
    </row>
    <row r="102" spans="1:16" s="61" customFormat="1" ht="15" customHeight="1" x14ac:dyDescent="0.25">
      <c r="A102" s="236"/>
      <c r="B102" s="413" t="s">
        <v>217</v>
      </c>
      <c r="C102" s="414"/>
      <c r="D102" s="414"/>
      <c r="E102" s="414"/>
      <c r="F102" s="414"/>
      <c r="G102" s="414"/>
      <c r="H102" s="414"/>
      <c r="I102" s="414"/>
      <c r="J102" s="414"/>
      <c r="K102" s="414"/>
      <c r="L102" s="414"/>
      <c r="M102" s="414"/>
      <c r="N102" s="414"/>
      <c r="O102" s="414"/>
      <c r="P102" s="415"/>
    </row>
    <row r="103" spans="1:16" s="76" customFormat="1" ht="36.75" customHeight="1" x14ac:dyDescent="0.25">
      <c r="A103" s="8"/>
      <c r="B103" s="228" t="s">
        <v>218</v>
      </c>
      <c r="C103" s="8"/>
      <c r="D103" s="8"/>
      <c r="E103" s="51"/>
      <c r="F103" s="92"/>
      <c r="G103" s="92"/>
      <c r="H103" s="92"/>
      <c r="I103" s="92"/>
      <c r="J103" s="92"/>
      <c r="K103" s="92">
        <v>70.2</v>
      </c>
      <c r="L103" s="92">
        <v>31.7</v>
      </c>
      <c r="M103" s="106">
        <v>24.5</v>
      </c>
      <c r="N103" s="8" t="s">
        <v>173</v>
      </c>
      <c r="O103" s="276"/>
      <c r="P103" s="8"/>
    </row>
    <row r="104" spans="1:16" s="241" customFormat="1" ht="17.25" customHeight="1" x14ac:dyDescent="0.25">
      <c r="A104" s="338"/>
      <c r="B104" s="264" t="s">
        <v>176</v>
      </c>
      <c r="C104" s="240"/>
      <c r="D104" s="240"/>
      <c r="E104" s="240"/>
      <c r="F104" s="71"/>
      <c r="G104" s="107">
        <f>G105+G106+G107</f>
        <v>0</v>
      </c>
      <c r="H104" s="107">
        <f t="shared" ref="H104:M104" si="10">H105+H106+H107</f>
        <v>0</v>
      </c>
      <c r="I104" s="107">
        <f t="shared" si="10"/>
        <v>0</v>
      </c>
      <c r="J104" s="107">
        <f t="shared" si="10"/>
        <v>6799.4</v>
      </c>
      <c r="K104" s="107">
        <f>K105+K106+K107</f>
        <v>5865.0999999999995</v>
      </c>
      <c r="L104" s="107">
        <f t="shared" si="10"/>
        <v>31.7</v>
      </c>
      <c r="M104" s="107">
        <f t="shared" si="10"/>
        <v>24.5</v>
      </c>
      <c r="N104" s="71"/>
      <c r="O104" s="219"/>
      <c r="P104" s="71"/>
    </row>
    <row r="105" spans="1:16" s="241" customFormat="1" ht="17.25" customHeight="1" x14ac:dyDescent="0.25">
      <c r="A105" s="338"/>
      <c r="B105" s="264" t="s">
        <v>37</v>
      </c>
      <c r="C105" s="240"/>
      <c r="D105" s="240"/>
      <c r="E105" s="240"/>
      <c r="F105" s="71"/>
      <c r="G105" s="107"/>
      <c r="H105" s="107"/>
      <c r="I105" s="107"/>
      <c r="J105" s="107"/>
      <c r="K105" s="107"/>
      <c r="L105" s="107"/>
      <c r="M105" s="107"/>
      <c r="N105" s="71"/>
      <c r="O105" s="219"/>
      <c r="P105" s="71"/>
    </row>
    <row r="106" spans="1:16" s="241" customFormat="1" ht="17.25" customHeight="1" x14ac:dyDescent="0.25">
      <c r="A106" s="338"/>
      <c r="B106" s="264" t="s">
        <v>175</v>
      </c>
      <c r="C106" s="240"/>
      <c r="D106" s="240"/>
      <c r="E106" s="240"/>
      <c r="F106" s="71"/>
      <c r="G106" s="107"/>
      <c r="H106" s="107"/>
      <c r="I106" s="107"/>
      <c r="J106" s="107"/>
      <c r="K106" s="107"/>
      <c r="L106" s="107"/>
      <c r="M106" s="107"/>
      <c r="N106" s="71"/>
      <c r="O106" s="219"/>
      <c r="P106" s="71"/>
    </row>
    <row r="107" spans="1:16" s="241" customFormat="1" ht="17.25" customHeight="1" x14ac:dyDescent="0.25">
      <c r="A107" s="338"/>
      <c r="B107" s="264" t="s">
        <v>732</v>
      </c>
      <c r="C107" s="240"/>
      <c r="D107" s="240"/>
      <c r="E107" s="240"/>
      <c r="F107" s="71"/>
      <c r="G107" s="107">
        <f>G93+G96+G99+G103</f>
        <v>0</v>
      </c>
      <c r="H107" s="107">
        <f>H93+H96+H99+H103</f>
        <v>0</v>
      </c>
      <c r="I107" s="107">
        <f>I93+I96+I99+I103</f>
        <v>0</v>
      </c>
      <c r="J107" s="107">
        <f>J93+J96+J99+J103</f>
        <v>6799.4</v>
      </c>
      <c r="K107" s="107">
        <f>K93+K96+K103+K99</f>
        <v>5865.0999999999995</v>
      </c>
      <c r="L107" s="107">
        <f>L93+L96+L99+L103</f>
        <v>31.7</v>
      </c>
      <c r="M107" s="107">
        <f>M93+M96+M99+M103</f>
        <v>24.5</v>
      </c>
      <c r="N107" s="71"/>
      <c r="O107" s="219"/>
      <c r="P107" s="71"/>
    </row>
    <row r="108" spans="1:16" ht="15" customHeight="1" x14ac:dyDescent="0.25">
      <c r="A108" s="530" t="s">
        <v>238</v>
      </c>
      <c r="B108" s="531"/>
      <c r="C108" s="531"/>
      <c r="D108" s="531"/>
      <c r="E108" s="531"/>
      <c r="F108" s="531"/>
      <c r="G108" s="531"/>
      <c r="H108" s="531"/>
      <c r="I108" s="531"/>
      <c r="J108" s="531"/>
      <c r="K108" s="531"/>
      <c r="L108" s="531"/>
      <c r="M108" s="531"/>
      <c r="N108" s="531"/>
      <c r="O108" s="531"/>
      <c r="P108" s="532"/>
    </row>
    <row r="109" spans="1:16" ht="45" customHeight="1" x14ac:dyDescent="0.25">
      <c r="A109" s="3">
        <v>13</v>
      </c>
      <c r="B109" s="250" t="s">
        <v>219</v>
      </c>
      <c r="C109" s="3" t="s">
        <v>220</v>
      </c>
      <c r="D109" s="12" t="s">
        <v>208</v>
      </c>
      <c r="E109" s="12" t="s">
        <v>35</v>
      </c>
      <c r="F109" s="3"/>
      <c r="G109" s="85">
        <v>24.5</v>
      </c>
      <c r="H109" s="85">
        <v>24.4</v>
      </c>
      <c r="I109" s="6">
        <v>25.2</v>
      </c>
      <c r="J109" s="85">
        <v>26.1</v>
      </c>
      <c r="K109" s="85">
        <v>27</v>
      </c>
      <c r="L109" s="85">
        <v>27.8</v>
      </c>
      <c r="M109" s="93">
        <v>28</v>
      </c>
      <c r="N109" s="86"/>
      <c r="O109" s="268"/>
      <c r="P109" s="94"/>
    </row>
    <row r="110" spans="1:16" s="14" customFormat="1" ht="94.5" hidden="1" customHeight="1" x14ac:dyDescent="0.25">
      <c r="A110" s="7"/>
      <c r="B110" s="38" t="s">
        <v>63</v>
      </c>
      <c r="C110" s="40" t="s">
        <v>72</v>
      </c>
      <c r="D110" s="12" t="s">
        <v>64</v>
      </c>
      <c r="E110" s="12" t="s">
        <v>38</v>
      </c>
      <c r="F110" s="3" t="s">
        <v>65</v>
      </c>
      <c r="G110" s="70"/>
      <c r="H110" s="70"/>
      <c r="I110" s="6">
        <v>3</v>
      </c>
      <c r="J110" s="3">
        <v>4</v>
      </c>
      <c r="K110" s="3">
        <v>5</v>
      </c>
      <c r="L110" s="3">
        <v>6</v>
      </c>
      <c r="M110" s="103">
        <v>7</v>
      </c>
      <c r="N110" s="10" t="s">
        <v>34</v>
      </c>
      <c r="O110" s="268"/>
      <c r="P110" s="136" t="s">
        <v>66</v>
      </c>
    </row>
    <row r="111" spans="1:16" s="14" customFormat="1" ht="57" hidden="1" customHeight="1" x14ac:dyDescent="0.25">
      <c r="A111" s="7"/>
      <c r="B111" s="38" t="s">
        <v>67</v>
      </c>
      <c r="C111" s="12" t="s">
        <v>73</v>
      </c>
      <c r="D111" s="12" t="s">
        <v>68</v>
      </c>
      <c r="E111" s="12" t="s">
        <v>38</v>
      </c>
      <c r="F111" s="3" t="s">
        <v>65</v>
      </c>
      <c r="G111" s="3">
        <v>630</v>
      </c>
      <c r="H111" s="3">
        <v>75</v>
      </c>
      <c r="I111" s="6">
        <v>90</v>
      </c>
      <c r="J111" s="3">
        <v>95</v>
      </c>
      <c r="K111" s="3">
        <v>100</v>
      </c>
      <c r="L111" s="3">
        <v>105</v>
      </c>
      <c r="M111" s="103">
        <v>110</v>
      </c>
      <c r="N111" s="10" t="s">
        <v>82</v>
      </c>
      <c r="O111" s="275"/>
      <c r="P111" s="136" t="s">
        <v>66</v>
      </c>
    </row>
    <row r="112" spans="1:16" s="14" customFormat="1" ht="56.25" hidden="1" customHeight="1" x14ac:dyDescent="0.25">
      <c r="A112" s="7"/>
      <c r="B112" s="56" t="s">
        <v>69</v>
      </c>
      <c r="C112" s="12" t="s">
        <v>74</v>
      </c>
      <c r="D112" s="12" t="s">
        <v>64</v>
      </c>
      <c r="E112" s="12" t="s">
        <v>38</v>
      </c>
      <c r="F112" s="3" t="s">
        <v>70</v>
      </c>
      <c r="G112" s="3">
        <v>8</v>
      </c>
      <c r="H112" s="3">
        <v>11</v>
      </c>
      <c r="I112" s="6">
        <v>13</v>
      </c>
      <c r="J112" s="3">
        <v>14</v>
      </c>
      <c r="K112" s="3">
        <v>15</v>
      </c>
      <c r="L112" s="3">
        <v>16</v>
      </c>
      <c r="M112" s="103">
        <v>17</v>
      </c>
      <c r="N112" s="10" t="s">
        <v>34</v>
      </c>
      <c r="O112" s="275"/>
      <c r="P112" s="136" t="s">
        <v>71</v>
      </c>
    </row>
    <row r="113" spans="1:17" ht="45.75" customHeight="1" x14ac:dyDescent="0.25">
      <c r="A113" s="3">
        <v>14</v>
      </c>
      <c r="B113" s="243" t="s">
        <v>221</v>
      </c>
      <c r="C113" s="3" t="s">
        <v>220</v>
      </c>
      <c r="D113" s="12" t="s">
        <v>208</v>
      </c>
      <c r="E113" s="12" t="s">
        <v>35</v>
      </c>
      <c r="F113" s="3"/>
      <c r="G113" s="3">
        <v>8</v>
      </c>
      <c r="H113" s="3">
        <v>8.8000000000000007</v>
      </c>
      <c r="I113" s="6">
        <v>9.6999999999999993</v>
      </c>
      <c r="J113" s="85">
        <v>11.2</v>
      </c>
      <c r="K113" s="85">
        <v>11.5</v>
      </c>
      <c r="L113" s="85">
        <v>11.7</v>
      </c>
      <c r="M113" s="93">
        <v>11.9</v>
      </c>
      <c r="N113" s="86"/>
      <c r="O113" s="268"/>
      <c r="P113" s="94"/>
    </row>
    <row r="114" spans="1:17" s="61" customFormat="1" ht="15" customHeight="1" x14ac:dyDescent="0.25">
      <c r="A114" s="197" t="s">
        <v>24</v>
      </c>
      <c r="B114" s="413" t="s">
        <v>222</v>
      </c>
      <c r="C114" s="414"/>
      <c r="D114" s="414"/>
      <c r="E114" s="414"/>
      <c r="F114" s="414"/>
      <c r="G114" s="414"/>
      <c r="H114" s="414"/>
      <c r="I114" s="414"/>
      <c r="J114" s="414"/>
      <c r="K114" s="414"/>
      <c r="L114" s="414"/>
      <c r="M114" s="414"/>
      <c r="N114" s="414"/>
      <c r="O114" s="414"/>
      <c r="P114" s="415"/>
    </row>
    <row r="115" spans="1:17" s="61" customFormat="1" ht="15" customHeight="1" x14ac:dyDescent="0.25">
      <c r="A115" s="198"/>
      <c r="B115" s="413" t="s">
        <v>223</v>
      </c>
      <c r="C115" s="414"/>
      <c r="D115" s="414"/>
      <c r="E115" s="414"/>
      <c r="F115" s="414"/>
      <c r="G115" s="414"/>
      <c r="H115" s="414"/>
      <c r="I115" s="414"/>
      <c r="J115" s="414"/>
      <c r="K115" s="414"/>
      <c r="L115" s="414"/>
      <c r="M115" s="414"/>
      <c r="N115" s="414"/>
      <c r="O115" s="414"/>
      <c r="P115" s="415"/>
    </row>
    <row r="116" spans="1:17" s="11" customFormat="1" ht="45" x14ac:dyDescent="0.25">
      <c r="A116" s="18"/>
      <c r="B116" s="228" t="s">
        <v>224</v>
      </c>
      <c r="C116" s="8" t="s">
        <v>744</v>
      </c>
      <c r="D116" s="12" t="s">
        <v>208</v>
      </c>
      <c r="E116" s="8" t="s">
        <v>166</v>
      </c>
      <c r="F116" s="92" t="s">
        <v>164</v>
      </c>
      <c r="G116" s="92">
        <v>19132</v>
      </c>
      <c r="H116" s="92">
        <v>9779</v>
      </c>
      <c r="I116" s="199">
        <v>20046.95</v>
      </c>
      <c r="J116" s="92">
        <v>22452.6</v>
      </c>
      <c r="K116" s="92">
        <v>25146.9</v>
      </c>
      <c r="L116" s="92">
        <v>28416</v>
      </c>
      <c r="M116" s="106">
        <v>32110.1</v>
      </c>
      <c r="N116" s="8"/>
      <c r="O116" s="269"/>
      <c r="P116" s="183"/>
    </row>
    <row r="117" spans="1:17" s="11" customFormat="1" ht="30" x14ac:dyDescent="0.25">
      <c r="A117" s="18"/>
      <c r="B117" s="228" t="s">
        <v>226</v>
      </c>
      <c r="C117" s="8" t="s">
        <v>745</v>
      </c>
      <c r="D117" s="3" t="s">
        <v>185</v>
      </c>
      <c r="E117" s="8" t="s">
        <v>166</v>
      </c>
      <c r="F117" s="3" t="s">
        <v>165</v>
      </c>
      <c r="G117" s="92"/>
      <c r="H117" s="92"/>
      <c r="I117" s="92"/>
      <c r="J117" s="92"/>
      <c r="K117" s="92"/>
      <c r="L117" s="92">
        <v>10</v>
      </c>
      <c r="M117" s="106"/>
      <c r="N117" s="8" t="s">
        <v>173</v>
      </c>
      <c r="O117" s="269"/>
      <c r="P117" s="183"/>
    </row>
    <row r="118" spans="1:17" s="11" customFormat="1" ht="33" customHeight="1" x14ac:dyDescent="0.25">
      <c r="A118" s="18"/>
      <c r="B118" s="228" t="s">
        <v>227</v>
      </c>
      <c r="C118" s="8" t="s">
        <v>746</v>
      </c>
      <c r="D118" s="3" t="s">
        <v>185</v>
      </c>
      <c r="E118" s="8" t="s">
        <v>166</v>
      </c>
      <c r="F118" s="3" t="s">
        <v>165</v>
      </c>
      <c r="G118" s="92"/>
      <c r="H118" s="92"/>
      <c r="I118" s="92"/>
      <c r="J118" s="92"/>
      <c r="K118" s="92"/>
      <c r="L118" s="92"/>
      <c r="M118" s="106">
        <v>10</v>
      </c>
      <c r="N118" s="8" t="s">
        <v>173</v>
      </c>
      <c r="O118" s="269"/>
      <c r="P118" s="183"/>
    </row>
    <row r="119" spans="1:17" ht="47.25" customHeight="1" x14ac:dyDescent="0.25">
      <c r="A119" s="3">
        <v>15</v>
      </c>
      <c r="B119" s="243" t="s">
        <v>743</v>
      </c>
      <c r="C119" s="3" t="s">
        <v>228</v>
      </c>
      <c r="D119" s="12" t="s">
        <v>208</v>
      </c>
      <c r="E119" s="12" t="s">
        <v>225</v>
      </c>
      <c r="F119" s="3" t="s">
        <v>165</v>
      </c>
      <c r="G119" s="85">
        <v>768.2</v>
      </c>
      <c r="H119" s="85" t="s">
        <v>144</v>
      </c>
      <c r="I119" s="6">
        <v>1256.3</v>
      </c>
      <c r="J119" s="85">
        <v>1542</v>
      </c>
      <c r="K119" s="85">
        <v>1901.4</v>
      </c>
      <c r="L119" s="85">
        <v>2333</v>
      </c>
      <c r="M119" s="93">
        <v>2710.6</v>
      </c>
      <c r="N119" s="86"/>
      <c r="O119" s="268"/>
      <c r="P119" s="94"/>
    </row>
    <row r="120" spans="1:17" s="59" customFormat="1" ht="45" x14ac:dyDescent="0.25">
      <c r="A120" s="62"/>
      <c r="B120" s="247" t="s">
        <v>720</v>
      </c>
      <c r="C120" s="51" t="s">
        <v>747</v>
      </c>
      <c r="D120" s="12" t="s">
        <v>208</v>
      </c>
      <c r="E120" s="12" t="s">
        <v>225</v>
      </c>
      <c r="F120" s="3" t="s">
        <v>165</v>
      </c>
      <c r="G120" s="122"/>
      <c r="H120" s="122"/>
      <c r="I120" s="122">
        <v>27.1</v>
      </c>
      <c r="J120" s="122">
        <v>71.400000000000006</v>
      </c>
      <c r="K120" s="122">
        <v>88.6</v>
      </c>
      <c r="L120" s="122">
        <v>107.8</v>
      </c>
      <c r="M120" s="123">
        <v>107</v>
      </c>
      <c r="N120" s="51"/>
      <c r="O120" s="272"/>
      <c r="P120" s="55"/>
    </row>
    <row r="121" spans="1:17" ht="45" x14ac:dyDescent="0.25">
      <c r="A121" s="3">
        <v>16</v>
      </c>
      <c r="B121" s="243" t="s">
        <v>628</v>
      </c>
      <c r="C121" s="3" t="s">
        <v>230</v>
      </c>
      <c r="D121" s="12" t="s">
        <v>208</v>
      </c>
      <c r="E121" s="3" t="s">
        <v>225</v>
      </c>
      <c r="F121" s="3" t="s">
        <v>165</v>
      </c>
      <c r="G121" s="85">
        <v>50.9</v>
      </c>
      <c r="H121" s="85">
        <v>234.3</v>
      </c>
      <c r="I121" s="6">
        <v>288.89999999999998</v>
      </c>
      <c r="J121" s="85">
        <v>385.5</v>
      </c>
      <c r="K121" s="85">
        <v>513.4</v>
      </c>
      <c r="L121" s="85">
        <v>699.9</v>
      </c>
      <c r="M121" s="93">
        <v>813.2</v>
      </c>
      <c r="N121" s="86"/>
      <c r="O121" s="268"/>
      <c r="P121" s="94"/>
    </row>
    <row r="122" spans="1:17" s="59" customFormat="1" ht="45" x14ac:dyDescent="0.25">
      <c r="A122" s="62"/>
      <c r="B122" s="247" t="s">
        <v>720</v>
      </c>
      <c r="C122" s="51" t="s">
        <v>747</v>
      </c>
      <c r="D122" s="12" t="s">
        <v>208</v>
      </c>
      <c r="E122" s="3" t="s">
        <v>225</v>
      </c>
      <c r="F122" s="3" t="s">
        <v>165</v>
      </c>
      <c r="G122" s="200"/>
      <c r="H122" s="200"/>
      <c r="I122" s="200">
        <v>0.6</v>
      </c>
      <c r="J122" s="200">
        <v>0.75</v>
      </c>
      <c r="K122" s="200">
        <v>1</v>
      </c>
      <c r="L122" s="200">
        <v>1.3</v>
      </c>
      <c r="M122" s="201">
        <v>1.6</v>
      </c>
      <c r="N122" s="51"/>
      <c r="O122" s="272"/>
      <c r="P122" s="55"/>
    </row>
    <row r="123" spans="1:17" ht="98.25" customHeight="1" x14ac:dyDescent="0.25">
      <c r="A123" s="3">
        <v>17</v>
      </c>
      <c r="B123" s="243" t="s">
        <v>239</v>
      </c>
      <c r="C123" s="3" t="s">
        <v>232</v>
      </c>
      <c r="D123" s="12" t="s">
        <v>233</v>
      </c>
      <c r="E123" s="12" t="s">
        <v>178</v>
      </c>
      <c r="F123" s="92" t="s">
        <v>164</v>
      </c>
      <c r="G123" s="12">
        <v>571.79999999999995</v>
      </c>
      <c r="H123" s="202">
        <v>2475</v>
      </c>
      <c r="I123" s="203" t="s">
        <v>597</v>
      </c>
      <c r="J123" s="12" t="s">
        <v>598</v>
      </c>
      <c r="K123" s="12" t="s">
        <v>599</v>
      </c>
      <c r="L123" s="12" t="s">
        <v>600</v>
      </c>
      <c r="M123" s="204">
        <v>2532</v>
      </c>
      <c r="N123" s="86"/>
      <c r="O123" s="268"/>
      <c r="P123" s="94"/>
    </row>
    <row r="124" spans="1:17" s="61" customFormat="1" ht="15" customHeight="1" x14ac:dyDescent="0.25">
      <c r="A124" s="197" t="s">
        <v>31</v>
      </c>
      <c r="B124" s="413" t="s">
        <v>234</v>
      </c>
      <c r="C124" s="414"/>
      <c r="D124" s="414"/>
      <c r="E124" s="414"/>
      <c r="F124" s="414"/>
      <c r="G124" s="414"/>
      <c r="H124" s="414"/>
      <c r="I124" s="414"/>
      <c r="J124" s="414"/>
      <c r="K124" s="414"/>
      <c r="L124" s="414"/>
      <c r="M124" s="414"/>
      <c r="N124" s="414"/>
      <c r="O124" s="414"/>
      <c r="P124" s="415"/>
    </row>
    <row r="125" spans="1:17" s="61" customFormat="1" ht="15" customHeight="1" x14ac:dyDescent="0.25">
      <c r="A125" s="198"/>
      <c r="B125" s="413" t="s">
        <v>235</v>
      </c>
      <c r="C125" s="414"/>
      <c r="D125" s="414"/>
      <c r="E125" s="414"/>
      <c r="F125" s="414"/>
      <c r="G125" s="414"/>
      <c r="H125" s="414"/>
      <c r="I125" s="414"/>
      <c r="J125" s="414"/>
      <c r="K125" s="414"/>
      <c r="L125" s="414"/>
      <c r="M125" s="414"/>
      <c r="N125" s="414"/>
      <c r="O125" s="414"/>
      <c r="P125" s="415"/>
    </row>
    <row r="126" spans="1:17" ht="47.25" customHeight="1" x14ac:dyDescent="0.25">
      <c r="A126" s="351"/>
      <c r="B126" s="183" t="s">
        <v>704</v>
      </c>
      <c r="C126" s="3"/>
      <c r="D126" s="3" t="s">
        <v>185</v>
      </c>
      <c r="E126" s="3" t="s">
        <v>236</v>
      </c>
      <c r="F126" s="3" t="s">
        <v>164</v>
      </c>
      <c r="G126" s="6"/>
      <c r="H126" s="6"/>
      <c r="I126" s="98">
        <v>4</v>
      </c>
      <c r="J126" s="98">
        <v>2</v>
      </c>
      <c r="K126" s="98">
        <v>2</v>
      </c>
      <c r="L126" s="98">
        <v>2</v>
      </c>
      <c r="M126" s="98">
        <v>2</v>
      </c>
      <c r="N126" s="357" t="s">
        <v>37</v>
      </c>
      <c r="O126" s="358" t="s">
        <v>702</v>
      </c>
    </row>
    <row r="127" spans="1:17" ht="75" x14ac:dyDescent="0.25">
      <c r="A127" s="351"/>
      <c r="B127" s="183" t="s">
        <v>703</v>
      </c>
      <c r="C127" s="3" t="s">
        <v>752</v>
      </c>
      <c r="D127" s="3" t="s">
        <v>185</v>
      </c>
      <c r="E127" s="3" t="s">
        <v>166</v>
      </c>
      <c r="F127" s="3" t="s">
        <v>165</v>
      </c>
      <c r="G127" s="6">
        <v>47.2</v>
      </c>
      <c r="H127" s="6">
        <v>82.5</v>
      </c>
      <c r="I127" s="6">
        <v>48.1</v>
      </c>
      <c r="J127" s="6">
        <v>50</v>
      </c>
      <c r="K127" s="6">
        <v>50</v>
      </c>
      <c r="L127" s="6">
        <v>60</v>
      </c>
      <c r="M127" s="6">
        <v>60</v>
      </c>
      <c r="N127" s="3" t="s">
        <v>37</v>
      </c>
      <c r="O127" s="3">
        <v>255087</v>
      </c>
      <c r="P127" s="359"/>
      <c r="Q127" s="76"/>
    </row>
    <row r="128" spans="1:17" ht="47.25" customHeight="1" x14ac:dyDescent="0.25">
      <c r="A128" s="350"/>
      <c r="B128" s="228" t="s">
        <v>748</v>
      </c>
      <c r="C128" s="3" t="s">
        <v>240</v>
      </c>
      <c r="D128" s="3" t="s">
        <v>241</v>
      </c>
      <c r="E128" s="3" t="s">
        <v>236</v>
      </c>
      <c r="F128" s="92" t="s">
        <v>164</v>
      </c>
      <c r="G128" s="98">
        <v>0</v>
      </c>
      <c r="H128" s="98">
        <v>0</v>
      </c>
      <c r="I128" s="98">
        <v>0</v>
      </c>
      <c r="J128" s="98">
        <v>0</v>
      </c>
      <c r="K128" s="98">
        <v>1</v>
      </c>
      <c r="L128" s="98">
        <v>1</v>
      </c>
      <c r="M128" s="98">
        <v>0</v>
      </c>
      <c r="N128" s="8" t="s">
        <v>753</v>
      </c>
      <c r="O128" s="275"/>
    </row>
    <row r="129" spans="1:16" s="11" customFormat="1" ht="33.75" customHeight="1" x14ac:dyDescent="0.25">
      <c r="A129" s="18"/>
      <c r="B129" s="228" t="s">
        <v>749</v>
      </c>
      <c r="C129" s="74" t="s">
        <v>229</v>
      </c>
      <c r="D129" s="3" t="s">
        <v>165</v>
      </c>
      <c r="E129" s="75" t="s">
        <v>166</v>
      </c>
      <c r="F129" s="3" t="s">
        <v>165</v>
      </c>
      <c r="G129" s="92"/>
      <c r="H129" s="92"/>
      <c r="I129" s="92"/>
      <c r="J129" s="108"/>
      <c r="K129" s="108">
        <v>320</v>
      </c>
      <c r="L129" s="108"/>
      <c r="M129" s="109"/>
      <c r="N129" s="8" t="s">
        <v>350</v>
      </c>
      <c r="O129" s="269"/>
      <c r="P129" s="183"/>
    </row>
    <row r="130" spans="1:16" s="11" customFormat="1" ht="36" customHeight="1" x14ac:dyDescent="0.25">
      <c r="A130" s="18"/>
      <c r="B130" s="228" t="s">
        <v>750</v>
      </c>
      <c r="C130" s="74" t="s">
        <v>231</v>
      </c>
      <c r="D130" s="3" t="s">
        <v>165</v>
      </c>
      <c r="E130" s="75" t="s">
        <v>166</v>
      </c>
      <c r="F130" s="3" t="s">
        <v>165</v>
      </c>
      <c r="G130" s="92"/>
      <c r="H130" s="92"/>
      <c r="I130" s="92"/>
      <c r="J130" s="108"/>
      <c r="K130" s="108"/>
      <c r="L130" s="92">
        <v>275</v>
      </c>
      <c r="M130" s="106"/>
      <c r="N130" s="8" t="s">
        <v>350</v>
      </c>
      <c r="O130" s="269"/>
      <c r="P130" s="183"/>
    </row>
    <row r="131" spans="1:16" s="11" customFormat="1" ht="30" x14ac:dyDescent="0.25">
      <c r="A131" s="18"/>
      <c r="B131" s="228" t="s">
        <v>751</v>
      </c>
      <c r="C131" s="74" t="s">
        <v>231</v>
      </c>
      <c r="D131" s="3" t="s">
        <v>165</v>
      </c>
      <c r="E131" s="75" t="s">
        <v>166</v>
      </c>
      <c r="F131" s="3" t="s">
        <v>165</v>
      </c>
      <c r="G131" s="92"/>
      <c r="H131" s="92"/>
      <c r="I131" s="92"/>
      <c r="J131" s="108"/>
      <c r="K131" s="108"/>
      <c r="L131" s="92"/>
      <c r="M131" s="106">
        <v>275</v>
      </c>
      <c r="N131" s="8" t="s">
        <v>350</v>
      </c>
      <c r="O131" s="269"/>
      <c r="P131" s="183"/>
    </row>
    <row r="132" spans="1:16" s="237" customFormat="1" ht="21.75" customHeight="1" x14ac:dyDescent="0.25">
      <c r="A132" s="335"/>
      <c r="B132" s="264" t="s">
        <v>176</v>
      </c>
      <c r="C132" s="336"/>
      <c r="D132" s="336"/>
      <c r="E132" s="337"/>
      <c r="F132" s="182"/>
      <c r="G132" s="107">
        <f>G133+G134+G135</f>
        <v>47.2</v>
      </c>
      <c r="H132" s="107">
        <f t="shared" ref="H132:L132" si="11">H133+H134+H135</f>
        <v>82.5</v>
      </c>
      <c r="I132" s="107">
        <f t="shared" si="11"/>
        <v>48.1</v>
      </c>
      <c r="J132" s="107">
        <f t="shared" si="11"/>
        <v>50</v>
      </c>
      <c r="K132" s="107">
        <f t="shared" si="11"/>
        <v>370</v>
      </c>
      <c r="L132" s="107">
        <f t="shared" si="11"/>
        <v>345</v>
      </c>
      <c r="M132" s="107">
        <f>M133+M134+M135</f>
        <v>345</v>
      </c>
      <c r="N132" s="205"/>
      <c r="O132" s="277"/>
      <c r="P132" s="3"/>
    </row>
    <row r="133" spans="1:16" s="241" customFormat="1" ht="17.25" customHeight="1" x14ac:dyDescent="0.25">
      <c r="A133" s="338"/>
      <c r="B133" s="264" t="s">
        <v>37</v>
      </c>
      <c r="C133" s="240"/>
      <c r="D133" s="240"/>
      <c r="E133" s="240"/>
      <c r="F133" s="71"/>
      <c r="G133" s="107">
        <f>G127</f>
        <v>47.2</v>
      </c>
      <c r="H133" s="107">
        <f t="shared" ref="H133:M133" si="12">H127</f>
        <v>82.5</v>
      </c>
      <c r="I133" s="107">
        <f t="shared" si="12"/>
        <v>48.1</v>
      </c>
      <c r="J133" s="107">
        <f t="shared" si="12"/>
        <v>50</v>
      </c>
      <c r="K133" s="107">
        <f t="shared" si="12"/>
        <v>50</v>
      </c>
      <c r="L133" s="107">
        <f t="shared" si="12"/>
        <v>60</v>
      </c>
      <c r="M133" s="107">
        <f t="shared" si="12"/>
        <v>60</v>
      </c>
      <c r="N133" s="71"/>
      <c r="O133" s="219"/>
      <c r="P133" s="71"/>
    </row>
    <row r="134" spans="1:16" s="241" customFormat="1" ht="17.25" customHeight="1" x14ac:dyDescent="0.25">
      <c r="A134" s="338"/>
      <c r="B134" s="264" t="s">
        <v>175</v>
      </c>
      <c r="C134" s="240"/>
      <c r="D134" s="240"/>
      <c r="E134" s="240"/>
      <c r="F134" s="71"/>
      <c r="G134" s="107"/>
      <c r="H134" s="107"/>
      <c r="I134" s="107"/>
      <c r="J134" s="107"/>
      <c r="K134" s="107"/>
      <c r="L134" s="107"/>
      <c r="M134" s="107"/>
      <c r="N134" s="71"/>
      <c r="O134" s="219"/>
      <c r="P134" s="71"/>
    </row>
    <row r="135" spans="1:16" s="241" customFormat="1" ht="17.25" customHeight="1" x14ac:dyDescent="0.25">
      <c r="A135" s="338"/>
      <c r="B135" s="264" t="s">
        <v>732</v>
      </c>
      <c r="C135" s="240"/>
      <c r="D135" s="240"/>
      <c r="E135" s="240"/>
      <c r="F135" s="71"/>
      <c r="G135" s="107">
        <f>G131+G130+G129+G118+G117</f>
        <v>0</v>
      </c>
      <c r="H135" s="107">
        <f t="shared" ref="H135:M135" si="13">H131+H130+H129+H118+H117</f>
        <v>0</v>
      </c>
      <c r="I135" s="107">
        <f t="shared" si="13"/>
        <v>0</v>
      </c>
      <c r="J135" s="107">
        <f>J131+J130+J129+J118+J117</f>
        <v>0</v>
      </c>
      <c r="K135" s="107">
        <f t="shared" si="13"/>
        <v>320</v>
      </c>
      <c r="L135" s="107">
        <f t="shared" si="13"/>
        <v>285</v>
      </c>
      <c r="M135" s="107">
        <f t="shared" si="13"/>
        <v>285</v>
      </c>
      <c r="N135" s="71"/>
      <c r="O135" s="219"/>
      <c r="P135" s="71"/>
    </row>
    <row r="136" spans="1:16" s="61" customFormat="1" ht="15" customHeight="1" x14ac:dyDescent="0.25">
      <c r="A136" s="195" t="s">
        <v>754</v>
      </c>
      <c r="B136" s="413" t="s">
        <v>756</v>
      </c>
      <c r="C136" s="414"/>
      <c r="D136" s="414"/>
      <c r="E136" s="414"/>
      <c r="F136" s="414"/>
      <c r="G136" s="414"/>
      <c r="H136" s="414"/>
      <c r="I136" s="414"/>
      <c r="J136" s="414"/>
      <c r="K136" s="414"/>
      <c r="L136" s="414"/>
      <c r="M136" s="414"/>
      <c r="N136" s="414"/>
      <c r="O136" s="414"/>
      <c r="P136" s="415"/>
    </row>
    <row r="137" spans="1:16" s="61" customFormat="1" ht="15" customHeight="1" x14ac:dyDescent="0.25">
      <c r="A137" s="236"/>
      <c r="B137" s="413" t="s">
        <v>757</v>
      </c>
      <c r="C137" s="414"/>
      <c r="D137" s="414"/>
      <c r="E137" s="414"/>
      <c r="F137" s="414"/>
      <c r="G137" s="414"/>
      <c r="H137" s="414"/>
      <c r="I137" s="414"/>
      <c r="J137" s="414"/>
      <c r="K137" s="414"/>
      <c r="L137" s="414"/>
      <c r="M137" s="414"/>
      <c r="N137" s="414"/>
      <c r="O137" s="414"/>
      <c r="P137" s="415"/>
    </row>
    <row r="138" spans="1:16" s="14" customFormat="1" ht="60" x14ac:dyDescent="0.25">
      <c r="A138" s="363"/>
      <c r="B138" s="364" t="s">
        <v>755</v>
      </c>
      <c r="C138" s="191" t="s">
        <v>758</v>
      </c>
      <c r="D138" s="191" t="s">
        <v>185</v>
      </c>
      <c r="E138" s="12" t="s">
        <v>237</v>
      </c>
      <c r="F138" s="191" t="s">
        <v>165</v>
      </c>
      <c r="G138" s="82">
        <v>1</v>
      </c>
      <c r="H138" s="82">
        <v>1</v>
      </c>
      <c r="I138" s="82">
        <v>1</v>
      </c>
      <c r="J138" s="82">
        <v>1</v>
      </c>
      <c r="K138" s="82">
        <v>1</v>
      </c>
      <c r="L138" s="82">
        <v>1</v>
      </c>
      <c r="M138" s="82">
        <v>1</v>
      </c>
      <c r="N138" s="365"/>
      <c r="O138" s="191"/>
      <c r="P138" s="191"/>
    </row>
    <row r="139" spans="1:16" ht="65.25" customHeight="1" x14ac:dyDescent="0.25">
      <c r="A139" s="3">
        <v>20</v>
      </c>
      <c r="B139" s="193" t="s">
        <v>690</v>
      </c>
      <c r="C139" s="3" t="s">
        <v>684</v>
      </c>
      <c r="D139" s="3" t="s">
        <v>683</v>
      </c>
      <c r="E139" s="3" t="s">
        <v>682</v>
      </c>
      <c r="F139" s="3"/>
      <c r="G139" s="119">
        <v>0.39</v>
      </c>
      <c r="H139" s="119">
        <v>0.51</v>
      </c>
      <c r="I139" s="341">
        <v>0.63</v>
      </c>
      <c r="J139" s="119">
        <v>0.76</v>
      </c>
      <c r="K139" s="119">
        <v>0.88</v>
      </c>
      <c r="L139" s="119">
        <v>1</v>
      </c>
      <c r="M139" s="360" t="s">
        <v>33</v>
      </c>
      <c r="N139" s="86"/>
      <c r="O139" s="94"/>
      <c r="P139" s="94"/>
    </row>
    <row r="140" spans="1:16" s="61" customFormat="1" ht="15" customHeight="1" x14ac:dyDescent="0.25">
      <c r="A140" s="195" t="s">
        <v>648</v>
      </c>
      <c r="B140" s="413" t="s">
        <v>673</v>
      </c>
      <c r="C140" s="414"/>
      <c r="D140" s="414"/>
      <c r="E140" s="414"/>
      <c r="F140" s="414"/>
      <c r="G140" s="414"/>
      <c r="H140" s="414"/>
      <c r="I140" s="414"/>
      <c r="J140" s="414"/>
      <c r="K140" s="414"/>
      <c r="L140" s="414"/>
      <c r="M140" s="414"/>
      <c r="N140" s="414"/>
      <c r="O140" s="414"/>
      <c r="P140" s="415"/>
    </row>
    <row r="141" spans="1:16" s="61" customFormat="1" ht="15" customHeight="1" x14ac:dyDescent="0.25">
      <c r="A141" s="236"/>
      <c r="B141" s="413" t="s">
        <v>674</v>
      </c>
      <c r="C141" s="414"/>
      <c r="D141" s="414"/>
      <c r="E141" s="414"/>
      <c r="F141" s="414"/>
      <c r="G141" s="414"/>
      <c r="H141" s="414"/>
      <c r="I141" s="414"/>
      <c r="J141" s="414"/>
      <c r="K141" s="414"/>
      <c r="L141" s="414"/>
      <c r="M141" s="414"/>
      <c r="N141" s="414"/>
      <c r="O141" s="414"/>
      <c r="P141" s="415"/>
    </row>
    <row r="142" spans="1:16" s="11" customFormat="1" ht="36.75" customHeight="1" x14ac:dyDescent="0.25">
      <c r="A142" s="366"/>
      <c r="B142" s="183" t="s">
        <v>760</v>
      </c>
      <c r="C142" s="8" t="s">
        <v>661</v>
      </c>
      <c r="D142" s="8" t="s">
        <v>185</v>
      </c>
      <c r="E142" s="8" t="s">
        <v>166</v>
      </c>
      <c r="F142" s="8" t="s">
        <v>662</v>
      </c>
      <c r="G142" s="92">
        <f t="shared" ref="G142:M142" si="14">SUM(G143:G153)</f>
        <v>1074.037</v>
      </c>
      <c r="H142" s="92">
        <f t="shared" si="14"/>
        <v>1197.6320000000001</v>
      </c>
      <c r="I142" s="92">
        <f t="shared" si="14"/>
        <v>1132.934</v>
      </c>
      <c r="J142" s="92">
        <f t="shared" si="14"/>
        <v>1141.10502</v>
      </c>
      <c r="K142" s="92">
        <f t="shared" si="14"/>
        <v>1147.9381705999999</v>
      </c>
      <c r="L142" s="92">
        <f t="shared" si="14"/>
        <v>1181.4353157180001</v>
      </c>
      <c r="M142" s="92">
        <f t="shared" si="14"/>
        <v>1183.69837518954</v>
      </c>
      <c r="N142" s="25" t="s">
        <v>759</v>
      </c>
      <c r="O142" s="367"/>
      <c r="P142" s="183" t="s">
        <v>663</v>
      </c>
    </row>
    <row r="143" spans="1:16" s="306" customFormat="1" ht="39" hidden="1" customHeight="1" x14ac:dyDescent="0.25">
      <c r="A143" s="325"/>
      <c r="B143" s="326" t="s">
        <v>653</v>
      </c>
      <c r="C143" s="307" t="s">
        <v>671</v>
      </c>
      <c r="D143" s="307" t="s">
        <v>185</v>
      </c>
      <c r="E143" s="304" t="s">
        <v>166</v>
      </c>
      <c r="F143" s="311" t="s">
        <v>662</v>
      </c>
      <c r="G143" s="305">
        <v>142.19999999999999</v>
      </c>
      <c r="H143" s="305">
        <v>119.2</v>
      </c>
      <c r="I143" s="305">
        <v>83.2</v>
      </c>
      <c r="J143" s="305">
        <v>83.2</v>
      </c>
      <c r="K143" s="305">
        <v>83.2</v>
      </c>
      <c r="L143" s="305">
        <v>85.7</v>
      </c>
      <c r="M143" s="305">
        <v>85.7</v>
      </c>
      <c r="N143" s="313" t="s">
        <v>680</v>
      </c>
      <c r="O143" s="314" t="s">
        <v>649</v>
      </c>
      <c r="P143" s="327"/>
    </row>
    <row r="144" spans="1:16" s="306" customFormat="1" ht="30" hidden="1" customHeight="1" x14ac:dyDescent="0.25">
      <c r="A144" s="309"/>
      <c r="B144" s="309" t="s">
        <v>654</v>
      </c>
      <c r="C144" s="304" t="s">
        <v>685</v>
      </c>
      <c r="D144" s="307" t="s">
        <v>185</v>
      </c>
      <c r="E144" s="304" t="s">
        <v>166</v>
      </c>
      <c r="F144" s="311" t="s">
        <v>662</v>
      </c>
      <c r="G144" s="305">
        <v>40.299999999999997</v>
      </c>
      <c r="H144" s="305">
        <v>49.8</v>
      </c>
      <c r="I144" s="305">
        <v>43.6</v>
      </c>
      <c r="J144" s="305">
        <v>43.6</v>
      </c>
      <c r="K144" s="312">
        <v>45.1</v>
      </c>
      <c r="L144" s="305">
        <v>46.4</v>
      </c>
      <c r="M144" s="305">
        <v>46.4</v>
      </c>
      <c r="N144" s="313" t="s">
        <v>680</v>
      </c>
      <c r="O144" s="314" t="s">
        <v>649</v>
      </c>
      <c r="P144" s="318"/>
    </row>
    <row r="145" spans="1:21" s="306" customFormat="1" ht="36.75" hidden="1" customHeight="1" x14ac:dyDescent="0.25">
      <c r="A145" s="304"/>
      <c r="B145" s="328" t="s">
        <v>655</v>
      </c>
      <c r="C145" s="304" t="s">
        <v>665</v>
      </c>
      <c r="D145" s="307" t="s">
        <v>185</v>
      </c>
      <c r="E145" s="304" t="s">
        <v>166</v>
      </c>
      <c r="F145" s="311" t="s">
        <v>662</v>
      </c>
      <c r="G145" s="329">
        <v>52.3</v>
      </c>
      <c r="H145" s="329">
        <v>116.1</v>
      </c>
      <c r="I145" s="329">
        <v>130</v>
      </c>
      <c r="J145" s="329">
        <v>130</v>
      </c>
      <c r="K145" s="329">
        <v>130</v>
      </c>
      <c r="L145" s="329">
        <v>133.9</v>
      </c>
      <c r="M145" s="329">
        <v>133.9</v>
      </c>
      <c r="N145" s="313" t="s">
        <v>680</v>
      </c>
      <c r="O145" s="314" t="s">
        <v>649</v>
      </c>
      <c r="P145" s="304"/>
    </row>
    <row r="146" spans="1:21" s="323" customFormat="1" ht="32.25" hidden="1" customHeight="1" x14ac:dyDescent="0.25">
      <c r="A146" s="330"/>
      <c r="B146" s="331" t="s">
        <v>664</v>
      </c>
      <c r="C146" s="304" t="s">
        <v>666</v>
      </c>
      <c r="D146" s="307" t="s">
        <v>185</v>
      </c>
      <c r="E146" s="304" t="s">
        <v>166</v>
      </c>
      <c r="F146" s="311" t="s">
        <v>662</v>
      </c>
      <c r="G146" s="332">
        <v>27.937000000000001</v>
      </c>
      <c r="H146" s="332">
        <v>32.031999999999996</v>
      </c>
      <c r="I146" s="332">
        <v>69.034000000000006</v>
      </c>
      <c r="J146" s="332">
        <f>I146*1.03</f>
        <v>71.10502000000001</v>
      </c>
      <c r="K146" s="332">
        <f>J146*1.03</f>
        <v>73.238170600000018</v>
      </c>
      <c r="L146" s="332">
        <f>K146*1.03</f>
        <v>75.435315718000027</v>
      </c>
      <c r="M146" s="332">
        <f>L146*1.03</f>
        <v>77.69837518954003</v>
      </c>
      <c r="N146" s="313" t="s">
        <v>680</v>
      </c>
      <c r="O146" s="333" t="s">
        <v>649</v>
      </c>
      <c r="P146" s="304"/>
    </row>
    <row r="147" spans="1:21" s="306" customFormat="1" ht="30.75" hidden="1" customHeight="1" x14ac:dyDescent="0.25">
      <c r="A147" s="309"/>
      <c r="B147" s="316" t="s">
        <v>656</v>
      </c>
      <c r="C147" s="304" t="s">
        <v>667</v>
      </c>
      <c r="D147" s="307" t="s">
        <v>185</v>
      </c>
      <c r="E147" s="304" t="s">
        <v>166</v>
      </c>
      <c r="F147" s="311" t="s">
        <v>662</v>
      </c>
      <c r="G147" s="305">
        <v>99.8</v>
      </c>
      <c r="H147" s="305">
        <v>113.8</v>
      </c>
      <c r="I147" s="305">
        <v>97.9</v>
      </c>
      <c r="J147" s="305">
        <v>99.5</v>
      </c>
      <c r="K147" s="305">
        <v>99.5</v>
      </c>
      <c r="L147" s="305">
        <v>102.5</v>
      </c>
      <c r="M147" s="305">
        <v>102.5</v>
      </c>
      <c r="N147" s="313" t="s">
        <v>680</v>
      </c>
      <c r="O147" s="314" t="s">
        <v>649</v>
      </c>
      <c r="P147" s="317"/>
    </row>
    <row r="148" spans="1:21" s="306" customFormat="1" ht="33.75" hidden="1" customHeight="1" x14ac:dyDescent="0.25">
      <c r="A148" s="324"/>
      <c r="B148" s="316" t="s">
        <v>686</v>
      </c>
      <c r="C148" s="304" t="s">
        <v>687</v>
      </c>
      <c r="D148" s="307" t="s">
        <v>185</v>
      </c>
      <c r="E148" s="304" t="s">
        <v>166</v>
      </c>
      <c r="F148" s="311" t="s">
        <v>662</v>
      </c>
      <c r="G148" s="305">
        <v>185</v>
      </c>
      <c r="H148" s="305">
        <v>154.1</v>
      </c>
      <c r="I148" s="305">
        <v>116.8</v>
      </c>
      <c r="J148" s="305">
        <v>119.3</v>
      </c>
      <c r="K148" s="305">
        <v>119.3</v>
      </c>
      <c r="L148" s="305">
        <v>122.9</v>
      </c>
      <c r="M148" s="305">
        <v>122.9</v>
      </c>
      <c r="N148" s="313" t="s">
        <v>680</v>
      </c>
      <c r="O148" s="314" t="s">
        <v>649</v>
      </c>
      <c r="P148" s="310"/>
    </row>
    <row r="149" spans="1:21" s="306" customFormat="1" ht="36" hidden="1" customHeight="1" x14ac:dyDescent="0.25">
      <c r="A149" s="309"/>
      <c r="B149" s="310" t="s">
        <v>657</v>
      </c>
      <c r="C149" s="304" t="s">
        <v>668</v>
      </c>
      <c r="D149" s="307" t="s">
        <v>185</v>
      </c>
      <c r="E149" s="304" t="s">
        <v>166</v>
      </c>
      <c r="F149" s="311" t="s">
        <v>662</v>
      </c>
      <c r="G149" s="305">
        <v>50.9</v>
      </c>
      <c r="H149" s="305">
        <v>67.2</v>
      </c>
      <c r="I149" s="305">
        <v>52.5</v>
      </c>
      <c r="J149" s="305">
        <v>52.5</v>
      </c>
      <c r="K149" s="305">
        <v>53.5</v>
      </c>
      <c r="L149" s="305">
        <v>55.1</v>
      </c>
      <c r="M149" s="305">
        <v>55.1</v>
      </c>
      <c r="N149" s="313" t="s">
        <v>680</v>
      </c>
      <c r="O149" s="314" t="s">
        <v>649</v>
      </c>
      <c r="P149" s="315"/>
    </row>
    <row r="150" spans="1:21" s="346" customFormat="1" ht="36.75" hidden="1" customHeight="1" x14ac:dyDescent="0.25">
      <c r="A150" s="304"/>
      <c r="B150" s="344" t="s">
        <v>688</v>
      </c>
      <c r="C150" s="304" t="s">
        <v>689</v>
      </c>
      <c r="D150" s="307" t="s">
        <v>185</v>
      </c>
      <c r="E150" s="304" t="s">
        <v>166</v>
      </c>
      <c r="F150" s="311" t="s">
        <v>662</v>
      </c>
      <c r="G150" s="305">
        <v>24.1</v>
      </c>
      <c r="H150" s="305">
        <v>38.700000000000003</v>
      </c>
      <c r="I150" s="305">
        <v>35.9</v>
      </c>
      <c r="J150" s="305">
        <v>35.9</v>
      </c>
      <c r="K150" s="305">
        <v>36.9</v>
      </c>
      <c r="L150" s="305">
        <v>37</v>
      </c>
      <c r="M150" s="305">
        <v>37</v>
      </c>
      <c r="N150" s="313" t="s">
        <v>680</v>
      </c>
      <c r="O150" s="314" t="s">
        <v>649</v>
      </c>
      <c r="P150" s="345"/>
    </row>
    <row r="151" spans="1:21" s="323" customFormat="1" ht="39" hidden="1" customHeight="1" x14ac:dyDescent="0.25">
      <c r="A151" s="319"/>
      <c r="B151" s="316" t="s">
        <v>658</v>
      </c>
      <c r="C151" s="307" t="s">
        <v>672</v>
      </c>
      <c r="D151" s="307" t="s">
        <v>185</v>
      </c>
      <c r="E151" s="304" t="s">
        <v>166</v>
      </c>
      <c r="F151" s="311" t="s">
        <v>662</v>
      </c>
      <c r="G151" s="305">
        <v>94.2</v>
      </c>
      <c r="H151" s="320">
        <v>133.6</v>
      </c>
      <c r="I151" s="305">
        <v>101.5</v>
      </c>
      <c r="J151" s="305">
        <v>101.5</v>
      </c>
      <c r="K151" s="305">
        <v>102</v>
      </c>
      <c r="L151" s="305">
        <v>105.1</v>
      </c>
      <c r="M151" s="305">
        <v>105.1</v>
      </c>
      <c r="N151" s="321" t="s">
        <v>175</v>
      </c>
      <c r="O151" s="308" t="s">
        <v>649</v>
      </c>
      <c r="P151" s="322"/>
    </row>
    <row r="152" spans="1:21" s="323" customFormat="1" ht="39" hidden="1" customHeight="1" x14ac:dyDescent="0.25">
      <c r="A152" s="319"/>
      <c r="B152" s="316" t="s">
        <v>659</v>
      </c>
      <c r="C152" s="307" t="s">
        <v>669</v>
      </c>
      <c r="D152" s="307" t="s">
        <v>185</v>
      </c>
      <c r="E152" s="304" t="s">
        <v>166</v>
      </c>
      <c r="F152" s="311" t="s">
        <v>662</v>
      </c>
      <c r="G152" s="305">
        <v>55.4</v>
      </c>
      <c r="H152" s="320">
        <v>58.3</v>
      </c>
      <c r="I152" s="305">
        <v>63.4</v>
      </c>
      <c r="J152" s="305">
        <v>61.5</v>
      </c>
      <c r="K152" s="305">
        <v>62</v>
      </c>
      <c r="L152" s="305">
        <v>63.9</v>
      </c>
      <c r="M152" s="305">
        <v>63.9</v>
      </c>
      <c r="N152" s="321" t="s">
        <v>175</v>
      </c>
      <c r="O152" s="308" t="s">
        <v>649</v>
      </c>
      <c r="P152" s="322"/>
    </row>
    <row r="153" spans="1:21" s="323" customFormat="1" ht="39" hidden="1" customHeight="1" x14ac:dyDescent="0.25">
      <c r="A153" s="319"/>
      <c r="B153" s="316" t="s">
        <v>660</v>
      </c>
      <c r="C153" s="307" t="s">
        <v>670</v>
      </c>
      <c r="D153" s="307" t="s">
        <v>185</v>
      </c>
      <c r="E153" s="304" t="s">
        <v>166</v>
      </c>
      <c r="F153" s="311" t="s">
        <v>662</v>
      </c>
      <c r="G153" s="305">
        <v>301.89999999999998</v>
      </c>
      <c r="H153" s="320">
        <v>314.8</v>
      </c>
      <c r="I153" s="305">
        <v>339.1</v>
      </c>
      <c r="J153" s="305">
        <v>343</v>
      </c>
      <c r="K153" s="305">
        <v>343.2</v>
      </c>
      <c r="L153" s="305">
        <v>353.5</v>
      </c>
      <c r="M153" s="305">
        <v>353.5</v>
      </c>
      <c r="N153" s="321" t="s">
        <v>175</v>
      </c>
      <c r="O153" s="308" t="s">
        <v>649</v>
      </c>
      <c r="P153" s="322"/>
    </row>
    <row r="154" spans="1:21" s="61" customFormat="1" ht="17.25" customHeight="1" x14ac:dyDescent="0.25">
      <c r="A154" s="236"/>
      <c r="B154" s="433" t="s">
        <v>675</v>
      </c>
      <c r="C154" s="433"/>
      <c r="D154" s="433"/>
      <c r="E154" s="433"/>
      <c r="F154" s="433"/>
      <c r="G154" s="478"/>
      <c r="H154" s="478"/>
      <c r="I154" s="478"/>
      <c r="J154" s="478"/>
      <c r="K154" s="478"/>
      <c r="L154" s="478"/>
      <c r="M154" s="479"/>
      <c r="N154" s="224"/>
      <c r="O154" s="224"/>
      <c r="P154" s="224"/>
    </row>
    <row r="155" spans="1:21" ht="32.25" customHeight="1" x14ac:dyDescent="0.25">
      <c r="A155" s="401"/>
      <c r="B155" s="399" t="s">
        <v>677</v>
      </c>
      <c r="C155" s="404" t="s">
        <v>676</v>
      </c>
      <c r="D155" s="404" t="s">
        <v>185</v>
      </c>
      <c r="E155" s="3" t="s">
        <v>650</v>
      </c>
      <c r="F155" s="405" t="s">
        <v>164</v>
      </c>
      <c r="G155" s="92">
        <v>300</v>
      </c>
      <c r="H155" s="92">
        <v>9687</v>
      </c>
      <c r="I155" s="92">
        <v>9375</v>
      </c>
      <c r="J155" s="92">
        <v>9656.2000000000007</v>
      </c>
      <c r="K155" s="92">
        <v>9945.9</v>
      </c>
      <c r="L155" s="92">
        <v>9945.9</v>
      </c>
      <c r="M155" s="92">
        <v>9945.9</v>
      </c>
      <c r="N155" s="395" t="s">
        <v>175</v>
      </c>
      <c r="O155" s="397">
        <v>263007</v>
      </c>
      <c r="P155" s="399" t="s">
        <v>681</v>
      </c>
      <c r="Q155" s="342"/>
      <c r="R155" s="342"/>
      <c r="S155" s="342"/>
      <c r="T155" s="342"/>
      <c r="U155" s="342"/>
    </row>
    <row r="156" spans="1:21" ht="28.5" customHeight="1" x14ac:dyDescent="0.25">
      <c r="A156" s="402"/>
      <c r="B156" s="403"/>
      <c r="C156" s="404"/>
      <c r="D156" s="404"/>
      <c r="E156" s="3" t="s">
        <v>166</v>
      </c>
      <c r="F156" s="406"/>
      <c r="G156" s="92">
        <v>16.5</v>
      </c>
      <c r="H156" s="92">
        <v>14.3</v>
      </c>
      <c r="I156" s="92">
        <v>16.5</v>
      </c>
      <c r="J156" s="92">
        <v>22.8</v>
      </c>
      <c r="K156" s="92">
        <v>24.3</v>
      </c>
      <c r="L156" s="92">
        <v>24.3</v>
      </c>
      <c r="M156" s="92">
        <v>24.3</v>
      </c>
      <c r="N156" s="396"/>
      <c r="O156" s="398"/>
      <c r="P156" s="400"/>
      <c r="Q156" s="343"/>
      <c r="R156" s="343"/>
      <c r="S156" s="343"/>
    </row>
    <row r="157" spans="1:21" ht="21" customHeight="1" x14ac:dyDescent="0.25">
      <c r="A157" s="401"/>
      <c r="B157" s="399" t="s">
        <v>678</v>
      </c>
      <c r="C157" s="404" t="s">
        <v>676</v>
      </c>
      <c r="D157" s="404" t="s">
        <v>185</v>
      </c>
      <c r="E157" s="3" t="s">
        <v>651</v>
      </c>
      <c r="F157" s="405" t="s">
        <v>164</v>
      </c>
      <c r="G157" s="361">
        <v>0</v>
      </c>
      <c r="H157" s="362">
        <v>38461</v>
      </c>
      <c r="I157" s="362">
        <v>76923</v>
      </c>
      <c r="J157" s="362">
        <v>79230.7</v>
      </c>
      <c r="K157" s="362">
        <v>79230.7</v>
      </c>
      <c r="L157" s="362">
        <v>79230.7</v>
      </c>
      <c r="M157" s="362">
        <v>79230.7</v>
      </c>
      <c r="N157" s="395" t="s">
        <v>175</v>
      </c>
      <c r="O157" s="397">
        <v>263007</v>
      </c>
      <c r="P157" s="400"/>
    </row>
    <row r="158" spans="1:21" ht="42" customHeight="1" x14ac:dyDescent="0.25">
      <c r="A158" s="402"/>
      <c r="B158" s="403"/>
      <c r="C158" s="404"/>
      <c r="D158" s="404"/>
      <c r="E158" s="3" t="s">
        <v>166</v>
      </c>
      <c r="F158" s="406"/>
      <c r="G158" s="6">
        <v>0</v>
      </c>
      <c r="H158" s="6">
        <v>1.4</v>
      </c>
      <c r="I158" s="6">
        <v>1.5</v>
      </c>
      <c r="J158" s="6">
        <v>1.5</v>
      </c>
      <c r="K158" s="6">
        <v>1.5</v>
      </c>
      <c r="L158" s="6">
        <v>1.5</v>
      </c>
      <c r="M158" s="6">
        <v>1.5</v>
      </c>
      <c r="N158" s="396"/>
      <c r="O158" s="398"/>
      <c r="P158" s="400"/>
    </row>
    <row r="159" spans="1:21" ht="31.5" customHeight="1" x14ac:dyDescent="0.25">
      <c r="A159" s="401"/>
      <c r="B159" s="399" t="s">
        <v>679</v>
      </c>
      <c r="C159" s="404" t="s">
        <v>676</v>
      </c>
      <c r="D159" s="404" t="s">
        <v>185</v>
      </c>
      <c r="E159" s="3" t="s">
        <v>652</v>
      </c>
      <c r="F159" s="405" t="s">
        <v>164</v>
      </c>
      <c r="G159" s="98">
        <v>0</v>
      </c>
      <c r="H159" s="6">
        <v>57.1</v>
      </c>
      <c r="I159" s="6">
        <v>58.8</v>
      </c>
      <c r="J159" s="6">
        <v>58.8</v>
      </c>
      <c r="K159" s="6">
        <v>58.8</v>
      </c>
      <c r="L159" s="6">
        <v>58.8</v>
      </c>
      <c r="M159" s="6">
        <v>58.8</v>
      </c>
      <c r="N159" s="395" t="s">
        <v>175</v>
      </c>
      <c r="O159" s="397">
        <v>263007</v>
      </c>
      <c r="P159" s="400"/>
    </row>
    <row r="160" spans="1:21" ht="37.5" customHeight="1" x14ac:dyDescent="0.25">
      <c r="A160" s="402"/>
      <c r="B160" s="403"/>
      <c r="C160" s="404"/>
      <c r="D160" s="404"/>
      <c r="E160" s="3" t="s">
        <v>166</v>
      </c>
      <c r="F160" s="406"/>
      <c r="G160" s="6">
        <v>3.5</v>
      </c>
      <c r="H160" s="6">
        <v>12</v>
      </c>
      <c r="I160" s="6">
        <v>4</v>
      </c>
      <c r="J160" s="6">
        <v>4</v>
      </c>
      <c r="K160" s="6">
        <v>4</v>
      </c>
      <c r="L160" s="6">
        <v>4</v>
      </c>
      <c r="M160" s="6">
        <v>4</v>
      </c>
      <c r="N160" s="396"/>
      <c r="O160" s="398"/>
      <c r="P160" s="400"/>
    </row>
    <row r="161" spans="1:16" s="241" customFormat="1" ht="17.25" customHeight="1" x14ac:dyDescent="0.25">
      <c r="A161" s="334"/>
      <c r="B161" s="264" t="s">
        <v>176</v>
      </c>
      <c r="C161" s="240"/>
      <c r="D161" s="240"/>
      <c r="E161" s="240"/>
      <c r="F161" s="71"/>
      <c r="G161" s="339">
        <f>G162+G163+G164</f>
        <v>1094.037</v>
      </c>
      <c r="H161" s="339">
        <f t="shared" ref="H161:M161" si="15">H162+H163+H164</f>
        <v>1226.3320000000001</v>
      </c>
      <c r="I161" s="339">
        <f t="shared" si="15"/>
        <v>1156.934</v>
      </c>
      <c r="J161" s="339">
        <f t="shared" si="15"/>
        <v>1172.4050199999999</v>
      </c>
      <c r="K161" s="339">
        <f t="shared" si="15"/>
        <v>1181.7381705999999</v>
      </c>
      <c r="L161" s="339">
        <f t="shared" si="15"/>
        <v>1216.235315718</v>
      </c>
      <c r="M161" s="339">
        <f t="shared" si="15"/>
        <v>1219.49837518954</v>
      </c>
      <c r="N161" s="71"/>
      <c r="O161" s="71"/>
      <c r="P161" s="71"/>
    </row>
    <row r="162" spans="1:16" s="241" customFormat="1" ht="17.25" customHeight="1" x14ac:dyDescent="0.25">
      <c r="A162" s="334"/>
      <c r="B162" s="264" t="s">
        <v>37</v>
      </c>
      <c r="C162" s="240"/>
      <c r="D162" s="240"/>
      <c r="E162" s="240"/>
      <c r="F162" s="71"/>
      <c r="G162" s="107">
        <v>0</v>
      </c>
      <c r="H162" s="107">
        <v>1</v>
      </c>
      <c r="I162" s="107">
        <v>2</v>
      </c>
      <c r="J162" s="107">
        <v>3</v>
      </c>
      <c r="K162" s="107">
        <v>4</v>
      </c>
      <c r="L162" s="107">
        <v>5</v>
      </c>
      <c r="M162" s="107">
        <v>6</v>
      </c>
      <c r="N162" s="71"/>
      <c r="O162" s="71"/>
      <c r="P162" s="71"/>
    </row>
    <row r="163" spans="1:16" s="241" customFormat="1" ht="17.25" customHeight="1" x14ac:dyDescent="0.25">
      <c r="A163" s="334"/>
      <c r="B163" s="264" t="s">
        <v>175</v>
      </c>
      <c r="C163" s="240"/>
      <c r="D163" s="240"/>
      <c r="E163" s="240"/>
      <c r="F163" s="71"/>
      <c r="G163" s="107">
        <f>G142+G156+G158+G160</f>
        <v>1094.037</v>
      </c>
      <c r="H163" s="107">
        <f t="shared" ref="H163:M163" si="16">H142+H156+H158+H160</f>
        <v>1225.3320000000001</v>
      </c>
      <c r="I163" s="107">
        <f t="shared" si="16"/>
        <v>1154.934</v>
      </c>
      <c r="J163" s="107">
        <f t="shared" si="16"/>
        <v>1169.4050199999999</v>
      </c>
      <c r="K163" s="107">
        <f t="shared" si="16"/>
        <v>1177.7381705999999</v>
      </c>
      <c r="L163" s="107">
        <f t="shared" si="16"/>
        <v>1211.235315718</v>
      </c>
      <c r="M163" s="107">
        <f t="shared" si="16"/>
        <v>1213.49837518954</v>
      </c>
      <c r="N163" s="71"/>
      <c r="O163" s="71"/>
      <c r="P163" s="71"/>
    </row>
    <row r="164" spans="1:16" s="241" customFormat="1" ht="17.25" customHeight="1" x14ac:dyDescent="0.25">
      <c r="A164" s="334"/>
      <c r="B164" s="264" t="s">
        <v>732</v>
      </c>
      <c r="C164" s="240"/>
      <c r="D164" s="240"/>
      <c r="E164" s="240"/>
      <c r="F164" s="71"/>
      <c r="G164" s="107">
        <v>0</v>
      </c>
      <c r="H164" s="107">
        <v>0</v>
      </c>
      <c r="I164" s="107">
        <v>0</v>
      </c>
      <c r="J164" s="107">
        <v>0</v>
      </c>
      <c r="K164" s="107">
        <v>0</v>
      </c>
      <c r="L164" s="107">
        <v>0</v>
      </c>
      <c r="M164" s="107">
        <v>0</v>
      </c>
      <c r="N164" s="71"/>
      <c r="O164" s="71"/>
      <c r="P164" s="71"/>
    </row>
    <row r="165" spans="1:16" ht="15" customHeight="1" x14ac:dyDescent="0.25">
      <c r="A165" s="530" t="s">
        <v>243</v>
      </c>
      <c r="B165" s="531"/>
      <c r="C165" s="531"/>
      <c r="D165" s="531"/>
      <c r="E165" s="531"/>
      <c r="F165" s="531"/>
      <c r="G165" s="531"/>
      <c r="H165" s="531"/>
      <c r="I165" s="531"/>
      <c r="J165" s="531"/>
      <c r="K165" s="531"/>
      <c r="L165" s="531"/>
      <c r="M165" s="531"/>
      <c r="N165" s="531"/>
      <c r="O165" s="531"/>
      <c r="P165" s="532"/>
    </row>
    <row r="166" spans="1:16" s="14" customFormat="1" ht="45" x14ac:dyDescent="0.25">
      <c r="A166" s="3">
        <v>21</v>
      </c>
      <c r="B166" s="251" t="s">
        <v>761</v>
      </c>
      <c r="C166" s="12" t="s">
        <v>254</v>
      </c>
      <c r="D166" s="12" t="s">
        <v>208</v>
      </c>
      <c r="E166" s="12" t="s">
        <v>244</v>
      </c>
      <c r="F166" s="92" t="s">
        <v>164</v>
      </c>
      <c r="G166" s="3">
        <v>73.8</v>
      </c>
      <c r="H166" s="3">
        <v>74.2</v>
      </c>
      <c r="I166" s="6">
        <v>74.599999999999994</v>
      </c>
      <c r="J166" s="3">
        <v>75</v>
      </c>
      <c r="K166" s="3">
        <v>75.3</v>
      </c>
      <c r="L166" s="3">
        <v>75.599999999999994</v>
      </c>
      <c r="M166" s="103">
        <v>75.900000000000006</v>
      </c>
      <c r="N166" s="86"/>
      <c r="O166" s="268"/>
      <c r="P166" s="94"/>
    </row>
    <row r="167" spans="1:16" s="61" customFormat="1" ht="19.5" customHeight="1" x14ac:dyDescent="0.25">
      <c r="A167" s="197" t="s">
        <v>25</v>
      </c>
      <c r="B167" s="413" t="s">
        <v>245</v>
      </c>
      <c r="C167" s="414"/>
      <c r="D167" s="414"/>
      <c r="E167" s="414"/>
      <c r="F167" s="414"/>
      <c r="G167" s="414"/>
      <c r="H167" s="414"/>
      <c r="I167" s="414"/>
      <c r="J167" s="414"/>
      <c r="K167" s="414"/>
      <c r="L167" s="414"/>
      <c r="M167" s="414"/>
      <c r="N167" s="414"/>
      <c r="O167" s="414"/>
      <c r="P167" s="415"/>
    </row>
    <row r="168" spans="1:16" ht="59.25" x14ac:dyDescent="0.25">
      <c r="A168" s="7"/>
      <c r="B168" s="295" t="s">
        <v>601</v>
      </c>
      <c r="C168" s="5" t="s">
        <v>247</v>
      </c>
      <c r="D168" s="5" t="s">
        <v>246</v>
      </c>
      <c r="E168" s="5" t="s">
        <v>251</v>
      </c>
      <c r="F168" s="92" t="s">
        <v>164</v>
      </c>
      <c r="G168" s="3"/>
      <c r="H168" s="3"/>
      <c r="I168" s="122">
        <v>101.9</v>
      </c>
      <c r="J168" s="122">
        <v>101.8</v>
      </c>
      <c r="K168" s="122">
        <v>101.7</v>
      </c>
      <c r="L168" s="122">
        <v>101.5</v>
      </c>
      <c r="M168" s="123">
        <v>101.1</v>
      </c>
      <c r="N168" s="86"/>
      <c r="O168" s="268"/>
      <c r="P168" s="94"/>
    </row>
    <row r="169" spans="1:16" s="77" customFormat="1" ht="105" x14ac:dyDescent="0.25">
      <c r="A169" s="8"/>
      <c r="B169" s="228" t="s">
        <v>248</v>
      </c>
      <c r="C169" s="8" t="s">
        <v>249</v>
      </c>
      <c r="D169" s="8" t="s">
        <v>185</v>
      </c>
      <c r="E169" s="8" t="s">
        <v>250</v>
      </c>
      <c r="F169" s="92" t="s">
        <v>164</v>
      </c>
      <c r="G169" s="8"/>
      <c r="H169" s="8"/>
      <c r="I169" s="92"/>
      <c r="J169" s="8"/>
      <c r="K169" s="8"/>
      <c r="L169" s="8">
        <v>1</v>
      </c>
      <c r="M169" s="8"/>
      <c r="N169" s="10"/>
      <c r="O169" s="25"/>
      <c r="P169" s="10"/>
    </row>
    <row r="170" spans="1:16" ht="30" x14ac:dyDescent="0.25">
      <c r="A170" s="7"/>
      <c r="B170" s="250" t="s">
        <v>762</v>
      </c>
      <c r="C170" s="3" t="s">
        <v>367</v>
      </c>
      <c r="D170" s="8" t="s">
        <v>185</v>
      </c>
      <c r="E170" s="3" t="s">
        <v>237</v>
      </c>
      <c r="F170" s="92" t="s">
        <v>164</v>
      </c>
      <c r="G170" s="8">
        <v>2590</v>
      </c>
      <c r="H170" s="8">
        <v>2575</v>
      </c>
      <c r="I170" s="113">
        <v>2620</v>
      </c>
      <c r="J170" s="113">
        <v>2710</v>
      </c>
      <c r="K170" s="113">
        <v>2830</v>
      </c>
      <c r="L170" s="113">
        <v>2895</v>
      </c>
      <c r="M170" s="113">
        <v>2950</v>
      </c>
      <c r="N170" s="25"/>
      <c r="O170" s="27"/>
      <c r="P170" s="225"/>
    </row>
    <row r="171" spans="1:16" ht="59.25" x14ac:dyDescent="0.25">
      <c r="A171" s="7"/>
      <c r="B171" s="295" t="s">
        <v>602</v>
      </c>
      <c r="C171" s="5" t="s">
        <v>255</v>
      </c>
      <c r="D171" s="5" t="s">
        <v>246</v>
      </c>
      <c r="E171" s="5" t="s">
        <v>251</v>
      </c>
      <c r="F171" s="92" t="s">
        <v>164</v>
      </c>
      <c r="G171" s="85"/>
      <c r="H171" s="3"/>
      <c r="I171" s="122">
        <v>18.600000000000001</v>
      </c>
      <c r="J171" s="122">
        <v>18.5</v>
      </c>
      <c r="K171" s="122">
        <v>18.399999999999999</v>
      </c>
      <c r="L171" s="122">
        <v>17.899999999999999</v>
      </c>
      <c r="M171" s="123">
        <v>17.5</v>
      </c>
      <c r="N171" s="86"/>
      <c r="O171" s="268"/>
      <c r="P171" s="94"/>
    </row>
    <row r="172" spans="1:16" s="77" customFormat="1" ht="30" x14ac:dyDescent="0.25">
      <c r="A172" s="8"/>
      <c r="B172" s="246" t="s">
        <v>252</v>
      </c>
      <c r="C172" s="21" t="s">
        <v>249</v>
      </c>
      <c r="D172" s="21" t="s">
        <v>185</v>
      </c>
      <c r="E172" s="8" t="s">
        <v>237</v>
      </c>
      <c r="F172" s="21" t="s">
        <v>164</v>
      </c>
      <c r="G172" s="8">
        <v>2</v>
      </c>
      <c r="H172" s="8">
        <v>2</v>
      </c>
      <c r="I172" s="8">
        <v>2</v>
      </c>
      <c r="J172" s="8">
        <v>2</v>
      </c>
      <c r="K172" s="8">
        <v>2</v>
      </c>
      <c r="L172" s="8">
        <v>2</v>
      </c>
      <c r="M172" s="8">
        <v>2</v>
      </c>
      <c r="N172" s="21"/>
      <c r="O172" s="24"/>
      <c r="P172" s="10"/>
    </row>
    <row r="173" spans="1:16" s="77" customFormat="1" ht="30" x14ac:dyDescent="0.25">
      <c r="A173" s="8"/>
      <c r="B173" s="246" t="s">
        <v>253</v>
      </c>
      <c r="C173" s="21" t="s">
        <v>249</v>
      </c>
      <c r="D173" s="21" t="s">
        <v>185</v>
      </c>
      <c r="E173" s="8" t="s">
        <v>237</v>
      </c>
      <c r="F173" s="21" t="s">
        <v>164</v>
      </c>
      <c r="G173" s="8">
        <v>4</v>
      </c>
      <c r="H173" s="8">
        <v>4</v>
      </c>
      <c r="I173" s="8">
        <v>4</v>
      </c>
      <c r="J173" s="8">
        <v>4</v>
      </c>
      <c r="K173" s="8">
        <v>4</v>
      </c>
      <c r="L173" s="8">
        <v>4</v>
      </c>
      <c r="M173" s="8">
        <v>4</v>
      </c>
      <c r="N173" s="21"/>
      <c r="O173" s="24"/>
      <c r="P173" s="10"/>
    </row>
    <row r="174" spans="1:16" s="77" customFormat="1" ht="30" x14ac:dyDescent="0.25">
      <c r="A174" s="8"/>
      <c r="B174" s="246" t="s">
        <v>763</v>
      </c>
      <c r="C174" s="21" t="s">
        <v>249</v>
      </c>
      <c r="D174" s="21" t="s">
        <v>185</v>
      </c>
      <c r="E174" s="8" t="s">
        <v>237</v>
      </c>
      <c r="F174" s="21" t="s">
        <v>164</v>
      </c>
      <c r="G174" s="8">
        <v>1</v>
      </c>
      <c r="H174" s="8">
        <v>1</v>
      </c>
      <c r="I174" s="8">
        <v>1</v>
      </c>
      <c r="J174" s="8">
        <v>1</v>
      </c>
      <c r="K174" s="8">
        <v>1</v>
      </c>
      <c r="L174" s="8">
        <v>1</v>
      </c>
      <c r="M174" s="8">
        <v>1</v>
      </c>
      <c r="N174" s="21"/>
      <c r="O174" s="352"/>
      <c r="P174" s="10"/>
    </row>
    <row r="175" spans="1:16" s="208" customFormat="1" ht="15" customHeight="1" x14ac:dyDescent="0.25">
      <c r="A175" s="229"/>
      <c r="B175" s="413" t="s">
        <v>625</v>
      </c>
      <c r="C175" s="431"/>
      <c r="D175" s="431"/>
      <c r="E175" s="431"/>
      <c r="F175" s="431"/>
      <c r="G175" s="431"/>
      <c r="H175" s="431"/>
      <c r="I175" s="431"/>
      <c r="J175" s="431"/>
      <c r="K175" s="431"/>
      <c r="L175" s="431"/>
      <c r="M175" s="431"/>
      <c r="N175" s="431"/>
      <c r="O175" s="431"/>
      <c r="P175" s="432"/>
    </row>
    <row r="176" spans="1:16" ht="74.25" x14ac:dyDescent="0.25">
      <c r="A176" s="7"/>
      <c r="B176" s="295" t="s">
        <v>257</v>
      </c>
      <c r="C176" s="5" t="s">
        <v>255</v>
      </c>
      <c r="D176" s="5" t="s">
        <v>246</v>
      </c>
      <c r="E176" s="5" t="s">
        <v>256</v>
      </c>
      <c r="F176" s="8" t="s">
        <v>164</v>
      </c>
      <c r="G176" s="3"/>
      <c r="H176" s="3"/>
      <c r="I176" s="122">
        <v>0.2</v>
      </c>
      <c r="J176" s="122">
        <v>0.2</v>
      </c>
      <c r="K176" s="122">
        <v>0.2</v>
      </c>
      <c r="L176" s="122">
        <v>0.2</v>
      </c>
      <c r="M176" s="122">
        <v>0.2</v>
      </c>
      <c r="N176" s="86"/>
      <c r="O176" s="268"/>
      <c r="P176" s="94"/>
    </row>
    <row r="177" spans="1:16" s="77" customFormat="1" ht="37.5" customHeight="1" x14ac:dyDescent="0.25">
      <c r="A177" s="8"/>
      <c r="B177" s="228" t="s">
        <v>764</v>
      </c>
      <c r="C177" s="8" t="s">
        <v>249</v>
      </c>
      <c r="D177" s="8" t="s">
        <v>185</v>
      </c>
      <c r="E177" s="8" t="s">
        <v>35</v>
      </c>
      <c r="F177" s="8" t="s">
        <v>586</v>
      </c>
      <c r="G177" s="8">
        <v>11</v>
      </c>
      <c r="H177" s="8">
        <v>10</v>
      </c>
      <c r="I177" s="8">
        <v>10</v>
      </c>
      <c r="J177" s="8">
        <v>10</v>
      </c>
      <c r="K177" s="8">
        <v>10</v>
      </c>
      <c r="L177" s="8">
        <v>10</v>
      </c>
      <c r="M177" s="8">
        <v>10</v>
      </c>
      <c r="N177" s="10"/>
      <c r="O177" s="25"/>
      <c r="P177" s="10"/>
    </row>
    <row r="178" spans="1:16" ht="59.25" x14ac:dyDescent="0.25">
      <c r="A178" s="7"/>
      <c r="B178" s="295" t="s">
        <v>603</v>
      </c>
      <c r="C178" s="5" t="s">
        <v>254</v>
      </c>
      <c r="D178" s="5" t="s">
        <v>246</v>
      </c>
      <c r="E178" s="5" t="s">
        <v>251</v>
      </c>
      <c r="F178" s="8" t="s">
        <v>164</v>
      </c>
      <c r="G178" s="3"/>
      <c r="H178" s="3"/>
      <c r="I178" s="200">
        <v>0.47</v>
      </c>
      <c r="J178" s="200">
        <v>0.46</v>
      </c>
      <c r="K178" s="200">
        <v>0.45</v>
      </c>
      <c r="L178" s="200">
        <v>0.44</v>
      </c>
      <c r="M178" s="201">
        <v>0.42</v>
      </c>
      <c r="N178" s="86"/>
      <c r="O178" s="268"/>
      <c r="P178" s="94"/>
    </row>
    <row r="179" spans="1:16" s="77" customFormat="1" ht="51" customHeight="1" x14ac:dyDescent="0.25">
      <c r="A179" s="8"/>
      <c r="B179" s="228" t="s">
        <v>262</v>
      </c>
      <c r="C179" s="21" t="s">
        <v>249</v>
      </c>
      <c r="D179" s="21" t="s">
        <v>185</v>
      </c>
      <c r="E179" s="8" t="s">
        <v>35</v>
      </c>
      <c r="F179" s="8" t="s">
        <v>260</v>
      </c>
      <c r="G179" s="8">
        <v>99.7</v>
      </c>
      <c r="H179" s="8">
        <v>95</v>
      </c>
      <c r="I179" s="92">
        <v>95</v>
      </c>
      <c r="J179" s="8">
        <v>95</v>
      </c>
      <c r="K179" s="8">
        <v>95</v>
      </c>
      <c r="L179" s="8">
        <v>95</v>
      </c>
      <c r="M179" s="8">
        <v>95</v>
      </c>
      <c r="N179" s="10"/>
      <c r="O179" s="25"/>
      <c r="P179" s="10"/>
    </row>
    <row r="180" spans="1:16" s="77" customFormat="1" ht="30" x14ac:dyDescent="0.25">
      <c r="A180" s="8"/>
      <c r="B180" s="228" t="s">
        <v>765</v>
      </c>
      <c r="C180" s="21" t="s">
        <v>249</v>
      </c>
      <c r="D180" s="21" t="s">
        <v>185</v>
      </c>
      <c r="E180" s="8" t="s">
        <v>35</v>
      </c>
      <c r="F180" s="8" t="s">
        <v>261</v>
      </c>
      <c r="G180" s="8">
        <v>100</v>
      </c>
      <c r="H180" s="8">
        <v>95</v>
      </c>
      <c r="I180" s="92">
        <v>95</v>
      </c>
      <c r="J180" s="8">
        <v>95</v>
      </c>
      <c r="K180" s="8">
        <v>95</v>
      </c>
      <c r="L180" s="8">
        <v>95</v>
      </c>
      <c r="M180" s="8">
        <v>95</v>
      </c>
      <c r="N180" s="10"/>
      <c r="O180" s="25"/>
      <c r="P180" s="10"/>
    </row>
    <row r="181" spans="1:16" s="208" customFormat="1" ht="15" customHeight="1" x14ac:dyDescent="0.25">
      <c r="A181" s="197" t="s">
        <v>26</v>
      </c>
      <c r="B181" s="413" t="s">
        <v>263</v>
      </c>
      <c r="C181" s="414"/>
      <c r="D181" s="414"/>
      <c r="E181" s="414"/>
      <c r="F181" s="414"/>
      <c r="G181" s="414"/>
      <c r="H181" s="414"/>
      <c r="I181" s="414"/>
      <c r="J181" s="414"/>
      <c r="K181" s="414"/>
      <c r="L181" s="414"/>
      <c r="M181" s="414"/>
      <c r="N181" s="414"/>
      <c r="O181" s="414"/>
      <c r="P181" s="415"/>
    </row>
    <row r="182" spans="1:16" s="61" customFormat="1" ht="16.5" customHeight="1" x14ac:dyDescent="0.25">
      <c r="A182" s="236"/>
      <c r="B182" s="502" t="s">
        <v>264</v>
      </c>
      <c r="C182" s="503"/>
      <c r="D182" s="503"/>
      <c r="E182" s="503"/>
      <c r="F182" s="503"/>
      <c r="G182" s="503"/>
      <c r="H182" s="503"/>
      <c r="I182" s="503"/>
      <c r="J182" s="503"/>
      <c r="K182" s="503"/>
      <c r="L182" s="503"/>
      <c r="M182" s="503"/>
      <c r="N182" s="503"/>
      <c r="O182" s="503"/>
      <c r="P182" s="504"/>
    </row>
    <row r="183" spans="1:16" s="14" customFormat="1" ht="60" x14ac:dyDescent="0.25">
      <c r="A183" s="231"/>
      <c r="B183" s="251" t="s">
        <v>604</v>
      </c>
      <c r="C183" s="12" t="s">
        <v>254</v>
      </c>
      <c r="D183" s="5" t="s">
        <v>246</v>
      </c>
      <c r="E183" s="12" t="s">
        <v>1</v>
      </c>
      <c r="F183" s="3" t="s">
        <v>265</v>
      </c>
      <c r="G183" s="3"/>
      <c r="H183" s="3"/>
      <c r="I183" s="122">
        <v>33.799999999999997</v>
      </c>
      <c r="J183" s="122">
        <v>35</v>
      </c>
      <c r="K183" s="122">
        <v>35.200000000000003</v>
      </c>
      <c r="L183" s="122">
        <v>35.299999999999997</v>
      </c>
      <c r="M183" s="123">
        <v>35.1</v>
      </c>
      <c r="N183" s="86"/>
      <c r="O183" s="268"/>
      <c r="P183" s="94"/>
    </row>
    <row r="184" spans="1:16" s="34" customFormat="1" ht="79.5" customHeight="1" x14ac:dyDescent="0.25">
      <c r="A184" s="78"/>
      <c r="B184" s="234" t="s">
        <v>271</v>
      </c>
      <c r="C184" s="78" t="s">
        <v>267</v>
      </c>
      <c r="D184" s="21" t="s">
        <v>185</v>
      </c>
      <c r="E184" s="78" t="s">
        <v>259</v>
      </c>
      <c r="F184" s="21" t="s">
        <v>164</v>
      </c>
      <c r="G184" s="8">
        <v>14</v>
      </c>
      <c r="H184" s="8">
        <v>16</v>
      </c>
      <c r="I184" s="113">
        <v>16</v>
      </c>
      <c r="J184" s="8">
        <v>16</v>
      </c>
      <c r="K184" s="8">
        <v>16</v>
      </c>
      <c r="L184" s="8">
        <v>16</v>
      </c>
      <c r="M184" s="8">
        <v>16</v>
      </c>
      <c r="N184" s="141"/>
      <c r="O184" s="279"/>
      <c r="P184" s="141"/>
    </row>
    <row r="185" spans="1:16" s="20" customFormat="1" x14ac:dyDescent="0.25">
      <c r="A185" s="233"/>
      <c r="B185" s="234" t="s">
        <v>272</v>
      </c>
      <c r="C185" s="78" t="s">
        <v>267</v>
      </c>
      <c r="D185" s="78" t="s">
        <v>165</v>
      </c>
      <c r="E185" s="78" t="s">
        <v>258</v>
      </c>
      <c r="F185" s="184"/>
      <c r="G185" s="113">
        <v>1210</v>
      </c>
      <c r="H185" s="113">
        <v>1571</v>
      </c>
      <c r="I185" s="113">
        <v>1913</v>
      </c>
      <c r="J185" s="113">
        <v>2217</v>
      </c>
      <c r="K185" s="113">
        <v>2520</v>
      </c>
      <c r="L185" s="113">
        <v>2680</v>
      </c>
      <c r="M185" s="142">
        <v>2890</v>
      </c>
      <c r="N185" s="8"/>
      <c r="O185" s="269"/>
      <c r="P185" s="183"/>
    </row>
    <row r="186" spans="1:16" s="14" customFormat="1" ht="59.25" x14ac:dyDescent="0.25">
      <c r="A186" s="231"/>
      <c r="B186" s="251" t="s">
        <v>605</v>
      </c>
      <c r="C186" s="12" t="s">
        <v>254</v>
      </c>
      <c r="D186" s="5" t="s">
        <v>246</v>
      </c>
      <c r="E186" s="5" t="s">
        <v>251</v>
      </c>
      <c r="F186" s="21" t="s">
        <v>164</v>
      </c>
      <c r="G186" s="3"/>
      <c r="H186" s="3"/>
      <c r="I186" s="122">
        <v>38</v>
      </c>
      <c r="J186" s="122">
        <v>37.9</v>
      </c>
      <c r="K186" s="122">
        <v>37.799999999999997</v>
      </c>
      <c r="L186" s="122">
        <v>37.700000000000003</v>
      </c>
      <c r="M186" s="123">
        <v>37.700000000000003</v>
      </c>
      <c r="N186" s="86"/>
      <c r="O186" s="268"/>
      <c r="P186" s="94"/>
    </row>
    <row r="187" spans="1:16" s="34" customFormat="1" ht="49.9" customHeight="1" x14ac:dyDescent="0.25">
      <c r="A187" s="78"/>
      <c r="B187" s="234" t="s">
        <v>273</v>
      </c>
      <c r="C187" s="78" t="s">
        <v>276</v>
      </c>
      <c r="D187" s="21" t="s">
        <v>185</v>
      </c>
      <c r="E187" s="78" t="s">
        <v>35</v>
      </c>
      <c r="F187" s="140" t="s">
        <v>266</v>
      </c>
      <c r="G187" s="8">
        <v>97.6</v>
      </c>
      <c r="H187" s="114">
        <v>95</v>
      </c>
      <c r="I187" s="143">
        <v>95</v>
      </c>
      <c r="J187" s="144">
        <v>95</v>
      </c>
      <c r="K187" s="144">
        <v>95</v>
      </c>
      <c r="L187" s="144">
        <v>95</v>
      </c>
      <c r="M187" s="145">
        <v>95</v>
      </c>
      <c r="N187" s="146"/>
      <c r="O187" s="280"/>
      <c r="P187" s="146"/>
    </row>
    <row r="188" spans="1:16" s="208" customFormat="1" ht="15" customHeight="1" x14ac:dyDescent="0.25">
      <c r="A188" s="229"/>
      <c r="B188" s="413" t="s">
        <v>274</v>
      </c>
      <c r="C188" s="431"/>
      <c r="D188" s="431"/>
      <c r="E188" s="431"/>
      <c r="F188" s="431"/>
      <c r="G188" s="431"/>
      <c r="H188" s="431"/>
      <c r="I188" s="431"/>
      <c r="J188" s="431"/>
      <c r="K188" s="431"/>
      <c r="L188" s="431"/>
      <c r="M188" s="431"/>
      <c r="N188" s="431"/>
      <c r="O188" s="431"/>
      <c r="P188" s="432"/>
    </row>
    <row r="189" spans="1:16" s="14" customFormat="1" ht="49.5" customHeight="1" x14ac:dyDescent="0.25">
      <c r="A189" s="231"/>
      <c r="B189" s="251" t="s">
        <v>606</v>
      </c>
      <c r="C189" s="12" t="s">
        <v>254</v>
      </c>
      <c r="D189" s="12" t="s">
        <v>208</v>
      </c>
      <c r="E189" s="12" t="s">
        <v>277</v>
      </c>
      <c r="F189" s="21" t="s">
        <v>164</v>
      </c>
      <c r="G189" s="3"/>
      <c r="H189" s="3"/>
      <c r="I189" s="122">
        <v>10.8</v>
      </c>
      <c r="J189" s="122">
        <v>10.7</v>
      </c>
      <c r="K189" s="122">
        <v>10.6</v>
      </c>
      <c r="L189" s="122">
        <v>10.5</v>
      </c>
      <c r="M189" s="123">
        <v>10.5</v>
      </c>
      <c r="N189" s="86"/>
      <c r="O189" s="268"/>
      <c r="P189" s="94"/>
    </row>
    <row r="190" spans="1:16" s="20" customFormat="1" ht="30" x14ac:dyDescent="0.25">
      <c r="A190" s="233"/>
      <c r="B190" s="234" t="s">
        <v>275</v>
      </c>
      <c r="C190" s="78" t="s">
        <v>267</v>
      </c>
      <c r="D190" s="78" t="s">
        <v>165</v>
      </c>
      <c r="E190" s="78" t="s">
        <v>258</v>
      </c>
      <c r="F190" s="21" t="s">
        <v>164</v>
      </c>
      <c r="G190" s="113">
        <v>80</v>
      </c>
      <c r="H190" s="113">
        <v>106</v>
      </c>
      <c r="I190" s="113">
        <v>110</v>
      </c>
      <c r="J190" s="113">
        <v>110</v>
      </c>
      <c r="K190" s="113">
        <v>110</v>
      </c>
      <c r="L190" s="113">
        <v>110</v>
      </c>
      <c r="M190" s="113">
        <v>110</v>
      </c>
      <c r="N190" s="8"/>
      <c r="O190" s="269"/>
      <c r="P190" s="183"/>
    </row>
    <row r="191" spans="1:16" s="20" customFormat="1" ht="30" x14ac:dyDescent="0.25">
      <c r="A191" s="233"/>
      <c r="B191" s="234" t="s">
        <v>607</v>
      </c>
      <c r="C191" s="78" t="s">
        <v>267</v>
      </c>
      <c r="D191" s="78" t="s">
        <v>270</v>
      </c>
      <c r="E191" s="78" t="s">
        <v>269</v>
      </c>
      <c r="F191" s="21" t="s">
        <v>164</v>
      </c>
      <c r="G191" s="113">
        <v>30</v>
      </c>
      <c r="H191" s="113">
        <v>35</v>
      </c>
      <c r="I191" s="113">
        <v>38</v>
      </c>
      <c r="J191" s="113">
        <v>40</v>
      </c>
      <c r="K191" s="113">
        <v>45</v>
      </c>
      <c r="L191" s="113">
        <v>47</v>
      </c>
      <c r="M191" s="113">
        <v>50</v>
      </c>
      <c r="N191" s="8"/>
      <c r="O191" s="269"/>
      <c r="P191" s="183"/>
    </row>
    <row r="192" spans="1:16" s="14" customFormat="1" ht="48" customHeight="1" x14ac:dyDescent="0.25">
      <c r="A192" s="231"/>
      <c r="B192" s="251" t="s">
        <v>608</v>
      </c>
      <c r="C192" s="12" t="s">
        <v>254</v>
      </c>
      <c r="D192" s="12" t="s">
        <v>208</v>
      </c>
      <c r="E192" s="12" t="s">
        <v>277</v>
      </c>
      <c r="F192" s="21" t="s">
        <v>164</v>
      </c>
      <c r="G192" s="3"/>
      <c r="H192" s="3"/>
      <c r="I192" s="122">
        <v>10.8</v>
      </c>
      <c r="J192" s="122">
        <v>10.7</v>
      </c>
      <c r="K192" s="122">
        <v>10.6</v>
      </c>
      <c r="L192" s="122">
        <v>10.5</v>
      </c>
      <c r="M192" s="123">
        <v>10.5</v>
      </c>
      <c r="N192" s="86"/>
      <c r="O192" s="268"/>
      <c r="P192" s="94"/>
    </row>
    <row r="193" spans="1:22" s="34" customFormat="1" ht="30" x14ac:dyDescent="0.25">
      <c r="A193" s="19"/>
      <c r="B193" s="234" t="s">
        <v>279</v>
      </c>
      <c r="C193" s="78" t="s">
        <v>276</v>
      </c>
      <c r="D193" s="21" t="s">
        <v>185</v>
      </c>
      <c r="E193" s="19" t="s">
        <v>268</v>
      </c>
      <c r="F193" s="21" t="s">
        <v>164</v>
      </c>
      <c r="G193" s="8">
        <v>30</v>
      </c>
      <c r="H193" s="113">
        <v>35</v>
      </c>
      <c r="I193" s="113">
        <v>38</v>
      </c>
      <c r="J193" s="113">
        <v>40</v>
      </c>
      <c r="K193" s="113">
        <v>45</v>
      </c>
      <c r="L193" s="113">
        <v>47</v>
      </c>
      <c r="M193" s="113">
        <v>50</v>
      </c>
      <c r="N193" s="10"/>
      <c r="O193" s="25"/>
      <c r="P193" s="10"/>
    </row>
    <row r="194" spans="1:22" s="14" customFormat="1" ht="58.5" x14ac:dyDescent="0.25">
      <c r="A194" s="231"/>
      <c r="B194" s="251" t="s">
        <v>609</v>
      </c>
      <c r="C194" s="12" t="s">
        <v>254</v>
      </c>
      <c r="D194" s="5" t="s">
        <v>246</v>
      </c>
      <c r="E194" s="12" t="s">
        <v>1</v>
      </c>
      <c r="F194" s="21" t="s">
        <v>164</v>
      </c>
      <c r="G194" s="3"/>
      <c r="H194" s="3"/>
      <c r="I194" s="122">
        <v>69</v>
      </c>
      <c r="J194" s="122">
        <v>70</v>
      </c>
      <c r="K194" s="122">
        <v>71</v>
      </c>
      <c r="L194" s="122">
        <v>72</v>
      </c>
      <c r="M194" s="123">
        <v>73</v>
      </c>
      <c r="N194" s="86"/>
      <c r="O194" s="268"/>
      <c r="P194" s="94"/>
    </row>
    <row r="195" spans="1:22" s="34" customFormat="1" ht="30" x14ac:dyDescent="0.25">
      <c r="A195" s="19"/>
      <c r="B195" s="234" t="s">
        <v>280</v>
      </c>
      <c r="C195" s="78" t="s">
        <v>276</v>
      </c>
      <c r="D195" s="21" t="s">
        <v>185</v>
      </c>
      <c r="E195" s="19" t="s">
        <v>236</v>
      </c>
      <c r="F195" s="21" t="s">
        <v>164</v>
      </c>
      <c r="G195" s="8">
        <v>3</v>
      </c>
      <c r="H195" s="8">
        <v>3</v>
      </c>
      <c r="I195" s="113">
        <v>4</v>
      </c>
      <c r="J195" s="113"/>
      <c r="K195" s="113"/>
      <c r="L195" s="113"/>
      <c r="M195" s="113"/>
      <c r="N195" s="10"/>
      <c r="O195" s="25"/>
      <c r="P195" s="10"/>
      <c r="T195" s="37"/>
    </row>
    <row r="196" spans="1:22" ht="45" x14ac:dyDescent="0.25">
      <c r="A196" s="7"/>
      <c r="B196" s="243" t="s">
        <v>610</v>
      </c>
      <c r="C196" s="12" t="s">
        <v>254</v>
      </c>
      <c r="D196" s="12" t="s">
        <v>208</v>
      </c>
      <c r="E196" s="3" t="s">
        <v>278</v>
      </c>
      <c r="F196" s="21" t="s">
        <v>164</v>
      </c>
      <c r="G196" s="3"/>
      <c r="H196" s="3"/>
      <c r="I196" s="122">
        <v>0.5</v>
      </c>
      <c r="J196" s="122">
        <v>0.5</v>
      </c>
      <c r="K196" s="122">
        <v>0.5</v>
      </c>
      <c r="L196" s="122">
        <v>0.5</v>
      </c>
      <c r="M196" s="122">
        <v>0.5</v>
      </c>
      <c r="N196" s="86"/>
      <c r="O196" s="268"/>
      <c r="P196" s="94"/>
    </row>
    <row r="197" spans="1:22" s="34" customFormat="1" ht="90" x14ac:dyDescent="0.25">
      <c r="A197" s="19"/>
      <c r="B197" s="234" t="s">
        <v>281</v>
      </c>
      <c r="C197" s="78" t="s">
        <v>276</v>
      </c>
      <c r="D197" s="21" t="s">
        <v>185</v>
      </c>
      <c r="E197" s="19" t="s">
        <v>283</v>
      </c>
      <c r="F197" s="21" t="s">
        <v>164</v>
      </c>
      <c r="G197" s="8">
        <v>8</v>
      </c>
      <c r="H197" s="8">
        <v>1</v>
      </c>
      <c r="I197" s="113">
        <v>1</v>
      </c>
      <c r="J197" s="8">
        <v>1</v>
      </c>
      <c r="K197" s="8">
        <v>1</v>
      </c>
      <c r="L197" s="8">
        <v>1</v>
      </c>
      <c r="M197" s="8">
        <v>1</v>
      </c>
      <c r="N197" s="10"/>
      <c r="O197" s="25"/>
      <c r="P197" s="10"/>
      <c r="Q197" s="37"/>
      <c r="R197" s="37"/>
      <c r="S197" s="37"/>
      <c r="T197" s="37"/>
    </row>
    <row r="198" spans="1:22" ht="59.25" x14ac:dyDescent="0.25">
      <c r="A198" s="7"/>
      <c r="B198" s="243" t="s">
        <v>284</v>
      </c>
      <c r="C198" s="12" t="s">
        <v>254</v>
      </c>
      <c r="D198" s="5" t="s">
        <v>246</v>
      </c>
      <c r="E198" s="12" t="s">
        <v>282</v>
      </c>
      <c r="F198" s="8" t="s">
        <v>53</v>
      </c>
      <c r="G198" s="85"/>
      <c r="H198" s="85"/>
      <c r="I198" s="122">
        <v>0</v>
      </c>
      <c r="J198" s="122">
        <v>0</v>
      </c>
      <c r="K198" s="122">
        <v>0</v>
      </c>
      <c r="L198" s="122">
        <v>0</v>
      </c>
      <c r="M198" s="122">
        <v>0</v>
      </c>
      <c r="N198" s="86"/>
      <c r="O198" s="268"/>
      <c r="P198" s="94"/>
    </row>
    <row r="199" spans="1:22" s="14" customFormat="1" ht="64.5" customHeight="1" x14ac:dyDescent="0.25">
      <c r="A199" s="231"/>
      <c r="B199" s="79" t="s">
        <v>285</v>
      </c>
      <c r="C199" s="78" t="s">
        <v>276</v>
      </c>
      <c r="D199" s="21" t="s">
        <v>185</v>
      </c>
      <c r="E199" s="12" t="s">
        <v>35</v>
      </c>
      <c r="F199" s="3" t="s">
        <v>286</v>
      </c>
      <c r="G199" s="85">
        <v>49</v>
      </c>
      <c r="H199" s="85">
        <v>50</v>
      </c>
      <c r="I199" s="6">
        <v>58</v>
      </c>
      <c r="J199" s="85">
        <v>62</v>
      </c>
      <c r="K199" s="85">
        <v>66</v>
      </c>
      <c r="L199" s="85">
        <v>70</v>
      </c>
      <c r="M199" s="93">
        <v>74</v>
      </c>
      <c r="N199" s="8"/>
      <c r="O199" s="268"/>
      <c r="P199" s="94"/>
    </row>
    <row r="200" spans="1:22" ht="50.25" customHeight="1" x14ac:dyDescent="0.25">
      <c r="A200" s="7"/>
      <c r="B200" s="243" t="s">
        <v>611</v>
      </c>
      <c r="C200" s="12" t="s">
        <v>254</v>
      </c>
      <c r="D200" s="5" t="s">
        <v>246</v>
      </c>
      <c r="E200" s="3" t="s">
        <v>1</v>
      </c>
      <c r="F200" s="21" t="s">
        <v>164</v>
      </c>
      <c r="G200" s="3"/>
      <c r="H200" s="3"/>
      <c r="I200" s="122">
        <v>29</v>
      </c>
      <c r="J200" s="122">
        <v>20</v>
      </c>
      <c r="K200" s="122">
        <v>21</v>
      </c>
      <c r="L200" s="122">
        <v>22</v>
      </c>
      <c r="M200" s="123">
        <v>23</v>
      </c>
      <c r="N200" s="86"/>
      <c r="O200" s="268"/>
      <c r="P200" s="94"/>
    </row>
    <row r="201" spans="1:22" s="34" customFormat="1" ht="45" x14ac:dyDescent="0.25">
      <c r="A201" s="19"/>
      <c r="B201" s="234" t="s">
        <v>287</v>
      </c>
      <c r="C201" s="78" t="s">
        <v>276</v>
      </c>
      <c r="D201" s="21" t="s">
        <v>185</v>
      </c>
      <c r="E201" s="19" t="s">
        <v>236</v>
      </c>
      <c r="F201" s="21" t="s">
        <v>164</v>
      </c>
      <c r="G201" s="8">
        <v>2</v>
      </c>
      <c r="H201" s="8">
        <v>2</v>
      </c>
      <c r="I201" s="113">
        <v>2</v>
      </c>
      <c r="J201" s="8">
        <v>2</v>
      </c>
      <c r="K201" s="8">
        <v>2</v>
      </c>
      <c r="L201" s="8">
        <v>2</v>
      </c>
      <c r="M201" s="8">
        <v>2</v>
      </c>
      <c r="N201" s="10"/>
      <c r="O201" s="25"/>
      <c r="P201" s="10"/>
    </row>
    <row r="202" spans="1:22" ht="45" x14ac:dyDescent="0.25">
      <c r="A202" s="7"/>
      <c r="B202" s="243" t="s">
        <v>612</v>
      </c>
      <c r="C202" s="12" t="s">
        <v>254</v>
      </c>
      <c r="D202" s="5" t="s">
        <v>246</v>
      </c>
      <c r="E202" s="3" t="s">
        <v>1</v>
      </c>
      <c r="F202" s="21" t="s">
        <v>164</v>
      </c>
      <c r="G202" s="85"/>
      <c r="H202" s="82"/>
      <c r="I202" s="122">
        <v>64</v>
      </c>
      <c r="J202" s="122">
        <v>65</v>
      </c>
      <c r="K202" s="122">
        <v>66</v>
      </c>
      <c r="L202" s="122">
        <v>67</v>
      </c>
      <c r="M202" s="123">
        <v>68</v>
      </c>
      <c r="N202" s="86"/>
      <c r="O202" s="268"/>
      <c r="P202" s="94"/>
    </row>
    <row r="203" spans="1:22" s="34" customFormat="1" ht="60" x14ac:dyDescent="0.25">
      <c r="A203" s="19"/>
      <c r="B203" s="234" t="s">
        <v>288</v>
      </c>
      <c r="C203" s="78" t="s">
        <v>276</v>
      </c>
      <c r="D203" s="21" t="s">
        <v>185</v>
      </c>
      <c r="E203" s="19" t="s">
        <v>236</v>
      </c>
      <c r="F203" s="21" t="s">
        <v>164</v>
      </c>
      <c r="G203" s="8">
        <v>1</v>
      </c>
      <c r="H203" s="8">
        <v>1</v>
      </c>
      <c r="I203" s="113">
        <v>1</v>
      </c>
      <c r="J203" s="8">
        <v>1</v>
      </c>
      <c r="K203" s="8">
        <v>1</v>
      </c>
      <c r="L203" s="8">
        <v>1</v>
      </c>
      <c r="M203" s="8">
        <v>1</v>
      </c>
      <c r="N203" s="10"/>
      <c r="O203" s="25"/>
      <c r="P203" s="10"/>
      <c r="T203" s="37"/>
      <c r="U203" s="37"/>
      <c r="V203" s="37"/>
    </row>
    <row r="204" spans="1:22" ht="90" x14ac:dyDescent="0.25">
      <c r="A204" s="7"/>
      <c r="B204" s="243" t="s">
        <v>613</v>
      </c>
      <c r="C204" s="12" t="s">
        <v>254</v>
      </c>
      <c r="D204" s="5" t="s">
        <v>246</v>
      </c>
      <c r="E204" s="3" t="s">
        <v>290</v>
      </c>
      <c r="F204" s="21" t="s">
        <v>164</v>
      </c>
      <c r="G204" s="3"/>
      <c r="H204" s="3"/>
      <c r="I204" s="122">
        <v>3.2</v>
      </c>
      <c r="J204" s="122">
        <v>3.1</v>
      </c>
      <c r="K204" s="122">
        <v>3</v>
      </c>
      <c r="L204" s="122">
        <v>2.9</v>
      </c>
      <c r="M204" s="123">
        <v>2.9</v>
      </c>
      <c r="N204" s="86"/>
      <c r="O204" s="268"/>
      <c r="P204" s="94"/>
    </row>
    <row r="205" spans="1:22" s="34" customFormat="1" ht="45" x14ac:dyDescent="0.25">
      <c r="A205" s="19"/>
      <c r="B205" s="234" t="s">
        <v>634</v>
      </c>
      <c r="C205" s="78" t="s">
        <v>276</v>
      </c>
      <c r="D205" s="21" t="s">
        <v>185</v>
      </c>
      <c r="E205" s="19" t="s">
        <v>258</v>
      </c>
      <c r="F205" s="8" t="s">
        <v>289</v>
      </c>
      <c r="G205" s="8">
        <v>80</v>
      </c>
      <c r="H205" s="8">
        <v>85</v>
      </c>
      <c r="I205" s="92">
        <v>90</v>
      </c>
      <c r="J205" s="92">
        <v>90</v>
      </c>
      <c r="K205" s="92">
        <v>90</v>
      </c>
      <c r="L205" s="92">
        <v>90</v>
      </c>
      <c r="M205" s="92">
        <v>90</v>
      </c>
      <c r="N205" s="10"/>
      <c r="O205" s="25"/>
      <c r="P205" s="10"/>
      <c r="Q205" s="37"/>
      <c r="R205" s="37"/>
      <c r="S205" s="37"/>
      <c r="T205" s="37"/>
      <c r="U205" s="37"/>
      <c r="V205" s="37"/>
    </row>
    <row r="206" spans="1:22" ht="104.25" customHeight="1" x14ac:dyDescent="0.25">
      <c r="A206" s="7"/>
      <c r="B206" s="252" t="s">
        <v>614</v>
      </c>
      <c r="C206" s="12" t="s">
        <v>254</v>
      </c>
      <c r="D206" s="5" t="s">
        <v>246</v>
      </c>
      <c r="E206" s="3" t="s">
        <v>1</v>
      </c>
      <c r="F206" s="21" t="s">
        <v>164</v>
      </c>
      <c r="G206" s="85"/>
      <c r="H206" s="85"/>
      <c r="I206" s="122">
        <v>25.9</v>
      </c>
      <c r="J206" s="122">
        <v>25.5</v>
      </c>
      <c r="K206" s="122">
        <v>24.4</v>
      </c>
      <c r="L206" s="122">
        <v>23.9</v>
      </c>
      <c r="M206" s="123">
        <v>24.8</v>
      </c>
      <c r="N206" s="86"/>
      <c r="O206" s="268"/>
      <c r="P206" s="94"/>
    </row>
    <row r="207" spans="1:22" s="34" customFormat="1" ht="60" x14ac:dyDescent="0.25">
      <c r="A207" s="19"/>
      <c r="B207" s="234" t="s">
        <v>291</v>
      </c>
      <c r="C207" s="78" t="s">
        <v>276</v>
      </c>
      <c r="D207" s="21" t="s">
        <v>185</v>
      </c>
      <c r="E207" s="19" t="s">
        <v>283</v>
      </c>
      <c r="F207" s="21" t="s">
        <v>164</v>
      </c>
      <c r="G207" s="8">
        <v>1</v>
      </c>
      <c r="H207" s="8">
        <v>1</v>
      </c>
      <c r="I207" s="113">
        <v>1</v>
      </c>
      <c r="J207" s="8">
        <v>1</v>
      </c>
      <c r="K207" s="8">
        <v>1</v>
      </c>
      <c r="L207" s="8">
        <v>1</v>
      </c>
      <c r="M207" s="8">
        <v>1</v>
      </c>
      <c r="N207" s="10"/>
      <c r="O207" s="25"/>
      <c r="P207" s="10"/>
      <c r="Q207" s="37"/>
      <c r="R207" s="37"/>
      <c r="S207" s="37"/>
      <c r="T207" s="37"/>
      <c r="U207" s="37"/>
      <c r="V207" s="37"/>
    </row>
    <row r="208" spans="1:22" s="239" customFormat="1" ht="22.5" customHeight="1" x14ac:dyDescent="0.25">
      <c r="A208" s="230"/>
      <c r="B208" s="433" t="s">
        <v>292</v>
      </c>
      <c r="C208" s="500"/>
      <c r="D208" s="500"/>
      <c r="E208" s="500"/>
      <c r="F208" s="500"/>
      <c r="G208" s="500"/>
      <c r="H208" s="500"/>
      <c r="I208" s="500"/>
      <c r="J208" s="500"/>
      <c r="K208" s="500"/>
      <c r="L208" s="500"/>
      <c r="M208" s="501"/>
      <c r="N208" s="238"/>
      <c r="O208" s="281"/>
      <c r="P208" s="238"/>
    </row>
    <row r="209" spans="1:17" s="14" customFormat="1" ht="77.25" customHeight="1" x14ac:dyDescent="0.25">
      <c r="A209" s="231"/>
      <c r="B209" s="251" t="s">
        <v>615</v>
      </c>
      <c r="C209" s="12" t="s">
        <v>254</v>
      </c>
      <c r="D209" s="5" t="s">
        <v>246</v>
      </c>
      <c r="E209" s="12" t="s">
        <v>1</v>
      </c>
      <c r="F209" s="21" t="s">
        <v>164</v>
      </c>
      <c r="G209" s="122">
        <v>95</v>
      </c>
      <c r="H209" s="122"/>
      <c r="I209" s="122">
        <v>95</v>
      </c>
      <c r="J209" s="122">
        <v>95</v>
      </c>
      <c r="K209" s="122">
        <v>95</v>
      </c>
      <c r="L209" s="122">
        <v>95</v>
      </c>
      <c r="M209" s="123">
        <v>95</v>
      </c>
      <c r="N209" s="86"/>
      <c r="O209" s="268"/>
      <c r="P209" s="94"/>
    </row>
    <row r="210" spans="1:17" s="34" customFormat="1" ht="54" customHeight="1" x14ac:dyDescent="0.25">
      <c r="A210" s="19"/>
      <c r="B210" s="234" t="s">
        <v>766</v>
      </c>
      <c r="C210" s="78" t="s">
        <v>767</v>
      </c>
      <c r="D210" s="21" t="s">
        <v>185</v>
      </c>
      <c r="E210" s="19" t="s">
        <v>293</v>
      </c>
      <c r="F210" s="21" t="s">
        <v>164</v>
      </c>
      <c r="G210" s="8">
        <v>2</v>
      </c>
      <c r="H210" s="8"/>
      <c r="I210" s="8">
        <v>2</v>
      </c>
      <c r="J210" s="8">
        <v>2</v>
      </c>
      <c r="K210" s="8">
        <v>2</v>
      </c>
      <c r="L210" s="8">
        <v>2</v>
      </c>
      <c r="M210" s="8">
        <v>2</v>
      </c>
      <c r="N210" s="8"/>
      <c r="O210" s="25"/>
      <c r="P210" s="10"/>
    </row>
    <row r="211" spans="1:17" s="208" customFormat="1" ht="15" customHeight="1" x14ac:dyDescent="0.25">
      <c r="A211" s="229"/>
      <c r="B211" s="433" t="s">
        <v>616</v>
      </c>
      <c r="C211" s="500"/>
      <c r="D211" s="500"/>
      <c r="E211" s="500"/>
      <c r="F211" s="500"/>
      <c r="G211" s="500"/>
      <c r="H211" s="500"/>
      <c r="I211" s="500"/>
      <c r="J211" s="500"/>
      <c r="K211" s="500"/>
      <c r="L211" s="500"/>
      <c r="M211" s="501"/>
      <c r="N211" s="223"/>
      <c r="O211" s="282"/>
      <c r="P211" s="223"/>
    </row>
    <row r="212" spans="1:17" ht="81.75" customHeight="1" x14ac:dyDescent="0.25">
      <c r="A212" s="7"/>
      <c r="B212" s="243" t="s">
        <v>768</v>
      </c>
      <c r="C212" s="12" t="s">
        <v>254</v>
      </c>
      <c r="D212" s="5" t="s">
        <v>246</v>
      </c>
      <c r="E212" s="3" t="s">
        <v>294</v>
      </c>
      <c r="F212" s="21" t="s">
        <v>164</v>
      </c>
      <c r="G212" s="3"/>
      <c r="H212" s="3"/>
      <c r="I212" s="122">
        <v>96.2</v>
      </c>
      <c r="J212" s="122">
        <v>96.4</v>
      </c>
      <c r="K212" s="122">
        <v>96.7</v>
      </c>
      <c r="L212" s="122">
        <v>96.9</v>
      </c>
      <c r="M212" s="123">
        <v>97</v>
      </c>
      <c r="N212" s="86"/>
      <c r="O212" s="268"/>
      <c r="P212" s="94"/>
    </row>
    <row r="213" spans="1:17" s="34" customFormat="1" ht="30" x14ac:dyDescent="0.25">
      <c r="A213" s="19"/>
      <c r="B213" s="301" t="s">
        <v>771</v>
      </c>
      <c r="C213" s="36" t="s">
        <v>276</v>
      </c>
      <c r="D213" s="36" t="s">
        <v>185</v>
      </c>
      <c r="E213" s="19" t="s">
        <v>237</v>
      </c>
      <c r="F213" s="21" t="s">
        <v>295</v>
      </c>
      <c r="G213" s="8"/>
      <c r="H213" s="8">
        <v>1</v>
      </c>
      <c r="I213" s="92"/>
      <c r="J213" s="8"/>
      <c r="K213" s="8"/>
      <c r="L213" s="8"/>
      <c r="M213" s="8"/>
      <c r="N213" s="21"/>
      <c r="O213" s="352"/>
      <c r="P213" s="10"/>
    </row>
    <row r="214" spans="1:17" s="208" customFormat="1" ht="15.75" customHeight="1" x14ac:dyDescent="0.25">
      <c r="A214" s="229"/>
      <c r="B214" s="413" t="s">
        <v>296</v>
      </c>
      <c r="C214" s="431"/>
      <c r="D214" s="431"/>
      <c r="E214" s="431"/>
      <c r="F214" s="431"/>
      <c r="G214" s="431"/>
      <c r="H214" s="431"/>
      <c r="I214" s="431"/>
      <c r="J214" s="431"/>
      <c r="K214" s="431"/>
      <c r="L214" s="431"/>
      <c r="M214" s="431"/>
      <c r="N214" s="431"/>
      <c r="O214" s="431"/>
      <c r="P214" s="432"/>
    </row>
    <row r="215" spans="1:17" s="14" customFormat="1" ht="59.25" x14ac:dyDescent="0.25">
      <c r="A215" s="7"/>
      <c r="B215" s="251" t="s">
        <v>617</v>
      </c>
      <c r="C215" s="12" t="s">
        <v>254</v>
      </c>
      <c r="D215" s="12" t="s">
        <v>297</v>
      </c>
      <c r="E215" s="12" t="s">
        <v>1</v>
      </c>
      <c r="F215" s="21" t="s">
        <v>164</v>
      </c>
      <c r="G215" s="3"/>
      <c r="H215" s="3"/>
      <c r="I215" s="122">
        <v>19.399999999999999</v>
      </c>
      <c r="J215" s="122">
        <v>19</v>
      </c>
      <c r="K215" s="122">
        <v>18.899999999999999</v>
      </c>
      <c r="L215" s="122">
        <v>18.8</v>
      </c>
      <c r="M215" s="122">
        <v>18.8</v>
      </c>
      <c r="N215" s="86"/>
      <c r="O215" s="268"/>
      <c r="P215" s="94"/>
    </row>
    <row r="216" spans="1:17" s="11" customFormat="1" ht="30" x14ac:dyDescent="0.25">
      <c r="A216" s="18"/>
      <c r="B216" s="228" t="s">
        <v>299</v>
      </c>
      <c r="C216" s="8" t="s">
        <v>298</v>
      </c>
      <c r="D216" s="92" t="s">
        <v>165</v>
      </c>
      <c r="E216" s="8" t="s">
        <v>236</v>
      </c>
      <c r="F216" s="92" t="s">
        <v>165</v>
      </c>
      <c r="G216" s="92"/>
      <c r="H216" s="92"/>
      <c r="I216" s="113">
        <v>1</v>
      </c>
      <c r="J216" s="113"/>
      <c r="K216" s="113">
        <v>1</v>
      </c>
      <c r="L216" s="113"/>
      <c r="M216" s="142">
        <v>2</v>
      </c>
      <c r="N216" s="8"/>
      <c r="O216" s="269"/>
      <c r="P216" s="183"/>
    </row>
    <row r="217" spans="1:17" s="14" customFormat="1" ht="24" customHeight="1" x14ac:dyDescent="0.25">
      <c r="A217" s="425" t="s">
        <v>770</v>
      </c>
      <c r="B217" s="533" t="s">
        <v>769</v>
      </c>
      <c r="C217" s="425" t="s">
        <v>309</v>
      </c>
      <c r="D217" s="425" t="s">
        <v>301</v>
      </c>
      <c r="E217" s="425" t="s">
        <v>300</v>
      </c>
      <c r="F217" s="408" t="s">
        <v>164</v>
      </c>
      <c r="G217" s="12" t="s">
        <v>33</v>
      </c>
      <c r="H217" s="3">
        <v>414</v>
      </c>
      <c r="I217" s="203" t="s">
        <v>12</v>
      </c>
      <c r="J217" s="12" t="s">
        <v>12</v>
      </c>
      <c r="K217" s="12" t="s">
        <v>12</v>
      </c>
      <c r="L217" s="3">
        <v>430</v>
      </c>
      <c r="M217" s="17" t="s">
        <v>12</v>
      </c>
      <c r="N217" s="206"/>
      <c r="O217" s="278"/>
      <c r="P217" s="207"/>
    </row>
    <row r="218" spans="1:17" s="14" customFormat="1" ht="21" customHeight="1" x14ac:dyDescent="0.25">
      <c r="A218" s="505"/>
      <c r="B218" s="534"/>
      <c r="C218" s="505"/>
      <c r="D218" s="505"/>
      <c r="E218" s="505"/>
      <c r="F218" s="447"/>
      <c r="G218" s="12"/>
      <c r="H218" s="3">
        <v>441</v>
      </c>
      <c r="I218" s="203" t="s">
        <v>12</v>
      </c>
      <c r="J218" s="12" t="s">
        <v>12</v>
      </c>
      <c r="K218" s="12" t="s">
        <v>12</v>
      </c>
      <c r="L218" s="3">
        <v>456</v>
      </c>
      <c r="M218" s="17" t="s">
        <v>12</v>
      </c>
      <c r="N218" s="206"/>
      <c r="O218" s="278"/>
      <c r="P218" s="207"/>
    </row>
    <row r="219" spans="1:17" s="14" customFormat="1" ht="19.5" customHeight="1" x14ac:dyDescent="0.25">
      <c r="A219" s="426"/>
      <c r="B219" s="535"/>
      <c r="C219" s="426"/>
      <c r="D219" s="426"/>
      <c r="E219" s="426"/>
      <c r="F219" s="409"/>
      <c r="G219" s="12"/>
      <c r="H219" s="3">
        <v>445</v>
      </c>
      <c r="I219" s="203" t="s">
        <v>12</v>
      </c>
      <c r="J219" s="12" t="s">
        <v>12</v>
      </c>
      <c r="K219" s="12"/>
      <c r="L219" s="3">
        <v>463</v>
      </c>
      <c r="M219" s="17" t="s">
        <v>12</v>
      </c>
      <c r="N219" s="206"/>
      <c r="O219" s="278"/>
      <c r="P219" s="207"/>
    </row>
    <row r="220" spans="1:17" s="61" customFormat="1" ht="15" customHeight="1" x14ac:dyDescent="0.25">
      <c r="A220" s="195" t="s">
        <v>27</v>
      </c>
      <c r="B220" s="413" t="s">
        <v>302</v>
      </c>
      <c r="C220" s="414"/>
      <c r="D220" s="414"/>
      <c r="E220" s="414"/>
      <c r="F220" s="414"/>
      <c r="G220" s="414"/>
      <c r="H220" s="414"/>
      <c r="I220" s="414"/>
      <c r="J220" s="414"/>
      <c r="K220" s="414"/>
      <c r="L220" s="414"/>
      <c r="M220" s="414"/>
      <c r="N220" s="414"/>
      <c r="O220" s="414"/>
      <c r="P220" s="415"/>
    </row>
    <row r="221" spans="1:17" s="14" customFormat="1" ht="45" x14ac:dyDescent="0.25">
      <c r="A221" s="7"/>
      <c r="B221" s="251" t="s">
        <v>303</v>
      </c>
      <c r="C221" s="12" t="s">
        <v>309</v>
      </c>
      <c r="D221" s="12" t="s">
        <v>305</v>
      </c>
      <c r="E221" s="12" t="s">
        <v>1</v>
      </c>
      <c r="F221" s="21" t="s">
        <v>164</v>
      </c>
      <c r="G221" s="3">
        <v>100</v>
      </c>
      <c r="H221" s="3">
        <v>100</v>
      </c>
      <c r="I221" s="3">
        <v>100</v>
      </c>
      <c r="J221" s="3">
        <v>100</v>
      </c>
      <c r="K221" s="3">
        <v>100</v>
      </c>
      <c r="L221" s="3">
        <v>100</v>
      </c>
      <c r="M221" s="3">
        <v>100</v>
      </c>
      <c r="N221" s="86"/>
      <c r="O221" s="268"/>
      <c r="P221" s="94"/>
      <c r="Q221" s="80"/>
    </row>
    <row r="222" spans="1:17" s="59" customFormat="1" ht="30" x14ac:dyDescent="0.25">
      <c r="A222" s="62"/>
      <c r="B222" s="247" t="s">
        <v>720</v>
      </c>
      <c r="C222" s="3" t="s">
        <v>773</v>
      </c>
      <c r="D222" s="12" t="s">
        <v>305</v>
      </c>
      <c r="E222" s="12" t="s">
        <v>1</v>
      </c>
      <c r="F222" s="21" t="s">
        <v>164</v>
      </c>
      <c r="G222" s="3"/>
      <c r="H222" s="3"/>
      <c r="I222" s="3">
        <v>100</v>
      </c>
      <c r="J222" s="3">
        <v>100</v>
      </c>
      <c r="K222" s="3">
        <v>100</v>
      </c>
      <c r="L222" s="3">
        <v>100</v>
      </c>
      <c r="M222" s="3">
        <v>100</v>
      </c>
      <c r="N222" s="51"/>
      <c r="O222" s="272"/>
      <c r="P222" s="55"/>
    </row>
    <row r="223" spans="1:17" s="61" customFormat="1" ht="15" customHeight="1" x14ac:dyDescent="0.25">
      <c r="A223" s="195" t="s">
        <v>595</v>
      </c>
      <c r="B223" s="413" t="s">
        <v>618</v>
      </c>
      <c r="C223" s="414"/>
      <c r="D223" s="414"/>
      <c r="E223" s="414"/>
      <c r="F223" s="414"/>
      <c r="G223" s="414"/>
      <c r="H223" s="414"/>
      <c r="I223" s="414"/>
      <c r="J223" s="414"/>
      <c r="K223" s="414"/>
      <c r="L223" s="414"/>
      <c r="M223" s="414"/>
      <c r="N223" s="414"/>
      <c r="O223" s="414"/>
      <c r="P223" s="415"/>
    </row>
    <row r="224" spans="1:17" s="33" customFormat="1" ht="30" x14ac:dyDescent="0.25">
      <c r="A224" s="18"/>
      <c r="B224" s="81" t="s">
        <v>772</v>
      </c>
      <c r="C224" s="3" t="s">
        <v>773</v>
      </c>
      <c r="D224" s="21" t="s">
        <v>185</v>
      </c>
      <c r="E224" s="8" t="s">
        <v>236</v>
      </c>
      <c r="F224" s="21" t="s">
        <v>165</v>
      </c>
      <c r="G224" s="21"/>
      <c r="H224" s="21"/>
      <c r="I224" s="21">
        <v>1</v>
      </c>
      <c r="J224" s="21"/>
      <c r="K224" s="21"/>
      <c r="L224" s="147"/>
      <c r="M224" s="148"/>
      <c r="N224" s="10"/>
      <c r="O224" s="25"/>
      <c r="P224" s="183" t="s">
        <v>308</v>
      </c>
    </row>
    <row r="225" spans="1:16" ht="59.25" x14ac:dyDescent="0.25">
      <c r="A225" s="7"/>
      <c r="B225" s="251" t="s">
        <v>306</v>
      </c>
      <c r="C225" s="12" t="s">
        <v>304</v>
      </c>
      <c r="D225" s="12" t="s">
        <v>307</v>
      </c>
      <c r="E225" s="12" t="s">
        <v>1</v>
      </c>
      <c r="F225" s="21" t="s">
        <v>164</v>
      </c>
      <c r="G225" s="85">
        <v>46</v>
      </c>
      <c r="H225" s="3">
        <v>74.8</v>
      </c>
      <c r="I225" s="6">
        <v>100</v>
      </c>
      <c r="J225" s="6">
        <v>100</v>
      </c>
      <c r="K225" s="6">
        <v>100</v>
      </c>
      <c r="L225" s="6">
        <v>100</v>
      </c>
      <c r="M225" s="6">
        <v>100</v>
      </c>
      <c r="N225" s="86"/>
      <c r="O225" s="268"/>
      <c r="P225" s="94"/>
    </row>
    <row r="226" spans="1:16" s="59" customFormat="1" ht="30" x14ac:dyDescent="0.25">
      <c r="A226" s="62"/>
      <c r="B226" s="247" t="s">
        <v>720</v>
      </c>
      <c r="C226" s="3" t="s">
        <v>773</v>
      </c>
      <c r="D226" s="12" t="s">
        <v>307</v>
      </c>
      <c r="E226" s="12" t="s">
        <v>1</v>
      </c>
      <c r="F226" s="21" t="s">
        <v>164</v>
      </c>
      <c r="G226" s="122"/>
      <c r="H226" s="122"/>
      <c r="I226" s="122">
        <v>80</v>
      </c>
      <c r="J226" s="122">
        <v>85</v>
      </c>
      <c r="K226" s="122">
        <v>90</v>
      </c>
      <c r="L226" s="122">
        <v>95</v>
      </c>
      <c r="M226" s="123">
        <v>100</v>
      </c>
      <c r="N226" s="51"/>
      <c r="O226" s="272"/>
      <c r="P226" s="55"/>
    </row>
    <row r="227" spans="1:16" s="33" customFormat="1" ht="45" x14ac:dyDescent="0.25">
      <c r="A227" s="18"/>
      <c r="B227" s="250" t="s">
        <v>774</v>
      </c>
      <c r="C227" s="3" t="s">
        <v>773</v>
      </c>
      <c r="D227" s="21" t="s">
        <v>185</v>
      </c>
      <c r="E227" s="8" t="s">
        <v>236</v>
      </c>
      <c r="F227" s="21" t="s">
        <v>164</v>
      </c>
      <c r="G227" s="8"/>
      <c r="H227" s="8">
        <v>18</v>
      </c>
      <c r="I227" s="8"/>
      <c r="J227" s="8"/>
      <c r="K227" s="8"/>
      <c r="L227" s="8">
        <v>5</v>
      </c>
      <c r="M227" s="8">
        <v>5</v>
      </c>
      <c r="N227" s="10"/>
      <c r="O227" s="273"/>
      <c r="P227" s="183" t="s">
        <v>310</v>
      </c>
    </row>
    <row r="228" spans="1:16" s="208" customFormat="1" ht="18.75" customHeight="1" x14ac:dyDescent="0.25">
      <c r="A228" s="229"/>
      <c r="B228" s="430" t="s">
        <v>311</v>
      </c>
      <c r="C228" s="431"/>
      <c r="D228" s="431"/>
      <c r="E228" s="431"/>
      <c r="F228" s="431"/>
      <c r="G228" s="450"/>
      <c r="H228" s="431"/>
      <c r="I228" s="431"/>
      <c r="J228" s="431"/>
      <c r="K228" s="431"/>
      <c r="L228" s="431"/>
      <c r="M228" s="431"/>
      <c r="N228" s="431"/>
      <c r="O228" s="431"/>
      <c r="P228" s="432"/>
    </row>
    <row r="229" spans="1:16" s="11" customFormat="1" ht="48.75" customHeight="1" x14ac:dyDescent="0.25">
      <c r="A229" s="18"/>
      <c r="B229" s="95" t="s">
        <v>312</v>
      </c>
      <c r="C229" s="8" t="s">
        <v>313</v>
      </c>
      <c r="D229" s="21" t="s">
        <v>185</v>
      </c>
      <c r="E229" s="8" t="s">
        <v>314</v>
      </c>
      <c r="F229" s="21" t="s">
        <v>164</v>
      </c>
      <c r="G229" s="210">
        <v>3</v>
      </c>
      <c r="H229" s="211">
        <v>4</v>
      </c>
      <c r="I229" s="212">
        <v>4</v>
      </c>
      <c r="J229" s="212">
        <v>4</v>
      </c>
      <c r="K229" s="212">
        <v>4</v>
      </c>
      <c r="L229" s="212">
        <v>4</v>
      </c>
      <c r="M229" s="212">
        <v>4</v>
      </c>
      <c r="N229" s="96"/>
      <c r="O229" s="25"/>
      <c r="P229" s="84"/>
    </row>
    <row r="230" spans="1:16" s="11" customFormat="1" ht="60.75" customHeight="1" x14ac:dyDescent="0.25">
      <c r="A230" s="18"/>
      <c r="B230" s="228" t="s">
        <v>619</v>
      </c>
      <c r="C230" s="8" t="s">
        <v>315</v>
      </c>
      <c r="D230" s="21" t="s">
        <v>185</v>
      </c>
      <c r="E230" s="8" t="s">
        <v>166</v>
      </c>
      <c r="F230" s="21" t="s">
        <v>164</v>
      </c>
      <c r="G230" s="213">
        <v>2.8</v>
      </c>
      <c r="H230" s="214">
        <v>11.7</v>
      </c>
      <c r="I230" s="87">
        <v>11.7</v>
      </c>
      <c r="J230" s="87">
        <v>11.7</v>
      </c>
      <c r="K230" s="87">
        <v>11.7</v>
      </c>
      <c r="L230" s="87">
        <v>11.7</v>
      </c>
      <c r="M230" s="87">
        <v>11.7</v>
      </c>
      <c r="N230" s="88" t="s">
        <v>175</v>
      </c>
      <c r="O230" s="25">
        <v>262113</v>
      </c>
      <c r="P230" s="84"/>
    </row>
    <row r="231" spans="1:16" s="49" customFormat="1" ht="17.25" customHeight="1" x14ac:dyDescent="0.25">
      <c r="A231" s="18"/>
      <c r="B231" s="264" t="s">
        <v>176</v>
      </c>
      <c r="C231" s="240"/>
      <c r="D231" s="240"/>
      <c r="E231" s="240"/>
      <c r="F231" s="71"/>
      <c r="G231" s="149">
        <f>G232+G233+G234</f>
        <v>2.8</v>
      </c>
      <c r="H231" s="149">
        <f t="shared" ref="H231:M231" si="17">H232+H233+H234</f>
        <v>11.7</v>
      </c>
      <c r="I231" s="149">
        <f t="shared" si="17"/>
        <v>11.7</v>
      </c>
      <c r="J231" s="149">
        <f t="shared" si="17"/>
        <v>11.7</v>
      </c>
      <c r="K231" s="149">
        <f t="shared" si="17"/>
        <v>11.7</v>
      </c>
      <c r="L231" s="149">
        <f t="shared" si="17"/>
        <v>11.7</v>
      </c>
      <c r="M231" s="149">
        <f t="shared" si="17"/>
        <v>11.7</v>
      </c>
      <c r="N231" s="107"/>
      <c r="O231" s="219"/>
      <c r="P231" s="71"/>
    </row>
    <row r="232" spans="1:16" s="49" customFormat="1" ht="17.25" customHeight="1" x14ac:dyDescent="0.25">
      <c r="A232" s="18"/>
      <c r="B232" s="264" t="s">
        <v>37</v>
      </c>
      <c r="C232" s="240"/>
      <c r="D232" s="240"/>
      <c r="E232" s="240"/>
      <c r="F232" s="71"/>
      <c r="G232" s="107"/>
      <c r="H232" s="107"/>
      <c r="I232" s="107"/>
      <c r="J232" s="107"/>
      <c r="K232" s="107"/>
      <c r="L232" s="107"/>
      <c r="M232" s="107"/>
      <c r="N232" s="107"/>
      <c r="O232" s="219"/>
      <c r="P232" s="71"/>
    </row>
    <row r="233" spans="1:16" s="49" customFormat="1" ht="17.25" customHeight="1" x14ac:dyDescent="0.25">
      <c r="A233" s="18"/>
      <c r="B233" s="264" t="s">
        <v>175</v>
      </c>
      <c r="C233" s="240"/>
      <c r="D233" s="240"/>
      <c r="E233" s="240"/>
      <c r="F233" s="71"/>
      <c r="G233" s="107">
        <f>G230</f>
        <v>2.8</v>
      </c>
      <c r="H233" s="107">
        <f t="shared" ref="H233:M233" si="18">H230</f>
        <v>11.7</v>
      </c>
      <c r="I233" s="107">
        <f t="shared" si="18"/>
        <v>11.7</v>
      </c>
      <c r="J233" s="107">
        <f t="shared" si="18"/>
        <v>11.7</v>
      </c>
      <c r="K233" s="107">
        <f t="shared" si="18"/>
        <v>11.7</v>
      </c>
      <c r="L233" s="107">
        <f t="shared" si="18"/>
        <v>11.7</v>
      </c>
      <c r="M233" s="107">
        <f t="shared" si="18"/>
        <v>11.7</v>
      </c>
      <c r="N233" s="107"/>
      <c r="O233" s="219"/>
      <c r="P233" s="71"/>
    </row>
    <row r="234" spans="1:16" s="49" customFormat="1" ht="17.25" customHeight="1" x14ac:dyDescent="0.25">
      <c r="A234" s="18"/>
      <c r="B234" s="264" t="s">
        <v>732</v>
      </c>
      <c r="C234" s="240"/>
      <c r="D234" s="240"/>
      <c r="E234" s="240"/>
      <c r="F234" s="71"/>
      <c r="G234" s="107"/>
      <c r="H234" s="107"/>
      <c r="I234" s="107"/>
      <c r="J234" s="107"/>
      <c r="K234" s="107"/>
      <c r="L234" s="107"/>
      <c r="M234" s="107"/>
      <c r="N234" s="71"/>
      <c r="O234" s="219"/>
      <c r="P234" s="71"/>
    </row>
    <row r="235" spans="1:16" s="14" customFormat="1" ht="45" x14ac:dyDescent="0.25">
      <c r="A235" s="3">
        <v>25</v>
      </c>
      <c r="B235" s="296" t="s">
        <v>587</v>
      </c>
      <c r="C235" s="12" t="s">
        <v>316</v>
      </c>
      <c r="D235" s="12" t="s">
        <v>208</v>
      </c>
      <c r="E235" s="12" t="s">
        <v>35</v>
      </c>
      <c r="F235" s="21" t="s">
        <v>164</v>
      </c>
      <c r="G235" s="3">
        <v>4.4000000000000004</v>
      </c>
      <c r="H235" s="85">
        <v>4.3</v>
      </c>
      <c r="I235" s="6">
        <v>4.3</v>
      </c>
      <c r="J235" s="85">
        <v>4.2</v>
      </c>
      <c r="K235" s="85">
        <v>4.0999999999999996</v>
      </c>
      <c r="L235" s="85">
        <v>4.0999999999999996</v>
      </c>
      <c r="M235" s="93">
        <v>4.0999999999999996</v>
      </c>
      <c r="N235" s="86"/>
      <c r="O235" s="268"/>
      <c r="P235" s="94"/>
    </row>
    <row r="236" spans="1:16" s="61" customFormat="1" ht="15" customHeight="1" x14ac:dyDescent="0.25">
      <c r="A236" s="195" t="s">
        <v>28</v>
      </c>
      <c r="B236" s="413" t="s">
        <v>317</v>
      </c>
      <c r="C236" s="414"/>
      <c r="D236" s="414"/>
      <c r="E236" s="414"/>
      <c r="F236" s="414"/>
      <c r="G236" s="414"/>
      <c r="H236" s="414"/>
      <c r="I236" s="414"/>
      <c r="J236" s="414"/>
      <c r="K236" s="414"/>
      <c r="L236" s="414"/>
      <c r="M236" s="414"/>
      <c r="N236" s="414"/>
      <c r="O236" s="414"/>
      <c r="P236" s="415"/>
    </row>
    <row r="237" spans="1:16" s="61" customFormat="1" ht="15" customHeight="1" x14ac:dyDescent="0.25">
      <c r="A237" s="236"/>
      <c r="B237" s="413" t="s">
        <v>318</v>
      </c>
      <c r="C237" s="414"/>
      <c r="D237" s="414"/>
      <c r="E237" s="414"/>
      <c r="F237" s="414"/>
      <c r="G237" s="414"/>
      <c r="H237" s="414"/>
      <c r="I237" s="414"/>
      <c r="J237" s="414"/>
      <c r="K237" s="414"/>
      <c r="L237" s="414"/>
      <c r="M237" s="414"/>
      <c r="N237" s="414"/>
      <c r="O237" s="414"/>
      <c r="P237" s="415"/>
    </row>
    <row r="238" spans="1:16" ht="42.75" customHeight="1" x14ac:dyDescent="0.25">
      <c r="A238" s="7"/>
      <c r="B238" s="253" t="s">
        <v>629</v>
      </c>
      <c r="C238" s="190" t="s">
        <v>316</v>
      </c>
      <c r="D238" s="190" t="s">
        <v>321</v>
      </c>
      <c r="E238" s="190" t="s">
        <v>320</v>
      </c>
      <c r="F238" s="190" t="s">
        <v>164</v>
      </c>
      <c r="G238" s="3">
        <v>14.09</v>
      </c>
      <c r="H238" s="3">
        <v>15.03</v>
      </c>
      <c r="I238" s="3">
        <v>15.03</v>
      </c>
      <c r="J238" s="3">
        <v>15.03</v>
      </c>
      <c r="K238" s="3">
        <v>15.03</v>
      </c>
      <c r="L238" s="3">
        <v>15.03</v>
      </c>
      <c r="M238" s="3">
        <v>15.03</v>
      </c>
      <c r="N238" s="216"/>
      <c r="O238" s="288"/>
      <c r="P238" s="94"/>
    </row>
    <row r="239" spans="1:16" s="59" customFormat="1" ht="51.75" customHeight="1" x14ac:dyDescent="0.25">
      <c r="A239" s="62"/>
      <c r="B239" s="247" t="s">
        <v>720</v>
      </c>
      <c r="C239" s="51"/>
      <c r="D239" s="51"/>
      <c r="E239" s="51" t="s">
        <v>258</v>
      </c>
      <c r="F239" s="122"/>
      <c r="G239" s="122"/>
      <c r="H239" s="122"/>
      <c r="I239" s="122">
        <v>379</v>
      </c>
      <c r="J239" s="122">
        <v>379</v>
      </c>
      <c r="K239" s="122">
        <v>379</v>
      </c>
      <c r="L239" s="122">
        <v>379</v>
      </c>
      <c r="M239" s="122">
        <v>379</v>
      </c>
      <c r="N239" s="51"/>
      <c r="O239" s="272"/>
      <c r="P239" s="55"/>
    </row>
    <row r="240" spans="1:16" x14ac:dyDescent="0.25">
      <c r="A240" s="7"/>
      <c r="B240" s="254" t="s">
        <v>319</v>
      </c>
      <c r="C240" s="215"/>
      <c r="D240" s="215"/>
      <c r="E240" s="215"/>
      <c r="F240" s="215"/>
      <c r="G240" s="3">
        <v>7.5149999999999997</v>
      </c>
      <c r="H240" s="3">
        <v>8.7669999999999995</v>
      </c>
      <c r="I240" s="3">
        <v>10.176</v>
      </c>
      <c r="J240" s="3">
        <v>12.994</v>
      </c>
      <c r="K240" s="3">
        <v>13.151</v>
      </c>
      <c r="L240" s="3">
        <v>13.151</v>
      </c>
      <c r="M240" s="3">
        <v>13.151</v>
      </c>
      <c r="N240" s="217"/>
      <c r="O240" s="302"/>
      <c r="P240" s="94"/>
    </row>
    <row r="241" spans="1:16" s="59" customFormat="1" ht="51.75" customHeight="1" x14ac:dyDescent="0.25">
      <c r="A241" s="62"/>
      <c r="B241" s="247" t="s">
        <v>720</v>
      </c>
      <c r="C241" s="51"/>
      <c r="D241" s="51"/>
      <c r="E241" s="51" t="s">
        <v>258</v>
      </c>
      <c r="F241" s="122"/>
      <c r="G241" s="122"/>
      <c r="H241" s="122"/>
      <c r="I241" s="122">
        <v>258</v>
      </c>
      <c r="J241" s="122">
        <v>328</v>
      </c>
      <c r="K241" s="122">
        <v>332</v>
      </c>
      <c r="L241" s="122">
        <v>332</v>
      </c>
      <c r="M241" s="122">
        <v>332</v>
      </c>
      <c r="N241" s="51"/>
      <c r="O241" s="272"/>
      <c r="P241" s="55"/>
    </row>
    <row r="242" spans="1:16" s="11" customFormat="1" ht="30" x14ac:dyDescent="0.25">
      <c r="A242" s="18"/>
      <c r="B242" s="255" t="s">
        <v>322</v>
      </c>
      <c r="C242" s="21" t="s">
        <v>323</v>
      </c>
      <c r="D242" s="12" t="s">
        <v>208</v>
      </c>
      <c r="E242" s="22" t="s">
        <v>35</v>
      </c>
      <c r="F242" s="21" t="s">
        <v>164</v>
      </c>
      <c r="G242" s="122">
        <v>4.5616535994297935</v>
      </c>
      <c r="H242" s="122">
        <v>4.5487329740219167</v>
      </c>
      <c r="I242" s="122">
        <v>4.5358128636041313</v>
      </c>
      <c r="J242" s="122">
        <v>4.522893268161007</v>
      </c>
      <c r="K242" s="122">
        <v>4.3945165678282345</v>
      </c>
      <c r="L242" s="122">
        <v>4.3816003113943536</v>
      </c>
      <c r="M242" s="123">
        <v>4.3686845698426602</v>
      </c>
      <c r="N242" s="150"/>
      <c r="O242" s="283"/>
      <c r="P242" s="86"/>
    </row>
    <row r="243" spans="1:16" s="14" customFormat="1" ht="22.5" customHeight="1" x14ac:dyDescent="0.25">
      <c r="A243" s="404"/>
      <c r="B243" s="410" t="s">
        <v>324</v>
      </c>
      <c r="C243" s="408" t="s">
        <v>323</v>
      </c>
      <c r="D243" s="408" t="s">
        <v>185</v>
      </c>
      <c r="E243" s="22" t="s">
        <v>258</v>
      </c>
      <c r="F243" s="408" t="s">
        <v>164</v>
      </c>
      <c r="G243" s="92">
        <v>209</v>
      </c>
      <c r="H243" s="92">
        <v>268</v>
      </c>
      <c r="I243" s="92">
        <v>176</v>
      </c>
      <c r="J243" s="92">
        <v>176</v>
      </c>
      <c r="K243" s="92">
        <v>176</v>
      </c>
      <c r="L243" s="92">
        <v>188</v>
      </c>
      <c r="M243" s="92">
        <v>188</v>
      </c>
      <c r="N243" s="442" t="s">
        <v>175</v>
      </c>
      <c r="O243" s="526">
        <v>256068</v>
      </c>
      <c r="P243" s="94"/>
    </row>
    <row r="244" spans="1:16" s="14" customFormat="1" ht="24.75" customHeight="1" x14ac:dyDescent="0.25">
      <c r="A244" s="404"/>
      <c r="B244" s="411"/>
      <c r="C244" s="409"/>
      <c r="D244" s="409"/>
      <c r="E244" s="8" t="s">
        <v>188</v>
      </c>
      <c r="F244" s="409"/>
      <c r="G244" s="92">
        <v>304.2</v>
      </c>
      <c r="H244" s="92">
        <v>254.2</v>
      </c>
      <c r="I244" s="92">
        <v>401.8</v>
      </c>
      <c r="J244" s="92">
        <v>401.8</v>
      </c>
      <c r="K244" s="92">
        <v>401.8</v>
      </c>
      <c r="L244" s="92">
        <v>401.8</v>
      </c>
      <c r="M244" s="92">
        <v>401.8</v>
      </c>
      <c r="N244" s="443"/>
      <c r="O244" s="527"/>
      <c r="P244" s="94"/>
    </row>
    <row r="245" spans="1:16" s="14" customFormat="1" ht="26.25" customHeight="1" x14ac:dyDescent="0.25">
      <c r="A245" s="404"/>
      <c r="B245" s="410" t="s">
        <v>325</v>
      </c>
      <c r="C245" s="408" t="s">
        <v>323</v>
      </c>
      <c r="D245" s="408" t="s">
        <v>185</v>
      </c>
      <c r="E245" s="22" t="s">
        <v>258</v>
      </c>
      <c r="F245" s="408" t="s">
        <v>164</v>
      </c>
      <c r="G245" s="114">
        <v>10</v>
      </c>
      <c r="H245" s="114">
        <v>15</v>
      </c>
      <c r="I245" s="114">
        <v>20</v>
      </c>
      <c r="J245" s="114">
        <v>20</v>
      </c>
      <c r="K245" s="114">
        <v>20</v>
      </c>
      <c r="L245" s="114">
        <v>20</v>
      </c>
      <c r="M245" s="114">
        <v>20</v>
      </c>
      <c r="N245" s="442" t="s">
        <v>175</v>
      </c>
      <c r="O245" s="528" t="s">
        <v>60</v>
      </c>
      <c r="P245" s="94"/>
    </row>
    <row r="246" spans="1:16" s="14" customFormat="1" ht="25.5" customHeight="1" x14ac:dyDescent="0.25">
      <c r="A246" s="404"/>
      <c r="B246" s="411"/>
      <c r="C246" s="409"/>
      <c r="D246" s="409"/>
      <c r="E246" s="8" t="s">
        <v>188</v>
      </c>
      <c r="F246" s="409"/>
      <c r="G246" s="114">
        <v>14.8</v>
      </c>
      <c r="H246" s="114">
        <v>23.6</v>
      </c>
      <c r="I246" s="114">
        <v>26.7</v>
      </c>
      <c r="J246" s="114">
        <v>26.7</v>
      </c>
      <c r="K246" s="114">
        <v>26.7</v>
      </c>
      <c r="L246" s="114">
        <v>26.7</v>
      </c>
      <c r="M246" s="114">
        <v>26.7</v>
      </c>
      <c r="N246" s="443"/>
      <c r="O246" s="529"/>
      <c r="P246" s="94"/>
    </row>
    <row r="247" spans="1:16" s="14" customFormat="1" ht="32.25" customHeight="1" x14ac:dyDescent="0.25">
      <c r="A247" s="404"/>
      <c r="B247" s="410" t="s">
        <v>326</v>
      </c>
      <c r="C247" s="408" t="s">
        <v>323</v>
      </c>
      <c r="D247" s="408" t="s">
        <v>185</v>
      </c>
      <c r="E247" s="22" t="s">
        <v>258</v>
      </c>
      <c r="F247" s="408" t="s">
        <v>164</v>
      </c>
      <c r="G247" s="114">
        <v>18</v>
      </c>
      <c r="H247" s="114">
        <v>20</v>
      </c>
      <c r="I247" s="114">
        <v>20</v>
      </c>
      <c r="J247" s="114">
        <v>20</v>
      </c>
      <c r="K247" s="114">
        <v>20</v>
      </c>
      <c r="L247" s="114">
        <v>20</v>
      </c>
      <c r="M247" s="114">
        <v>20</v>
      </c>
      <c r="N247" s="442" t="s">
        <v>175</v>
      </c>
      <c r="O247" s="451">
        <v>256068101</v>
      </c>
      <c r="P247" s="94"/>
    </row>
    <row r="248" spans="1:16" s="14" customFormat="1" ht="32.25" customHeight="1" x14ac:dyDescent="0.25">
      <c r="A248" s="404"/>
      <c r="B248" s="411"/>
      <c r="C248" s="409"/>
      <c r="D248" s="409"/>
      <c r="E248" s="8" t="s">
        <v>188</v>
      </c>
      <c r="F248" s="409"/>
      <c r="G248" s="114">
        <v>13.7</v>
      </c>
      <c r="H248" s="114">
        <v>14.7</v>
      </c>
      <c r="I248" s="114">
        <v>5.2352999999999996</v>
      </c>
      <c r="J248" s="114">
        <v>5.2352999999999996</v>
      </c>
      <c r="K248" s="114">
        <v>5.2352999999999996</v>
      </c>
      <c r="L248" s="114">
        <v>5.2352999999999996</v>
      </c>
      <c r="M248" s="114">
        <v>5.2352999999999996</v>
      </c>
      <c r="N248" s="443"/>
      <c r="O248" s="452"/>
      <c r="P248" s="94"/>
    </row>
    <row r="249" spans="1:16" s="14" customFormat="1" ht="28.5" customHeight="1" x14ac:dyDescent="0.25">
      <c r="A249" s="404"/>
      <c r="B249" s="410" t="s">
        <v>327</v>
      </c>
      <c r="C249" s="408" t="s">
        <v>323</v>
      </c>
      <c r="D249" s="408" t="s">
        <v>185</v>
      </c>
      <c r="E249" s="22" t="s">
        <v>258</v>
      </c>
      <c r="F249" s="408" t="s">
        <v>164</v>
      </c>
      <c r="G249" s="114">
        <v>54</v>
      </c>
      <c r="H249" s="114">
        <v>46</v>
      </c>
      <c r="I249" s="114">
        <v>52</v>
      </c>
      <c r="J249" s="114">
        <v>52</v>
      </c>
      <c r="K249" s="114">
        <v>52</v>
      </c>
      <c r="L249" s="114">
        <v>52</v>
      </c>
      <c r="M249" s="114">
        <v>52</v>
      </c>
      <c r="N249" s="442" t="s">
        <v>175</v>
      </c>
      <c r="O249" s="451">
        <v>256068102</v>
      </c>
      <c r="P249" s="94"/>
    </row>
    <row r="250" spans="1:16" s="14" customFormat="1" ht="24.75" customHeight="1" x14ac:dyDescent="0.25">
      <c r="A250" s="404"/>
      <c r="B250" s="411"/>
      <c r="C250" s="409"/>
      <c r="D250" s="409"/>
      <c r="E250" s="8" t="s">
        <v>188</v>
      </c>
      <c r="F250" s="409"/>
      <c r="G250" s="114">
        <v>43.5</v>
      </c>
      <c r="H250" s="114">
        <v>105.7</v>
      </c>
      <c r="I250" s="114">
        <v>81.2</v>
      </c>
      <c r="J250" s="114">
        <v>162.30000000000001</v>
      </c>
      <c r="K250" s="114">
        <v>162.30000000000001</v>
      </c>
      <c r="L250" s="114">
        <v>162.30000000000001</v>
      </c>
      <c r="M250" s="114">
        <v>162.30000000000001</v>
      </c>
      <c r="N250" s="443"/>
      <c r="O250" s="452"/>
      <c r="P250" s="94"/>
    </row>
    <row r="251" spans="1:16" s="14" customFormat="1" ht="23.25" customHeight="1" x14ac:dyDescent="0.25">
      <c r="A251" s="404"/>
      <c r="B251" s="445" t="s">
        <v>328</v>
      </c>
      <c r="C251" s="423" t="s">
        <v>330</v>
      </c>
      <c r="D251" s="408" t="s">
        <v>185</v>
      </c>
      <c r="E251" s="22" t="s">
        <v>258</v>
      </c>
      <c r="F251" s="408" t="s">
        <v>164</v>
      </c>
      <c r="G251" s="151">
        <v>17</v>
      </c>
      <c r="H251" s="151">
        <v>18</v>
      </c>
      <c r="I251" s="151">
        <v>18</v>
      </c>
      <c r="J251" s="151">
        <v>18</v>
      </c>
      <c r="K251" s="151">
        <v>18</v>
      </c>
      <c r="L251" s="151">
        <v>18</v>
      </c>
      <c r="M251" s="151">
        <v>18</v>
      </c>
      <c r="N251" s="152"/>
      <c r="O251" s="453">
        <v>256064</v>
      </c>
      <c r="P251" s="94"/>
    </row>
    <row r="252" spans="1:16" s="14" customFormat="1" ht="23.25" customHeight="1" x14ac:dyDescent="0.25">
      <c r="A252" s="404"/>
      <c r="B252" s="449"/>
      <c r="C252" s="444"/>
      <c r="D252" s="409"/>
      <c r="E252" s="8" t="s">
        <v>188</v>
      </c>
      <c r="F252" s="409"/>
      <c r="G252" s="151">
        <v>72.4636</v>
      </c>
      <c r="H252" s="151">
        <v>68.50269999999999</v>
      </c>
      <c r="I252" s="151">
        <v>70.5</v>
      </c>
      <c r="J252" s="151">
        <v>70.5</v>
      </c>
      <c r="K252" s="151">
        <v>70.5</v>
      </c>
      <c r="L252" s="151">
        <v>70.5</v>
      </c>
      <c r="M252" s="151">
        <v>71</v>
      </c>
      <c r="N252" s="153" t="s">
        <v>175</v>
      </c>
      <c r="O252" s="454"/>
      <c r="P252" s="94"/>
    </row>
    <row r="253" spans="1:16" s="61" customFormat="1" ht="15" customHeight="1" x14ac:dyDescent="0.25">
      <c r="A253" s="236"/>
      <c r="B253" s="413" t="s">
        <v>329</v>
      </c>
      <c r="C253" s="414"/>
      <c r="D253" s="414"/>
      <c r="E253" s="414"/>
      <c r="F253" s="414"/>
      <c r="G253" s="414"/>
      <c r="H253" s="414"/>
      <c r="I253" s="414"/>
      <c r="J253" s="414"/>
      <c r="K253" s="414"/>
      <c r="L253" s="414"/>
      <c r="M253" s="414"/>
      <c r="N253" s="414"/>
      <c r="O253" s="414"/>
      <c r="P253" s="415"/>
    </row>
    <row r="254" spans="1:16" s="14" customFormat="1" ht="28.5" customHeight="1" x14ac:dyDescent="0.25">
      <c r="A254" s="448"/>
      <c r="B254" s="445" t="s">
        <v>331</v>
      </c>
      <c r="C254" s="408" t="s">
        <v>323</v>
      </c>
      <c r="D254" s="408" t="s">
        <v>185</v>
      </c>
      <c r="E254" s="22" t="s">
        <v>258</v>
      </c>
      <c r="F254" s="408" t="s">
        <v>164</v>
      </c>
      <c r="G254" s="114">
        <v>422</v>
      </c>
      <c r="H254" s="114">
        <v>420</v>
      </c>
      <c r="I254" s="114">
        <v>400</v>
      </c>
      <c r="J254" s="114">
        <v>390</v>
      </c>
      <c r="K254" s="114">
        <v>371</v>
      </c>
      <c r="L254" s="114">
        <v>345</v>
      </c>
      <c r="M254" s="114">
        <v>285</v>
      </c>
      <c r="N254" s="395" t="s">
        <v>175</v>
      </c>
      <c r="O254" s="118">
        <v>256113</v>
      </c>
      <c r="P254" s="89"/>
    </row>
    <row r="255" spans="1:16" s="14" customFormat="1" ht="21" customHeight="1" x14ac:dyDescent="0.25">
      <c r="A255" s="448"/>
      <c r="B255" s="446"/>
      <c r="C255" s="409"/>
      <c r="D255" s="409"/>
      <c r="E255" s="8" t="s">
        <v>188</v>
      </c>
      <c r="F255" s="409"/>
      <c r="G255" s="114">
        <v>71.7</v>
      </c>
      <c r="H255" s="114">
        <v>25.6</v>
      </c>
      <c r="I255" s="114">
        <v>36.4</v>
      </c>
      <c r="J255" s="114">
        <v>38.200000000000003</v>
      </c>
      <c r="K255" s="114">
        <v>36.200000000000003</v>
      </c>
      <c r="L255" s="114">
        <v>29</v>
      </c>
      <c r="M255" s="114">
        <v>23.2</v>
      </c>
      <c r="N255" s="396"/>
      <c r="O255" s="275"/>
      <c r="P255" s="89"/>
    </row>
    <row r="256" spans="1:16" ht="42" customHeight="1" x14ac:dyDescent="0.25">
      <c r="A256" s="404"/>
      <c r="B256" s="445" t="s">
        <v>332</v>
      </c>
      <c r="C256" s="408" t="s">
        <v>323</v>
      </c>
      <c r="D256" s="408" t="s">
        <v>185</v>
      </c>
      <c r="E256" s="22" t="s">
        <v>258</v>
      </c>
      <c r="F256" s="408" t="s">
        <v>164</v>
      </c>
      <c r="G256" s="114">
        <v>223</v>
      </c>
      <c r="H256" s="114">
        <v>210</v>
      </c>
      <c r="I256" s="114">
        <v>200</v>
      </c>
      <c r="J256" s="114">
        <v>190</v>
      </c>
      <c r="K256" s="114">
        <v>185</v>
      </c>
      <c r="L256" s="114">
        <v>175</v>
      </c>
      <c r="M256" s="114">
        <v>167</v>
      </c>
      <c r="N256" s="395" t="s">
        <v>175</v>
      </c>
      <c r="O256" s="25">
        <v>256113</v>
      </c>
    </row>
    <row r="257" spans="1:16" s="14" customFormat="1" ht="21.75" customHeight="1" x14ac:dyDescent="0.25">
      <c r="A257" s="404"/>
      <c r="B257" s="446"/>
      <c r="C257" s="409"/>
      <c r="D257" s="409"/>
      <c r="E257" s="8" t="s">
        <v>188</v>
      </c>
      <c r="F257" s="409"/>
      <c r="G257" s="114">
        <v>7.6</v>
      </c>
      <c r="H257" s="114">
        <v>2.4</v>
      </c>
      <c r="I257" s="114">
        <v>9.3000000000000007</v>
      </c>
      <c r="J257" s="114">
        <v>9</v>
      </c>
      <c r="K257" s="114">
        <v>8.6</v>
      </c>
      <c r="L257" s="114">
        <v>6.9</v>
      </c>
      <c r="M257" s="114">
        <v>5.5</v>
      </c>
      <c r="N257" s="396"/>
      <c r="O257" s="275"/>
      <c r="P257" s="89"/>
    </row>
    <row r="258" spans="1:16" s="61" customFormat="1" ht="15" customHeight="1" x14ac:dyDescent="0.25">
      <c r="A258" s="236"/>
      <c r="B258" s="413" t="s">
        <v>333</v>
      </c>
      <c r="C258" s="414"/>
      <c r="D258" s="414"/>
      <c r="E258" s="414"/>
      <c r="F258" s="414"/>
      <c r="G258" s="414"/>
      <c r="H258" s="414"/>
      <c r="I258" s="414"/>
      <c r="J258" s="414"/>
      <c r="K258" s="414"/>
      <c r="L258" s="414"/>
      <c r="M258" s="414"/>
      <c r="N258" s="414"/>
      <c r="O258" s="414"/>
      <c r="P258" s="415"/>
    </row>
    <row r="259" spans="1:16" s="14" customFormat="1" ht="28.5" hidden="1" customHeight="1" x14ac:dyDescent="0.25">
      <c r="A259" s="404"/>
      <c r="B259" s="445" t="s">
        <v>126</v>
      </c>
      <c r="C259" s="423" t="s">
        <v>124</v>
      </c>
      <c r="D259" s="423" t="s">
        <v>43</v>
      </c>
      <c r="E259" s="19" t="s">
        <v>59</v>
      </c>
      <c r="F259" s="408" t="s">
        <v>32</v>
      </c>
      <c r="G259" s="8"/>
      <c r="H259" s="8"/>
      <c r="I259" s="8"/>
      <c r="J259" s="137">
        <v>120</v>
      </c>
      <c r="K259" s="137">
        <v>120</v>
      </c>
      <c r="L259" s="137">
        <v>120</v>
      </c>
      <c r="M259" s="137">
        <v>120</v>
      </c>
      <c r="N259" s="395" t="s">
        <v>34</v>
      </c>
      <c r="O259" s="275"/>
      <c r="P259" s="89"/>
    </row>
    <row r="260" spans="1:16" s="14" customFormat="1" ht="18.75" hidden="1" customHeight="1" x14ac:dyDescent="0.25">
      <c r="A260" s="404"/>
      <c r="B260" s="446"/>
      <c r="C260" s="424"/>
      <c r="D260" s="424"/>
      <c r="E260" s="35" t="s">
        <v>58</v>
      </c>
      <c r="F260" s="409"/>
      <c r="G260" s="22"/>
      <c r="H260" s="22"/>
      <c r="I260" s="22"/>
      <c r="J260" s="22">
        <v>615.70000000000005</v>
      </c>
      <c r="K260" s="22">
        <v>615.70000000000005</v>
      </c>
      <c r="L260" s="22">
        <v>615.70000000000005</v>
      </c>
      <c r="M260" s="22">
        <v>615.70000000000005</v>
      </c>
      <c r="N260" s="396"/>
      <c r="O260" s="275"/>
      <c r="P260" s="89"/>
    </row>
    <row r="261" spans="1:16" s="20" customFormat="1" ht="45" hidden="1" x14ac:dyDescent="0.25">
      <c r="A261" s="194"/>
      <c r="B261" s="234" t="s">
        <v>96</v>
      </c>
      <c r="C261" s="19" t="s">
        <v>124</v>
      </c>
      <c r="D261" s="35" t="s">
        <v>43</v>
      </c>
      <c r="E261" s="32" t="s">
        <v>58</v>
      </c>
      <c r="F261" s="8" t="s">
        <v>76</v>
      </c>
      <c r="G261" s="50"/>
      <c r="H261" s="50"/>
      <c r="I261" s="50"/>
      <c r="J261" s="50">
        <v>22</v>
      </c>
      <c r="K261" s="50"/>
      <c r="L261" s="10"/>
      <c r="M261" s="10"/>
      <c r="N261" s="8" t="s">
        <v>34</v>
      </c>
      <c r="O261" s="27"/>
      <c r="P261" s="91"/>
    </row>
    <row r="262" spans="1:16" s="20" customFormat="1" ht="53.25" hidden="1" customHeight="1" x14ac:dyDescent="0.25">
      <c r="A262" s="194"/>
      <c r="B262" s="234" t="s">
        <v>83</v>
      </c>
      <c r="C262" s="19" t="s">
        <v>125</v>
      </c>
      <c r="D262" s="19" t="s">
        <v>43</v>
      </c>
      <c r="E262" s="32" t="s">
        <v>58</v>
      </c>
      <c r="F262" s="8" t="s">
        <v>76</v>
      </c>
      <c r="G262" s="50"/>
      <c r="H262" s="50"/>
      <c r="I262" s="50"/>
      <c r="J262" s="50"/>
      <c r="K262" s="50"/>
      <c r="L262" s="50"/>
      <c r="M262" s="50">
        <v>2500</v>
      </c>
      <c r="N262" s="8" t="s">
        <v>34</v>
      </c>
      <c r="O262" s="27"/>
      <c r="P262" s="91"/>
    </row>
    <row r="263" spans="1:16" s="20" customFormat="1" ht="50.25" hidden="1" customHeight="1" x14ac:dyDescent="0.25">
      <c r="A263" s="194"/>
      <c r="B263" s="256" t="s">
        <v>92</v>
      </c>
      <c r="C263" s="19" t="s">
        <v>125</v>
      </c>
      <c r="D263" s="35" t="s">
        <v>43</v>
      </c>
      <c r="E263" s="32" t="s">
        <v>58</v>
      </c>
      <c r="F263" s="8" t="s">
        <v>76</v>
      </c>
      <c r="G263" s="84"/>
      <c r="H263" s="84"/>
      <c r="I263" s="84"/>
      <c r="J263" s="10">
        <v>55.3</v>
      </c>
      <c r="K263" s="155">
        <v>10</v>
      </c>
      <c r="L263" s="155">
        <v>18</v>
      </c>
      <c r="M263" s="155">
        <v>19</v>
      </c>
      <c r="N263" s="10" t="s">
        <v>34</v>
      </c>
      <c r="O263" s="25"/>
      <c r="P263" s="91"/>
    </row>
    <row r="264" spans="1:16" s="20" customFormat="1" ht="45" hidden="1" x14ac:dyDescent="0.25">
      <c r="A264" s="194"/>
      <c r="B264" s="257" t="s">
        <v>93</v>
      </c>
      <c r="C264" s="19" t="s">
        <v>125</v>
      </c>
      <c r="D264" s="35" t="s">
        <v>43</v>
      </c>
      <c r="E264" s="32" t="s">
        <v>58</v>
      </c>
      <c r="F264" s="8" t="s">
        <v>76</v>
      </c>
      <c r="G264" s="84"/>
      <c r="H264" s="84"/>
      <c r="I264" s="84"/>
      <c r="J264" s="50">
        <v>22</v>
      </c>
      <c r="K264" s="84"/>
      <c r="L264" s="84"/>
      <c r="M264" s="84"/>
      <c r="N264" s="8" t="s">
        <v>34</v>
      </c>
      <c r="O264" s="27"/>
      <c r="P264" s="91"/>
    </row>
    <row r="265" spans="1:16" s="20" customFormat="1" ht="45" hidden="1" x14ac:dyDescent="0.25">
      <c r="A265" s="194"/>
      <c r="B265" s="258" t="s">
        <v>94</v>
      </c>
      <c r="C265" s="19" t="s">
        <v>125</v>
      </c>
      <c r="D265" s="35" t="s">
        <v>43</v>
      </c>
      <c r="E265" s="32" t="s">
        <v>58</v>
      </c>
      <c r="F265" s="8" t="s">
        <v>76</v>
      </c>
      <c r="G265" s="84"/>
      <c r="H265" s="84"/>
      <c r="I265" s="84"/>
      <c r="J265" s="84"/>
      <c r="K265" s="84"/>
      <c r="L265" s="50">
        <v>18</v>
      </c>
      <c r="M265" s="84"/>
      <c r="N265" s="26" t="s">
        <v>34</v>
      </c>
      <c r="O265" s="25"/>
      <c r="P265" s="91"/>
    </row>
    <row r="266" spans="1:16" s="20" customFormat="1" ht="60" hidden="1" x14ac:dyDescent="0.25">
      <c r="A266" s="194"/>
      <c r="B266" s="258" t="s">
        <v>95</v>
      </c>
      <c r="C266" s="19" t="s">
        <v>125</v>
      </c>
      <c r="D266" s="35" t="s">
        <v>43</v>
      </c>
      <c r="E266" s="32" t="s">
        <v>58</v>
      </c>
      <c r="F266" s="8" t="s">
        <v>76</v>
      </c>
      <c r="G266" s="84"/>
      <c r="H266" s="84"/>
      <c r="I266" s="84"/>
      <c r="J266" s="84"/>
      <c r="K266" s="84"/>
      <c r="L266" s="84"/>
      <c r="M266" s="50">
        <v>19</v>
      </c>
      <c r="N266" s="26" t="s">
        <v>34</v>
      </c>
      <c r="O266" s="25"/>
      <c r="P266" s="91"/>
    </row>
    <row r="267" spans="1:16" s="43" customFormat="1" ht="49.5" hidden="1" customHeight="1" x14ac:dyDescent="0.25">
      <c r="A267" s="194"/>
      <c r="B267" s="234" t="s">
        <v>127</v>
      </c>
      <c r="C267" s="57" t="s">
        <v>128</v>
      </c>
      <c r="D267" s="46" t="s">
        <v>43</v>
      </c>
      <c r="E267" s="32" t="s">
        <v>58</v>
      </c>
      <c r="F267" s="8" t="s">
        <v>76</v>
      </c>
      <c r="G267" s="114"/>
      <c r="H267" s="50"/>
      <c r="I267" s="50">
        <v>401</v>
      </c>
      <c r="J267" s="50"/>
      <c r="K267" s="50"/>
      <c r="L267" s="10"/>
      <c r="M267" s="10"/>
      <c r="N267" s="8" t="s">
        <v>34</v>
      </c>
      <c r="O267" s="27"/>
      <c r="P267" s="84"/>
    </row>
    <row r="268" spans="1:16" s="20" customFormat="1" ht="45" hidden="1" x14ac:dyDescent="0.25">
      <c r="A268" s="8"/>
      <c r="B268" s="259" t="s">
        <v>84</v>
      </c>
      <c r="C268" s="57" t="s">
        <v>128</v>
      </c>
      <c r="D268" s="35" t="s">
        <v>43</v>
      </c>
      <c r="E268" s="32" t="s">
        <v>58</v>
      </c>
      <c r="F268" s="8" t="s">
        <v>76</v>
      </c>
      <c r="G268" s="44"/>
      <c r="H268" s="44"/>
      <c r="I268" s="50">
        <v>8.5</v>
      </c>
      <c r="J268" s="50">
        <v>80</v>
      </c>
      <c r="K268" s="44"/>
      <c r="L268" s="44"/>
      <c r="M268" s="44"/>
      <c r="N268" s="8" t="s">
        <v>34</v>
      </c>
      <c r="O268" s="27"/>
      <c r="P268" s="91"/>
    </row>
    <row r="269" spans="1:16" s="20" customFormat="1" ht="45" hidden="1" x14ac:dyDescent="0.25">
      <c r="A269" s="8"/>
      <c r="B269" s="259" t="s">
        <v>129</v>
      </c>
      <c r="C269" s="57" t="s">
        <v>128</v>
      </c>
      <c r="D269" s="35" t="s">
        <v>43</v>
      </c>
      <c r="E269" s="32" t="s">
        <v>58</v>
      </c>
      <c r="F269" s="8" t="s">
        <v>76</v>
      </c>
      <c r="G269" s="44"/>
      <c r="H269" s="44"/>
      <c r="I269" s="50">
        <v>133.5</v>
      </c>
      <c r="J269" s="44"/>
      <c r="K269" s="44"/>
      <c r="L269" s="44"/>
      <c r="M269" s="44"/>
      <c r="N269" s="8" t="s">
        <v>34</v>
      </c>
      <c r="O269" s="27"/>
      <c r="P269" s="91"/>
    </row>
    <row r="270" spans="1:16" s="43" customFormat="1" ht="45" hidden="1" x14ac:dyDescent="0.25">
      <c r="A270" s="8"/>
      <c r="B270" s="260" t="s">
        <v>85</v>
      </c>
      <c r="C270" s="57" t="s">
        <v>128</v>
      </c>
      <c r="D270" s="35" t="s">
        <v>43</v>
      </c>
      <c r="E270" s="32" t="s">
        <v>58</v>
      </c>
      <c r="F270" s="8" t="s">
        <v>76</v>
      </c>
      <c r="G270" s="156"/>
      <c r="H270" s="92"/>
      <c r="I270" s="92">
        <v>30</v>
      </c>
      <c r="J270" s="156"/>
      <c r="K270" s="156"/>
      <c r="L270" s="156"/>
      <c r="M270" s="156"/>
      <c r="N270" s="8" t="s">
        <v>34</v>
      </c>
      <c r="O270" s="192"/>
      <c r="P270" s="84"/>
    </row>
    <row r="271" spans="1:16" s="43" customFormat="1" ht="48" hidden="1" customHeight="1" x14ac:dyDescent="0.25">
      <c r="A271" s="8"/>
      <c r="B271" s="261" t="s">
        <v>86</v>
      </c>
      <c r="C271" s="36" t="s">
        <v>124</v>
      </c>
      <c r="D271" s="35" t="s">
        <v>43</v>
      </c>
      <c r="E271" s="32" t="s">
        <v>58</v>
      </c>
      <c r="F271" s="8" t="s">
        <v>76</v>
      </c>
      <c r="G271" s="156"/>
      <c r="H271" s="92">
        <v>388</v>
      </c>
      <c r="I271" s="92"/>
      <c r="J271" s="156"/>
      <c r="K271" s="156"/>
      <c r="L271" s="156"/>
      <c r="M271" s="156"/>
      <c r="N271" s="21" t="s">
        <v>34</v>
      </c>
      <c r="O271" s="192"/>
      <c r="P271" s="84"/>
    </row>
    <row r="272" spans="1:16" s="20" customFormat="1" ht="48" hidden="1" customHeight="1" x14ac:dyDescent="0.25">
      <c r="A272" s="8"/>
      <c r="B272" s="256" t="s">
        <v>87</v>
      </c>
      <c r="C272" s="19" t="s">
        <v>128</v>
      </c>
      <c r="D272" s="35" t="s">
        <v>43</v>
      </c>
      <c r="E272" s="32" t="s">
        <v>58</v>
      </c>
      <c r="F272" s="8" t="s">
        <v>76</v>
      </c>
      <c r="G272" s="92"/>
      <c r="H272" s="92"/>
      <c r="I272" s="92">
        <v>15</v>
      </c>
      <c r="J272" s="92">
        <v>18</v>
      </c>
      <c r="K272" s="92">
        <v>21</v>
      </c>
      <c r="L272" s="92">
        <v>26</v>
      </c>
      <c r="M272" s="92">
        <v>29</v>
      </c>
      <c r="N272" s="21" t="s">
        <v>34</v>
      </c>
      <c r="O272" s="27"/>
      <c r="P272" s="91"/>
    </row>
    <row r="273" spans="1:16" s="20" customFormat="1" ht="45" hidden="1" x14ac:dyDescent="0.25">
      <c r="A273" s="8"/>
      <c r="B273" s="256" t="s">
        <v>88</v>
      </c>
      <c r="C273" s="19" t="s">
        <v>128</v>
      </c>
      <c r="D273" s="35" t="s">
        <v>43</v>
      </c>
      <c r="E273" s="32" t="s">
        <v>58</v>
      </c>
      <c r="F273" s="8" t="s">
        <v>76</v>
      </c>
      <c r="G273" s="92"/>
      <c r="H273" s="92"/>
      <c r="I273" s="92">
        <v>10</v>
      </c>
      <c r="J273" s="92">
        <v>12</v>
      </c>
      <c r="K273" s="92">
        <v>15</v>
      </c>
      <c r="L273" s="92">
        <v>20</v>
      </c>
      <c r="M273" s="92">
        <v>25</v>
      </c>
      <c r="N273" s="21" t="s">
        <v>34</v>
      </c>
      <c r="O273" s="27"/>
      <c r="P273" s="91"/>
    </row>
    <row r="274" spans="1:16" s="20" customFormat="1" ht="45" hidden="1" x14ac:dyDescent="0.25">
      <c r="A274" s="194"/>
      <c r="B274" s="234" t="s">
        <v>89</v>
      </c>
      <c r="C274" s="19" t="s">
        <v>128</v>
      </c>
      <c r="D274" s="35" t="s">
        <v>43</v>
      </c>
      <c r="E274" s="32" t="s">
        <v>58</v>
      </c>
      <c r="F274" s="8" t="s">
        <v>76</v>
      </c>
      <c r="G274" s="50"/>
      <c r="H274" s="50"/>
      <c r="I274" s="50"/>
      <c r="J274" s="50"/>
      <c r="K274" s="50">
        <v>22</v>
      </c>
      <c r="L274" s="10"/>
      <c r="M274" s="10"/>
      <c r="N274" s="21" t="s">
        <v>34</v>
      </c>
      <c r="O274" s="27"/>
      <c r="P274" s="91"/>
    </row>
    <row r="275" spans="1:16" s="20" customFormat="1" ht="45" hidden="1" x14ac:dyDescent="0.25">
      <c r="A275" s="8"/>
      <c r="B275" s="256" t="s">
        <v>90</v>
      </c>
      <c r="C275" s="19" t="s">
        <v>128</v>
      </c>
      <c r="D275" s="35" t="s">
        <v>43</v>
      </c>
      <c r="E275" s="32" t="s">
        <v>58</v>
      </c>
      <c r="F275" s="8" t="s">
        <v>76</v>
      </c>
      <c r="G275" s="92"/>
      <c r="H275" s="92"/>
      <c r="I275" s="92">
        <v>13</v>
      </c>
      <c r="J275" s="92">
        <v>10</v>
      </c>
      <c r="K275" s="92">
        <v>15</v>
      </c>
      <c r="L275" s="92">
        <v>17</v>
      </c>
      <c r="M275" s="92">
        <v>26</v>
      </c>
      <c r="N275" s="21" t="s">
        <v>34</v>
      </c>
      <c r="O275" s="27"/>
      <c r="P275" s="91"/>
    </row>
    <row r="276" spans="1:16" s="20" customFormat="1" ht="45" hidden="1" x14ac:dyDescent="0.25">
      <c r="A276" s="194"/>
      <c r="B276" s="234" t="s">
        <v>91</v>
      </c>
      <c r="C276" s="19" t="s">
        <v>128</v>
      </c>
      <c r="D276" s="35" t="s">
        <v>43</v>
      </c>
      <c r="E276" s="32" t="s">
        <v>58</v>
      </c>
      <c r="F276" s="8" t="s">
        <v>76</v>
      </c>
      <c r="G276" s="50"/>
      <c r="H276" s="50"/>
      <c r="I276" s="50"/>
      <c r="J276" s="50"/>
      <c r="K276" s="50">
        <v>20</v>
      </c>
      <c r="L276" s="10"/>
      <c r="M276" s="10"/>
      <c r="N276" s="21" t="s">
        <v>34</v>
      </c>
      <c r="O276" s="27"/>
      <c r="P276" s="91"/>
    </row>
    <row r="277" spans="1:16" s="43" customFormat="1" ht="45" hidden="1" x14ac:dyDescent="0.25">
      <c r="A277" s="8"/>
      <c r="B277" s="256" t="s">
        <v>97</v>
      </c>
      <c r="C277" s="19" t="s">
        <v>128</v>
      </c>
      <c r="D277" s="35" t="s">
        <v>43</v>
      </c>
      <c r="E277" s="32" t="s">
        <v>58</v>
      </c>
      <c r="F277" s="8" t="s">
        <v>76</v>
      </c>
      <c r="G277" s="92"/>
      <c r="H277" s="92"/>
      <c r="I277" s="92">
        <v>21</v>
      </c>
      <c r="J277" s="92">
        <v>21</v>
      </c>
      <c r="K277" s="92">
        <v>25</v>
      </c>
      <c r="L277" s="92">
        <v>23</v>
      </c>
      <c r="M277" s="92">
        <v>24</v>
      </c>
      <c r="N277" s="21" t="s">
        <v>34</v>
      </c>
      <c r="O277" s="27"/>
      <c r="P277" s="84"/>
    </row>
    <row r="278" spans="1:16" s="43" customFormat="1" ht="45" hidden="1" x14ac:dyDescent="0.25">
      <c r="A278" s="8"/>
      <c r="B278" s="256" t="s">
        <v>98</v>
      </c>
      <c r="C278" s="19" t="s">
        <v>128</v>
      </c>
      <c r="D278" s="35" t="s">
        <v>43</v>
      </c>
      <c r="E278" s="32" t="s">
        <v>58</v>
      </c>
      <c r="F278" s="8" t="s">
        <v>76</v>
      </c>
      <c r="G278" s="92"/>
      <c r="H278" s="92"/>
      <c r="I278" s="92">
        <v>9</v>
      </c>
      <c r="J278" s="92">
        <v>12</v>
      </c>
      <c r="K278" s="92">
        <v>17</v>
      </c>
      <c r="L278" s="92">
        <v>26</v>
      </c>
      <c r="M278" s="92">
        <v>21</v>
      </c>
      <c r="N278" s="21" t="s">
        <v>34</v>
      </c>
      <c r="O278" s="27"/>
      <c r="P278" s="84"/>
    </row>
    <row r="279" spans="1:16" s="43" customFormat="1" ht="45" hidden="1" x14ac:dyDescent="0.25">
      <c r="A279" s="8"/>
      <c r="B279" s="234" t="s">
        <v>99</v>
      </c>
      <c r="C279" s="19" t="s">
        <v>128</v>
      </c>
      <c r="D279" s="35" t="s">
        <v>43</v>
      </c>
      <c r="E279" s="32" t="s">
        <v>58</v>
      </c>
      <c r="F279" s="8" t="s">
        <v>76</v>
      </c>
      <c r="G279" s="50"/>
      <c r="H279" s="50"/>
      <c r="I279" s="33"/>
      <c r="J279" s="50"/>
      <c r="K279" s="50">
        <v>27</v>
      </c>
      <c r="L279" s="10"/>
      <c r="M279" s="10"/>
      <c r="N279" s="21" t="s">
        <v>34</v>
      </c>
      <c r="O279" s="27"/>
      <c r="P279" s="84"/>
    </row>
    <row r="280" spans="1:16" s="43" customFormat="1" ht="45" hidden="1" x14ac:dyDescent="0.25">
      <c r="A280" s="8"/>
      <c r="B280" s="234" t="s">
        <v>100</v>
      </c>
      <c r="C280" s="19" t="s">
        <v>128</v>
      </c>
      <c r="D280" s="35" t="s">
        <v>43</v>
      </c>
      <c r="E280" s="32" t="s">
        <v>58</v>
      </c>
      <c r="F280" s="8" t="s">
        <v>76</v>
      </c>
      <c r="G280" s="50"/>
      <c r="H280" s="50"/>
      <c r="I280" s="50"/>
      <c r="J280" s="50"/>
      <c r="K280" s="50">
        <v>17.5</v>
      </c>
      <c r="L280" s="10"/>
      <c r="M280" s="10"/>
      <c r="N280" s="21" t="s">
        <v>34</v>
      </c>
      <c r="O280" s="27"/>
      <c r="P280" s="84"/>
    </row>
    <row r="281" spans="1:16" s="43" customFormat="1" ht="46.5" hidden="1" customHeight="1" x14ac:dyDescent="0.25">
      <c r="A281" s="8"/>
      <c r="B281" s="234" t="s">
        <v>101</v>
      </c>
      <c r="C281" s="19" t="s">
        <v>128</v>
      </c>
      <c r="D281" s="35" t="s">
        <v>43</v>
      </c>
      <c r="E281" s="32" t="s">
        <v>58</v>
      </c>
      <c r="F281" s="8" t="s">
        <v>76</v>
      </c>
      <c r="G281" s="50"/>
      <c r="H281" s="50"/>
      <c r="I281" s="50"/>
      <c r="J281" s="50">
        <v>27</v>
      </c>
      <c r="K281" s="50"/>
      <c r="L281" s="10"/>
      <c r="M281" s="10"/>
      <c r="N281" s="21" t="s">
        <v>34</v>
      </c>
      <c r="O281" s="27"/>
      <c r="P281" s="84"/>
    </row>
    <row r="282" spans="1:16" s="14" customFormat="1" ht="19.5" customHeight="1" x14ac:dyDescent="0.25">
      <c r="A282" s="404"/>
      <c r="B282" s="445" t="s">
        <v>334</v>
      </c>
      <c r="C282" s="408" t="s">
        <v>323</v>
      </c>
      <c r="D282" s="408" t="s">
        <v>185</v>
      </c>
      <c r="E282" s="22" t="s">
        <v>258</v>
      </c>
      <c r="F282" s="408" t="s">
        <v>164</v>
      </c>
      <c r="G282" s="8">
        <v>662</v>
      </c>
      <c r="H282" s="8">
        <v>652</v>
      </c>
      <c r="I282" s="8">
        <v>642</v>
      </c>
      <c r="J282" s="8">
        <v>584</v>
      </c>
      <c r="K282" s="8">
        <v>554</v>
      </c>
      <c r="L282" s="8">
        <v>525</v>
      </c>
      <c r="M282" s="8">
        <v>500</v>
      </c>
      <c r="N282" s="408" t="s">
        <v>175</v>
      </c>
      <c r="O282" s="284">
        <v>256113</v>
      </c>
      <c r="P282" s="89"/>
    </row>
    <row r="283" spans="1:16" s="14" customFormat="1" ht="23.25" customHeight="1" x14ac:dyDescent="0.25">
      <c r="A283" s="404"/>
      <c r="B283" s="446"/>
      <c r="C283" s="409"/>
      <c r="D283" s="409"/>
      <c r="E283" s="8" t="s">
        <v>188</v>
      </c>
      <c r="F283" s="409"/>
      <c r="G283" s="8">
        <v>24.8</v>
      </c>
      <c r="H283" s="8">
        <v>17.399999999999999</v>
      </c>
      <c r="I283" s="8">
        <v>17.2</v>
      </c>
      <c r="J283" s="8">
        <v>17.2</v>
      </c>
      <c r="K283" s="8">
        <v>17.2</v>
      </c>
      <c r="L283" s="8">
        <v>17.2</v>
      </c>
      <c r="M283" s="8">
        <v>17.2</v>
      </c>
      <c r="N283" s="409"/>
      <c r="O283" s="275"/>
      <c r="P283" s="89"/>
    </row>
    <row r="284" spans="1:16" s="14" customFormat="1" ht="30" x14ac:dyDescent="0.25">
      <c r="A284" s="404"/>
      <c r="B284" s="445" t="s">
        <v>335</v>
      </c>
      <c r="C284" s="408" t="s">
        <v>323</v>
      </c>
      <c r="D284" s="408" t="s">
        <v>185</v>
      </c>
      <c r="E284" s="22" t="s">
        <v>258</v>
      </c>
      <c r="F284" s="408" t="s">
        <v>164</v>
      </c>
      <c r="G284" s="157">
        <v>282</v>
      </c>
      <c r="H284" s="8">
        <v>282</v>
      </c>
      <c r="I284" s="8">
        <v>282</v>
      </c>
      <c r="J284" s="8">
        <v>283</v>
      </c>
      <c r="K284" s="8">
        <v>284</v>
      </c>
      <c r="L284" s="8">
        <v>285</v>
      </c>
      <c r="M284" s="8">
        <v>286</v>
      </c>
      <c r="N284" s="10"/>
      <c r="O284" s="285" t="s">
        <v>61</v>
      </c>
      <c r="P284" s="89"/>
    </row>
    <row r="285" spans="1:16" s="14" customFormat="1" x14ac:dyDescent="0.25">
      <c r="A285" s="404"/>
      <c r="B285" s="449"/>
      <c r="C285" s="409"/>
      <c r="D285" s="409"/>
      <c r="E285" s="8" t="s">
        <v>188</v>
      </c>
      <c r="F285" s="409"/>
      <c r="G285" s="157">
        <v>44.9</v>
      </c>
      <c r="H285" s="8">
        <v>62.5</v>
      </c>
      <c r="I285" s="8">
        <v>51.3</v>
      </c>
      <c r="J285" s="8">
        <v>52.5</v>
      </c>
      <c r="K285" s="8">
        <v>53.8</v>
      </c>
      <c r="L285" s="8">
        <v>53.8</v>
      </c>
      <c r="M285" s="8">
        <v>53.8</v>
      </c>
      <c r="N285" s="10" t="s">
        <v>175</v>
      </c>
      <c r="O285" s="285"/>
      <c r="P285" s="89"/>
    </row>
    <row r="286" spans="1:16" s="49" customFormat="1" ht="17.25" customHeight="1" x14ac:dyDescent="0.25">
      <c r="A286" s="18"/>
      <c r="B286" s="264" t="s">
        <v>176</v>
      </c>
      <c r="C286" s="240"/>
      <c r="D286" s="240"/>
      <c r="E286" s="240"/>
      <c r="F286" s="71"/>
      <c r="G286" s="107">
        <f>G287+G288+G289</f>
        <v>597.66359999999997</v>
      </c>
      <c r="H286" s="107">
        <f t="shared" ref="H286:M286" si="19">H287+H288+H289</f>
        <v>574.60270000000003</v>
      </c>
      <c r="I286" s="107">
        <f t="shared" si="19"/>
        <v>699.63529999999992</v>
      </c>
      <c r="J286" s="107">
        <f t="shared" si="19"/>
        <v>783.4353000000001</v>
      </c>
      <c r="K286" s="107">
        <f t="shared" si="19"/>
        <v>782.33530000000007</v>
      </c>
      <c r="L286" s="107">
        <f t="shared" si="19"/>
        <v>773.43529999999998</v>
      </c>
      <c r="M286" s="107">
        <f t="shared" si="19"/>
        <v>766.73530000000005</v>
      </c>
      <c r="N286" s="71"/>
      <c r="O286" s="219"/>
      <c r="P286" s="71"/>
    </row>
    <row r="287" spans="1:16" s="49" customFormat="1" ht="17.25" customHeight="1" x14ac:dyDescent="0.25">
      <c r="A287" s="18"/>
      <c r="B287" s="264" t="s">
        <v>37</v>
      </c>
      <c r="C287" s="240"/>
      <c r="D287" s="240"/>
      <c r="E287" s="240"/>
      <c r="F287" s="71"/>
      <c r="G287" s="107"/>
      <c r="H287" s="107"/>
      <c r="I287" s="107"/>
      <c r="J287" s="107"/>
      <c r="K287" s="107"/>
      <c r="L287" s="107"/>
      <c r="M287" s="107"/>
      <c r="N287" s="71"/>
      <c r="O287" s="219"/>
      <c r="P287" s="71"/>
    </row>
    <row r="288" spans="1:16" s="49" customFormat="1" ht="17.25" customHeight="1" x14ac:dyDescent="0.25">
      <c r="A288" s="18"/>
      <c r="B288" s="264" t="s">
        <v>175</v>
      </c>
      <c r="C288" s="240"/>
      <c r="D288" s="240"/>
      <c r="E288" s="240"/>
      <c r="F288" s="71"/>
      <c r="G288" s="107">
        <f t="shared" ref="G288:M288" si="20">G244+G246+G248+G250+G252+G255+G257+G283+G285</f>
        <v>597.66359999999997</v>
      </c>
      <c r="H288" s="107">
        <f t="shared" si="20"/>
        <v>574.60270000000003</v>
      </c>
      <c r="I288" s="107">
        <f t="shared" si="20"/>
        <v>699.63529999999992</v>
      </c>
      <c r="J288" s="107">
        <f t="shared" si="20"/>
        <v>783.4353000000001</v>
      </c>
      <c r="K288" s="107">
        <f t="shared" si="20"/>
        <v>782.33530000000007</v>
      </c>
      <c r="L288" s="107">
        <f t="shared" si="20"/>
        <v>773.43529999999998</v>
      </c>
      <c r="M288" s="107">
        <f t="shared" si="20"/>
        <v>766.73530000000005</v>
      </c>
      <c r="N288" s="71"/>
      <c r="O288" s="219"/>
      <c r="P288" s="71"/>
    </row>
    <row r="289" spans="1:16" s="49" customFormat="1" ht="17.25" customHeight="1" x14ac:dyDescent="0.25">
      <c r="A289" s="18"/>
      <c r="B289" s="264" t="s">
        <v>732</v>
      </c>
      <c r="C289" s="240"/>
      <c r="D289" s="240"/>
      <c r="E289" s="240"/>
      <c r="F289" s="71"/>
      <c r="G289" s="107"/>
      <c r="H289" s="107"/>
      <c r="I289" s="107"/>
      <c r="J289" s="107"/>
      <c r="K289" s="107"/>
      <c r="L289" s="107"/>
      <c r="M289" s="107"/>
      <c r="N289" s="71"/>
      <c r="O289" s="219"/>
      <c r="P289" s="71"/>
    </row>
    <row r="290" spans="1:16" s="14" customFormat="1" ht="76.5" customHeight="1" x14ac:dyDescent="0.25">
      <c r="A290" s="3">
        <v>27</v>
      </c>
      <c r="B290" s="251" t="s">
        <v>588</v>
      </c>
      <c r="C290" s="12" t="s">
        <v>336</v>
      </c>
      <c r="D290" s="12" t="s">
        <v>337</v>
      </c>
      <c r="E290" s="12" t="s">
        <v>1</v>
      </c>
      <c r="F290" s="3"/>
      <c r="G290" s="3">
        <v>59.2</v>
      </c>
      <c r="H290" s="3">
        <v>60.5</v>
      </c>
      <c r="I290" s="6">
        <v>61.7</v>
      </c>
      <c r="J290" s="120">
        <v>63</v>
      </c>
      <c r="K290" s="120">
        <v>64.2</v>
      </c>
      <c r="L290" s="120">
        <v>65.5</v>
      </c>
      <c r="M290" s="158">
        <v>65.5</v>
      </c>
      <c r="N290" s="86"/>
      <c r="O290" s="268"/>
      <c r="P290" s="94"/>
    </row>
    <row r="291" spans="1:16" s="61" customFormat="1" ht="15" customHeight="1" x14ac:dyDescent="0.25">
      <c r="A291" s="236"/>
      <c r="B291" s="430" t="s">
        <v>620</v>
      </c>
      <c r="C291" s="431"/>
      <c r="D291" s="431"/>
      <c r="E291" s="450"/>
      <c r="F291" s="450"/>
      <c r="G291" s="450"/>
      <c r="H291" s="450"/>
      <c r="I291" s="450"/>
      <c r="J291" s="450"/>
      <c r="K291" s="450"/>
      <c r="L291" s="450"/>
      <c r="M291" s="450"/>
      <c r="N291" s="431"/>
      <c r="O291" s="431"/>
      <c r="P291" s="432"/>
    </row>
    <row r="292" spans="1:16" s="11" customFormat="1" ht="75" x14ac:dyDescent="0.25">
      <c r="A292" s="18"/>
      <c r="B292" s="296" t="s">
        <v>775</v>
      </c>
      <c r="C292" s="19" t="s">
        <v>338</v>
      </c>
      <c r="D292" s="368" t="s">
        <v>185</v>
      </c>
      <c r="E292" s="8" t="s">
        <v>236</v>
      </c>
      <c r="F292" s="8" t="s">
        <v>216</v>
      </c>
      <c r="G292" s="159"/>
      <c r="H292" s="159"/>
      <c r="I292" s="164">
        <v>1</v>
      </c>
      <c r="J292" s="159">
        <v>1</v>
      </c>
      <c r="K292" s="159"/>
      <c r="L292" s="159"/>
      <c r="M292" s="8">
        <v>1</v>
      </c>
      <c r="N292" s="161"/>
      <c r="O292" s="269"/>
      <c r="P292" s="91"/>
    </row>
    <row r="293" spans="1:16" s="20" customFormat="1" ht="15" customHeight="1" x14ac:dyDescent="0.25">
      <c r="A293" s="439" t="s">
        <v>182</v>
      </c>
      <c r="B293" s="440"/>
      <c r="C293" s="440"/>
      <c r="D293" s="440"/>
      <c r="E293" s="440"/>
      <c r="F293" s="440"/>
      <c r="G293" s="440"/>
      <c r="H293" s="440"/>
      <c r="I293" s="440"/>
      <c r="J293" s="440"/>
      <c r="K293" s="440"/>
      <c r="L293" s="440"/>
      <c r="M293" s="440"/>
      <c r="N293" s="440"/>
      <c r="O293" s="440"/>
      <c r="P293" s="441"/>
    </row>
    <row r="294" spans="1:16" s="20" customFormat="1" ht="20.25" customHeight="1" x14ac:dyDescent="0.25">
      <c r="A294" s="524"/>
      <c r="B294" s="525" t="s">
        <v>340</v>
      </c>
      <c r="C294" s="455" t="s">
        <v>338</v>
      </c>
      <c r="D294" s="423" t="s">
        <v>185</v>
      </c>
      <c r="E294" s="8" t="s">
        <v>236</v>
      </c>
      <c r="F294" s="420" t="s">
        <v>216</v>
      </c>
      <c r="G294" s="162"/>
      <c r="H294" s="162"/>
      <c r="I294" s="162">
        <v>1</v>
      </c>
      <c r="J294" s="162">
        <v>1</v>
      </c>
      <c r="K294" s="162"/>
      <c r="L294" s="162"/>
      <c r="M294" s="162">
        <v>1</v>
      </c>
      <c r="N294" s="420" t="s">
        <v>776</v>
      </c>
      <c r="O294" s="27"/>
      <c r="P294" s="91"/>
    </row>
    <row r="295" spans="1:16" s="20" customFormat="1" ht="40.5" customHeight="1" x14ac:dyDescent="0.25">
      <c r="A295" s="524"/>
      <c r="B295" s="525"/>
      <c r="C295" s="455"/>
      <c r="D295" s="424"/>
      <c r="E295" s="19" t="s">
        <v>188</v>
      </c>
      <c r="F295" s="420"/>
      <c r="G295" s="163"/>
      <c r="H295" s="163">
        <f>H296+H297+H298+H299+H300</f>
        <v>190</v>
      </c>
      <c r="I295" s="163">
        <f>I296+I297+I298+I299+I300</f>
        <v>684.22699999999998</v>
      </c>
      <c r="J295" s="163">
        <f t="shared" ref="J295:M295" si="21">J296+J297+J298+J299+J300</f>
        <v>650</v>
      </c>
      <c r="K295" s="163">
        <f t="shared" si="21"/>
        <v>0</v>
      </c>
      <c r="L295" s="163">
        <f t="shared" si="21"/>
        <v>0</v>
      </c>
      <c r="M295" s="163">
        <f t="shared" si="21"/>
        <v>650</v>
      </c>
      <c r="N295" s="420"/>
      <c r="O295" s="27"/>
      <c r="P295" s="91"/>
    </row>
    <row r="296" spans="1:16" s="11" customFormat="1" ht="15" customHeight="1" x14ac:dyDescent="0.25">
      <c r="A296" s="412"/>
      <c r="B296" s="419" t="s">
        <v>341</v>
      </c>
      <c r="C296" s="420" t="s">
        <v>342</v>
      </c>
      <c r="D296" s="408" t="s">
        <v>185</v>
      </c>
      <c r="E296" s="427" t="s">
        <v>188</v>
      </c>
      <c r="F296" s="420" t="s">
        <v>216</v>
      </c>
      <c r="G296" s="41"/>
      <c r="H296" s="41">
        <v>190</v>
      </c>
      <c r="I296" s="41"/>
      <c r="J296" s="41"/>
      <c r="K296" s="41"/>
      <c r="L296" s="84"/>
      <c r="M296" s="84"/>
      <c r="N296" s="8" t="s">
        <v>37</v>
      </c>
      <c r="O296" s="27"/>
      <c r="P296" s="91"/>
    </row>
    <row r="297" spans="1:16" s="11" customFormat="1" x14ac:dyDescent="0.25">
      <c r="A297" s="412"/>
      <c r="B297" s="419"/>
      <c r="C297" s="420"/>
      <c r="D297" s="409"/>
      <c r="E297" s="427"/>
      <c r="F297" s="420"/>
      <c r="G297" s="41"/>
      <c r="H297" s="47"/>
      <c r="I297" s="41">
        <v>134.227</v>
      </c>
      <c r="J297" s="41"/>
      <c r="K297" s="41"/>
      <c r="L297" s="84"/>
      <c r="M297" s="84"/>
      <c r="N297" s="8" t="s">
        <v>175</v>
      </c>
      <c r="O297" s="27"/>
      <c r="P297" s="91"/>
    </row>
    <row r="298" spans="1:16" s="11" customFormat="1" ht="48.75" customHeight="1" x14ac:dyDescent="0.25">
      <c r="A298" s="194"/>
      <c r="B298" s="228" t="s">
        <v>343</v>
      </c>
      <c r="C298" s="8" t="s">
        <v>342</v>
      </c>
      <c r="D298" s="8" t="s">
        <v>185</v>
      </c>
      <c r="E298" s="10" t="s">
        <v>188</v>
      </c>
      <c r="F298" s="8" t="s">
        <v>216</v>
      </c>
      <c r="G298" s="41"/>
      <c r="H298" s="41"/>
      <c r="I298" s="41">
        <v>550</v>
      </c>
      <c r="J298" s="41"/>
      <c r="K298" s="41"/>
      <c r="L298" s="84"/>
      <c r="M298" s="84"/>
      <c r="N298" s="8" t="s">
        <v>175</v>
      </c>
      <c r="O298" s="27"/>
      <c r="P298" s="91"/>
    </row>
    <row r="299" spans="1:16" s="11" customFormat="1" ht="30" x14ac:dyDescent="0.25">
      <c r="A299" s="194"/>
      <c r="B299" s="228" t="s">
        <v>344</v>
      </c>
      <c r="C299" s="8" t="s">
        <v>342</v>
      </c>
      <c r="D299" s="8" t="s">
        <v>185</v>
      </c>
      <c r="E299" s="10" t="s">
        <v>188</v>
      </c>
      <c r="F299" s="8" t="s">
        <v>216</v>
      </c>
      <c r="G299" s="41"/>
      <c r="H299" s="41"/>
      <c r="I299" s="41"/>
      <c r="J299" s="41">
        <v>650</v>
      </c>
      <c r="K299" s="41"/>
      <c r="L299" s="84"/>
      <c r="M299" s="84"/>
      <c r="N299" s="8" t="s">
        <v>175</v>
      </c>
      <c r="O299" s="27"/>
      <c r="P299" s="91"/>
    </row>
    <row r="300" spans="1:16" s="11" customFormat="1" ht="30" x14ac:dyDescent="0.25">
      <c r="A300" s="194"/>
      <c r="B300" s="228" t="s">
        <v>345</v>
      </c>
      <c r="C300" s="8" t="s">
        <v>342</v>
      </c>
      <c r="D300" s="8" t="s">
        <v>185</v>
      </c>
      <c r="E300" s="10" t="s">
        <v>188</v>
      </c>
      <c r="F300" s="8" t="s">
        <v>216</v>
      </c>
      <c r="G300" s="41"/>
      <c r="H300" s="41"/>
      <c r="I300" s="41"/>
      <c r="J300" s="41"/>
      <c r="K300" s="41"/>
      <c r="L300" s="84"/>
      <c r="M300" s="155">
        <v>650</v>
      </c>
      <c r="N300" s="8" t="s">
        <v>175</v>
      </c>
      <c r="O300" s="27"/>
      <c r="P300" s="91"/>
    </row>
    <row r="301" spans="1:16" s="11" customFormat="1" ht="24" customHeight="1" x14ac:dyDescent="0.25">
      <c r="A301" s="418"/>
      <c r="B301" s="422" t="s">
        <v>346</v>
      </c>
      <c r="C301" s="420" t="s">
        <v>347</v>
      </c>
      <c r="D301" s="408" t="s">
        <v>185</v>
      </c>
      <c r="E301" s="8" t="s">
        <v>236</v>
      </c>
      <c r="F301" s="420" t="s">
        <v>339</v>
      </c>
      <c r="G301" s="162"/>
      <c r="H301" s="162"/>
      <c r="I301" s="162"/>
      <c r="J301" s="162">
        <v>1</v>
      </c>
      <c r="K301" s="162"/>
      <c r="L301" s="162"/>
      <c r="M301" s="162"/>
      <c r="N301" s="420" t="s">
        <v>175</v>
      </c>
      <c r="O301" s="286"/>
      <c r="P301" s="91"/>
    </row>
    <row r="302" spans="1:16" s="11" customFormat="1" ht="21" customHeight="1" x14ac:dyDescent="0.25">
      <c r="A302" s="418"/>
      <c r="B302" s="422"/>
      <c r="C302" s="420"/>
      <c r="D302" s="409"/>
      <c r="E302" s="10" t="s">
        <v>188</v>
      </c>
      <c r="F302" s="420"/>
      <c r="G302" s="163"/>
      <c r="H302" s="163"/>
      <c r="I302" s="163"/>
      <c r="J302" s="163">
        <f>J303</f>
        <v>790.6</v>
      </c>
      <c r="K302" s="163"/>
      <c r="L302" s="163"/>
      <c r="M302" s="163"/>
      <c r="N302" s="420"/>
      <c r="O302" s="27"/>
      <c r="P302" s="91"/>
    </row>
    <row r="303" spans="1:16" s="11" customFormat="1" x14ac:dyDescent="0.25">
      <c r="A303" s="194"/>
      <c r="B303" s="228" t="s">
        <v>348</v>
      </c>
      <c r="C303" s="48"/>
      <c r="D303" s="48"/>
      <c r="E303" s="10" t="s">
        <v>188</v>
      </c>
      <c r="F303" s="8"/>
      <c r="G303" s="50"/>
      <c r="H303" s="8"/>
      <c r="I303" s="8"/>
      <c r="J303" s="8">
        <v>790.6</v>
      </c>
      <c r="K303" s="50"/>
      <c r="L303" s="10"/>
      <c r="M303" s="10"/>
      <c r="N303" s="8" t="s">
        <v>175</v>
      </c>
      <c r="O303" s="27"/>
      <c r="P303" s="91"/>
    </row>
    <row r="304" spans="1:16" s="11" customFormat="1" ht="20.25" customHeight="1" x14ac:dyDescent="0.25">
      <c r="A304" s="421"/>
      <c r="B304" s="522" t="s">
        <v>777</v>
      </c>
      <c r="C304" s="523" t="s">
        <v>778</v>
      </c>
      <c r="D304" s="523" t="s">
        <v>185</v>
      </c>
      <c r="E304" s="8" t="s">
        <v>236</v>
      </c>
      <c r="F304" s="408" t="s">
        <v>165</v>
      </c>
      <c r="G304" s="137">
        <v>1</v>
      </c>
      <c r="H304" s="137">
        <v>6</v>
      </c>
      <c r="I304" s="137">
        <v>0</v>
      </c>
      <c r="J304" s="137">
        <v>4</v>
      </c>
      <c r="K304" s="137">
        <v>4</v>
      </c>
      <c r="L304" s="137">
        <v>4</v>
      </c>
      <c r="M304" s="137">
        <v>0</v>
      </c>
      <c r="N304" s="427" t="s">
        <v>175</v>
      </c>
      <c r="O304" s="269"/>
      <c r="P304" s="91"/>
    </row>
    <row r="305" spans="1:16" ht="24.75" customHeight="1" x14ac:dyDescent="0.25">
      <c r="A305" s="421"/>
      <c r="B305" s="522"/>
      <c r="C305" s="523"/>
      <c r="D305" s="523"/>
      <c r="E305" s="10" t="s">
        <v>188</v>
      </c>
      <c r="F305" s="409"/>
      <c r="G305" s="92">
        <v>10.628</v>
      </c>
      <c r="H305" s="92">
        <v>79.2</v>
      </c>
      <c r="I305" s="92">
        <v>0</v>
      </c>
      <c r="J305" s="92">
        <v>63.7</v>
      </c>
      <c r="K305" s="92">
        <v>65.5</v>
      </c>
      <c r="L305" s="92">
        <v>66.5</v>
      </c>
      <c r="M305" s="92">
        <v>0</v>
      </c>
      <c r="N305" s="427"/>
      <c r="O305" s="275"/>
    </row>
    <row r="306" spans="1:16" ht="20.25" customHeight="1" x14ac:dyDescent="0.25">
      <c r="A306" s="421"/>
      <c r="B306" s="522" t="s">
        <v>352</v>
      </c>
      <c r="C306" s="523" t="s">
        <v>778</v>
      </c>
      <c r="D306" s="523" t="s">
        <v>185</v>
      </c>
      <c r="E306" s="8" t="s">
        <v>236</v>
      </c>
      <c r="F306" s="408" t="s">
        <v>164</v>
      </c>
      <c r="G306" s="3"/>
      <c r="H306" s="3"/>
      <c r="I306" s="98">
        <v>1</v>
      </c>
      <c r="J306" s="3">
        <v>1</v>
      </c>
      <c r="K306" s="3"/>
      <c r="L306" s="3"/>
      <c r="M306" s="3"/>
      <c r="N306" s="427" t="s">
        <v>175</v>
      </c>
      <c r="O306" s="275"/>
    </row>
    <row r="307" spans="1:16" ht="43.5" customHeight="1" x14ac:dyDescent="0.25">
      <c r="A307" s="421"/>
      <c r="B307" s="522"/>
      <c r="C307" s="523"/>
      <c r="D307" s="523"/>
      <c r="E307" s="12" t="s">
        <v>166</v>
      </c>
      <c r="F307" s="409"/>
      <c r="G307" s="6"/>
      <c r="H307" s="6"/>
      <c r="I307" s="6">
        <v>18.399999999999999</v>
      </c>
      <c r="J307" s="6">
        <v>18.399999999999999</v>
      </c>
      <c r="K307" s="6"/>
      <c r="L307" s="6"/>
      <c r="M307" s="6"/>
      <c r="N307" s="427"/>
      <c r="O307" s="275"/>
    </row>
    <row r="308" spans="1:16" s="11" customFormat="1" ht="30" x14ac:dyDescent="0.25">
      <c r="A308" s="194"/>
      <c r="B308" s="228" t="s">
        <v>780</v>
      </c>
      <c r="C308" s="12" t="s">
        <v>778</v>
      </c>
      <c r="D308" s="8" t="s">
        <v>185</v>
      </c>
      <c r="E308" s="8" t="s">
        <v>58</v>
      </c>
      <c r="F308" s="8" t="s">
        <v>165</v>
      </c>
      <c r="G308" s="50"/>
      <c r="H308" s="50"/>
      <c r="I308" s="50">
        <v>18.399999999999999</v>
      </c>
      <c r="J308" s="50"/>
      <c r="K308" s="50"/>
      <c r="L308" s="10"/>
      <c r="M308" s="10"/>
      <c r="N308" s="8" t="s">
        <v>175</v>
      </c>
      <c r="O308" s="27"/>
      <c r="P308" s="91"/>
    </row>
    <row r="309" spans="1:16" s="11" customFormat="1" ht="30" x14ac:dyDescent="0.25">
      <c r="A309" s="194"/>
      <c r="B309" s="228" t="s">
        <v>779</v>
      </c>
      <c r="C309" s="12" t="s">
        <v>778</v>
      </c>
      <c r="D309" s="8" t="s">
        <v>185</v>
      </c>
      <c r="E309" s="8" t="s">
        <v>58</v>
      </c>
      <c r="F309" s="8" t="s">
        <v>165</v>
      </c>
      <c r="G309" s="50"/>
      <c r="H309" s="50"/>
      <c r="I309" s="50"/>
      <c r="J309" s="50">
        <v>18.399999999999999</v>
      </c>
      <c r="K309" s="50"/>
      <c r="L309" s="10"/>
      <c r="M309" s="10"/>
      <c r="N309" s="8" t="s">
        <v>175</v>
      </c>
      <c r="O309" s="27"/>
      <c r="P309" s="91"/>
    </row>
    <row r="310" spans="1:16" ht="75" x14ac:dyDescent="0.25">
      <c r="A310" s="7"/>
      <c r="B310" s="251" t="s">
        <v>353</v>
      </c>
      <c r="C310" s="12" t="s">
        <v>581</v>
      </c>
      <c r="D310" s="12" t="s">
        <v>185</v>
      </c>
      <c r="E310" s="8" t="s">
        <v>236</v>
      </c>
      <c r="F310" s="3" t="s">
        <v>164</v>
      </c>
      <c r="G310" s="159"/>
      <c r="H310" s="159"/>
      <c r="I310" s="164">
        <v>1</v>
      </c>
      <c r="J310" s="159"/>
      <c r="K310" s="159"/>
      <c r="L310" s="159"/>
      <c r="M310" s="187"/>
      <c r="N310" s="91"/>
      <c r="O310" s="275"/>
    </row>
    <row r="311" spans="1:16" s="14" customFormat="1" ht="15" customHeight="1" x14ac:dyDescent="0.25">
      <c r="A311" s="521" t="s">
        <v>182</v>
      </c>
      <c r="B311" s="521"/>
      <c r="C311" s="521"/>
      <c r="D311" s="521"/>
      <c r="E311" s="521"/>
      <c r="F311" s="521"/>
      <c r="G311" s="521"/>
      <c r="H311" s="521"/>
      <c r="I311" s="521"/>
      <c r="J311" s="521"/>
      <c r="K311" s="521"/>
      <c r="L311" s="521"/>
      <c r="M311" s="521"/>
      <c r="N311" s="521"/>
      <c r="O311" s="521"/>
      <c r="P311" s="521"/>
    </row>
    <row r="312" spans="1:16" s="11" customFormat="1" ht="24.75" customHeight="1" x14ac:dyDescent="0.25">
      <c r="A312" s="418"/>
      <c r="B312" s="419" t="s">
        <v>626</v>
      </c>
      <c r="C312" s="420" t="s">
        <v>309</v>
      </c>
      <c r="D312" s="408" t="s">
        <v>185</v>
      </c>
      <c r="E312" s="8" t="s">
        <v>236</v>
      </c>
      <c r="F312" s="420" t="s">
        <v>165</v>
      </c>
      <c r="G312" s="113"/>
      <c r="H312" s="113"/>
      <c r="I312" s="113">
        <v>1</v>
      </c>
      <c r="J312" s="113"/>
      <c r="K312" s="113"/>
      <c r="L312" s="113"/>
      <c r="M312" s="113"/>
      <c r="N312" s="420" t="s">
        <v>349</v>
      </c>
      <c r="O312" s="286"/>
      <c r="P312" s="91"/>
    </row>
    <row r="313" spans="1:16" s="11" customFormat="1" ht="28.5" customHeight="1" x14ac:dyDescent="0.25">
      <c r="A313" s="418"/>
      <c r="B313" s="419"/>
      <c r="C313" s="420"/>
      <c r="D313" s="409"/>
      <c r="E313" s="8" t="s">
        <v>188</v>
      </c>
      <c r="F313" s="420"/>
      <c r="G313" s="92"/>
      <c r="H313" s="92"/>
      <c r="I313" s="92">
        <f>I314</f>
        <v>35</v>
      </c>
      <c r="J313" s="92"/>
      <c r="K313" s="92"/>
      <c r="L313" s="92"/>
      <c r="M313" s="92"/>
      <c r="N313" s="420"/>
      <c r="O313" s="27"/>
      <c r="P313" s="91"/>
    </row>
    <row r="314" spans="1:16" s="20" customFormat="1" ht="38.25" customHeight="1" x14ac:dyDescent="0.25">
      <c r="A314" s="194"/>
      <c r="B314" s="234" t="s">
        <v>354</v>
      </c>
      <c r="C314" s="19" t="s">
        <v>782</v>
      </c>
      <c r="D314" s="19" t="s">
        <v>185</v>
      </c>
      <c r="E314" s="32" t="s">
        <v>188</v>
      </c>
      <c r="F314" s="8" t="s">
        <v>165</v>
      </c>
      <c r="G314" s="50"/>
      <c r="H314" s="50"/>
      <c r="I314" s="50">
        <v>35</v>
      </c>
      <c r="J314" s="50"/>
      <c r="K314" s="50"/>
      <c r="L314" s="84"/>
      <c r="M314" s="84"/>
      <c r="N314" s="8" t="s">
        <v>350</v>
      </c>
      <c r="O314" s="27"/>
      <c r="P314" s="91"/>
    </row>
    <row r="315" spans="1:16" ht="83.25" customHeight="1" x14ac:dyDescent="0.25">
      <c r="A315" s="7"/>
      <c r="B315" s="243" t="s">
        <v>781</v>
      </c>
      <c r="C315" s="12" t="s">
        <v>355</v>
      </c>
      <c r="D315" s="12" t="s">
        <v>185</v>
      </c>
      <c r="E315" s="8" t="s">
        <v>236</v>
      </c>
      <c r="F315" s="3" t="s">
        <v>164</v>
      </c>
      <c r="G315" s="159"/>
      <c r="H315" s="159"/>
      <c r="I315" s="164">
        <v>1</v>
      </c>
      <c r="J315" s="159"/>
      <c r="K315" s="159">
        <v>1</v>
      </c>
      <c r="L315" s="159"/>
      <c r="M315" s="3">
        <v>2</v>
      </c>
      <c r="N315" s="161"/>
      <c r="O315" s="275"/>
    </row>
    <row r="316" spans="1:16" s="14" customFormat="1" ht="15" customHeight="1" x14ac:dyDescent="0.25">
      <c r="A316" s="439" t="s">
        <v>182</v>
      </c>
      <c r="B316" s="440"/>
      <c r="C316" s="440"/>
      <c r="D316" s="440"/>
      <c r="E316" s="440"/>
      <c r="F316" s="440"/>
      <c r="G316" s="440"/>
      <c r="H316" s="440"/>
      <c r="I316" s="440"/>
      <c r="J316" s="440"/>
      <c r="K316" s="440"/>
      <c r="L316" s="440"/>
      <c r="M316" s="440"/>
      <c r="N316" s="440"/>
      <c r="O316" s="440"/>
      <c r="P316" s="441"/>
    </row>
    <row r="317" spans="1:16" s="20" customFormat="1" ht="22.5" customHeight="1" x14ac:dyDescent="0.25">
      <c r="A317" s="420"/>
      <c r="B317" s="508" t="s">
        <v>356</v>
      </c>
      <c r="C317" s="423" t="s">
        <v>788</v>
      </c>
      <c r="D317" s="423" t="s">
        <v>185</v>
      </c>
      <c r="E317" s="8" t="s">
        <v>236</v>
      </c>
      <c r="F317" s="408" t="s">
        <v>358</v>
      </c>
      <c r="G317" s="113"/>
      <c r="H317" s="113"/>
      <c r="I317" s="113"/>
      <c r="J317" s="113"/>
      <c r="K317" s="113"/>
      <c r="L317" s="113"/>
      <c r="M317" s="113">
        <v>2</v>
      </c>
      <c r="N317" s="408" t="s">
        <v>351</v>
      </c>
      <c r="O317" s="286"/>
      <c r="P317" s="91"/>
    </row>
    <row r="318" spans="1:16" s="20" customFormat="1" ht="33" customHeight="1" x14ac:dyDescent="0.25">
      <c r="A318" s="420"/>
      <c r="B318" s="509"/>
      <c r="C318" s="424"/>
      <c r="D318" s="424"/>
      <c r="E318" s="19" t="s">
        <v>166</v>
      </c>
      <c r="F318" s="409"/>
      <c r="G318" s="92"/>
      <c r="H318" s="92"/>
      <c r="I318" s="92"/>
      <c r="J318" s="92"/>
      <c r="K318" s="92"/>
      <c r="L318" s="92">
        <f>L319+L320</f>
        <v>12</v>
      </c>
      <c r="M318" s="92">
        <f>M319+M320</f>
        <v>750</v>
      </c>
      <c r="N318" s="409"/>
      <c r="O318" s="27"/>
      <c r="P318" s="91"/>
    </row>
    <row r="319" spans="1:16" s="11" customFormat="1" ht="30" x14ac:dyDescent="0.25">
      <c r="A319" s="194"/>
      <c r="B319" s="228" t="s">
        <v>783</v>
      </c>
      <c r="C319" s="19" t="s">
        <v>789</v>
      </c>
      <c r="D319" s="8" t="s">
        <v>185</v>
      </c>
      <c r="E319" s="10" t="s">
        <v>166</v>
      </c>
      <c r="F319" s="8" t="s">
        <v>165</v>
      </c>
      <c r="G319" s="50"/>
      <c r="H319" s="50"/>
      <c r="I319" s="50"/>
      <c r="J319" s="50"/>
      <c r="K319" s="84"/>
      <c r="L319" s="50">
        <v>7</v>
      </c>
      <c r="M319" s="50">
        <v>450</v>
      </c>
      <c r="N319" s="8" t="s">
        <v>175</v>
      </c>
      <c r="O319" s="27"/>
      <c r="P319" s="91"/>
    </row>
    <row r="320" spans="1:16" s="20" customFormat="1" ht="30" x14ac:dyDescent="0.25">
      <c r="A320" s="194"/>
      <c r="B320" s="234" t="s">
        <v>784</v>
      </c>
      <c r="C320" s="19" t="s">
        <v>789</v>
      </c>
      <c r="D320" s="19" t="s">
        <v>185</v>
      </c>
      <c r="E320" s="10" t="s">
        <v>166</v>
      </c>
      <c r="F320" s="8" t="s">
        <v>165</v>
      </c>
      <c r="G320" s="50"/>
      <c r="H320" s="50"/>
      <c r="I320" s="50"/>
      <c r="J320" s="50"/>
      <c r="K320" s="84"/>
      <c r="L320" s="50">
        <v>5</v>
      </c>
      <c r="M320" s="50">
        <v>300</v>
      </c>
      <c r="N320" s="8" t="s">
        <v>175</v>
      </c>
      <c r="O320" s="27"/>
      <c r="P320" s="91"/>
    </row>
    <row r="321" spans="1:16" s="20" customFormat="1" ht="15" customHeight="1" x14ac:dyDescent="0.25">
      <c r="A321" s="417"/>
      <c r="B321" s="519" t="s">
        <v>357</v>
      </c>
      <c r="C321" s="423" t="s">
        <v>785</v>
      </c>
      <c r="D321" s="423" t="s">
        <v>185</v>
      </c>
      <c r="E321" s="8" t="s">
        <v>236</v>
      </c>
      <c r="F321" s="408" t="s">
        <v>358</v>
      </c>
      <c r="G321" s="113"/>
      <c r="H321" s="113"/>
      <c r="I321" s="113">
        <v>1</v>
      </c>
      <c r="J321" s="113"/>
      <c r="K321" s="113">
        <v>1</v>
      </c>
      <c r="L321" s="113"/>
      <c r="M321" s="113"/>
      <c r="N321" s="408" t="s">
        <v>175</v>
      </c>
      <c r="O321" s="287"/>
      <c r="P321" s="91"/>
    </row>
    <row r="322" spans="1:16" s="20" customFormat="1" ht="36" customHeight="1" x14ac:dyDescent="0.25">
      <c r="A322" s="417"/>
      <c r="B322" s="520"/>
      <c r="C322" s="424"/>
      <c r="D322" s="424"/>
      <c r="E322" s="19" t="s">
        <v>166</v>
      </c>
      <c r="F322" s="409"/>
      <c r="G322" s="92">
        <f>G323+G324+G325+G326</f>
        <v>0</v>
      </c>
      <c r="H322" s="92">
        <f t="shared" ref="H322:M322" si="22">H323+H324+H325+H326</f>
        <v>305</v>
      </c>
      <c r="I322" s="92">
        <f t="shared" si="22"/>
        <v>150.5</v>
      </c>
      <c r="J322" s="92">
        <f t="shared" si="22"/>
        <v>5</v>
      </c>
      <c r="K322" s="92">
        <f t="shared" si="22"/>
        <v>150</v>
      </c>
      <c r="L322" s="92">
        <f t="shared" si="22"/>
        <v>0</v>
      </c>
      <c r="M322" s="92">
        <f t="shared" si="22"/>
        <v>0</v>
      </c>
      <c r="N322" s="409"/>
      <c r="O322" s="192"/>
      <c r="P322" s="91"/>
    </row>
    <row r="323" spans="1:16" s="20" customFormat="1" ht="60" x14ac:dyDescent="0.25">
      <c r="A323" s="194"/>
      <c r="B323" s="297" t="s">
        <v>359</v>
      </c>
      <c r="C323" s="19" t="s">
        <v>785</v>
      </c>
      <c r="D323" s="19" t="s">
        <v>185</v>
      </c>
      <c r="E323" s="32" t="s">
        <v>166</v>
      </c>
      <c r="F323" s="8" t="s">
        <v>165</v>
      </c>
      <c r="G323" s="31"/>
      <c r="H323" s="31"/>
      <c r="I323" s="31">
        <v>90.2</v>
      </c>
      <c r="J323" s="50"/>
      <c r="K323" s="50"/>
      <c r="L323" s="10"/>
      <c r="M323" s="10"/>
      <c r="N323" s="8" t="s">
        <v>175</v>
      </c>
      <c r="O323" s="27"/>
      <c r="P323" s="91"/>
    </row>
    <row r="324" spans="1:16" s="20" customFormat="1" ht="62.25" customHeight="1" x14ac:dyDescent="0.25">
      <c r="A324" s="194"/>
      <c r="B324" s="234" t="s">
        <v>360</v>
      </c>
      <c r="C324" s="19" t="s">
        <v>785</v>
      </c>
      <c r="D324" s="19" t="s">
        <v>185</v>
      </c>
      <c r="E324" s="32" t="s">
        <v>166</v>
      </c>
      <c r="F324" s="8" t="s">
        <v>165</v>
      </c>
      <c r="G324" s="31"/>
      <c r="H324" s="31">
        <v>305</v>
      </c>
      <c r="I324" s="50"/>
      <c r="J324" s="50"/>
      <c r="K324" s="50"/>
      <c r="L324" s="10"/>
      <c r="M324" s="10"/>
      <c r="N324" s="8" t="s">
        <v>175</v>
      </c>
      <c r="O324" s="27"/>
      <c r="P324" s="91"/>
    </row>
    <row r="325" spans="1:16" s="20" customFormat="1" ht="30" x14ac:dyDescent="0.25">
      <c r="A325" s="194"/>
      <c r="B325" s="234" t="s">
        <v>361</v>
      </c>
      <c r="C325" s="19" t="s">
        <v>785</v>
      </c>
      <c r="D325" s="19" t="s">
        <v>185</v>
      </c>
      <c r="E325" s="32" t="s">
        <v>166</v>
      </c>
      <c r="F325" s="8" t="s">
        <v>165</v>
      </c>
      <c r="G325" s="31"/>
      <c r="H325" s="31"/>
      <c r="I325" s="50">
        <v>60.3</v>
      </c>
      <c r="J325" s="50"/>
      <c r="K325" s="50"/>
      <c r="L325" s="10"/>
      <c r="M325" s="10"/>
      <c r="N325" s="8" t="s">
        <v>175</v>
      </c>
      <c r="O325" s="27"/>
      <c r="P325" s="91"/>
    </row>
    <row r="326" spans="1:16" s="20" customFormat="1" ht="50.25" customHeight="1" x14ac:dyDescent="0.25">
      <c r="A326" s="194"/>
      <c r="B326" s="234" t="s">
        <v>786</v>
      </c>
      <c r="C326" s="19" t="s">
        <v>785</v>
      </c>
      <c r="D326" s="19" t="s">
        <v>185</v>
      </c>
      <c r="E326" s="32" t="s">
        <v>166</v>
      </c>
      <c r="F326" s="8" t="s">
        <v>165</v>
      </c>
      <c r="G326" s="50"/>
      <c r="H326" s="50"/>
      <c r="I326" s="50"/>
      <c r="J326" s="50">
        <v>5</v>
      </c>
      <c r="K326" s="50">
        <v>150</v>
      </c>
      <c r="L326" s="10"/>
      <c r="M326" s="10"/>
      <c r="N326" s="8" t="s">
        <v>175</v>
      </c>
      <c r="O326" s="27"/>
      <c r="P326" s="91"/>
    </row>
    <row r="327" spans="1:16" ht="45" x14ac:dyDescent="0.25">
      <c r="A327" s="70"/>
      <c r="B327" s="301" t="s">
        <v>787</v>
      </c>
      <c r="C327" s="19" t="s">
        <v>785</v>
      </c>
      <c r="D327" s="191" t="s">
        <v>185</v>
      </c>
      <c r="E327" s="12" t="s">
        <v>166</v>
      </c>
      <c r="F327" s="190" t="s">
        <v>164</v>
      </c>
      <c r="G327" s="6">
        <v>35.4</v>
      </c>
      <c r="H327" s="6">
        <v>32.200000000000003</v>
      </c>
      <c r="I327" s="6">
        <v>0</v>
      </c>
      <c r="J327" s="6">
        <v>0</v>
      </c>
      <c r="K327" s="6">
        <v>24.9</v>
      </c>
      <c r="L327" s="6">
        <v>24.9</v>
      </c>
      <c r="M327" s="6">
        <v>24.9</v>
      </c>
      <c r="N327" s="26" t="s">
        <v>175</v>
      </c>
      <c r="O327" s="275"/>
    </row>
    <row r="328" spans="1:16" ht="83.25" customHeight="1" x14ac:dyDescent="0.25">
      <c r="A328" s="7"/>
      <c r="B328" s="251" t="s">
        <v>362</v>
      </c>
      <c r="C328" s="19" t="s">
        <v>785</v>
      </c>
      <c r="D328" s="17" t="s">
        <v>185</v>
      </c>
      <c r="E328" s="12" t="s">
        <v>236</v>
      </c>
      <c r="F328" s="3" t="s">
        <v>164</v>
      </c>
      <c r="G328" s="159"/>
      <c r="H328" s="159"/>
      <c r="I328" s="164">
        <v>1</v>
      </c>
      <c r="J328" s="159"/>
      <c r="K328" s="159"/>
      <c r="L328" s="159"/>
      <c r="M328" s="3"/>
      <c r="N328" s="161"/>
      <c r="O328" s="275"/>
    </row>
    <row r="329" spans="1:16" s="14" customFormat="1" ht="15" customHeight="1" x14ac:dyDescent="0.25">
      <c r="A329" s="439" t="s">
        <v>182</v>
      </c>
      <c r="B329" s="440"/>
      <c r="C329" s="440"/>
      <c r="D329" s="440"/>
      <c r="E329" s="440"/>
      <c r="F329" s="440"/>
      <c r="G329" s="440"/>
      <c r="H329" s="440"/>
      <c r="I329" s="440"/>
      <c r="J329" s="440"/>
      <c r="K329" s="440"/>
      <c r="L329" s="440"/>
      <c r="M329" s="440"/>
      <c r="N329" s="440"/>
      <c r="O329" s="440"/>
      <c r="P329" s="441"/>
    </row>
    <row r="330" spans="1:16" ht="32.25" customHeight="1" x14ac:dyDescent="0.25">
      <c r="A330" s="421"/>
      <c r="B330" s="445" t="s">
        <v>363</v>
      </c>
      <c r="C330" s="512" t="s">
        <v>580</v>
      </c>
      <c r="D330" s="425" t="s">
        <v>185</v>
      </c>
      <c r="E330" s="12" t="s">
        <v>236</v>
      </c>
      <c r="F330" s="405" t="s">
        <v>164</v>
      </c>
      <c r="G330" s="3"/>
      <c r="H330" s="3"/>
      <c r="I330" s="98">
        <v>1</v>
      </c>
      <c r="J330" s="3"/>
      <c r="K330" s="3"/>
      <c r="L330" s="3"/>
      <c r="M330" s="3"/>
      <c r="N330" s="408" t="s">
        <v>175</v>
      </c>
      <c r="O330" s="275"/>
    </row>
    <row r="331" spans="1:16" ht="32.25" customHeight="1" x14ac:dyDescent="0.25">
      <c r="A331" s="421"/>
      <c r="B331" s="446"/>
      <c r="C331" s="513"/>
      <c r="D331" s="426"/>
      <c r="E331" s="12" t="s">
        <v>166</v>
      </c>
      <c r="F331" s="406"/>
      <c r="G331" s="6"/>
      <c r="H331" s="6"/>
      <c r="I331" s="6">
        <v>30</v>
      </c>
      <c r="J331" s="6"/>
      <c r="K331" s="6"/>
      <c r="L331" s="6"/>
      <c r="M331" s="90"/>
      <c r="N331" s="409"/>
      <c r="O331" s="275"/>
    </row>
    <row r="332" spans="1:16" s="14" customFormat="1" ht="81.75" customHeight="1" x14ac:dyDescent="0.25">
      <c r="A332" s="7"/>
      <c r="B332" s="298" t="s">
        <v>364</v>
      </c>
      <c r="C332" s="191" t="s">
        <v>365</v>
      </c>
      <c r="D332" s="191" t="s">
        <v>185</v>
      </c>
      <c r="E332" s="191" t="s">
        <v>236</v>
      </c>
      <c r="F332" s="190" t="s">
        <v>164</v>
      </c>
      <c r="G332" s="165"/>
      <c r="H332" s="165"/>
      <c r="I332" s="166">
        <v>2</v>
      </c>
      <c r="J332" s="165"/>
      <c r="K332" s="165">
        <v>1</v>
      </c>
      <c r="L332" s="165"/>
      <c r="M332" s="369">
        <v>1</v>
      </c>
      <c r="N332" s="167"/>
      <c r="O332" s="288"/>
      <c r="P332" s="89"/>
    </row>
    <row r="333" spans="1:16" s="14" customFormat="1" x14ac:dyDescent="0.25">
      <c r="A333" s="439" t="s">
        <v>182</v>
      </c>
      <c r="B333" s="440"/>
      <c r="C333" s="440"/>
      <c r="D333" s="440"/>
      <c r="E333" s="440"/>
      <c r="F333" s="440"/>
      <c r="G333" s="440"/>
      <c r="H333" s="440"/>
      <c r="I333" s="440"/>
      <c r="J333" s="440"/>
      <c r="K333" s="440"/>
      <c r="L333" s="440"/>
      <c r="M333" s="440"/>
      <c r="N333" s="440"/>
      <c r="O333" s="440"/>
      <c r="P333" s="441"/>
    </row>
    <row r="334" spans="1:16" ht="33.75" customHeight="1" x14ac:dyDescent="0.25">
      <c r="A334" s="421"/>
      <c r="B334" s="410" t="s">
        <v>790</v>
      </c>
      <c r="C334" s="423" t="s">
        <v>791</v>
      </c>
      <c r="D334" s="405" t="s">
        <v>185</v>
      </c>
      <c r="E334" s="3" t="s">
        <v>236</v>
      </c>
      <c r="F334" s="405" t="s">
        <v>164</v>
      </c>
      <c r="G334" s="101"/>
      <c r="H334" s="8"/>
      <c r="I334" s="113">
        <v>2</v>
      </c>
      <c r="J334" s="8"/>
      <c r="K334" s="8">
        <v>1</v>
      </c>
      <c r="L334" s="8"/>
      <c r="M334" s="27">
        <v>1</v>
      </c>
      <c r="N334" s="395" t="s">
        <v>175</v>
      </c>
      <c r="O334" s="275"/>
    </row>
    <row r="335" spans="1:16" ht="30" customHeight="1" x14ac:dyDescent="0.25">
      <c r="A335" s="421"/>
      <c r="B335" s="437"/>
      <c r="C335" s="424"/>
      <c r="D335" s="406"/>
      <c r="E335" s="3" t="s">
        <v>166</v>
      </c>
      <c r="F335" s="406"/>
      <c r="G335" s="156"/>
      <c r="H335" s="92"/>
      <c r="I335" s="92">
        <f>I336+I337+I338+I339</f>
        <v>4.5</v>
      </c>
      <c r="J335" s="92"/>
      <c r="K335" s="92">
        <f>K336+K337+K338+K339</f>
        <v>49</v>
      </c>
      <c r="L335" s="92"/>
      <c r="M335" s="92">
        <f>M336+M337+M338+M339</f>
        <v>60</v>
      </c>
      <c r="N335" s="396"/>
      <c r="O335" s="275"/>
    </row>
    <row r="336" spans="1:16" s="14" customFormat="1" ht="41.25" customHeight="1" x14ac:dyDescent="0.25">
      <c r="A336" s="70"/>
      <c r="B336" s="299" t="s">
        <v>366</v>
      </c>
      <c r="C336" s="181" t="s">
        <v>367</v>
      </c>
      <c r="D336" s="190" t="s">
        <v>185</v>
      </c>
      <c r="E336" s="3" t="s">
        <v>166</v>
      </c>
      <c r="F336" s="182" t="s">
        <v>164</v>
      </c>
      <c r="G336" s="6"/>
      <c r="H336" s="92"/>
      <c r="I336" s="92">
        <v>2.5</v>
      </c>
      <c r="J336" s="92"/>
      <c r="K336" s="92"/>
      <c r="L336" s="92"/>
      <c r="M336" s="92"/>
      <c r="N336" s="45" t="s">
        <v>175</v>
      </c>
      <c r="O336" s="275"/>
      <c r="P336" s="89"/>
    </row>
    <row r="337" spans="1:16" s="14" customFormat="1" ht="30" x14ac:dyDescent="0.25">
      <c r="A337" s="70"/>
      <c r="B337" s="299" t="s">
        <v>368</v>
      </c>
      <c r="C337" s="181" t="s">
        <v>367</v>
      </c>
      <c r="D337" s="190" t="s">
        <v>185</v>
      </c>
      <c r="E337" s="3" t="s">
        <v>166</v>
      </c>
      <c r="F337" s="182" t="s">
        <v>164</v>
      </c>
      <c r="G337" s="6"/>
      <c r="H337" s="6"/>
      <c r="I337" s="6">
        <v>2</v>
      </c>
      <c r="J337" s="6"/>
      <c r="K337" s="6"/>
      <c r="L337" s="6"/>
      <c r="M337" s="6"/>
      <c r="N337" s="45" t="s">
        <v>175</v>
      </c>
      <c r="O337" s="275"/>
      <c r="P337" s="89"/>
    </row>
    <row r="338" spans="1:16" s="14" customFormat="1" ht="45" x14ac:dyDescent="0.25">
      <c r="A338" s="70"/>
      <c r="B338" s="299" t="s">
        <v>369</v>
      </c>
      <c r="C338" s="181" t="s">
        <v>367</v>
      </c>
      <c r="D338" s="190" t="s">
        <v>185</v>
      </c>
      <c r="E338" s="3" t="s">
        <v>166</v>
      </c>
      <c r="F338" s="182" t="s">
        <v>164</v>
      </c>
      <c r="G338" s="6"/>
      <c r="H338" s="6"/>
      <c r="I338" s="6"/>
      <c r="J338" s="6"/>
      <c r="K338" s="6">
        <v>49</v>
      </c>
      <c r="L338" s="6"/>
      <c r="M338" s="6"/>
      <c r="N338" s="45" t="s">
        <v>175</v>
      </c>
      <c r="O338" s="275"/>
      <c r="P338" s="89"/>
    </row>
    <row r="339" spans="1:16" s="14" customFormat="1" ht="30" x14ac:dyDescent="0.25">
      <c r="A339" s="70"/>
      <c r="B339" s="299" t="s">
        <v>589</v>
      </c>
      <c r="C339" s="181" t="s">
        <v>367</v>
      </c>
      <c r="D339" s="190" t="s">
        <v>185</v>
      </c>
      <c r="E339" s="3" t="s">
        <v>166</v>
      </c>
      <c r="F339" s="182" t="s">
        <v>164</v>
      </c>
      <c r="G339" s="6"/>
      <c r="H339" s="6"/>
      <c r="I339" s="6"/>
      <c r="J339" s="6"/>
      <c r="K339" s="6"/>
      <c r="L339" s="6"/>
      <c r="M339" s="6">
        <v>60</v>
      </c>
      <c r="N339" s="45" t="s">
        <v>175</v>
      </c>
      <c r="O339" s="275"/>
      <c r="P339" s="89"/>
    </row>
    <row r="340" spans="1:16" ht="78" customHeight="1" x14ac:dyDescent="0.25">
      <c r="A340" s="7"/>
      <c r="B340" s="243" t="s">
        <v>590</v>
      </c>
      <c r="C340" s="3" t="s">
        <v>579</v>
      </c>
      <c r="D340" s="190" t="s">
        <v>185</v>
      </c>
      <c r="E340" s="3" t="s">
        <v>236</v>
      </c>
      <c r="F340" s="3" t="s">
        <v>164</v>
      </c>
      <c r="G340" s="159"/>
      <c r="H340" s="220"/>
      <c r="I340" s="164">
        <v>1</v>
      </c>
      <c r="J340" s="160"/>
      <c r="K340" s="160"/>
      <c r="L340" s="220"/>
      <c r="M340" s="82">
        <v>2</v>
      </c>
      <c r="N340" s="161"/>
      <c r="O340" s="275"/>
    </row>
    <row r="341" spans="1:16" s="14" customFormat="1" ht="15" customHeight="1" x14ac:dyDescent="0.25">
      <c r="A341" s="439" t="s">
        <v>182</v>
      </c>
      <c r="B341" s="440"/>
      <c r="C341" s="440"/>
      <c r="D341" s="440"/>
      <c r="E341" s="440"/>
      <c r="F341" s="440"/>
      <c r="G341" s="440"/>
      <c r="H341" s="440"/>
      <c r="I341" s="440"/>
      <c r="J341" s="440"/>
      <c r="K341" s="440"/>
      <c r="L341" s="440"/>
      <c r="M341" s="440"/>
      <c r="N341" s="440"/>
      <c r="O341" s="440"/>
      <c r="P341" s="441"/>
    </row>
    <row r="342" spans="1:16" s="20" customFormat="1" ht="25.5" customHeight="1" x14ac:dyDescent="0.25">
      <c r="A342" s="420"/>
      <c r="B342" s="508" t="s">
        <v>370</v>
      </c>
      <c r="C342" s="425" t="s">
        <v>793</v>
      </c>
      <c r="D342" s="423" t="s">
        <v>185</v>
      </c>
      <c r="E342" s="19" t="s">
        <v>236</v>
      </c>
      <c r="F342" s="408" t="s">
        <v>216</v>
      </c>
      <c r="G342" s="8"/>
      <c r="H342" s="8"/>
      <c r="I342" s="8">
        <v>1</v>
      </c>
      <c r="J342" s="8"/>
      <c r="K342" s="8"/>
      <c r="L342" s="8"/>
      <c r="M342" s="8">
        <v>2</v>
      </c>
      <c r="N342" s="408" t="s">
        <v>351</v>
      </c>
      <c r="O342" s="286"/>
      <c r="P342" s="91"/>
    </row>
    <row r="343" spans="1:16" s="20" customFormat="1" ht="25.5" customHeight="1" x14ac:dyDescent="0.25">
      <c r="A343" s="420"/>
      <c r="B343" s="509"/>
      <c r="C343" s="426"/>
      <c r="D343" s="424"/>
      <c r="E343" s="19" t="s">
        <v>371</v>
      </c>
      <c r="F343" s="409"/>
      <c r="G343" s="92"/>
      <c r="H343" s="92">
        <f t="shared" ref="H343:M343" si="23">H344+H345+H346+H347+H348+H349</f>
        <v>221.39999999999998</v>
      </c>
      <c r="I343" s="92">
        <f t="shared" si="23"/>
        <v>1041.7830000000001</v>
      </c>
      <c r="J343" s="92">
        <f t="shared" si="23"/>
        <v>0</v>
      </c>
      <c r="K343" s="92">
        <f t="shared" si="23"/>
        <v>4</v>
      </c>
      <c r="L343" s="92">
        <f t="shared" si="23"/>
        <v>257</v>
      </c>
      <c r="M343" s="92">
        <f t="shared" si="23"/>
        <v>650</v>
      </c>
      <c r="N343" s="409"/>
      <c r="O343" s="27"/>
      <c r="P343" s="91"/>
    </row>
    <row r="344" spans="1:16" s="20" customFormat="1" ht="25.5" customHeight="1" x14ac:dyDescent="0.25">
      <c r="A344" s="412"/>
      <c r="B344" s="445" t="s">
        <v>372</v>
      </c>
      <c r="C344" s="425" t="s">
        <v>793</v>
      </c>
      <c r="D344" s="423" t="s">
        <v>185</v>
      </c>
      <c r="E344" s="423" t="s">
        <v>371</v>
      </c>
      <c r="F344" s="408" t="s">
        <v>216</v>
      </c>
      <c r="G344" s="50"/>
      <c r="H344" s="50">
        <v>95.1</v>
      </c>
      <c r="I344" s="50">
        <v>224.9</v>
      </c>
      <c r="J344" s="50"/>
      <c r="K344" s="50"/>
      <c r="L344" s="221"/>
      <c r="M344" s="221"/>
      <c r="N344" s="8" t="s">
        <v>37</v>
      </c>
      <c r="O344" s="27"/>
      <c r="P344" s="91"/>
    </row>
    <row r="345" spans="1:16" s="20" customFormat="1" ht="21.75" customHeight="1" x14ac:dyDescent="0.25">
      <c r="A345" s="412"/>
      <c r="B345" s="446"/>
      <c r="C345" s="426"/>
      <c r="D345" s="424"/>
      <c r="E345" s="424"/>
      <c r="F345" s="409"/>
      <c r="G345" s="50"/>
      <c r="H345" s="50">
        <v>126.3</v>
      </c>
      <c r="I345" s="31">
        <v>816.88300000000004</v>
      </c>
      <c r="J345" s="50"/>
      <c r="K345" s="50"/>
      <c r="L345" s="221"/>
      <c r="M345" s="221"/>
      <c r="N345" s="8" t="s">
        <v>175</v>
      </c>
      <c r="O345" s="27"/>
      <c r="P345" s="91"/>
    </row>
    <row r="346" spans="1:16" s="20" customFormat="1" ht="25.5" customHeight="1" x14ac:dyDescent="0.25">
      <c r="A346" s="412"/>
      <c r="B346" s="445" t="s">
        <v>373</v>
      </c>
      <c r="C346" s="425" t="s">
        <v>793</v>
      </c>
      <c r="D346" s="423" t="s">
        <v>185</v>
      </c>
      <c r="E346" s="423" t="s">
        <v>371</v>
      </c>
      <c r="F346" s="408" t="s">
        <v>216</v>
      </c>
      <c r="G346" s="50"/>
      <c r="H346" s="50"/>
      <c r="I346" s="222"/>
      <c r="J346" s="222"/>
      <c r="K346" s="50"/>
      <c r="L346" s="50"/>
      <c r="M346" s="50">
        <v>450</v>
      </c>
      <c r="N346" s="8" t="s">
        <v>175</v>
      </c>
      <c r="O346" s="27"/>
      <c r="P346" s="91"/>
    </row>
    <row r="347" spans="1:16" s="20" customFormat="1" x14ac:dyDescent="0.25">
      <c r="A347" s="412"/>
      <c r="B347" s="446"/>
      <c r="C347" s="426"/>
      <c r="D347" s="424"/>
      <c r="E347" s="424"/>
      <c r="F347" s="409"/>
      <c r="G347" s="50"/>
      <c r="H347" s="50"/>
      <c r="I347" s="222"/>
      <c r="J347" s="222"/>
      <c r="K347" s="50"/>
      <c r="L347" s="50">
        <v>7</v>
      </c>
      <c r="M347" s="50"/>
      <c r="N347" s="8" t="s">
        <v>175</v>
      </c>
      <c r="O347" s="27"/>
      <c r="P347" s="91"/>
    </row>
    <row r="348" spans="1:16" s="20" customFormat="1" ht="25.5" customHeight="1" x14ac:dyDescent="0.25">
      <c r="A348" s="412"/>
      <c r="B348" s="445" t="s">
        <v>792</v>
      </c>
      <c r="C348" s="425" t="s">
        <v>793</v>
      </c>
      <c r="D348" s="423" t="s">
        <v>185</v>
      </c>
      <c r="E348" s="423" t="s">
        <v>371</v>
      </c>
      <c r="F348" s="408" t="s">
        <v>216</v>
      </c>
      <c r="G348" s="50"/>
      <c r="H348" s="31"/>
      <c r="I348" s="222"/>
      <c r="J348" s="222"/>
      <c r="K348" s="50"/>
      <c r="L348" s="50">
        <v>250</v>
      </c>
      <c r="M348" s="50">
        <v>200</v>
      </c>
      <c r="N348" s="8" t="s">
        <v>175</v>
      </c>
      <c r="O348" s="27"/>
      <c r="P348" s="91"/>
    </row>
    <row r="349" spans="1:16" s="20" customFormat="1" ht="18" customHeight="1" x14ac:dyDescent="0.25">
      <c r="A349" s="412"/>
      <c r="B349" s="446"/>
      <c r="C349" s="426"/>
      <c r="D349" s="424"/>
      <c r="E349" s="424"/>
      <c r="F349" s="409"/>
      <c r="G349" s="50"/>
      <c r="H349" s="31"/>
      <c r="I349" s="222"/>
      <c r="J349" s="222"/>
      <c r="K349" s="50">
        <v>4</v>
      </c>
      <c r="L349" s="50"/>
      <c r="M349" s="50"/>
      <c r="N349" s="8" t="s">
        <v>175</v>
      </c>
      <c r="O349" s="27"/>
      <c r="P349" s="91"/>
    </row>
    <row r="350" spans="1:16" ht="83.25" customHeight="1" x14ac:dyDescent="0.25">
      <c r="A350" s="7"/>
      <c r="B350" s="251" t="s">
        <v>796</v>
      </c>
      <c r="C350" s="12" t="s">
        <v>374</v>
      </c>
      <c r="D350" s="190" t="s">
        <v>185</v>
      </c>
      <c r="E350" s="12" t="s">
        <v>35</v>
      </c>
      <c r="F350" s="3" t="s">
        <v>164</v>
      </c>
      <c r="G350" s="159">
        <v>63.4</v>
      </c>
      <c r="H350" s="159">
        <v>63.6</v>
      </c>
      <c r="I350" s="160">
        <v>63.7</v>
      </c>
      <c r="J350" s="159">
        <v>63.9</v>
      </c>
      <c r="K350" s="159">
        <v>64</v>
      </c>
      <c r="L350" s="159">
        <v>64.3</v>
      </c>
      <c r="M350" s="3">
        <v>64.400000000000006</v>
      </c>
      <c r="N350" s="161"/>
      <c r="O350" s="275"/>
    </row>
    <row r="351" spans="1:16" s="14" customFormat="1" ht="15" customHeight="1" x14ac:dyDescent="0.25">
      <c r="A351" s="439" t="s">
        <v>182</v>
      </c>
      <c r="B351" s="440"/>
      <c r="C351" s="440"/>
      <c r="D351" s="440"/>
      <c r="E351" s="440"/>
      <c r="F351" s="440"/>
      <c r="G351" s="440"/>
      <c r="H351" s="440"/>
      <c r="I351" s="440"/>
      <c r="J351" s="440"/>
      <c r="K351" s="440"/>
      <c r="L351" s="440"/>
      <c r="M351" s="440"/>
      <c r="N351" s="440"/>
      <c r="O351" s="440"/>
      <c r="P351" s="441"/>
    </row>
    <row r="352" spans="1:16" ht="26.25" customHeight="1" x14ac:dyDescent="0.25">
      <c r="A352" s="421"/>
      <c r="B352" s="445" t="s">
        <v>383</v>
      </c>
      <c r="C352" s="425" t="s">
        <v>378</v>
      </c>
      <c r="D352" s="425" t="s">
        <v>185</v>
      </c>
      <c r="E352" s="12" t="s">
        <v>236</v>
      </c>
      <c r="F352" s="420" t="s">
        <v>339</v>
      </c>
      <c r="G352" s="3">
        <v>5</v>
      </c>
      <c r="H352" s="3">
        <v>3</v>
      </c>
      <c r="I352" s="98">
        <v>14</v>
      </c>
      <c r="J352" s="3">
        <v>13</v>
      </c>
      <c r="K352" s="3">
        <v>5</v>
      </c>
      <c r="L352" s="3">
        <v>7</v>
      </c>
      <c r="M352" s="3"/>
      <c r="N352" s="408" t="s">
        <v>351</v>
      </c>
      <c r="O352" s="275"/>
    </row>
    <row r="353" spans="1:16" ht="26.25" customHeight="1" x14ac:dyDescent="0.25">
      <c r="A353" s="421"/>
      <c r="B353" s="446"/>
      <c r="C353" s="426"/>
      <c r="D353" s="426"/>
      <c r="E353" s="12" t="s">
        <v>166</v>
      </c>
      <c r="F353" s="420"/>
      <c r="G353" s="6">
        <f t="shared" ref="G353:M353" si="24">G355+G356+G357+G358+G359+G360+G361+G362+G363+G364+G365+G366+G367+G368+G369+G370+G371+G372+G373+G374+G375+G376+G377+G378+G379+G380+G381+G382+G383+G384+G385+G386+G387+G388+G389+G390+G391+G392+G393+G394+G395+G396+G397+G398+G399+G400</f>
        <v>490.20000000000005</v>
      </c>
      <c r="H353" s="6">
        <f t="shared" si="24"/>
        <v>270.89999999999998</v>
      </c>
      <c r="I353" s="6">
        <f t="shared" si="24"/>
        <v>868.30000000000007</v>
      </c>
      <c r="J353" s="6">
        <f t="shared" si="24"/>
        <v>1347.6</v>
      </c>
      <c r="K353" s="6">
        <f t="shared" si="24"/>
        <v>553.20000000000005</v>
      </c>
      <c r="L353" s="6">
        <f t="shared" si="24"/>
        <v>338.1</v>
      </c>
      <c r="M353" s="6">
        <f t="shared" si="24"/>
        <v>0</v>
      </c>
      <c r="N353" s="409"/>
      <c r="O353" s="275"/>
    </row>
    <row r="354" spans="1:16" s="58" customFormat="1" hidden="1" x14ac:dyDescent="0.25">
      <c r="A354" s="8"/>
      <c r="B354" s="514" t="s">
        <v>384</v>
      </c>
      <c r="C354" s="515"/>
      <c r="D354" s="515"/>
      <c r="E354" s="515"/>
      <c r="F354" s="515"/>
      <c r="G354" s="515"/>
      <c r="H354" s="515"/>
      <c r="I354" s="515"/>
      <c r="J354" s="515"/>
      <c r="K354" s="515"/>
      <c r="L354" s="515"/>
      <c r="M354" s="515"/>
      <c r="N354" s="515"/>
      <c r="O354" s="516"/>
      <c r="P354" s="168"/>
    </row>
    <row r="355" spans="1:16" s="53" customFormat="1" ht="45" x14ac:dyDescent="0.25">
      <c r="A355" s="194"/>
      <c r="B355" s="228" t="s">
        <v>385</v>
      </c>
      <c r="C355" s="92" t="s">
        <v>797</v>
      </c>
      <c r="D355" s="92" t="s">
        <v>185</v>
      </c>
      <c r="E355" s="31" t="s">
        <v>371</v>
      </c>
      <c r="F355" s="8" t="s">
        <v>339</v>
      </c>
      <c r="G355" s="50">
        <v>34.700000000000003</v>
      </c>
      <c r="H355" s="50"/>
      <c r="I355" s="50"/>
      <c r="J355" s="50"/>
      <c r="K355" s="50"/>
      <c r="L355" s="84"/>
      <c r="M355" s="84"/>
      <c r="N355" s="8" t="s">
        <v>45</v>
      </c>
      <c r="O355" s="27"/>
      <c r="P355" s="169"/>
    </row>
    <row r="356" spans="1:16" s="53" customFormat="1" ht="45" x14ac:dyDescent="0.25">
      <c r="A356" s="194"/>
      <c r="B356" s="262" t="s">
        <v>386</v>
      </c>
      <c r="C356" s="92" t="s">
        <v>797</v>
      </c>
      <c r="D356" s="92" t="s">
        <v>185</v>
      </c>
      <c r="E356" s="31" t="s">
        <v>371</v>
      </c>
      <c r="F356" s="8" t="s">
        <v>339</v>
      </c>
      <c r="G356" s="50">
        <v>188.6</v>
      </c>
      <c r="H356" s="50">
        <v>189.1</v>
      </c>
      <c r="I356" s="50"/>
      <c r="J356" s="50"/>
      <c r="K356" s="50"/>
      <c r="L356" s="84"/>
      <c r="M356" s="84"/>
      <c r="N356" s="8" t="s">
        <v>45</v>
      </c>
      <c r="O356" s="27"/>
      <c r="P356" s="169"/>
    </row>
    <row r="357" spans="1:16" s="53" customFormat="1" ht="45" x14ac:dyDescent="0.25">
      <c r="A357" s="194"/>
      <c r="B357" s="228" t="s">
        <v>387</v>
      </c>
      <c r="C357" s="92" t="s">
        <v>797</v>
      </c>
      <c r="D357" s="92" t="s">
        <v>185</v>
      </c>
      <c r="E357" s="31" t="s">
        <v>371</v>
      </c>
      <c r="F357" s="8" t="s">
        <v>339</v>
      </c>
      <c r="G357" s="50">
        <v>114.4</v>
      </c>
      <c r="H357" s="50"/>
      <c r="I357" s="50"/>
      <c r="J357" s="50"/>
      <c r="K357" s="50"/>
      <c r="L357" s="84"/>
      <c r="M357" s="84"/>
      <c r="N357" s="8" t="s">
        <v>45</v>
      </c>
      <c r="O357" s="27"/>
      <c r="P357" s="169"/>
    </row>
    <row r="358" spans="1:16" s="53" customFormat="1" ht="45" x14ac:dyDescent="0.25">
      <c r="A358" s="194"/>
      <c r="B358" s="228" t="s">
        <v>388</v>
      </c>
      <c r="C358" s="92" t="s">
        <v>797</v>
      </c>
      <c r="D358" s="92" t="s">
        <v>185</v>
      </c>
      <c r="E358" s="31" t="s">
        <v>371</v>
      </c>
      <c r="F358" s="8" t="s">
        <v>339</v>
      </c>
      <c r="G358" s="50">
        <v>126.8</v>
      </c>
      <c r="H358" s="50"/>
      <c r="I358" s="50"/>
      <c r="J358" s="50"/>
      <c r="K358" s="50"/>
      <c r="L358" s="84"/>
      <c r="M358" s="84"/>
      <c r="N358" s="8" t="s">
        <v>45</v>
      </c>
      <c r="O358" s="27"/>
      <c r="P358" s="169"/>
    </row>
    <row r="359" spans="1:16" s="53" customFormat="1" ht="45" x14ac:dyDescent="0.25">
      <c r="A359" s="194"/>
      <c r="B359" s="263" t="s">
        <v>389</v>
      </c>
      <c r="C359" s="92" t="s">
        <v>797</v>
      </c>
      <c r="D359" s="92" t="s">
        <v>185</v>
      </c>
      <c r="E359" s="31" t="s">
        <v>371</v>
      </c>
      <c r="F359" s="8" t="s">
        <v>339</v>
      </c>
      <c r="G359" s="50">
        <v>25.7</v>
      </c>
      <c r="H359" s="50"/>
      <c r="I359" s="50"/>
      <c r="J359" s="50"/>
      <c r="K359" s="50"/>
      <c r="L359" s="84"/>
      <c r="M359" s="84"/>
      <c r="N359" s="8" t="s">
        <v>45</v>
      </c>
      <c r="O359" s="27"/>
      <c r="P359" s="169"/>
    </row>
    <row r="360" spans="1:16" s="53" customFormat="1" ht="45" x14ac:dyDescent="0.25">
      <c r="A360" s="194"/>
      <c r="B360" s="228" t="s">
        <v>390</v>
      </c>
      <c r="C360" s="92" t="s">
        <v>797</v>
      </c>
      <c r="D360" s="92" t="s">
        <v>185</v>
      </c>
      <c r="E360" s="31" t="s">
        <v>371</v>
      </c>
      <c r="F360" s="8" t="s">
        <v>339</v>
      </c>
      <c r="G360" s="183"/>
      <c r="H360" s="8">
        <v>52.8</v>
      </c>
      <c r="I360" s="183"/>
      <c r="J360" s="183"/>
      <c r="K360" s="183"/>
      <c r="L360" s="183"/>
      <c r="M360" s="183"/>
      <c r="N360" s="8" t="s">
        <v>45</v>
      </c>
      <c r="O360" s="27"/>
      <c r="P360" s="169"/>
    </row>
    <row r="361" spans="1:16" s="53" customFormat="1" ht="45" x14ac:dyDescent="0.25">
      <c r="A361" s="194"/>
      <c r="B361" s="228" t="s">
        <v>391</v>
      </c>
      <c r="C361" s="92" t="s">
        <v>797</v>
      </c>
      <c r="D361" s="92" t="s">
        <v>185</v>
      </c>
      <c r="E361" s="31" t="s">
        <v>371</v>
      </c>
      <c r="F361" s="8" t="s">
        <v>339</v>
      </c>
      <c r="G361" s="50"/>
      <c r="H361" s="50">
        <v>29</v>
      </c>
      <c r="I361" s="50"/>
      <c r="J361" s="50"/>
      <c r="K361" s="50"/>
      <c r="L361" s="84"/>
      <c r="M361" s="84"/>
      <c r="N361" s="8" t="s">
        <v>350</v>
      </c>
      <c r="O361" s="27"/>
      <c r="P361" s="169"/>
    </row>
    <row r="362" spans="1:16" s="53" customFormat="1" ht="45" x14ac:dyDescent="0.25">
      <c r="A362" s="194"/>
      <c r="B362" s="228" t="s">
        <v>392</v>
      </c>
      <c r="C362" s="92" t="s">
        <v>797</v>
      </c>
      <c r="D362" s="92" t="s">
        <v>185</v>
      </c>
      <c r="E362" s="31" t="s">
        <v>371</v>
      </c>
      <c r="F362" s="8" t="s">
        <v>339</v>
      </c>
      <c r="G362" s="50"/>
      <c r="H362" s="50"/>
      <c r="I362" s="50">
        <v>146.69999999999999</v>
      </c>
      <c r="J362" s="50"/>
      <c r="K362" s="50"/>
      <c r="L362" s="84"/>
      <c r="M362" s="84"/>
      <c r="N362" s="8" t="s">
        <v>45</v>
      </c>
      <c r="O362" s="27"/>
      <c r="P362" s="169"/>
    </row>
    <row r="363" spans="1:16" s="53" customFormat="1" ht="45" x14ac:dyDescent="0.25">
      <c r="A363" s="194"/>
      <c r="B363" s="228" t="s">
        <v>393</v>
      </c>
      <c r="C363" s="92" t="s">
        <v>797</v>
      </c>
      <c r="D363" s="92" t="s">
        <v>185</v>
      </c>
      <c r="E363" s="31" t="s">
        <v>371</v>
      </c>
      <c r="F363" s="8" t="s">
        <v>339</v>
      </c>
      <c r="G363" s="50"/>
      <c r="H363" s="50"/>
      <c r="I363" s="50"/>
      <c r="J363" s="50">
        <v>220.7</v>
      </c>
      <c r="K363" s="50"/>
      <c r="L363" s="84"/>
      <c r="M363" s="84"/>
      <c r="N363" s="8" t="s">
        <v>45</v>
      </c>
      <c r="O363" s="27"/>
      <c r="P363" s="169"/>
    </row>
    <row r="364" spans="1:16" s="53" customFormat="1" ht="45" x14ac:dyDescent="0.25">
      <c r="A364" s="194"/>
      <c r="B364" s="228" t="s">
        <v>394</v>
      </c>
      <c r="C364" s="92" t="s">
        <v>797</v>
      </c>
      <c r="D364" s="92" t="s">
        <v>185</v>
      </c>
      <c r="E364" s="31" t="s">
        <v>371</v>
      </c>
      <c r="F364" s="8" t="s">
        <v>339</v>
      </c>
      <c r="G364" s="50"/>
      <c r="H364" s="50"/>
      <c r="I364" s="50">
        <v>183.8</v>
      </c>
      <c r="J364" s="50"/>
      <c r="K364" s="50"/>
      <c r="L364" s="84"/>
      <c r="M364" s="84"/>
      <c r="N364" s="8" t="s">
        <v>45</v>
      </c>
      <c r="O364" s="27"/>
      <c r="P364" s="169"/>
    </row>
    <row r="365" spans="1:16" s="53" customFormat="1" ht="45" x14ac:dyDescent="0.25">
      <c r="A365" s="194"/>
      <c r="B365" s="228" t="s">
        <v>395</v>
      </c>
      <c r="C365" s="92" t="s">
        <v>797</v>
      </c>
      <c r="D365" s="92" t="s">
        <v>185</v>
      </c>
      <c r="E365" s="31" t="s">
        <v>371</v>
      </c>
      <c r="F365" s="8" t="s">
        <v>339</v>
      </c>
      <c r="G365" s="50"/>
      <c r="H365" s="50"/>
      <c r="I365" s="50"/>
      <c r="J365" s="50"/>
      <c r="K365" s="50"/>
      <c r="L365" s="50">
        <v>198.1</v>
      </c>
      <c r="M365" s="84"/>
      <c r="N365" s="8" t="s">
        <v>45</v>
      </c>
      <c r="O365" s="27"/>
      <c r="P365" s="169"/>
    </row>
    <row r="366" spans="1:16" s="53" customFormat="1" ht="45" x14ac:dyDescent="0.25">
      <c r="A366" s="194"/>
      <c r="B366" s="228" t="s">
        <v>396</v>
      </c>
      <c r="C366" s="92" t="s">
        <v>797</v>
      </c>
      <c r="D366" s="92" t="s">
        <v>185</v>
      </c>
      <c r="E366" s="31" t="s">
        <v>371</v>
      </c>
      <c r="F366" s="8" t="s">
        <v>339</v>
      </c>
      <c r="G366" s="50"/>
      <c r="H366" s="50"/>
      <c r="I366" s="50">
        <v>26.8</v>
      </c>
      <c r="J366" s="50"/>
      <c r="K366" s="50"/>
      <c r="L366" s="84"/>
      <c r="M366" s="84"/>
      <c r="N366" s="8" t="s">
        <v>175</v>
      </c>
      <c r="O366" s="27"/>
      <c r="P366" s="169"/>
    </row>
    <row r="367" spans="1:16" s="53" customFormat="1" ht="45" x14ac:dyDescent="0.25">
      <c r="A367" s="194"/>
      <c r="B367" s="228" t="s">
        <v>591</v>
      </c>
      <c r="C367" s="92" t="s">
        <v>797</v>
      </c>
      <c r="D367" s="92" t="s">
        <v>185</v>
      </c>
      <c r="E367" s="31" t="s">
        <v>371</v>
      </c>
      <c r="F367" s="8" t="s">
        <v>339</v>
      </c>
      <c r="G367" s="50"/>
      <c r="H367" s="50"/>
      <c r="I367" s="50">
        <v>25</v>
      </c>
      <c r="J367" s="50"/>
      <c r="K367" s="50"/>
      <c r="L367" s="84"/>
      <c r="M367" s="84"/>
      <c r="N367" s="8" t="s">
        <v>175</v>
      </c>
      <c r="O367" s="27"/>
      <c r="P367" s="169"/>
    </row>
    <row r="368" spans="1:16" s="53" customFormat="1" ht="45" x14ac:dyDescent="0.25">
      <c r="A368" s="194"/>
      <c r="B368" s="228" t="s">
        <v>397</v>
      </c>
      <c r="C368" s="92" t="s">
        <v>797</v>
      </c>
      <c r="D368" s="92" t="s">
        <v>185</v>
      </c>
      <c r="E368" s="31" t="s">
        <v>371</v>
      </c>
      <c r="F368" s="8" t="s">
        <v>339</v>
      </c>
      <c r="G368" s="50"/>
      <c r="H368" s="50"/>
      <c r="I368" s="50">
        <v>79.7</v>
      </c>
      <c r="J368" s="50"/>
      <c r="K368" s="50"/>
      <c r="L368" s="84"/>
      <c r="M368" s="84"/>
      <c r="N368" s="8" t="s">
        <v>45</v>
      </c>
      <c r="O368" s="27"/>
      <c r="P368" s="169"/>
    </row>
    <row r="369" spans="1:16" s="53" customFormat="1" ht="60" x14ac:dyDescent="0.25">
      <c r="A369" s="194"/>
      <c r="B369" s="228" t="s">
        <v>398</v>
      </c>
      <c r="C369" s="92" t="s">
        <v>797</v>
      </c>
      <c r="D369" s="92" t="s">
        <v>185</v>
      </c>
      <c r="E369" s="31" t="s">
        <v>371</v>
      </c>
      <c r="F369" s="8" t="s">
        <v>339</v>
      </c>
      <c r="G369" s="50"/>
      <c r="H369" s="50"/>
      <c r="I369" s="50"/>
      <c r="J369" s="50">
        <v>338.1</v>
      </c>
      <c r="K369" s="50"/>
      <c r="L369" s="84"/>
      <c r="M369" s="84"/>
      <c r="N369" s="8" t="s">
        <v>45</v>
      </c>
      <c r="O369" s="27"/>
      <c r="P369" s="169"/>
    </row>
    <row r="370" spans="1:16" s="53" customFormat="1" ht="45" x14ac:dyDescent="0.25">
      <c r="A370" s="194"/>
      <c r="B370" s="228" t="s">
        <v>399</v>
      </c>
      <c r="C370" s="92" t="s">
        <v>797</v>
      </c>
      <c r="D370" s="92" t="s">
        <v>185</v>
      </c>
      <c r="E370" s="31" t="s">
        <v>371</v>
      </c>
      <c r="F370" s="8" t="s">
        <v>339</v>
      </c>
      <c r="G370" s="50"/>
      <c r="H370" s="50"/>
      <c r="I370" s="50">
        <v>5.0999999999999996</v>
      </c>
      <c r="J370" s="50"/>
      <c r="K370" s="50"/>
      <c r="L370" s="84"/>
      <c r="M370" s="84"/>
      <c r="N370" s="8" t="s">
        <v>175</v>
      </c>
      <c r="O370" s="27"/>
      <c r="P370" s="169"/>
    </row>
    <row r="371" spans="1:16" s="53" customFormat="1" ht="45" x14ac:dyDescent="0.25">
      <c r="A371" s="194"/>
      <c r="B371" s="228" t="s">
        <v>400</v>
      </c>
      <c r="C371" s="92" t="s">
        <v>797</v>
      </c>
      <c r="D371" s="92" t="s">
        <v>185</v>
      </c>
      <c r="E371" s="31" t="s">
        <v>371</v>
      </c>
      <c r="F371" s="8" t="s">
        <v>339</v>
      </c>
      <c r="G371" s="50"/>
      <c r="H371" s="50"/>
      <c r="I371" s="50">
        <v>100</v>
      </c>
      <c r="J371" s="50"/>
      <c r="K371" s="50"/>
      <c r="L371" s="84"/>
      <c r="M371" s="84"/>
      <c r="N371" s="8" t="s">
        <v>45</v>
      </c>
      <c r="O371" s="27"/>
      <c r="P371" s="169"/>
    </row>
    <row r="372" spans="1:16" s="53" customFormat="1" ht="45" x14ac:dyDescent="0.25">
      <c r="A372" s="194"/>
      <c r="B372" s="228" t="s">
        <v>401</v>
      </c>
      <c r="C372" s="92" t="s">
        <v>797</v>
      </c>
      <c r="D372" s="92" t="s">
        <v>185</v>
      </c>
      <c r="E372" s="31" t="s">
        <v>371</v>
      </c>
      <c r="F372" s="8" t="s">
        <v>339</v>
      </c>
      <c r="G372" s="50"/>
      <c r="H372" s="50"/>
      <c r="I372" s="50">
        <v>22</v>
      </c>
      <c r="J372" s="50"/>
      <c r="K372" s="50"/>
      <c r="L372" s="84"/>
      <c r="M372" s="84"/>
      <c r="N372" s="8" t="s">
        <v>175</v>
      </c>
      <c r="O372" s="27"/>
      <c r="P372" s="169"/>
    </row>
    <row r="373" spans="1:16" s="53" customFormat="1" ht="45" x14ac:dyDescent="0.25">
      <c r="A373" s="194"/>
      <c r="B373" s="228" t="s">
        <v>402</v>
      </c>
      <c r="C373" s="92" t="s">
        <v>797</v>
      </c>
      <c r="D373" s="92" t="s">
        <v>185</v>
      </c>
      <c r="E373" s="31" t="s">
        <v>371</v>
      </c>
      <c r="F373" s="8" t="s">
        <v>339</v>
      </c>
      <c r="G373" s="50"/>
      <c r="H373" s="50"/>
      <c r="I373" s="50">
        <v>18</v>
      </c>
      <c r="J373" s="50"/>
      <c r="K373" s="50"/>
      <c r="L373" s="84"/>
      <c r="M373" s="84"/>
      <c r="N373" s="8" t="s">
        <v>45</v>
      </c>
      <c r="O373" s="27"/>
      <c r="P373" s="169"/>
    </row>
    <row r="374" spans="1:16" s="53" customFormat="1" ht="45" x14ac:dyDescent="0.25">
      <c r="A374" s="194"/>
      <c r="B374" s="228" t="s">
        <v>403</v>
      </c>
      <c r="C374" s="92" t="s">
        <v>797</v>
      </c>
      <c r="D374" s="92" t="s">
        <v>185</v>
      </c>
      <c r="E374" s="31" t="s">
        <v>371</v>
      </c>
      <c r="F374" s="8" t="s">
        <v>339</v>
      </c>
      <c r="G374" s="50"/>
      <c r="H374" s="50"/>
      <c r="I374" s="50">
        <v>35</v>
      </c>
      <c r="J374" s="50"/>
      <c r="K374" s="50"/>
      <c r="L374" s="84"/>
      <c r="M374" s="84"/>
      <c r="N374" s="8" t="s">
        <v>45</v>
      </c>
      <c r="O374" s="27"/>
      <c r="P374" s="169"/>
    </row>
    <row r="375" spans="1:16" s="53" customFormat="1" ht="45" x14ac:dyDescent="0.25">
      <c r="A375" s="194"/>
      <c r="B375" s="228" t="s">
        <v>404</v>
      </c>
      <c r="C375" s="92" t="s">
        <v>797</v>
      </c>
      <c r="D375" s="92" t="s">
        <v>185</v>
      </c>
      <c r="E375" s="31" t="s">
        <v>371</v>
      </c>
      <c r="F375" s="8" t="s">
        <v>339</v>
      </c>
      <c r="G375" s="50"/>
      <c r="H375" s="50"/>
      <c r="I375" s="50">
        <v>5.0999999999999996</v>
      </c>
      <c r="J375" s="50"/>
      <c r="K375" s="50"/>
      <c r="L375" s="84"/>
      <c r="M375" s="84"/>
      <c r="N375" s="8" t="s">
        <v>175</v>
      </c>
      <c r="O375" s="27"/>
      <c r="P375" s="169"/>
    </row>
    <row r="376" spans="1:16" s="53" customFormat="1" ht="45" x14ac:dyDescent="0.25">
      <c r="A376" s="194"/>
      <c r="B376" s="228" t="s">
        <v>405</v>
      </c>
      <c r="C376" s="92" t="s">
        <v>797</v>
      </c>
      <c r="D376" s="92" t="s">
        <v>185</v>
      </c>
      <c r="E376" s="31" t="s">
        <v>371</v>
      </c>
      <c r="F376" s="8" t="s">
        <v>339</v>
      </c>
      <c r="G376" s="50"/>
      <c r="H376" s="50"/>
      <c r="I376" s="50">
        <v>8</v>
      </c>
      <c r="J376" s="50"/>
      <c r="K376" s="50"/>
      <c r="L376" s="84"/>
      <c r="M376" s="84"/>
      <c r="N376" s="8" t="s">
        <v>175</v>
      </c>
      <c r="O376" s="27"/>
      <c r="P376" s="169"/>
    </row>
    <row r="377" spans="1:16" s="53" customFormat="1" ht="45" x14ac:dyDescent="0.25">
      <c r="A377" s="194"/>
      <c r="B377" s="228" t="s">
        <v>406</v>
      </c>
      <c r="C377" s="92" t="s">
        <v>797</v>
      </c>
      <c r="D377" s="92" t="s">
        <v>185</v>
      </c>
      <c r="E377" s="31" t="s">
        <v>371</v>
      </c>
      <c r="F377" s="8" t="s">
        <v>339</v>
      </c>
      <c r="G377" s="50"/>
      <c r="H377" s="50"/>
      <c r="I377" s="50">
        <v>83.1</v>
      </c>
      <c r="J377" s="50"/>
      <c r="K377" s="50"/>
      <c r="L377" s="84"/>
      <c r="M377" s="84"/>
      <c r="N377" s="8" t="s">
        <v>45</v>
      </c>
      <c r="O377" s="27"/>
      <c r="P377" s="169"/>
    </row>
    <row r="378" spans="1:16" s="53" customFormat="1" ht="45" x14ac:dyDescent="0.25">
      <c r="A378" s="194"/>
      <c r="B378" s="228" t="s">
        <v>407</v>
      </c>
      <c r="C378" s="92" t="s">
        <v>797</v>
      </c>
      <c r="D378" s="92" t="s">
        <v>185</v>
      </c>
      <c r="E378" s="31" t="s">
        <v>371</v>
      </c>
      <c r="F378" s="8" t="s">
        <v>339</v>
      </c>
      <c r="G378" s="50"/>
      <c r="H378" s="50"/>
      <c r="I378" s="50">
        <v>130</v>
      </c>
      <c r="J378" s="50"/>
      <c r="K378" s="50"/>
      <c r="L378" s="84"/>
      <c r="M378" s="84"/>
      <c r="N378" s="8" t="s">
        <v>45</v>
      </c>
      <c r="O378" s="27"/>
      <c r="P378" s="169"/>
    </row>
    <row r="379" spans="1:16" s="53" customFormat="1" ht="45" x14ac:dyDescent="0.25">
      <c r="A379" s="194"/>
      <c r="B379" s="228" t="s">
        <v>408</v>
      </c>
      <c r="C379" s="92" t="s">
        <v>797</v>
      </c>
      <c r="D379" s="92" t="s">
        <v>185</v>
      </c>
      <c r="E379" s="31" t="s">
        <v>371</v>
      </c>
      <c r="F379" s="8" t="s">
        <v>339</v>
      </c>
      <c r="G379" s="50"/>
      <c r="H379" s="50"/>
      <c r="I379" s="50"/>
      <c r="J379" s="50"/>
      <c r="K379" s="50"/>
      <c r="L379" s="50">
        <v>15</v>
      </c>
      <c r="M379" s="84"/>
      <c r="N379" s="8" t="s">
        <v>45</v>
      </c>
      <c r="O379" s="27"/>
      <c r="P379" s="169"/>
    </row>
    <row r="380" spans="1:16" s="53" customFormat="1" ht="45" x14ac:dyDescent="0.25">
      <c r="A380" s="194"/>
      <c r="B380" s="228" t="s">
        <v>409</v>
      </c>
      <c r="C380" s="92" t="s">
        <v>797</v>
      </c>
      <c r="D380" s="92" t="s">
        <v>185</v>
      </c>
      <c r="E380" s="31" t="s">
        <v>371</v>
      </c>
      <c r="F380" s="8" t="s">
        <v>339</v>
      </c>
      <c r="G380" s="50"/>
      <c r="H380" s="50"/>
      <c r="I380" s="50"/>
      <c r="J380" s="50"/>
      <c r="K380" s="50"/>
      <c r="L380" s="50">
        <v>25</v>
      </c>
      <c r="M380" s="84"/>
      <c r="N380" s="8" t="s">
        <v>45</v>
      </c>
      <c r="O380" s="27"/>
      <c r="P380" s="169"/>
    </row>
    <row r="381" spans="1:16" s="53" customFormat="1" ht="45" x14ac:dyDescent="0.25">
      <c r="A381" s="194"/>
      <c r="B381" s="228" t="s">
        <v>410</v>
      </c>
      <c r="C381" s="92" t="s">
        <v>797</v>
      </c>
      <c r="D381" s="92" t="s">
        <v>185</v>
      </c>
      <c r="E381" s="31" t="s">
        <v>371</v>
      </c>
      <c r="F381" s="8" t="s">
        <v>339</v>
      </c>
      <c r="G381" s="50"/>
      <c r="H381" s="50"/>
      <c r="I381" s="50"/>
      <c r="J381" s="50"/>
      <c r="K381" s="50"/>
      <c r="L381" s="50">
        <v>10</v>
      </c>
      <c r="M381" s="84"/>
      <c r="N381" s="8" t="s">
        <v>175</v>
      </c>
      <c r="O381" s="27"/>
      <c r="P381" s="169"/>
    </row>
    <row r="382" spans="1:16" s="53" customFormat="1" ht="45" x14ac:dyDescent="0.25">
      <c r="A382" s="194"/>
      <c r="B382" s="262" t="s">
        <v>414</v>
      </c>
      <c r="C382" s="92" t="s">
        <v>797</v>
      </c>
      <c r="D382" s="92" t="s">
        <v>185</v>
      </c>
      <c r="E382" s="31" t="s">
        <v>371</v>
      </c>
      <c r="F382" s="8" t="s">
        <v>339</v>
      </c>
      <c r="G382" s="50"/>
      <c r="H382" s="50"/>
      <c r="I382" s="50"/>
      <c r="J382" s="50"/>
      <c r="K382" s="50"/>
      <c r="L382" s="50">
        <v>45</v>
      </c>
      <c r="M382" s="84"/>
      <c r="N382" s="8" t="s">
        <v>45</v>
      </c>
      <c r="O382" s="27"/>
      <c r="P382" s="169"/>
    </row>
    <row r="383" spans="1:16" s="53" customFormat="1" ht="45" x14ac:dyDescent="0.25">
      <c r="A383" s="194"/>
      <c r="B383" s="262" t="s">
        <v>411</v>
      </c>
      <c r="C383" s="92" t="s">
        <v>797</v>
      </c>
      <c r="D383" s="92" t="s">
        <v>185</v>
      </c>
      <c r="E383" s="31" t="s">
        <v>371</v>
      </c>
      <c r="F383" s="8" t="s">
        <v>339</v>
      </c>
      <c r="G383" s="50"/>
      <c r="H383" s="50"/>
      <c r="I383" s="50"/>
      <c r="J383" s="50"/>
      <c r="K383" s="50"/>
      <c r="L383" s="50">
        <v>30</v>
      </c>
      <c r="M383" s="84"/>
      <c r="N383" s="8" t="s">
        <v>45</v>
      </c>
      <c r="O383" s="27"/>
      <c r="P383" s="169"/>
    </row>
    <row r="384" spans="1:16" s="53" customFormat="1" ht="45" x14ac:dyDescent="0.25">
      <c r="A384" s="194"/>
      <c r="B384" s="262" t="s">
        <v>412</v>
      </c>
      <c r="C384" s="92" t="s">
        <v>797</v>
      </c>
      <c r="D384" s="92" t="s">
        <v>185</v>
      </c>
      <c r="E384" s="31" t="s">
        <v>371</v>
      </c>
      <c r="F384" s="8" t="s">
        <v>339</v>
      </c>
      <c r="G384" s="50"/>
      <c r="H384" s="50"/>
      <c r="I384" s="50"/>
      <c r="J384" s="50">
        <v>94.5</v>
      </c>
      <c r="K384" s="50"/>
      <c r="L384" s="84"/>
      <c r="M384" s="84"/>
      <c r="N384" s="8" t="s">
        <v>45</v>
      </c>
      <c r="O384" s="27"/>
      <c r="P384" s="169"/>
    </row>
    <row r="385" spans="1:16" s="53" customFormat="1" ht="45" x14ac:dyDescent="0.25">
      <c r="A385" s="194"/>
      <c r="B385" s="262" t="s">
        <v>413</v>
      </c>
      <c r="C385" s="92" t="s">
        <v>797</v>
      </c>
      <c r="D385" s="92" t="s">
        <v>185</v>
      </c>
      <c r="E385" s="31" t="s">
        <v>371</v>
      </c>
      <c r="F385" s="8" t="s">
        <v>339</v>
      </c>
      <c r="G385" s="50"/>
      <c r="H385" s="50"/>
      <c r="I385" s="50"/>
      <c r="J385" s="50">
        <v>9</v>
      </c>
      <c r="K385" s="50"/>
      <c r="L385" s="84"/>
      <c r="M385" s="84"/>
      <c r="N385" s="8" t="s">
        <v>175</v>
      </c>
      <c r="O385" s="27"/>
      <c r="P385" s="169"/>
    </row>
    <row r="386" spans="1:16" s="53" customFormat="1" ht="45" x14ac:dyDescent="0.25">
      <c r="A386" s="194"/>
      <c r="B386" s="262" t="s">
        <v>415</v>
      </c>
      <c r="C386" s="92" t="s">
        <v>797</v>
      </c>
      <c r="D386" s="92" t="s">
        <v>185</v>
      </c>
      <c r="E386" s="31" t="s">
        <v>371</v>
      </c>
      <c r="F386" s="8" t="s">
        <v>339</v>
      </c>
      <c r="G386" s="50"/>
      <c r="H386" s="50"/>
      <c r="I386" s="50"/>
      <c r="J386" s="50">
        <v>22.5</v>
      </c>
      <c r="K386" s="50"/>
      <c r="L386" s="84"/>
      <c r="M386" s="84"/>
      <c r="N386" s="8" t="s">
        <v>45</v>
      </c>
      <c r="O386" s="27"/>
      <c r="P386" s="169"/>
    </row>
    <row r="387" spans="1:16" s="53" customFormat="1" ht="45" x14ac:dyDescent="0.25">
      <c r="A387" s="194"/>
      <c r="B387" s="228" t="s">
        <v>416</v>
      </c>
      <c r="C387" s="92" t="s">
        <v>797</v>
      </c>
      <c r="D387" s="92" t="s">
        <v>185</v>
      </c>
      <c r="E387" s="31" t="s">
        <v>371</v>
      </c>
      <c r="F387" s="8" t="s">
        <v>339</v>
      </c>
      <c r="G387" s="50"/>
      <c r="H387" s="50"/>
      <c r="I387" s="50"/>
      <c r="J387" s="50">
        <v>50</v>
      </c>
      <c r="K387" s="50"/>
      <c r="L387" s="84"/>
      <c r="M387" s="84"/>
      <c r="N387" s="8" t="s">
        <v>45</v>
      </c>
      <c r="O387" s="27"/>
      <c r="P387" s="169"/>
    </row>
    <row r="388" spans="1:16" s="53" customFormat="1" ht="45" x14ac:dyDescent="0.25">
      <c r="A388" s="194"/>
      <c r="B388" s="228" t="s">
        <v>417</v>
      </c>
      <c r="C388" s="92" t="s">
        <v>797</v>
      </c>
      <c r="D388" s="92" t="s">
        <v>185</v>
      </c>
      <c r="E388" s="31" t="s">
        <v>371</v>
      </c>
      <c r="F388" s="8" t="s">
        <v>339</v>
      </c>
      <c r="G388" s="50"/>
      <c r="H388" s="50"/>
      <c r="I388" s="50"/>
      <c r="J388" s="50">
        <v>15</v>
      </c>
      <c r="K388" s="50"/>
      <c r="L388" s="84"/>
      <c r="M388" s="84"/>
      <c r="N388" s="8" t="s">
        <v>45</v>
      </c>
      <c r="O388" s="27"/>
      <c r="P388" s="169"/>
    </row>
    <row r="389" spans="1:16" s="53" customFormat="1" ht="45" x14ac:dyDescent="0.25">
      <c r="A389" s="194"/>
      <c r="B389" s="228" t="s">
        <v>418</v>
      </c>
      <c r="C389" s="92" t="s">
        <v>797</v>
      </c>
      <c r="D389" s="92" t="s">
        <v>185</v>
      </c>
      <c r="E389" s="31" t="s">
        <v>371</v>
      </c>
      <c r="F389" s="8" t="s">
        <v>339</v>
      </c>
      <c r="G389" s="50"/>
      <c r="H389" s="50"/>
      <c r="I389" s="50"/>
      <c r="J389" s="50">
        <v>60</v>
      </c>
      <c r="K389" s="50"/>
      <c r="L389" s="84"/>
      <c r="M389" s="84"/>
      <c r="N389" s="8" t="s">
        <v>45</v>
      </c>
      <c r="O389" s="27"/>
      <c r="P389" s="169"/>
    </row>
    <row r="390" spans="1:16" s="53" customFormat="1" ht="45" x14ac:dyDescent="0.25">
      <c r="A390" s="194"/>
      <c r="B390" s="228" t="s">
        <v>419</v>
      </c>
      <c r="C390" s="92" t="s">
        <v>797</v>
      </c>
      <c r="D390" s="92" t="s">
        <v>185</v>
      </c>
      <c r="E390" s="31" t="s">
        <v>371</v>
      </c>
      <c r="F390" s="8" t="s">
        <v>339</v>
      </c>
      <c r="G390" s="50"/>
      <c r="H390" s="50"/>
      <c r="I390" s="50"/>
      <c r="J390" s="50">
        <v>147.80000000000001</v>
      </c>
      <c r="K390" s="50"/>
      <c r="L390" s="84"/>
      <c r="M390" s="84"/>
      <c r="N390" s="8" t="s">
        <v>45</v>
      </c>
      <c r="O390" s="27"/>
      <c r="P390" s="169"/>
    </row>
    <row r="391" spans="1:16" s="53" customFormat="1" ht="45" x14ac:dyDescent="0.25">
      <c r="A391" s="194"/>
      <c r="B391" s="228" t="s">
        <v>420</v>
      </c>
      <c r="C391" s="92" t="s">
        <v>797</v>
      </c>
      <c r="D391" s="92" t="s">
        <v>185</v>
      </c>
      <c r="E391" s="31" t="s">
        <v>371</v>
      </c>
      <c r="F391" s="8" t="s">
        <v>339</v>
      </c>
      <c r="G391" s="50"/>
      <c r="H391" s="50"/>
      <c r="I391" s="50"/>
      <c r="J391" s="50">
        <v>90</v>
      </c>
      <c r="K391" s="50"/>
      <c r="L391" s="84"/>
      <c r="M391" s="84"/>
      <c r="N391" s="8" t="s">
        <v>45</v>
      </c>
      <c r="O391" s="27"/>
      <c r="P391" s="169"/>
    </row>
    <row r="392" spans="1:16" s="53" customFormat="1" ht="45" x14ac:dyDescent="0.25">
      <c r="A392" s="194"/>
      <c r="B392" s="228" t="s">
        <v>421</v>
      </c>
      <c r="C392" s="92" t="s">
        <v>797</v>
      </c>
      <c r="D392" s="92" t="s">
        <v>185</v>
      </c>
      <c r="E392" s="31" t="s">
        <v>371</v>
      </c>
      <c r="F392" s="8" t="s">
        <v>339</v>
      </c>
      <c r="G392" s="50"/>
      <c r="H392" s="50"/>
      <c r="I392" s="50"/>
      <c r="J392" s="50">
        <v>120</v>
      </c>
      <c r="K392" s="50"/>
      <c r="L392" s="84"/>
      <c r="M392" s="84"/>
      <c r="N392" s="8" t="s">
        <v>45</v>
      </c>
      <c r="O392" s="27"/>
      <c r="P392" s="169"/>
    </row>
    <row r="393" spans="1:16" s="53" customFormat="1" ht="45" x14ac:dyDescent="0.25">
      <c r="A393" s="194"/>
      <c r="B393" s="262" t="s">
        <v>422</v>
      </c>
      <c r="C393" s="92" t="s">
        <v>797</v>
      </c>
      <c r="D393" s="92" t="s">
        <v>185</v>
      </c>
      <c r="E393" s="31" t="s">
        <v>371</v>
      </c>
      <c r="F393" s="8" t="s">
        <v>339</v>
      </c>
      <c r="G393" s="50"/>
      <c r="H393" s="50"/>
      <c r="I393" s="50"/>
      <c r="J393" s="50">
        <v>105</v>
      </c>
      <c r="K393" s="50"/>
      <c r="L393" s="84"/>
      <c r="M393" s="84"/>
      <c r="N393" s="8" t="s">
        <v>45</v>
      </c>
      <c r="O393" s="27"/>
      <c r="P393" s="169"/>
    </row>
    <row r="394" spans="1:16" s="53" customFormat="1" ht="45" x14ac:dyDescent="0.25">
      <c r="A394" s="194"/>
      <c r="B394" s="228" t="s">
        <v>423</v>
      </c>
      <c r="C394" s="92" t="s">
        <v>797</v>
      </c>
      <c r="D394" s="92" t="s">
        <v>185</v>
      </c>
      <c r="E394" s="31" t="s">
        <v>371</v>
      </c>
      <c r="F394" s="8" t="s">
        <v>339</v>
      </c>
      <c r="G394" s="50"/>
      <c r="H394" s="50"/>
      <c r="I394" s="50"/>
      <c r="J394" s="50">
        <v>75</v>
      </c>
      <c r="K394" s="50"/>
      <c r="L394" s="84"/>
      <c r="M394" s="84"/>
      <c r="N394" s="8" t="s">
        <v>45</v>
      </c>
      <c r="O394" s="27"/>
      <c r="P394" s="169"/>
    </row>
    <row r="395" spans="1:16" s="53" customFormat="1" ht="45" x14ac:dyDescent="0.25">
      <c r="A395" s="194"/>
      <c r="B395" s="228" t="s">
        <v>424</v>
      </c>
      <c r="C395" s="92" t="s">
        <v>797</v>
      </c>
      <c r="D395" s="92" t="s">
        <v>185</v>
      </c>
      <c r="E395" s="31" t="s">
        <v>371</v>
      </c>
      <c r="F395" s="8" t="s">
        <v>339</v>
      </c>
      <c r="G395" s="50"/>
      <c r="H395" s="50"/>
      <c r="I395" s="50"/>
      <c r="J395" s="50"/>
      <c r="K395" s="50">
        <v>60</v>
      </c>
      <c r="L395" s="84"/>
      <c r="M395" s="84"/>
      <c r="N395" s="8" t="s">
        <v>45</v>
      </c>
      <c r="O395" s="27"/>
      <c r="P395" s="169"/>
    </row>
    <row r="396" spans="1:16" s="53" customFormat="1" ht="45" x14ac:dyDescent="0.25">
      <c r="A396" s="194"/>
      <c r="B396" s="228" t="s">
        <v>425</v>
      </c>
      <c r="C396" s="92" t="s">
        <v>797</v>
      </c>
      <c r="D396" s="92" t="s">
        <v>185</v>
      </c>
      <c r="E396" s="31" t="s">
        <v>371</v>
      </c>
      <c r="F396" s="8" t="s">
        <v>339</v>
      </c>
      <c r="G396" s="50"/>
      <c r="H396" s="50"/>
      <c r="I396" s="50"/>
      <c r="J396" s="50"/>
      <c r="K396" s="50">
        <v>98.2</v>
      </c>
      <c r="L396" s="84"/>
      <c r="M396" s="84"/>
      <c r="N396" s="8" t="s">
        <v>45</v>
      </c>
      <c r="O396" s="27"/>
      <c r="P396" s="169"/>
    </row>
    <row r="397" spans="1:16" s="53" customFormat="1" ht="45" x14ac:dyDescent="0.25">
      <c r="A397" s="194"/>
      <c r="B397" s="228" t="s">
        <v>426</v>
      </c>
      <c r="C397" s="92" t="s">
        <v>797</v>
      </c>
      <c r="D397" s="92" t="s">
        <v>185</v>
      </c>
      <c r="E397" s="31" t="s">
        <v>371</v>
      </c>
      <c r="F397" s="8" t="s">
        <v>339</v>
      </c>
      <c r="G397" s="50"/>
      <c r="H397" s="50"/>
      <c r="I397" s="50"/>
      <c r="J397" s="50"/>
      <c r="K397" s="50">
        <v>230</v>
      </c>
      <c r="L397" s="84"/>
      <c r="M397" s="84"/>
      <c r="N397" s="8" t="s">
        <v>45</v>
      </c>
      <c r="O397" s="27"/>
      <c r="P397" s="169"/>
    </row>
    <row r="398" spans="1:16" s="53" customFormat="1" ht="45" x14ac:dyDescent="0.25">
      <c r="A398" s="194"/>
      <c r="B398" s="228" t="s">
        <v>427</v>
      </c>
      <c r="C398" s="92" t="s">
        <v>797</v>
      </c>
      <c r="D398" s="92" t="s">
        <v>185</v>
      </c>
      <c r="E398" s="31" t="s">
        <v>371</v>
      </c>
      <c r="F398" s="8" t="s">
        <v>339</v>
      </c>
      <c r="G398" s="50"/>
      <c r="H398" s="50"/>
      <c r="I398" s="50"/>
      <c r="J398" s="50"/>
      <c r="K398" s="50">
        <v>150</v>
      </c>
      <c r="L398" s="84"/>
      <c r="M398" s="84"/>
      <c r="N398" s="8" t="s">
        <v>45</v>
      </c>
      <c r="O398" s="27"/>
      <c r="P398" s="169"/>
    </row>
    <row r="399" spans="1:16" s="53" customFormat="1" ht="45" x14ac:dyDescent="0.25">
      <c r="A399" s="194"/>
      <c r="B399" s="228" t="s">
        <v>428</v>
      </c>
      <c r="C399" s="92" t="s">
        <v>797</v>
      </c>
      <c r="D399" s="92" t="s">
        <v>185</v>
      </c>
      <c r="E399" s="31" t="s">
        <v>371</v>
      </c>
      <c r="F399" s="8" t="s">
        <v>339</v>
      </c>
      <c r="G399" s="50"/>
      <c r="H399" s="50"/>
      <c r="I399" s="50"/>
      <c r="J399" s="50"/>
      <c r="K399" s="50">
        <v>15</v>
      </c>
      <c r="L399" s="84"/>
      <c r="M399" s="84"/>
      <c r="N399" s="8" t="s">
        <v>175</v>
      </c>
      <c r="O399" s="27"/>
      <c r="P399" s="169"/>
    </row>
    <row r="400" spans="1:16" s="53" customFormat="1" ht="45" x14ac:dyDescent="0.25">
      <c r="A400" s="194"/>
      <c r="B400" s="228" t="s">
        <v>429</v>
      </c>
      <c r="C400" s="92" t="s">
        <v>797</v>
      </c>
      <c r="D400" s="92" t="s">
        <v>185</v>
      </c>
      <c r="E400" s="31" t="s">
        <v>371</v>
      </c>
      <c r="F400" s="8" t="s">
        <v>339</v>
      </c>
      <c r="G400" s="50"/>
      <c r="H400" s="50"/>
      <c r="I400" s="50"/>
      <c r="J400" s="50"/>
      <c r="K400" s="50"/>
      <c r="L400" s="50">
        <v>15</v>
      </c>
      <c r="M400" s="84"/>
      <c r="N400" s="8" t="s">
        <v>45</v>
      </c>
      <c r="O400" s="27"/>
      <c r="P400" s="169"/>
    </row>
    <row r="401" spans="1:16" s="20" customFormat="1" ht="22.5" customHeight="1" x14ac:dyDescent="0.25">
      <c r="A401" s="417"/>
      <c r="B401" s="517" t="s">
        <v>430</v>
      </c>
      <c r="C401" s="425" t="s">
        <v>468</v>
      </c>
      <c r="D401" s="435" t="s">
        <v>185</v>
      </c>
      <c r="E401" s="19" t="s">
        <v>236</v>
      </c>
      <c r="F401" s="408" t="s">
        <v>358</v>
      </c>
      <c r="G401" s="8">
        <v>3</v>
      </c>
      <c r="H401" s="8">
        <v>3</v>
      </c>
      <c r="I401" s="8">
        <v>10</v>
      </c>
      <c r="J401" s="8">
        <v>7</v>
      </c>
      <c r="K401" s="8">
        <v>6</v>
      </c>
      <c r="L401" s="8">
        <v>6</v>
      </c>
      <c r="M401" s="8"/>
      <c r="N401" s="408"/>
      <c r="O401" s="286"/>
      <c r="P401" s="91"/>
    </row>
    <row r="402" spans="1:16" s="20" customFormat="1" ht="23.25" customHeight="1" x14ac:dyDescent="0.25">
      <c r="A402" s="417"/>
      <c r="B402" s="518"/>
      <c r="C402" s="426"/>
      <c r="D402" s="436"/>
      <c r="E402" s="19" t="s">
        <v>467</v>
      </c>
      <c r="F402" s="409"/>
      <c r="G402" s="92">
        <f t="shared" ref="G402:L402" si="25">G403</f>
        <v>0</v>
      </c>
      <c r="H402" s="92">
        <f t="shared" si="25"/>
        <v>0</v>
      </c>
      <c r="I402" s="92">
        <f t="shared" si="25"/>
        <v>0</v>
      </c>
      <c r="J402" s="92">
        <f t="shared" si="25"/>
        <v>0</v>
      </c>
      <c r="K402" s="92">
        <f t="shared" si="25"/>
        <v>0</v>
      </c>
      <c r="L402" s="92">
        <f t="shared" si="25"/>
        <v>0</v>
      </c>
      <c r="M402" s="92"/>
      <c r="N402" s="409"/>
      <c r="O402" s="27"/>
      <c r="P402" s="91"/>
    </row>
    <row r="403" spans="1:16" s="20" customFormat="1" hidden="1" x14ac:dyDescent="0.25">
      <c r="A403" s="194"/>
      <c r="B403" s="514" t="s">
        <v>431</v>
      </c>
      <c r="C403" s="515"/>
      <c r="D403" s="515"/>
      <c r="E403" s="515"/>
      <c r="F403" s="515"/>
      <c r="G403" s="515"/>
      <c r="H403" s="515"/>
      <c r="I403" s="515"/>
      <c r="J403" s="515"/>
      <c r="K403" s="515"/>
      <c r="L403" s="515"/>
      <c r="M403" s="515"/>
      <c r="N403" s="515"/>
      <c r="O403" s="516"/>
      <c r="P403" s="91"/>
    </row>
    <row r="404" spans="1:16" s="11" customFormat="1" ht="45" x14ac:dyDescent="0.25">
      <c r="A404" s="194"/>
      <c r="B404" s="228" t="s">
        <v>432</v>
      </c>
      <c r="C404" s="12" t="s">
        <v>797</v>
      </c>
      <c r="D404" s="8" t="s">
        <v>185</v>
      </c>
      <c r="E404" s="10" t="s">
        <v>188</v>
      </c>
      <c r="F404" s="8" t="s">
        <v>165</v>
      </c>
      <c r="G404" s="50">
        <v>8</v>
      </c>
      <c r="H404" s="50"/>
      <c r="I404" s="50"/>
      <c r="J404" s="50"/>
      <c r="K404" s="50"/>
      <c r="L404" s="84"/>
      <c r="M404" s="84"/>
      <c r="N404" s="8" t="s">
        <v>175</v>
      </c>
      <c r="O404" s="27"/>
      <c r="P404" s="91"/>
    </row>
    <row r="405" spans="1:16" s="11" customFormat="1" ht="45" x14ac:dyDescent="0.25">
      <c r="A405" s="194"/>
      <c r="B405" s="228" t="s">
        <v>433</v>
      </c>
      <c r="C405" s="12" t="s">
        <v>797</v>
      </c>
      <c r="D405" s="8" t="s">
        <v>185</v>
      </c>
      <c r="E405" s="10" t="s">
        <v>188</v>
      </c>
      <c r="F405" s="8" t="s">
        <v>165</v>
      </c>
      <c r="G405" s="50">
        <v>20</v>
      </c>
      <c r="H405" s="50"/>
      <c r="I405" s="50"/>
      <c r="J405" s="50"/>
      <c r="K405" s="50"/>
      <c r="L405" s="84"/>
      <c r="M405" s="84"/>
      <c r="N405" s="8" t="s">
        <v>45</v>
      </c>
      <c r="O405" s="27"/>
      <c r="P405" s="91"/>
    </row>
    <row r="406" spans="1:16" s="11" customFormat="1" ht="45" x14ac:dyDescent="0.25">
      <c r="A406" s="194"/>
      <c r="B406" s="228" t="s">
        <v>434</v>
      </c>
      <c r="C406" s="12" t="s">
        <v>797</v>
      </c>
      <c r="D406" s="8" t="s">
        <v>185</v>
      </c>
      <c r="E406" s="10" t="s">
        <v>188</v>
      </c>
      <c r="F406" s="8" t="s">
        <v>165</v>
      </c>
      <c r="G406" s="50">
        <v>21.1</v>
      </c>
      <c r="H406" s="50"/>
      <c r="I406" s="50"/>
      <c r="J406" s="50"/>
      <c r="K406" s="50"/>
      <c r="L406" s="84"/>
      <c r="M406" s="84"/>
      <c r="N406" s="8" t="s">
        <v>175</v>
      </c>
      <c r="O406" s="27"/>
      <c r="P406" s="91"/>
    </row>
    <row r="407" spans="1:16" s="11" customFormat="1" ht="45" x14ac:dyDescent="0.25">
      <c r="A407" s="194"/>
      <c r="B407" s="228" t="s">
        <v>435</v>
      </c>
      <c r="C407" s="12" t="s">
        <v>797</v>
      </c>
      <c r="D407" s="8" t="s">
        <v>185</v>
      </c>
      <c r="E407" s="10" t="s">
        <v>188</v>
      </c>
      <c r="F407" s="8" t="s">
        <v>165</v>
      </c>
      <c r="G407" s="50"/>
      <c r="H407" s="50">
        <v>10</v>
      </c>
      <c r="I407" s="50"/>
      <c r="J407" s="50"/>
      <c r="K407" s="50"/>
      <c r="L407" s="84"/>
      <c r="M407" s="84"/>
      <c r="N407" s="8" t="s">
        <v>350</v>
      </c>
      <c r="O407" s="27"/>
      <c r="P407" s="91"/>
    </row>
    <row r="408" spans="1:16" s="11" customFormat="1" ht="45" x14ac:dyDescent="0.25">
      <c r="A408" s="194"/>
      <c r="B408" s="228" t="s">
        <v>436</v>
      </c>
      <c r="C408" s="12" t="s">
        <v>797</v>
      </c>
      <c r="D408" s="8" t="s">
        <v>185</v>
      </c>
      <c r="E408" s="10" t="s">
        <v>188</v>
      </c>
      <c r="F408" s="8" t="s">
        <v>165</v>
      </c>
      <c r="G408" s="50"/>
      <c r="H408" s="50">
        <v>69.400000000000006</v>
      </c>
      <c r="I408" s="50"/>
      <c r="J408" s="50"/>
      <c r="K408" s="50"/>
      <c r="L408" s="84"/>
      <c r="M408" s="84"/>
      <c r="N408" s="8" t="s">
        <v>45</v>
      </c>
      <c r="O408" s="27"/>
      <c r="P408" s="91"/>
    </row>
    <row r="409" spans="1:16" s="11" customFormat="1" ht="45" x14ac:dyDescent="0.25">
      <c r="A409" s="194"/>
      <c r="B409" s="228" t="s">
        <v>437</v>
      </c>
      <c r="C409" s="12" t="s">
        <v>797</v>
      </c>
      <c r="D409" s="8" t="s">
        <v>185</v>
      </c>
      <c r="E409" s="10" t="s">
        <v>188</v>
      </c>
      <c r="F409" s="8" t="s">
        <v>165</v>
      </c>
      <c r="G409" s="50"/>
      <c r="H409" s="50">
        <v>7.3</v>
      </c>
      <c r="I409" s="50"/>
      <c r="J409" s="50"/>
      <c r="K409" s="50"/>
      <c r="L409" s="84"/>
      <c r="M409" s="84"/>
      <c r="N409" s="8" t="s">
        <v>175</v>
      </c>
      <c r="O409" s="27"/>
      <c r="P409" s="91"/>
    </row>
    <row r="410" spans="1:16" s="11" customFormat="1" ht="45" x14ac:dyDescent="0.25">
      <c r="A410" s="194"/>
      <c r="B410" s="228" t="s">
        <v>438</v>
      </c>
      <c r="C410" s="12" t="s">
        <v>797</v>
      </c>
      <c r="D410" s="8" t="s">
        <v>185</v>
      </c>
      <c r="E410" s="10" t="s">
        <v>188</v>
      </c>
      <c r="F410" s="8" t="s">
        <v>165</v>
      </c>
      <c r="G410" s="183"/>
      <c r="H410" s="50"/>
      <c r="I410" s="50">
        <v>43.3</v>
      </c>
      <c r="J410" s="50"/>
      <c r="K410" s="50"/>
      <c r="L410" s="84"/>
      <c r="M410" s="84"/>
      <c r="N410" s="8" t="s">
        <v>45</v>
      </c>
      <c r="O410" s="27"/>
      <c r="P410" s="91"/>
    </row>
    <row r="411" spans="1:16" s="11" customFormat="1" ht="45" x14ac:dyDescent="0.25">
      <c r="A411" s="194"/>
      <c r="B411" s="228" t="s">
        <v>439</v>
      </c>
      <c r="C411" s="12" t="s">
        <v>797</v>
      </c>
      <c r="D411" s="8" t="s">
        <v>185</v>
      </c>
      <c r="E411" s="10" t="s">
        <v>188</v>
      </c>
      <c r="F411" s="8" t="s">
        <v>165</v>
      </c>
      <c r="G411" s="183"/>
      <c r="H411" s="50"/>
      <c r="I411" s="50">
        <v>6</v>
      </c>
      <c r="J411" s="50"/>
      <c r="K411" s="50"/>
      <c r="L411" s="84"/>
      <c r="M411" s="84"/>
      <c r="N411" s="8" t="s">
        <v>175</v>
      </c>
      <c r="O411" s="27"/>
      <c r="P411" s="91"/>
    </row>
    <row r="412" spans="1:16" s="11" customFormat="1" ht="45" x14ac:dyDescent="0.25">
      <c r="A412" s="194"/>
      <c r="B412" s="228" t="s">
        <v>440</v>
      </c>
      <c r="C412" s="12" t="s">
        <v>797</v>
      </c>
      <c r="D412" s="8" t="s">
        <v>185</v>
      </c>
      <c r="E412" s="10" t="s">
        <v>188</v>
      </c>
      <c r="F412" s="8" t="s">
        <v>165</v>
      </c>
      <c r="G412" s="50"/>
      <c r="H412" s="50"/>
      <c r="I412" s="50">
        <v>30</v>
      </c>
      <c r="J412" s="50"/>
      <c r="K412" s="50"/>
      <c r="L412" s="84"/>
      <c r="M412" s="84"/>
      <c r="N412" s="8" t="s">
        <v>175</v>
      </c>
      <c r="O412" s="27"/>
      <c r="P412" s="91"/>
    </row>
    <row r="413" spans="1:16" s="11" customFormat="1" ht="45" x14ac:dyDescent="0.25">
      <c r="A413" s="194"/>
      <c r="B413" s="228" t="s">
        <v>441</v>
      </c>
      <c r="C413" s="12" t="s">
        <v>797</v>
      </c>
      <c r="D413" s="8" t="s">
        <v>185</v>
      </c>
      <c r="E413" s="10" t="s">
        <v>188</v>
      </c>
      <c r="F413" s="8" t="s">
        <v>165</v>
      </c>
      <c r="G413" s="50"/>
      <c r="H413" s="84"/>
      <c r="I413" s="50">
        <v>25</v>
      </c>
      <c r="J413" s="50"/>
      <c r="K413" s="50"/>
      <c r="L413" s="84"/>
      <c r="M413" s="84"/>
      <c r="N413" s="8" t="s">
        <v>45</v>
      </c>
      <c r="O413" s="27"/>
      <c r="P413" s="91"/>
    </row>
    <row r="414" spans="1:16" s="11" customFormat="1" ht="45" x14ac:dyDescent="0.25">
      <c r="A414" s="194"/>
      <c r="B414" s="228" t="s">
        <v>442</v>
      </c>
      <c r="C414" s="12" t="s">
        <v>797</v>
      </c>
      <c r="D414" s="8" t="s">
        <v>185</v>
      </c>
      <c r="E414" s="10" t="s">
        <v>188</v>
      </c>
      <c r="F414" s="8" t="s">
        <v>165</v>
      </c>
      <c r="G414" s="50"/>
      <c r="H414" s="84"/>
      <c r="I414" s="50">
        <v>32.799999999999997</v>
      </c>
      <c r="J414" s="50"/>
      <c r="K414" s="50"/>
      <c r="L414" s="84"/>
      <c r="M414" s="84"/>
      <c r="N414" s="8" t="s">
        <v>175</v>
      </c>
      <c r="O414" s="27"/>
      <c r="P414" s="91"/>
    </row>
    <row r="415" spans="1:16" s="11" customFormat="1" ht="45" x14ac:dyDescent="0.25">
      <c r="A415" s="194"/>
      <c r="B415" s="228" t="s">
        <v>443</v>
      </c>
      <c r="C415" s="12" t="s">
        <v>797</v>
      </c>
      <c r="D415" s="8" t="s">
        <v>185</v>
      </c>
      <c r="E415" s="10" t="s">
        <v>188</v>
      </c>
      <c r="F415" s="8" t="s">
        <v>165</v>
      </c>
      <c r="G415" s="50"/>
      <c r="H415" s="84"/>
      <c r="I415" s="50">
        <v>36.5</v>
      </c>
      <c r="J415" s="50"/>
      <c r="K415" s="50"/>
      <c r="L415" s="84"/>
      <c r="M415" s="84"/>
      <c r="N415" s="8" t="s">
        <v>45</v>
      </c>
      <c r="O415" s="27"/>
      <c r="P415" s="91"/>
    </row>
    <row r="416" spans="1:16" s="11" customFormat="1" ht="45" x14ac:dyDescent="0.25">
      <c r="A416" s="194"/>
      <c r="B416" s="228" t="s">
        <v>444</v>
      </c>
      <c r="C416" s="12" t="s">
        <v>797</v>
      </c>
      <c r="D416" s="8" t="s">
        <v>185</v>
      </c>
      <c r="E416" s="10" t="s">
        <v>188</v>
      </c>
      <c r="F416" s="8" t="s">
        <v>165</v>
      </c>
      <c r="G416" s="50"/>
      <c r="H416" s="84"/>
      <c r="I416" s="50">
        <v>12</v>
      </c>
      <c r="J416" s="50"/>
      <c r="K416" s="50"/>
      <c r="L416" s="84"/>
      <c r="M416" s="84"/>
      <c r="N416" s="8" t="s">
        <v>175</v>
      </c>
      <c r="O416" s="27"/>
      <c r="P416" s="91"/>
    </row>
    <row r="417" spans="1:16" s="11" customFormat="1" ht="36" customHeight="1" x14ac:dyDescent="0.25">
      <c r="A417" s="194"/>
      <c r="B417" s="228" t="s">
        <v>445</v>
      </c>
      <c r="C417" s="12" t="s">
        <v>797</v>
      </c>
      <c r="D417" s="8" t="s">
        <v>185</v>
      </c>
      <c r="E417" s="10" t="s">
        <v>188</v>
      </c>
      <c r="F417" s="8" t="s">
        <v>165</v>
      </c>
      <c r="G417" s="50"/>
      <c r="H417" s="50"/>
      <c r="I417" s="50">
        <v>25</v>
      </c>
      <c r="J417" s="50"/>
      <c r="K417" s="50"/>
      <c r="L417" s="84"/>
      <c r="M417" s="84"/>
      <c r="N417" s="8" t="s">
        <v>175</v>
      </c>
      <c r="O417" s="27"/>
      <c r="P417" s="91"/>
    </row>
    <row r="418" spans="1:16" s="11" customFormat="1" ht="45" x14ac:dyDescent="0.25">
      <c r="A418" s="194"/>
      <c r="B418" s="228" t="s">
        <v>447</v>
      </c>
      <c r="C418" s="12" t="s">
        <v>797</v>
      </c>
      <c r="D418" s="8" t="s">
        <v>185</v>
      </c>
      <c r="E418" s="10" t="s">
        <v>188</v>
      </c>
      <c r="F418" s="8" t="s">
        <v>165</v>
      </c>
      <c r="G418" s="50"/>
      <c r="H418" s="50"/>
      <c r="I418" s="50"/>
      <c r="J418" s="50">
        <v>8.5</v>
      </c>
      <c r="K418" s="50"/>
      <c r="L418" s="84"/>
      <c r="M418" s="84"/>
      <c r="N418" s="8" t="s">
        <v>175</v>
      </c>
      <c r="O418" s="27"/>
      <c r="P418" s="91"/>
    </row>
    <row r="419" spans="1:16" s="11" customFormat="1" ht="45" x14ac:dyDescent="0.25">
      <c r="A419" s="194"/>
      <c r="B419" s="228" t="s">
        <v>446</v>
      </c>
      <c r="C419" s="12" t="s">
        <v>797</v>
      </c>
      <c r="D419" s="8" t="s">
        <v>185</v>
      </c>
      <c r="E419" s="10" t="s">
        <v>188</v>
      </c>
      <c r="F419" s="8" t="s">
        <v>165</v>
      </c>
      <c r="G419" s="50"/>
      <c r="H419" s="50"/>
      <c r="I419" s="50"/>
      <c r="J419" s="50">
        <v>6.5</v>
      </c>
      <c r="K419" s="50"/>
      <c r="L419" s="84"/>
      <c r="M419" s="84"/>
      <c r="N419" s="8" t="s">
        <v>175</v>
      </c>
      <c r="O419" s="27"/>
      <c r="P419" s="91"/>
    </row>
    <row r="420" spans="1:16" s="11" customFormat="1" ht="45" x14ac:dyDescent="0.25">
      <c r="A420" s="194"/>
      <c r="B420" s="228" t="s">
        <v>448</v>
      </c>
      <c r="C420" s="12" t="s">
        <v>797</v>
      </c>
      <c r="D420" s="8" t="s">
        <v>185</v>
      </c>
      <c r="E420" s="10" t="s">
        <v>188</v>
      </c>
      <c r="F420" s="8" t="s">
        <v>165</v>
      </c>
      <c r="G420" s="50"/>
      <c r="H420" s="50"/>
      <c r="I420" s="50"/>
      <c r="J420" s="50">
        <v>30</v>
      </c>
      <c r="K420" s="50"/>
      <c r="L420" s="84"/>
      <c r="M420" s="84"/>
      <c r="N420" s="8" t="s">
        <v>45</v>
      </c>
      <c r="O420" s="27"/>
      <c r="P420" s="91"/>
    </row>
    <row r="421" spans="1:16" s="11" customFormat="1" ht="45" x14ac:dyDescent="0.25">
      <c r="A421" s="194"/>
      <c r="B421" s="228" t="s">
        <v>449</v>
      </c>
      <c r="C421" s="12" t="s">
        <v>797</v>
      </c>
      <c r="D421" s="8" t="s">
        <v>185</v>
      </c>
      <c r="E421" s="10" t="s">
        <v>188</v>
      </c>
      <c r="F421" s="8" t="s">
        <v>165</v>
      </c>
      <c r="G421" s="50"/>
      <c r="H421" s="50"/>
      <c r="I421" s="50"/>
      <c r="J421" s="50">
        <v>50</v>
      </c>
      <c r="K421" s="50"/>
      <c r="L421" s="84"/>
      <c r="M421" s="84"/>
      <c r="N421" s="8" t="s">
        <v>45</v>
      </c>
      <c r="O421" s="27"/>
      <c r="P421" s="91"/>
    </row>
    <row r="422" spans="1:16" s="11" customFormat="1" ht="45" x14ac:dyDescent="0.25">
      <c r="A422" s="194"/>
      <c r="B422" s="228" t="s">
        <v>450</v>
      </c>
      <c r="C422" s="12" t="s">
        <v>797</v>
      </c>
      <c r="D422" s="8" t="s">
        <v>185</v>
      </c>
      <c r="E422" s="10" t="s">
        <v>188</v>
      </c>
      <c r="F422" s="8" t="s">
        <v>165</v>
      </c>
      <c r="G422" s="50"/>
      <c r="H422" s="50"/>
      <c r="I422" s="50"/>
      <c r="J422" s="50">
        <v>10</v>
      </c>
      <c r="K422" s="50"/>
      <c r="L422" s="84"/>
      <c r="M422" s="84"/>
      <c r="N422" s="8" t="s">
        <v>175</v>
      </c>
      <c r="O422" s="27"/>
      <c r="P422" s="91"/>
    </row>
    <row r="423" spans="1:16" s="11" customFormat="1" ht="45" x14ac:dyDescent="0.25">
      <c r="A423" s="194"/>
      <c r="B423" s="228" t="s">
        <v>451</v>
      </c>
      <c r="C423" s="12" t="s">
        <v>797</v>
      </c>
      <c r="D423" s="8" t="s">
        <v>185</v>
      </c>
      <c r="E423" s="10" t="s">
        <v>188</v>
      </c>
      <c r="F423" s="8" t="s">
        <v>165</v>
      </c>
      <c r="G423" s="50"/>
      <c r="H423" s="50"/>
      <c r="I423" s="50"/>
      <c r="J423" s="50">
        <v>15</v>
      </c>
      <c r="K423" s="50"/>
      <c r="L423" s="84"/>
      <c r="M423" s="84"/>
      <c r="N423" s="8" t="s">
        <v>175</v>
      </c>
      <c r="O423" s="27"/>
      <c r="P423" s="91"/>
    </row>
    <row r="424" spans="1:16" s="11" customFormat="1" ht="45" x14ac:dyDescent="0.25">
      <c r="A424" s="194"/>
      <c r="B424" s="228" t="s">
        <v>452</v>
      </c>
      <c r="C424" s="12" t="s">
        <v>797</v>
      </c>
      <c r="D424" s="8" t="s">
        <v>185</v>
      </c>
      <c r="E424" s="10" t="s">
        <v>188</v>
      </c>
      <c r="F424" s="8" t="s">
        <v>165</v>
      </c>
      <c r="G424" s="50"/>
      <c r="H424" s="50"/>
      <c r="I424" s="50"/>
      <c r="J424" s="50">
        <v>30</v>
      </c>
      <c r="K424" s="50"/>
      <c r="L424" s="84"/>
      <c r="M424" s="84"/>
      <c r="N424" s="8" t="s">
        <v>45</v>
      </c>
      <c r="O424" s="27"/>
      <c r="P424" s="91"/>
    </row>
    <row r="425" spans="1:16" s="11" customFormat="1" ht="45" x14ac:dyDescent="0.25">
      <c r="A425" s="194"/>
      <c r="B425" s="228" t="s">
        <v>453</v>
      </c>
      <c r="C425" s="12" t="s">
        <v>797</v>
      </c>
      <c r="D425" s="8" t="s">
        <v>185</v>
      </c>
      <c r="E425" s="10" t="s">
        <v>188</v>
      </c>
      <c r="F425" s="8" t="s">
        <v>165</v>
      </c>
      <c r="G425" s="50"/>
      <c r="H425" s="50"/>
      <c r="I425" s="50">
        <v>6</v>
      </c>
      <c r="J425" s="50"/>
      <c r="K425" s="50"/>
      <c r="L425" s="84"/>
      <c r="M425" s="84"/>
      <c r="N425" s="8" t="s">
        <v>175</v>
      </c>
      <c r="O425" s="27"/>
      <c r="P425" s="91"/>
    </row>
    <row r="426" spans="1:16" s="11" customFormat="1" ht="45" x14ac:dyDescent="0.25">
      <c r="A426" s="194"/>
      <c r="B426" s="228" t="s">
        <v>454</v>
      </c>
      <c r="C426" s="12" t="s">
        <v>797</v>
      </c>
      <c r="D426" s="8" t="s">
        <v>185</v>
      </c>
      <c r="E426" s="10" t="s">
        <v>188</v>
      </c>
      <c r="F426" s="8" t="s">
        <v>165</v>
      </c>
      <c r="G426" s="50"/>
      <c r="H426" s="50"/>
      <c r="I426" s="50"/>
      <c r="J426" s="50"/>
      <c r="K426" s="50">
        <v>10</v>
      </c>
      <c r="L426" s="84"/>
      <c r="M426" s="84"/>
      <c r="N426" s="8" t="s">
        <v>175</v>
      </c>
      <c r="O426" s="27"/>
      <c r="P426" s="91"/>
    </row>
    <row r="427" spans="1:16" s="11" customFormat="1" ht="45" x14ac:dyDescent="0.25">
      <c r="A427" s="194"/>
      <c r="B427" s="228" t="s">
        <v>455</v>
      </c>
      <c r="C427" s="12" t="s">
        <v>797</v>
      </c>
      <c r="D427" s="8" t="s">
        <v>185</v>
      </c>
      <c r="E427" s="10" t="s">
        <v>188</v>
      </c>
      <c r="F427" s="8" t="s">
        <v>165</v>
      </c>
      <c r="G427" s="50"/>
      <c r="H427" s="50"/>
      <c r="I427" s="50">
        <v>15</v>
      </c>
      <c r="J427" s="50"/>
      <c r="K427" s="50"/>
      <c r="L427" s="84"/>
      <c r="M427" s="84"/>
      <c r="N427" s="8" t="s">
        <v>45</v>
      </c>
      <c r="O427" s="27"/>
      <c r="P427" s="91"/>
    </row>
    <row r="428" spans="1:16" s="11" customFormat="1" ht="45" x14ac:dyDescent="0.25">
      <c r="A428" s="194"/>
      <c r="B428" s="228" t="s">
        <v>456</v>
      </c>
      <c r="C428" s="12" t="s">
        <v>797</v>
      </c>
      <c r="D428" s="8" t="s">
        <v>185</v>
      </c>
      <c r="E428" s="10" t="s">
        <v>188</v>
      </c>
      <c r="F428" s="8" t="s">
        <v>165</v>
      </c>
      <c r="G428" s="50"/>
      <c r="H428" s="50"/>
      <c r="I428" s="50"/>
      <c r="J428" s="50"/>
      <c r="K428" s="50">
        <v>20</v>
      </c>
      <c r="L428" s="84"/>
      <c r="M428" s="84"/>
      <c r="N428" s="8" t="s">
        <v>45</v>
      </c>
      <c r="O428" s="27"/>
      <c r="P428" s="91"/>
    </row>
    <row r="429" spans="1:16" s="11" customFormat="1" ht="45" x14ac:dyDescent="0.25">
      <c r="A429" s="194"/>
      <c r="B429" s="228" t="s">
        <v>457</v>
      </c>
      <c r="C429" s="12" t="s">
        <v>797</v>
      </c>
      <c r="D429" s="8" t="s">
        <v>185</v>
      </c>
      <c r="E429" s="10" t="s">
        <v>188</v>
      </c>
      <c r="F429" s="8" t="s">
        <v>165</v>
      </c>
      <c r="G429" s="50"/>
      <c r="H429" s="50"/>
      <c r="I429" s="50"/>
      <c r="J429" s="50"/>
      <c r="K429" s="50">
        <v>15</v>
      </c>
      <c r="L429" s="84"/>
      <c r="M429" s="84"/>
      <c r="N429" s="8" t="s">
        <v>175</v>
      </c>
      <c r="O429" s="27"/>
      <c r="P429" s="91"/>
    </row>
    <row r="430" spans="1:16" s="11" customFormat="1" ht="45" x14ac:dyDescent="0.25">
      <c r="A430" s="194"/>
      <c r="B430" s="228" t="s">
        <v>458</v>
      </c>
      <c r="C430" s="12" t="s">
        <v>797</v>
      </c>
      <c r="D430" s="8" t="s">
        <v>185</v>
      </c>
      <c r="E430" s="10" t="s">
        <v>188</v>
      </c>
      <c r="F430" s="8" t="s">
        <v>165</v>
      </c>
      <c r="G430" s="50"/>
      <c r="H430" s="50"/>
      <c r="I430" s="50"/>
      <c r="J430" s="50"/>
      <c r="K430" s="50">
        <v>20</v>
      </c>
      <c r="L430" s="84"/>
      <c r="M430" s="84"/>
      <c r="N430" s="8" t="s">
        <v>175</v>
      </c>
      <c r="O430" s="27"/>
      <c r="P430" s="91"/>
    </row>
    <row r="431" spans="1:16" s="11" customFormat="1" ht="45" x14ac:dyDescent="0.25">
      <c r="A431" s="194"/>
      <c r="B431" s="228" t="s">
        <v>459</v>
      </c>
      <c r="C431" s="12" t="s">
        <v>797</v>
      </c>
      <c r="D431" s="8" t="s">
        <v>185</v>
      </c>
      <c r="E431" s="10" t="s">
        <v>188</v>
      </c>
      <c r="F431" s="8" t="s">
        <v>165</v>
      </c>
      <c r="G431" s="50"/>
      <c r="H431" s="50"/>
      <c r="I431" s="50"/>
      <c r="J431" s="50"/>
      <c r="K431" s="50">
        <v>25</v>
      </c>
      <c r="L431" s="84"/>
      <c r="M431" s="84"/>
      <c r="N431" s="8" t="s">
        <v>45</v>
      </c>
      <c r="O431" s="27"/>
      <c r="P431" s="91"/>
    </row>
    <row r="432" spans="1:16" s="11" customFormat="1" ht="45" x14ac:dyDescent="0.25">
      <c r="A432" s="194"/>
      <c r="B432" s="228" t="s">
        <v>460</v>
      </c>
      <c r="C432" s="12" t="s">
        <v>797</v>
      </c>
      <c r="D432" s="8" t="s">
        <v>185</v>
      </c>
      <c r="E432" s="10" t="s">
        <v>188</v>
      </c>
      <c r="F432" s="8" t="s">
        <v>165</v>
      </c>
      <c r="G432" s="50"/>
      <c r="H432" s="50"/>
      <c r="I432" s="50"/>
      <c r="J432" s="50"/>
      <c r="K432" s="50">
        <v>20</v>
      </c>
      <c r="L432" s="84"/>
      <c r="M432" s="84"/>
      <c r="N432" s="8" t="s">
        <v>175</v>
      </c>
      <c r="O432" s="27"/>
      <c r="P432" s="91"/>
    </row>
    <row r="433" spans="1:16" s="11" customFormat="1" ht="45" x14ac:dyDescent="0.25">
      <c r="A433" s="194"/>
      <c r="B433" s="228" t="s">
        <v>461</v>
      </c>
      <c r="C433" s="12" t="s">
        <v>797</v>
      </c>
      <c r="D433" s="8" t="s">
        <v>185</v>
      </c>
      <c r="E433" s="10" t="s">
        <v>188</v>
      </c>
      <c r="F433" s="8" t="s">
        <v>165</v>
      </c>
      <c r="G433" s="50"/>
      <c r="H433" s="50"/>
      <c r="I433" s="50"/>
      <c r="J433" s="50"/>
      <c r="K433" s="50"/>
      <c r="L433" s="50">
        <v>30</v>
      </c>
      <c r="M433" s="84"/>
      <c r="N433" s="8" t="s">
        <v>45</v>
      </c>
      <c r="O433" s="27"/>
      <c r="P433" s="91"/>
    </row>
    <row r="434" spans="1:16" s="11" customFormat="1" ht="45" x14ac:dyDescent="0.25">
      <c r="A434" s="194"/>
      <c r="B434" s="228" t="s">
        <v>462</v>
      </c>
      <c r="C434" s="12" t="s">
        <v>797</v>
      </c>
      <c r="D434" s="8" t="s">
        <v>185</v>
      </c>
      <c r="E434" s="10" t="s">
        <v>188</v>
      </c>
      <c r="F434" s="8" t="s">
        <v>165</v>
      </c>
      <c r="G434" s="50"/>
      <c r="H434" s="50"/>
      <c r="I434" s="50"/>
      <c r="J434" s="50"/>
      <c r="K434" s="50"/>
      <c r="L434" s="50">
        <v>30</v>
      </c>
      <c r="M434" s="84"/>
      <c r="N434" s="8" t="s">
        <v>175</v>
      </c>
      <c r="O434" s="27"/>
      <c r="P434" s="91"/>
    </row>
    <row r="435" spans="1:16" s="11" customFormat="1" ht="45" x14ac:dyDescent="0.25">
      <c r="A435" s="194"/>
      <c r="B435" s="228" t="s">
        <v>463</v>
      </c>
      <c r="C435" s="12" t="s">
        <v>797</v>
      </c>
      <c r="D435" s="8" t="s">
        <v>185</v>
      </c>
      <c r="E435" s="10" t="s">
        <v>188</v>
      </c>
      <c r="F435" s="8" t="s">
        <v>165</v>
      </c>
      <c r="G435" s="50"/>
      <c r="H435" s="50"/>
      <c r="I435" s="50"/>
      <c r="J435" s="50"/>
      <c r="K435" s="50"/>
      <c r="L435" s="50">
        <v>25</v>
      </c>
      <c r="M435" s="84"/>
      <c r="N435" s="8" t="s">
        <v>175</v>
      </c>
      <c r="O435" s="27"/>
      <c r="P435" s="91"/>
    </row>
    <row r="436" spans="1:16" s="11" customFormat="1" ht="45" x14ac:dyDescent="0.25">
      <c r="A436" s="194"/>
      <c r="B436" s="228" t="s">
        <v>464</v>
      </c>
      <c r="C436" s="12" t="s">
        <v>797</v>
      </c>
      <c r="D436" s="8" t="s">
        <v>185</v>
      </c>
      <c r="E436" s="10" t="s">
        <v>188</v>
      </c>
      <c r="F436" s="8" t="s">
        <v>165</v>
      </c>
      <c r="G436" s="50"/>
      <c r="H436" s="50"/>
      <c r="I436" s="50"/>
      <c r="J436" s="50"/>
      <c r="K436" s="50"/>
      <c r="L436" s="50">
        <v>8</v>
      </c>
      <c r="M436" s="84"/>
      <c r="N436" s="8" t="s">
        <v>175</v>
      </c>
      <c r="O436" s="27"/>
      <c r="P436" s="91"/>
    </row>
    <row r="437" spans="1:16" s="11" customFormat="1" ht="45" x14ac:dyDescent="0.25">
      <c r="A437" s="194"/>
      <c r="B437" s="228" t="s">
        <v>465</v>
      </c>
      <c r="C437" s="12" t="s">
        <v>797</v>
      </c>
      <c r="D437" s="8" t="s">
        <v>185</v>
      </c>
      <c r="E437" s="10" t="s">
        <v>188</v>
      </c>
      <c r="F437" s="8" t="s">
        <v>165</v>
      </c>
      <c r="G437" s="50"/>
      <c r="H437" s="50"/>
      <c r="I437" s="50"/>
      <c r="J437" s="50"/>
      <c r="K437" s="50"/>
      <c r="L437" s="50">
        <v>20</v>
      </c>
      <c r="M437" s="84"/>
      <c r="N437" s="8" t="s">
        <v>175</v>
      </c>
      <c r="O437" s="27"/>
      <c r="P437" s="91"/>
    </row>
    <row r="438" spans="1:16" s="11" customFormat="1" ht="45" x14ac:dyDescent="0.25">
      <c r="A438" s="194"/>
      <c r="B438" s="228" t="s">
        <v>466</v>
      </c>
      <c r="C438" s="12" t="s">
        <v>797</v>
      </c>
      <c r="D438" s="8" t="s">
        <v>185</v>
      </c>
      <c r="E438" s="10" t="s">
        <v>188</v>
      </c>
      <c r="F438" s="8" t="s">
        <v>165</v>
      </c>
      <c r="G438" s="50"/>
      <c r="H438" s="50"/>
      <c r="I438" s="50"/>
      <c r="J438" s="50"/>
      <c r="K438" s="50"/>
      <c r="L438" s="50">
        <v>30</v>
      </c>
      <c r="M438" s="84"/>
      <c r="N438" s="8" t="s">
        <v>45</v>
      </c>
      <c r="O438" s="27"/>
      <c r="P438" s="91"/>
    </row>
    <row r="439" spans="1:16" ht="75" x14ac:dyDescent="0.25">
      <c r="A439" s="7"/>
      <c r="B439" s="243" t="s">
        <v>798</v>
      </c>
      <c r="C439" s="12" t="s">
        <v>374</v>
      </c>
      <c r="D439" s="17" t="s">
        <v>185</v>
      </c>
      <c r="E439" s="12" t="s">
        <v>35</v>
      </c>
      <c r="F439" s="3" t="s">
        <v>164</v>
      </c>
      <c r="G439" s="159">
        <v>98.2</v>
      </c>
      <c r="H439" s="159">
        <v>100</v>
      </c>
      <c r="I439" s="160">
        <v>100</v>
      </c>
      <c r="J439" s="159">
        <v>100</v>
      </c>
      <c r="K439" s="159">
        <v>100</v>
      </c>
      <c r="L439" s="159">
        <v>100</v>
      </c>
      <c r="M439" s="3">
        <v>100</v>
      </c>
      <c r="N439" s="161"/>
      <c r="O439" s="275"/>
    </row>
    <row r="440" spans="1:16" s="14" customFormat="1" ht="15" customHeight="1" x14ac:dyDescent="0.25">
      <c r="A440" s="439" t="s">
        <v>182</v>
      </c>
      <c r="B440" s="440"/>
      <c r="C440" s="440"/>
      <c r="D440" s="440"/>
      <c r="E440" s="440"/>
      <c r="F440" s="440"/>
      <c r="G440" s="440"/>
      <c r="H440" s="440"/>
      <c r="I440" s="440"/>
      <c r="J440" s="440"/>
      <c r="K440" s="440"/>
      <c r="L440" s="440"/>
      <c r="M440" s="440"/>
      <c r="N440" s="440"/>
      <c r="O440" s="440"/>
      <c r="P440" s="441"/>
    </row>
    <row r="441" spans="1:16" s="20" customFormat="1" ht="15" customHeight="1" x14ac:dyDescent="0.25">
      <c r="A441" s="420"/>
      <c r="B441" s="445" t="s">
        <v>469</v>
      </c>
      <c r="C441" s="425" t="s">
        <v>468</v>
      </c>
      <c r="D441" s="423" t="s">
        <v>185</v>
      </c>
      <c r="E441" s="19" t="s">
        <v>236</v>
      </c>
      <c r="F441" s="408" t="s">
        <v>358</v>
      </c>
      <c r="G441" s="8"/>
      <c r="H441" s="8">
        <v>1</v>
      </c>
      <c r="I441" s="8"/>
      <c r="J441" s="8"/>
      <c r="K441" s="8"/>
      <c r="L441" s="8">
        <v>5</v>
      </c>
      <c r="M441" s="8"/>
      <c r="N441" s="408" t="s">
        <v>470</v>
      </c>
      <c r="O441" s="286"/>
      <c r="P441" s="91"/>
    </row>
    <row r="442" spans="1:16" s="20" customFormat="1" ht="34.5" customHeight="1" x14ac:dyDescent="0.25">
      <c r="A442" s="420"/>
      <c r="B442" s="446"/>
      <c r="C442" s="426"/>
      <c r="D442" s="424"/>
      <c r="E442" s="19" t="s">
        <v>592</v>
      </c>
      <c r="F442" s="409"/>
      <c r="G442" s="92">
        <f t="shared" ref="G442:L442" si="26">G443</f>
        <v>0</v>
      </c>
      <c r="H442" s="92">
        <f t="shared" si="26"/>
        <v>0</v>
      </c>
      <c r="I442" s="92">
        <f t="shared" si="26"/>
        <v>0</v>
      </c>
      <c r="J442" s="92">
        <f t="shared" si="26"/>
        <v>0</v>
      </c>
      <c r="K442" s="92">
        <f t="shared" si="26"/>
        <v>0</v>
      </c>
      <c r="L442" s="92">
        <f t="shared" si="26"/>
        <v>0</v>
      </c>
      <c r="M442" s="92"/>
      <c r="N442" s="409"/>
      <c r="O442" s="27"/>
      <c r="P442" s="91"/>
    </row>
    <row r="443" spans="1:16" s="20" customFormat="1" hidden="1" x14ac:dyDescent="0.25">
      <c r="A443" s="194"/>
      <c r="B443" s="514" t="s">
        <v>471</v>
      </c>
      <c r="C443" s="515"/>
      <c r="D443" s="515"/>
      <c r="E443" s="515"/>
      <c r="F443" s="515"/>
      <c r="G443" s="515"/>
      <c r="H443" s="515"/>
      <c r="I443" s="515"/>
      <c r="J443" s="515"/>
      <c r="K443" s="515"/>
      <c r="L443" s="515"/>
      <c r="M443" s="515"/>
      <c r="N443" s="515"/>
      <c r="O443" s="516"/>
      <c r="P443" s="91"/>
    </row>
    <row r="444" spans="1:16" s="11" customFormat="1" ht="33" customHeight="1" x14ac:dyDescent="0.25">
      <c r="A444" s="412"/>
      <c r="B444" s="410" t="s">
        <v>472</v>
      </c>
      <c r="C444" s="408" t="s">
        <v>797</v>
      </c>
      <c r="D444" s="408" t="s">
        <v>185</v>
      </c>
      <c r="E444" s="395" t="s">
        <v>166</v>
      </c>
      <c r="F444" s="408" t="s">
        <v>165</v>
      </c>
      <c r="G444" s="50">
        <v>305.10000000000002</v>
      </c>
      <c r="H444" s="50"/>
      <c r="I444" s="50"/>
      <c r="J444" s="50"/>
      <c r="K444" s="50"/>
      <c r="L444" s="10"/>
      <c r="M444" s="10"/>
      <c r="N444" s="8" t="s">
        <v>37</v>
      </c>
      <c r="O444" s="27"/>
      <c r="P444" s="91"/>
    </row>
    <row r="445" spans="1:16" s="11" customFormat="1" ht="24.75" customHeight="1" x14ac:dyDescent="0.25">
      <c r="A445" s="412"/>
      <c r="B445" s="411"/>
      <c r="C445" s="409"/>
      <c r="D445" s="409"/>
      <c r="E445" s="396"/>
      <c r="F445" s="409"/>
      <c r="G445" s="50">
        <v>250</v>
      </c>
      <c r="H445" s="50">
        <v>131.6</v>
      </c>
      <c r="I445" s="50"/>
      <c r="J445" s="50"/>
      <c r="K445" s="50"/>
      <c r="L445" s="10"/>
      <c r="M445" s="10"/>
      <c r="N445" s="8" t="s">
        <v>45</v>
      </c>
      <c r="O445" s="27"/>
      <c r="P445" s="91"/>
    </row>
    <row r="446" spans="1:16" s="11" customFormat="1" ht="26.25" customHeight="1" x14ac:dyDescent="0.25">
      <c r="A446" s="412"/>
      <c r="B446" s="410" t="s">
        <v>473</v>
      </c>
      <c r="C446" s="408" t="s">
        <v>797</v>
      </c>
      <c r="D446" s="408" t="s">
        <v>185</v>
      </c>
      <c r="E446" s="395" t="s">
        <v>166</v>
      </c>
      <c r="F446" s="408" t="s">
        <v>165</v>
      </c>
      <c r="G446" s="50"/>
      <c r="H446" s="50"/>
      <c r="I446" s="50"/>
      <c r="J446" s="50"/>
      <c r="K446" s="50"/>
      <c r="L446" s="10">
        <v>108</v>
      </c>
      <c r="M446" s="10"/>
      <c r="N446" s="8" t="s">
        <v>45</v>
      </c>
      <c r="O446" s="27"/>
      <c r="P446" s="91"/>
    </row>
    <row r="447" spans="1:16" s="11" customFormat="1" ht="26.25" customHeight="1" x14ac:dyDescent="0.25">
      <c r="A447" s="412"/>
      <c r="B447" s="411"/>
      <c r="C447" s="409"/>
      <c r="D447" s="409"/>
      <c r="E447" s="396"/>
      <c r="F447" s="409"/>
      <c r="G447" s="50"/>
      <c r="H447" s="50"/>
      <c r="I447" s="50"/>
      <c r="J447" s="50">
        <v>3</v>
      </c>
      <c r="K447" s="50"/>
      <c r="L447" s="10"/>
      <c r="M447" s="10"/>
      <c r="N447" s="8" t="s">
        <v>175</v>
      </c>
      <c r="O447" s="27"/>
      <c r="P447" s="91"/>
    </row>
    <row r="448" spans="1:16" s="11" customFormat="1" ht="28.5" customHeight="1" x14ac:dyDescent="0.25">
      <c r="A448" s="412"/>
      <c r="B448" s="410" t="s">
        <v>474</v>
      </c>
      <c r="C448" s="408" t="s">
        <v>797</v>
      </c>
      <c r="D448" s="408" t="s">
        <v>185</v>
      </c>
      <c r="E448" s="395" t="s">
        <v>166</v>
      </c>
      <c r="F448" s="408" t="s">
        <v>165</v>
      </c>
      <c r="G448" s="50"/>
      <c r="H448" s="50"/>
      <c r="I448" s="50"/>
      <c r="J448" s="50"/>
      <c r="K448" s="50"/>
      <c r="L448" s="10">
        <v>108</v>
      </c>
      <c r="M448" s="10"/>
      <c r="N448" s="8" t="s">
        <v>45</v>
      </c>
      <c r="O448" s="27"/>
      <c r="P448" s="91"/>
    </row>
    <row r="449" spans="1:16" s="11" customFormat="1" ht="24" customHeight="1" x14ac:dyDescent="0.25">
      <c r="A449" s="412"/>
      <c r="B449" s="411"/>
      <c r="C449" s="409"/>
      <c r="D449" s="409"/>
      <c r="E449" s="396"/>
      <c r="F449" s="409"/>
      <c r="G449" s="50"/>
      <c r="H449" s="50"/>
      <c r="I449" s="50"/>
      <c r="J449" s="50">
        <v>3</v>
      </c>
      <c r="K449" s="50"/>
      <c r="L449" s="10"/>
      <c r="M449" s="10"/>
      <c r="N449" s="8" t="s">
        <v>175</v>
      </c>
      <c r="O449" s="27"/>
      <c r="P449" s="91"/>
    </row>
    <row r="450" spans="1:16" s="11" customFormat="1" ht="27" customHeight="1" x14ac:dyDescent="0.25">
      <c r="A450" s="412"/>
      <c r="B450" s="410" t="s">
        <v>475</v>
      </c>
      <c r="C450" s="408" t="s">
        <v>797</v>
      </c>
      <c r="D450" s="408" t="s">
        <v>185</v>
      </c>
      <c r="E450" s="395" t="s">
        <v>166</v>
      </c>
      <c r="F450" s="408" t="s">
        <v>165</v>
      </c>
      <c r="G450" s="50"/>
      <c r="H450" s="50"/>
      <c r="I450" s="50"/>
      <c r="J450" s="50"/>
      <c r="K450" s="50"/>
      <c r="L450" s="10">
        <v>70</v>
      </c>
      <c r="M450" s="10"/>
      <c r="N450" s="8" t="s">
        <v>45</v>
      </c>
      <c r="O450" s="27"/>
      <c r="P450" s="91"/>
    </row>
    <row r="451" spans="1:16" s="11" customFormat="1" ht="27" customHeight="1" x14ac:dyDescent="0.25">
      <c r="A451" s="412"/>
      <c r="B451" s="411"/>
      <c r="C451" s="409"/>
      <c r="D451" s="409"/>
      <c r="E451" s="396"/>
      <c r="F451" s="409"/>
      <c r="G451" s="50"/>
      <c r="H451" s="50"/>
      <c r="I451" s="50">
        <v>3</v>
      </c>
      <c r="J451" s="50"/>
      <c r="K451" s="50"/>
      <c r="L451" s="10"/>
      <c r="M451" s="10"/>
      <c r="N451" s="8" t="s">
        <v>175</v>
      </c>
      <c r="O451" s="27"/>
      <c r="P451" s="91"/>
    </row>
    <row r="452" spans="1:16" s="11" customFormat="1" ht="29.25" customHeight="1" x14ac:dyDescent="0.25">
      <c r="A452" s="412"/>
      <c r="B452" s="410" t="s">
        <v>476</v>
      </c>
      <c r="C452" s="408" t="s">
        <v>797</v>
      </c>
      <c r="D452" s="408" t="s">
        <v>185</v>
      </c>
      <c r="E452" s="395" t="s">
        <v>166</v>
      </c>
      <c r="F452" s="408" t="s">
        <v>165</v>
      </c>
      <c r="G452" s="50"/>
      <c r="H452" s="50"/>
      <c r="I452" s="50"/>
      <c r="J452" s="50"/>
      <c r="K452" s="50"/>
      <c r="L452" s="10">
        <v>85</v>
      </c>
      <c r="M452" s="10"/>
      <c r="N452" s="8" t="s">
        <v>45</v>
      </c>
      <c r="O452" s="27"/>
      <c r="P452" s="91"/>
    </row>
    <row r="453" spans="1:16" s="11" customFormat="1" ht="24" customHeight="1" x14ac:dyDescent="0.25">
      <c r="A453" s="412"/>
      <c r="B453" s="411"/>
      <c r="C453" s="409"/>
      <c r="D453" s="409"/>
      <c r="E453" s="396"/>
      <c r="F453" s="409"/>
      <c r="G453" s="50"/>
      <c r="H453" s="50"/>
      <c r="I453" s="50">
        <v>3</v>
      </c>
      <c r="J453" s="50"/>
      <c r="K453" s="50"/>
      <c r="L453" s="10"/>
      <c r="M453" s="10"/>
      <c r="N453" s="8" t="s">
        <v>175</v>
      </c>
      <c r="O453" s="27"/>
      <c r="P453" s="91"/>
    </row>
    <row r="454" spans="1:16" s="11" customFormat="1" ht="22.5" customHeight="1" x14ac:dyDescent="0.25">
      <c r="A454" s="412"/>
      <c r="B454" s="410" t="s">
        <v>477</v>
      </c>
      <c r="C454" s="408" t="s">
        <v>797</v>
      </c>
      <c r="D454" s="408" t="s">
        <v>185</v>
      </c>
      <c r="E454" s="395" t="s">
        <v>166</v>
      </c>
      <c r="F454" s="408" t="s">
        <v>165</v>
      </c>
      <c r="G454" s="50"/>
      <c r="H454" s="50"/>
      <c r="I454" s="50"/>
      <c r="J454" s="50"/>
      <c r="K454" s="50"/>
      <c r="L454" s="10">
        <v>50</v>
      </c>
      <c r="M454" s="10"/>
      <c r="N454" s="8" t="s">
        <v>45</v>
      </c>
      <c r="O454" s="27"/>
      <c r="P454" s="91"/>
    </row>
    <row r="455" spans="1:16" s="11" customFormat="1" ht="25.5" customHeight="1" x14ac:dyDescent="0.25">
      <c r="A455" s="412"/>
      <c r="B455" s="411"/>
      <c r="C455" s="409"/>
      <c r="D455" s="409"/>
      <c r="E455" s="396"/>
      <c r="F455" s="409"/>
      <c r="G455" s="50"/>
      <c r="H455" s="50"/>
      <c r="I455" s="50">
        <v>3</v>
      </c>
      <c r="J455" s="50"/>
      <c r="K455" s="50"/>
      <c r="L455" s="10"/>
      <c r="M455" s="10"/>
      <c r="N455" s="8" t="s">
        <v>175</v>
      </c>
      <c r="O455" s="27"/>
      <c r="P455" s="91"/>
    </row>
    <row r="456" spans="1:16" ht="52.5" customHeight="1" x14ac:dyDescent="0.25">
      <c r="A456" s="7"/>
      <c r="B456" s="243" t="s">
        <v>621</v>
      </c>
      <c r="C456" s="10" t="s">
        <v>367</v>
      </c>
      <c r="D456" s="8" t="s">
        <v>185</v>
      </c>
      <c r="E456" s="3"/>
      <c r="F456" s="3"/>
      <c r="G456" s="159"/>
      <c r="H456" s="159"/>
      <c r="I456" s="164"/>
      <c r="J456" s="159"/>
      <c r="K456" s="159"/>
      <c r="L456" s="159"/>
      <c r="M456" s="3"/>
      <c r="N456" s="161"/>
      <c r="O456" s="275"/>
    </row>
    <row r="457" spans="1:16" s="14" customFormat="1" ht="15" customHeight="1" x14ac:dyDescent="0.25">
      <c r="A457" s="439" t="s">
        <v>182</v>
      </c>
      <c r="B457" s="440"/>
      <c r="C457" s="440"/>
      <c r="D457" s="440"/>
      <c r="E457" s="440"/>
      <c r="F457" s="440"/>
      <c r="G457" s="440"/>
      <c r="H457" s="440"/>
      <c r="I457" s="440"/>
      <c r="J457" s="440"/>
      <c r="K457" s="440"/>
      <c r="L457" s="440"/>
      <c r="M457" s="440"/>
      <c r="N457" s="440"/>
      <c r="O457" s="440"/>
      <c r="P457" s="441"/>
    </row>
    <row r="458" spans="1:16" s="14" customFormat="1" ht="20.25" customHeight="1" x14ac:dyDescent="0.25">
      <c r="A458" s="421"/>
      <c r="B458" s="445" t="s">
        <v>488</v>
      </c>
      <c r="C458" s="425" t="s">
        <v>484</v>
      </c>
      <c r="D458" s="425" t="s">
        <v>185</v>
      </c>
      <c r="E458" s="12" t="s">
        <v>236</v>
      </c>
      <c r="F458" s="405" t="s">
        <v>164</v>
      </c>
      <c r="G458" s="50"/>
      <c r="H458" s="50"/>
      <c r="I458" s="171">
        <v>2</v>
      </c>
      <c r="J458" s="171">
        <v>1</v>
      </c>
      <c r="K458" s="171">
        <v>2</v>
      </c>
      <c r="L458" s="83">
        <v>2</v>
      </c>
      <c r="M458" s="188"/>
      <c r="N458" s="395" t="s">
        <v>175</v>
      </c>
      <c r="O458" s="275"/>
      <c r="P458" s="89"/>
    </row>
    <row r="459" spans="1:16" s="14" customFormat="1" ht="44.25" customHeight="1" x14ac:dyDescent="0.25">
      <c r="A459" s="421"/>
      <c r="B459" s="511"/>
      <c r="C459" s="426"/>
      <c r="D459" s="426"/>
      <c r="E459" s="12" t="s">
        <v>166</v>
      </c>
      <c r="F459" s="406"/>
      <c r="G459" s="92"/>
      <c r="H459" s="92"/>
      <c r="I459" s="92">
        <v>4</v>
      </c>
      <c r="J459" s="92">
        <v>2</v>
      </c>
      <c r="K459" s="92">
        <v>4</v>
      </c>
      <c r="L459" s="92">
        <v>4</v>
      </c>
      <c r="M459" s="188"/>
      <c r="N459" s="396"/>
      <c r="O459" s="275"/>
      <c r="P459" s="89"/>
    </row>
    <row r="460" spans="1:16" s="20" customFormat="1" ht="60" x14ac:dyDescent="0.25">
      <c r="A460" s="8"/>
      <c r="B460" s="234" t="s">
        <v>485</v>
      </c>
      <c r="C460" s="19" t="s">
        <v>484</v>
      </c>
      <c r="D460" s="19" t="s">
        <v>185</v>
      </c>
      <c r="E460" s="12" t="s">
        <v>166</v>
      </c>
      <c r="F460" s="8" t="s">
        <v>165</v>
      </c>
      <c r="G460" s="92"/>
      <c r="H460" s="92"/>
      <c r="I460" s="92">
        <v>4</v>
      </c>
      <c r="J460" s="92">
        <v>2</v>
      </c>
      <c r="K460" s="92">
        <v>4</v>
      </c>
      <c r="L460" s="92">
        <v>4</v>
      </c>
      <c r="M460" s="92"/>
      <c r="N460" s="172" t="s">
        <v>45</v>
      </c>
      <c r="O460" s="173"/>
      <c r="P460" s="91"/>
    </row>
    <row r="461" spans="1:16" s="14" customFormat="1" ht="20.25" customHeight="1" x14ac:dyDescent="0.25">
      <c r="A461" s="421"/>
      <c r="B461" s="445" t="s">
        <v>486</v>
      </c>
      <c r="C461" s="425" t="s">
        <v>487</v>
      </c>
      <c r="D461" s="425" t="s">
        <v>185</v>
      </c>
      <c r="E461" s="12" t="s">
        <v>236</v>
      </c>
      <c r="F461" s="408" t="s">
        <v>216</v>
      </c>
      <c r="G461" s="3"/>
      <c r="H461" s="3"/>
      <c r="I461" s="6"/>
      <c r="J461" s="3"/>
      <c r="K461" s="3"/>
      <c r="L461" s="3">
        <v>1</v>
      </c>
      <c r="M461" s="188"/>
      <c r="N461" s="395" t="s">
        <v>242</v>
      </c>
      <c r="O461" s="275"/>
      <c r="P461" s="89"/>
    </row>
    <row r="462" spans="1:16" s="14" customFormat="1" ht="40.5" customHeight="1" x14ac:dyDescent="0.25">
      <c r="A462" s="421"/>
      <c r="B462" s="511"/>
      <c r="C462" s="426"/>
      <c r="D462" s="426"/>
      <c r="E462" s="12" t="s">
        <v>166</v>
      </c>
      <c r="F462" s="409"/>
      <c r="G462" s="6"/>
      <c r="H462" s="6"/>
      <c r="I462" s="6"/>
      <c r="J462" s="6"/>
      <c r="K462" s="6">
        <f>K463</f>
        <v>45</v>
      </c>
      <c r="L462" s="6">
        <f>L464</f>
        <v>600</v>
      </c>
      <c r="M462" s="188"/>
      <c r="N462" s="396"/>
      <c r="O462" s="275"/>
      <c r="P462" s="89"/>
    </row>
    <row r="463" spans="1:16" s="20" customFormat="1" ht="45" x14ac:dyDescent="0.25">
      <c r="A463" s="420"/>
      <c r="B463" s="234" t="s">
        <v>489</v>
      </c>
      <c r="C463" s="19" t="s">
        <v>487</v>
      </c>
      <c r="D463" s="19" t="s">
        <v>185</v>
      </c>
      <c r="E463" s="12" t="s">
        <v>166</v>
      </c>
      <c r="F463" s="8" t="s">
        <v>165</v>
      </c>
      <c r="G463" s="92"/>
      <c r="H463" s="92"/>
      <c r="I463" s="33"/>
      <c r="J463" s="92"/>
      <c r="K463" s="50">
        <v>45</v>
      </c>
      <c r="L463" s="92"/>
      <c r="M463" s="92"/>
      <c r="N463" s="92" t="s">
        <v>175</v>
      </c>
      <c r="O463" s="106"/>
      <c r="P463" s="91"/>
    </row>
    <row r="464" spans="1:16" s="20" customFormat="1" ht="45" x14ac:dyDescent="0.25">
      <c r="A464" s="420"/>
      <c r="B464" s="234" t="s">
        <v>490</v>
      </c>
      <c r="C464" s="19" t="s">
        <v>487</v>
      </c>
      <c r="D464" s="19" t="s">
        <v>185</v>
      </c>
      <c r="E464" s="12" t="s">
        <v>166</v>
      </c>
      <c r="F464" s="8" t="s">
        <v>165</v>
      </c>
      <c r="G464" s="92"/>
      <c r="H464" s="92"/>
      <c r="I464" s="50"/>
      <c r="J464" s="33"/>
      <c r="K464" s="92"/>
      <c r="L464" s="50">
        <v>600</v>
      </c>
      <c r="M464" s="92"/>
      <c r="N464" s="92" t="s">
        <v>37</v>
      </c>
      <c r="O464" s="106"/>
      <c r="P464" s="91"/>
    </row>
    <row r="465" spans="1:16" s="14" customFormat="1" ht="20.25" customHeight="1" x14ac:dyDescent="0.25">
      <c r="A465" s="421"/>
      <c r="B465" s="445" t="s">
        <v>805</v>
      </c>
      <c r="C465" s="512" t="s">
        <v>493</v>
      </c>
      <c r="D465" s="425" t="s">
        <v>185</v>
      </c>
      <c r="E465" s="12" t="s">
        <v>236</v>
      </c>
      <c r="F465" s="408" t="s">
        <v>216</v>
      </c>
      <c r="G465" s="3"/>
      <c r="H465" s="3"/>
      <c r="I465" s="98">
        <v>5</v>
      </c>
      <c r="J465" s="3">
        <v>14</v>
      </c>
      <c r="K465" s="3"/>
      <c r="L465" s="3"/>
      <c r="M465" s="188"/>
      <c r="N465" s="395" t="s">
        <v>242</v>
      </c>
      <c r="O465" s="275"/>
      <c r="P465" s="89"/>
    </row>
    <row r="466" spans="1:16" s="14" customFormat="1" ht="40.5" customHeight="1" x14ac:dyDescent="0.25">
      <c r="A466" s="421"/>
      <c r="B466" s="511"/>
      <c r="C466" s="513"/>
      <c r="D466" s="426"/>
      <c r="E466" s="12" t="s">
        <v>166</v>
      </c>
      <c r="F466" s="409"/>
      <c r="G466" s="6"/>
      <c r="H466" s="6"/>
      <c r="I466" s="6">
        <f>I467</f>
        <v>284.7</v>
      </c>
      <c r="J466" s="6">
        <f>J468</f>
        <v>700</v>
      </c>
      <c r="K466" s="6"/>
      <c r="L466" s="6"/>
      <c r="M466" s="188"/>
      <c r="N466" s="396"/>
      <c r="O466" s="275"/>
      <c r="P466" s="89"/>
    </row>
    <row r="467" spans="1:16" s="20" customFormat="1" ht="45" x14ac:dyDescent="0.25">
      <c r="A467" s="194"/>
      <c r="B467" s="234" t="s">
        <v>491</v>
      </c>
      <c r="C467" s="19" t="s">
        <v>487</v>
      </c>
      <c r="D467" s="19" t="s">
        <v>185</v>
      </c>
      <c r="E467" s="12" t="s">
        <v>166</v>
      </c>
      <c r="F467" s="8" t="s">
        <v>165</v>
      </c>
      <c r="G467" s="183"/>
      <c r="H467" s="114"/>
      <c r="I467" s="114">
        <v>284.7</v>
      </c>
      <c r="J467" s="183"/>
      <c r="K467" s="183"/>
      <c r="L467" s="183"/>
      <c r="M467" s="183"/>
      <c r="N467" s="8" t="s">
        <v>175</v>
      </c>
      <c r="O467" s="27"/>
      <c r="P467" s="91"/>
    </row>
    <row r="468" spans="1:16" s="20" customFormat="1" ht="60" x14ac:dyDescent="0.25">
      <c r="A468" s="194"/>
      <c r="B468" s="234" t="s">
        <v>492</v>
      </c>
      <c r="C468" s="19" t="s">
        <v>487</v>
      </c>
      <c r="D468" s="19" t="s">
        <v>185</v>
      </c>
      <c r="E468" s="12" t="s">
        <v>166</v>
      </c>
      <c r="F468" s="8" t="s">
        <v>165</v>
      </c>
      <c r="G468" s="183"/>
      <c r="H468" s="114"/>
      <c r="I468" s="114"/>
      <c r="J468" s="114">
        <v>700</v>
      </c>
      <c r="K468" s="183"/>
      <c r="L468" s="183"/>
      <c r="M468" s="183"/>
      <c r="N468" s="8" t="s">
        <v>175</v>
      </c>
      <c r="O468" s="27"/>
      <c r="P468" s="91"/>
    </row>
    <row r="469" spans="1:16" s="14" customFormat="1" ht="64.5" customHeight="1" x14ac:dyDescent="0.25">
      <c r="A469" s="7"/>
      <c r="B469" s="251" t="s">
        <v>627</v>
      </c>
      <c r="C469" s="12" t="s">
        <v>494</v>
      </c>
      <c r="D469" s="17" t="s">
        <v>185</v>
      </c>
      <c r="E469" s="12" t="s">
        <v>236</v>
      </c>
      <c r="F469" s="3" t="s">
        <v>164</v>
      </c>
      <c r="G469" s="159"/>
      <c r="H469" s="159"/>
      <c r="I469" s="160"/>
      <c r="J469" s="159"/>
      <c r="K469" s="159"/>
      <c r="L469" s="159"/>
      <c r="M469" s="3">
        <v>1</v>
      </c>
      <c r="N469" s="161"/>
      <c r="O469" s="275"/>
      <c r="P469" s="89"/>
    </row>
    <row r="470" spans="1:16" s="14" customFormat="1" ht="15" customHeight="1" x14ac:dyDescent="0.25">
      <c r="A470" s="439" t="s">
        <v>182</v>
      </c>
      <c r="B470" s="440"/>
      <c r="C470" s="440"/>
      <c r="D470" s="440"/>
      <c r="E470" s="440"/>
      <c r="F470" s="440"/>
      <c r="G470" s="440"/>
      <c r="H470" s="440"/>
      <c r="I470" s="440"/>
      <c r="J470" s="440"/>
      <c r="K470" s="440"/>
      <c r="L470" s="440"/>
      <c r="M470" s="440"/>
      <c r="N470" s="440"/>
      <c r="O470" s="440"/>
      <c r="P470" s="441"/>
    </row>
    <row r="471" spans="1:16" s="43" customFormat="1" ht="46.5" customHeight="1" x14ac:dyDescent="0.25">
      <c r="A471" s="232"/>
      <c r="B471" s="301" t="s">
        <v>495</v>
      </c>
      <c r="C471" s="52" t="s">
        <v>496</v>
      </c>
      <c r="D471" s="36" t="s">
        <v>185</v>
      </c>
      <c r="E471" s="36" t="s">
        <v>236</v>
      </c>
      <c r="F471" s="21" t="s">
        <v>216</v>
      </c>
      <c r="G471" s="18"/>
      <c r="H471" s="18"/>
      <c r="I471" s="174"/>
      <c r="J471" s="113"/>
      <c r="K471" s="113"/>
      <c r="L471" s="113"/>
      <c r="M471" s="113">
        <v>1</v>
      </c>
      <c r="N471" s="8" t="s">
        <v>175</v>
      </c>
      <c r="O471" s="25">
        <v>287113</v>
      </c>
      <c r="P471" s="175"/>
    </row>
    <row r="472" spans="1:16" ht="26.25" customHeight="1" x14ac:dyDescent="0.25">
      <c r="A472" s="421"/>
      <c r="B472" s="410" t="s">
        <v>497</v>
      </c>
      <c r="C472" s="405" t="s">
        <v>800</v>
      </c>
      <c r="D472" s="405" t="s">
        <v>185</v>
      </c>
      <c r="E472" s="3" t="s">
        <v>236</v>
      </c>
      <c r="F472" s="405" t="s">
        <v>164</v>
      </c>
      <c r="G472" s="3">
        <v>3</v>
      </c>
      <c r="H472" s="3"/>
      <c r="I472" s="6"/>
      <c r="J472" s="3"/>
      <c r="K472" s="3">
        <v>2</v>
      </c>
      <c r="L472" s="3"/>
      <c r="M472" s="3"/>
      <c r="N472" s="395" t="s">
        <v>350</v>
      </c>
      <c r="O472" s="275"/>
    </row>
    <row r="473" spans="1:16" ht="35.25" customHeight="1" x14ac:dyDescent="0.25">
      <c r="A473" s="421"/>
      <c r="B473" s="411"/>
      <c r="C473" s="406"/>
      <c r="D473" s="406"/>
      <c r="E473" s="3" t="s">
        <v>166</v>
      </c>
      <c r="F473" s="406"/>
      <c r="G473" s="6">
        <f t="shared" ref="G473:L473" si="27">G474+G475+G476+G477+G478</f>
        <v>100</v>
      </c>
      <c r="H473" s="6">
        <f t="shared" si="27"/>
        <v>0</v>
      </c>
      <c r="I473" s="6">
        <f t="shared" si="27"/>
        <v>0</v>
      </c>
      <c r="J473" s="6">
        <f t="shared" si="27"/>
        <v>0</v>
      </c>
      <c r="K473" s="6">
        <f t="shared" si="27"/>
        <v>31.8</v>
      </c>
      <c r="L473" s="6">
        <f t="shared" si="27"/>
        <v>0</v>
      </c>
      <c r="M473" s="90"/>
      <c r="N473" s="396"/>
      <c r="O473" s="275"/>
    </row>
    <row r="474" spans="1:16" s="11" customFormat="1" ht="30" x14ac:dyDescent="0.25">
      <c r="A474" s="194"/>
      <c r="B474" s="228" t="s">
        <v>498</v>
      </c>
      <c r="C474" s="8" t="s">
        <v>800</v>
      </c>
      <c r="D474" s="8" t="s">
        <v>185</v>
      </c>
      <c r="E474" s="3" t="s">
        <v>166</v>
      </c>
      <c r="F474" s="8" t="s">
        <v>165</v>
      </c>
      <c r="G474" s="50">
        <v>50</v>
      </c>
      <c r="H474" s="50"/>
      <c r="I474" s="50"/>
      <c r="J474" s="50"/>
      <c r="K474" s="50"/>
      <c r="L474" s="84"/>
      <c r="M474" s="84"/>
      <c r="N474" s="8" t="s">
        <v>350</v>
      </c>
      <c r="O474" s="27"/>
      <c r="P474" s="91"/>
    </row>
    <row r="475" spans="1:16" s="20" customFormat="1" ht="30" x14ac:dyDescent="0.25">
      <c r="A475" s="194"/>
      <c r="B475" s="234" t="s">
        <v>499</v>
      </c>
      <c r="C475" s="8" t="s">
        <v>800</v>
      </c>
      <c r="D475" s="8" t="s">
        <v>185</v>
      </c>
      <c r="E475" s="3" t="s">
        <v>166</v>
      </c>
      <c r="F475" s="8" t="s">
        <v>165</v>
      </c>
      <c r="G475" s="50">
        <v>25</v>
      </c>
      <c r="H475" s="50"/>
      <c r="I475" s="50"/>
      <c r="J475" s="50"/>
      <c r="K475" s="50"/>
      <c r="L475" s="84"/>
      <c r="M475" s="84"/>
      <c r="N475" s="8" t="s">
        <v>350</v>
      </c>
      <c r="O475" s="27"/>
      <c r="P475" s="91"/>
    </row>
    <row r="476" spans="1:16" s="20" customFormat="1" ht="30" x14ac:dyDescent="0.25">
      <c r="A476" s="194"/>
      <c r="B476" s="234" t="s">
        <v>500</v>
      </c>
      <c r="C476" s="8" t="s">
        <v>800</v>
      </c>
      <c r="D476" s="8" t="s">
        <v>185</v>
      </c>
      <c r="E476" s="3" t="s">
        <v>166</v>
      </c>
      <c r="F476" s="8" t="s">
        <v>165</v>
      </c>
      <c r="G476" s="50">
        <v>25</v>
      </c>
      <c r="H476" s="50"/>
      <c r="I476" s="50"/>
      <c r="J476" s="50"/>
      <c r="K476" s="50"/>
      <c r="L476" s="84"/>
      <c r="M476" s="84"/>
      <c r="N476" s="8" t="s">
        <v>350</v>
      </c>
      <c r="O476" s="27"/>
      <c r="P476" s="91"/>
    </row>
    <row r="477" spans="1:16" s="20" customFormat="1" ht="30" x14ac:dyDescent="0.25">
      <c r="A477" s="194"/>
      <c r="B477" s="234" t="s">
        <v>501</v>
      </c>
      <c r="C477" s="8" t="s">
        <v>800</v>
      </c>
      <c r="D477" s="8" t="s">
        <v>185</v>
      </c>
      <c r="E477" s="3" t="s">
        <v>166</v>
      </c>
      <c r="F477" s="8" t="s">
        <v>165</v>
      </c>
      <c r="G477" s="50"/>
      <c r="H477" s="50"/>
      <c r="I477" s="50"/>
      <c r="J477" s="50"/>
      <c r="K477" s="50">
        <v>29</v>
      </c>
      <c r="L477" s="84"/>
      <c r="M477" s="84"/>
      <c r="N477" s="8" t="s">
        <v>350</v>
      </c>
      <c r="O477" s="27"/>
      <c r="P477" s="91"/>
    </row>
    <row r="478" spans="1:16" s="20" customFormat="1" ht="30" x14ac:dyDescent="0.25">
      <c r="A478" s="194"/>
      <c r="B478" s="234" t="s">
        <v>502</v>
      </c>
      <c r="C478" s="8" t="s">
        <v>800</v>
      </c>
      <c r="D478" s="8" t="s">
        <v>185</v>
      </c>
      <c r="E478" s="3" t="s">
        <v>166</v>
      </c>
      <c r="F478" s="8" t="s">
        <v>165</v>
      </c>
      <c r="G478" s="50"/>
      <c r="H478" s="50"/>
      <c r="I478" s="50"/>
      <c r="J478" s="50"/>
      <c r="K478" s="50">
        <v>2.8</v>
      </c>
      <c r="L478" s="84"/>
      <c r="M478" s="84"/>
      <c r="N478" s="8" t="s">
        <v>350</v>
      </c>
      <c r="O478" s="27"/>
      <c r="P478" s="91"/>
    </row>
    <row r="479" spans="1:16" s="14" customFormat="1" ht="38.25" customHeight="1" x14ac:dyDescent="0.25">
      <c r="A479" s="421"/>
      <c r="B479" s="445" t="s">
        <v>503</v>
      </c>
      <c r="C479" s="425" t="s">
        <v>801</v>
      </c>
      <c r="D479" s="405" t="s">
        <v>185</v>
      </c>
      <c r="E479" s="12" t="s">
        <v>236</v>
      </c>
      <c r="F479" s="405" t="s">
        <v>164</v>
      </c>
      <c r="G479" s="3"/>
      <c r="H479" s="3"/>
      <c r="I479" s="98">
        <v>1</v>
      </c>
      <c r="J479" s="3">
        <v>2</v>
      </c>
      <c r="K479" s="3">
        <v>2</v>
      </c>
      <c r="L479" s="3"/>
      <c r="M479" s="188"/>
      <c r="N479" s="395" t="s">
        <v>175</v>
      </c>
      <c r="O479" s="275"/>
      <c r="P479" s="89"/>
    </row>
    <row r="480" spans="1:16" s="14" customFormat="1" ht="40.5" customHeight="1" x14ac:dyDescent="0.25">
      <c r="A480" s="421"/>
      <c r="B480" s="511"/>
      <c r="C480" s="426"/>
      <c r="D480" s="406"/>
      <c r="E480" s="12" t="s">
        <v>166</v>
      </c>
      <c r="F480" s="406"/>
      <c r="G480" s="6"/>
      <c r="H480" s="6"/>
      <c r="I480" s="6">
        <f>I481+I482+I483+I484+I485</f>
        <v>30</v>
      </c>
      <c r="J480" s="6">
        <f>J481+J482+J483+J484+J485</f>
        <v>60</v>
      </c>
      <c r="K480" s="6">
        <f>K481+K482+K483+K484+K485</f>
        <v>60</v>
      </c>
      <c r="L480" s="6"/>
      <c r="M480" s="188"/>
      <c r="N480" s="396"/>
      <c r="O480" s="275"/>
      <c r="P480" s="89"/>
    </row>
    <row r="481" spans="1:16" ht="60" x14ac:dyDescent="0.25">
      <c r="A481" s="70"/>
      <c r="B481" s="250" t="s">
        <v>504</v>
      </c>
      <c r="C481" s="182" t="s">
        <v>801</v>
      </c>
      <c r="D481" s="182" t="s">
        <v>185</v>
      </c>
      <c r="E481" s="12" t="s">
        <v>166</v>
      </c>
      <c r="F481" s="182" t="s">
        <v>165</v>
      </c>
      <c r="G481" s="6"/>
      <c r="H481" s="6"/>
      <c r="I481" s="6">
        <v>30</v>
      </c>
      <c r="J481" s="6"/>
      <c r="K481" s="6"/>
      <c r="L481" s="6"/>
      <c r="M481" s="188"/>
      <c r="N481" s="45"/>
      <c r="O481" s="275"/>
    </row>
    <row r="482" spans="1:16" s="14" customFormat="1" ht="60" x14ac:dyDescent="0.25">
      <c r="A482" s="70"/>
      <c r="B482" s="250" t="s">
        <v>505</v>
      </c>
      <c r="C482" s="182" t="s">
        <v>801</v>
      </c>
      <c r="D482" s="182" t="s">
        <v>185</v>
      </c>
      <c r="E482" s="12" t="s">
        <v>166</v>
      </c>
      <c r="F482" s="182" t="s">
        <v>165</v>
      </c>
      <c r="G482" s="6"/>
      <c r="H482" s="6"/>
      <c r="I482" s="6"/>
      <c r="J482" s="6">
        <v>30</v>
      </c>
      <c r="K482" s="6"/>
      <c r="L482" s="6"/>
      <c r="M482" s="188"/>
      <c r="N482" s="45"/>
      <c r="O482" s="275"/>
      <c r="P482" s="89"/>
    </row>
    <row r="483" spans="1:16" s="14" customFormat="1" ht="60" x14ac:dyDescent="0.25">
      <c r="A483" s="70"/>
      <c r="B483" s="250" t="s">
        <v>506</v>
      </c>
      <c r="C483" s="182" t="s">
        <v>801</v>
      </c>
      <c r="D483" s="182" t="s">
        <v>185</v>
      </c>
      <c r="E483" s="12" t="s">
        <v>166</v>
      </c>
      <c r="F483" s="182" t="s">
        <v>165</v>
      </c>
      <c r="G483" s="6"/>
      <c r="H483" s="6"/>
      <c r="I483" s="6"/>
      <c r="J483" s="6">
        <v>30</v>
      </c>
      <c r="K483" s="6"/>
      <c r="L483" s="6"/>
      <c r="M483" s="188"/>
      <c r="N483" s="45"/>
      <c r="O483" s="275"/>
      <c r="P483" s="89"/>
    </row>
    <row r="484" spans="1:16" s="14" customFormat="1" ht="60" x14ac:dyDescent="0.25">
      <c r="A484" s="70"/>
      <c r="B484" s="250" t="s">
        <v>507</v>
      </c>
      <c r="C484" s="182" t="s">
        <v>801</v>
      </c>
      <c r="D484" s="182" t="s">
        <v>185</v>
      </c>
      <c r="E484" s="12" t="s">
        <v>166</v>
      </c>
      <c r="F484" s="182" t="s">
        <v>165</v>
      </c>
      <c r="G484" s="6"/>
      <c r="H484" s="6"/>
      <c r="I484" s="6"/>
      <c r="J484" s="6"/>
      <c r="K484" s="6">
        <v>30</v>
      </c>
      <c r="L484" s="6"/>
      <c r="M484" s="188"/>
      <c r="N484" s="45"/>
      <c r="O484" s="275"/>
      <c r="P484" s="89"/>
    </row>
    <row r="485" spans="1:16" s="14" customFormat="1" ht="60" x14ac:dyDescent="0.25">
      <c r="A485" s="70"/>
      <c r="B485" s="250" t="s">
        <v>508</v>
      </c>
      <c r="C485" s="182" t="s">
        <v>801</v>
      </c>
      <c r="D485" s="182" t="s">
        <v>185</v>
      </c>
      <c r="E485" s="12" t="s">
        <v>166</v>
      </c>
      <c r="F485" s="182" t="s">
        <v>165</v>
      </c>
      <c r="G485" s="6"/>
      <c r="H485" s="6"/>
      <c r="I485" s="6"/>
      <c r="J485" s="6"/>
      <c r="K485" s="6">
        <v>30</v>
      </c>
      <c r="L485" s="6"/>
      <c r="M485" s="188"/>
      <c r="N485" s="45"/>
      <c r="O485" s="275"/>
      <c r="P485" s="89"/>
    </row>
    <row r="486" spans="1:16" s="61" customFormat="1" ht="15" customHeight="1" x14ac:dyDescent="0.25">
      <c r="A486" s="195" t="s">
        <v>799</v>
      </c>
      <c r="B486" s="433" t="s">
        <v>802</v>
      </c>
      <c r="C486" s="433"/>
      <c r="D486" s="433"/>
      <c r="E486" s="433"/>
      <c r="F486" s="433"/>
      <c r="G486" s="433"/>
      <c r="H486" s="433"/>
      <c r="I486" s="433"/>
      <c r="J486" s="433"/>
      <c r="K486" s="433"/>
      <c r="L486" s="433"/>
      <c r="M486" s="434"/>
      <c r="N486" s="223"/>
      <c r="O486" s="224"/>
      <c r="P486" s="224"/>
    </row>
    <row r="487" spans="1:16" ht="15" customHeight="1" x14ac:dyDescent="0.25">
      <c r="A487" s="7"/>
      <c r="B487" s="506" t="s">
        <v>803</v>
      </c>
      <c r="C487" s="506"/>
      <c r="D487" s="506"/>
      <c r="E487" s="506"/>
      <c r="F487" s="506"/>
      <c r="G487" s="506"/>
      <c r="H487" s="506"/>
      <c r="I487" s="506"/>
      <c r="J487" s="506"/>
      <c r="K487" s="506"/>
      <c r="L487" s="506"/>
      <c r="M487" s="507"/>
      <c r="N487" s="371"/>
      <c r="O487" s="372"/>
      <c r="P487" s="372"/>
    </row>
    <row r="488" spans="1:16" s="14" customFormat="1" ht="15" customHeight="1" x14ac:dyDescent="0.25">
      <c r="A488" s="439" t="s">
        <v>182</v>
      </c>
      <c r="B488" s="440"/>
      <c r="C488" s="440"/>
      <c r="D488" s="440"/>
      <c r="E488" s="440"/>
      <c r="F488" s="440"/>
      <c r="G488" s="440"/>
      <c r="H488" s="440"/>
      <c r="I488" s="440"/>
      <c r="J488" s="440"/>
      <c r="K488" s="440"/>
      <c r="L488" s="440"/>
      <c r="M488" s="440"/>
      <c r="N488" s="440"/>
      <c r="O488" s="440"/>
      <c r="P488" s="441"/>
    </row>
    <row r="489" spans="1:16" s="43" customFormat="1" ht="45" x14ac:dyDescent="0.25">
      <c r="A489" s="194"/>
      <c r="B489" s="234" t="s">
        <v>478</v>
      </c>
      <c r="C489" s="19" t="s">
        <v>797</v>
      </c>
      <c r="D489" s="182" t="s">
        <v>185</v>
      </c>
      <c r="E489" s="12" t="s">
        <v>166</v>
      </c>
      <c r="F489" s="8" t="s">
        <v>165</v>
      </c>
      <c r="G489" s="50">
        <v>123</v>
      </c>
      <c r="H489" s="373">
        <v>82.627700000000004</v>
      </c>
      <c r="I489" s="373">
        <v>14.1723</v>
      </c>
      <c r="J489" s="50"/>
      <c r="K489" s="50"/>
      <c r="L489" s="170"/>
      <c r="M489" s="170"/>
      <c r="N489" s="8" t="s">
        <v>45</v>
      </c>
      <c r="O489" s="27"/>
      <c r="P489" s="84"/>
    </row>
    <row r="490" spans="1:16" s="43" customFormat="1" ht="45" x14ac:dyDescent="0.25">
      <c r="A490" s="194"/>
      <c r="B490" s="234" t="s">
        <v>479</v>
      </c>
      <c r="C490" s="19" t="s">
        <v>797</v>
      </c>
      <c r="D490" s="182" t="s">
        <v>185</v>
      </c>
      <c r="E490" s="12" t="s">
        <v>166</v>
      </c>
      <c r="F490" s="8" t="s">
        <v>165</v>
      </c>
      <c r="G490" s="50">
        <v>100</v>
      </c>
      <c r="H490" s="373">
        <v>80.655000000000001</v>
      </c>
      <c r="I490" s="373"/>
      <c r="J490" s="50"/>
      <c r="K490" s="50"/>
      <c r="L490" s="170"/>
      <c r="M490" s="170"/>
      <c r="N490" s="8" t="s">
        <v>45</v>
      </c>
      <c r="O490" s="27"/>
      <c r="P490" s="84"/>
    </row>
    <row r="491" spans="1:16" s="43" customFormat="1" ht="45" x14ac:dyDescent="0.25">
      <c r="A491" s="194"/>
      <c r="B491" s="234" t="s">
        <v>480</v>
      </c>
      <c r="C491" s="19" t="s">
        <v>797</v>
      </c>
      <c r="D491" s="182" t="s">
        <v>185</v>
      </c>
      <c r="E491" s="12" t="s">
        <v>166</v>
      </c>
      <c r="F491" s="8" t="s">
        <v>165</v>
      </c>
      <c r="G491" s="50">
        <v>277</v>
      </c>
      <c r="H491" s="373">
        <v>7.1707999999999998</v>
      </c>
      <c r="I491" s="373">
        <v>24.123200000000001</v>
      </c>
      <c r="J491" s="50">
        <v>25.603899999999999</v>
      </c>
      <c r="K491" s="50"/>
      <c r="L491" s="170"/>
      <c r="M491" s="170"/>
      <c r="N491" s="8" t="s">
        <v>45</v>
      </c>
      <c r="O491" s="27"/>
      <c r="P491" s="84"/>
    </row>
    <row r="492" spans="1:16" s="43" customFormat="1" ht="45" x14ac:dyDescent="0.25">
      <c r="A492" s="194"/>
      <c r="B492" s="300" t="s">
        <v>481</v>
      </c>
      <c r="C492" s="19" t="s">
        <v>797</v>
      </c>
      <c r="D492" s="182" t="s">
        <v>185</v>
      </c>
      <c r="E492" s="12" t="s">
        <v>166</v>
      </c>
      <c r="F492" s="8" t="s">
        <v>165</v>
      </c>
      <c r="G492" s="50">
        <v>327.8</v>
      </c>
      <c r="H492" s="373"/>
      <c r="I492" s="373"/>
      <c r="J492" s="50"/>
      <c r="K492" s="50"/>
      <c r="L492" s="170"/>
      <c r="M492" s="170"/>
      <c r="N492" s="8" t="s">
        <v>45</v>
      </c>
      <c r="O492" s="27"/>
      <c r="P492" s="84"/>
    </row>
    <row r="493" spans="1:16" s="43" customFormat="1" ht="45" x14ac:dyDescent="0.25">
      <c r="A493" s="194"/>
      <c r="B493" s="300" t="s">
        <v>482</v>
      </c>
      <c r="C493" s="19" t="s">
        <v>797</v>
      </c>
      <c r="D493" s="182" t="s">
        <v>185</v>
      </c>
      <c r="E493" s="12" t="s">
        <v>166</v>
      </c>
      <c r="F493" s="8" t="s">
        <v>165</v>
      </c>
      <c r="G493" s="50"/>
      <c r="H493" s="373">
        <v>86</v>
      </c>
      <c r="I493" s="373">
        <v>29.8</v>
      </c>
      <c r="J493" s="50"/>
      <c r="K493" s="50"/>
      <c r="L493" s="84"/>
      <c r="M493" s="84"/>
      <c r="N493" s="8" t="s">
        <v>175</v>
      </c>
      <c r="O493" s="27"/>
      <c r="P493" s="84"/>
    </row>
    <row r="494" spans="1:16" s="43" customFormat="1" ht="45" x14ac:dyDescent="0.25">
      <c r="A494" s="194"/>
      <c r="B494" s="300" t="s">
        <v>483</v>
      </c>
      <c r="C494" s="19" t="s">
        <v>797</v>
      </c>
      <c r="D494" s="182" t="s">
        <v>185</v>
      </c>
      <c r="E494" s="12" t="s">
        <v>166</v>
      </c>
      <c r="F494" s="8" t="s">
        <v>165</v>
      </c>
      <c r="G494" s="50"/>
      <c r="H494" s="373"/>
      <c r="I494" s="373"/>
      <c r="J494" s="50"/>
      <c r="K494" s="50"/>
      <c r="L494" s="10">
        <v>169.9</v>
      </c>
      <c r="M494" s="84"/>
      <c r="N494" s="8" t="s">
        <v>45</v>
      </c>
      <c r="O494" s="27"/>
      <c r="P494" s="84"/>
    </row>
    <row r="495" spans="1:16" s="14" customFormat="1" ht="90" x14ac:dyDescent="0.25">
      <c r="A495" s="3">
        <v>29</v>
      </c>
      <c r="B495" s="251" t="s">
        <v>509</v>
      </c>
      <c r="C495" s="12" t="s">
        <v>510</v>
      </c>
      <c r="D495" s="12" t="s">
        <v>511</v>
      </c>
      <c r="E495" s="12" t="s">
        <v>35</v>
      </c>
      <c r="F495" s="8" t="s">
        <v>165</v>
      </c>
      <c r="G495" s="3"/>
      <c r="H495" s="3">
        <v>49</v>
      </c>
      <c r="I495" s="6">
        <v>50.5</v>
      </c>
      <c r="J495" s="3">
        <v>52</v>
      </c>
      <c r="K495" s="3">
        <v>53.6</v>
      </c>
      <c r="L495" s="3">
        <v>55.2</v>
      </c>
      <c r="M495" s="103">
        <v>55.2</v>
      </c>
      <c r="N495" s="86"/>
      <c r="O495" s="268"/>
      <c r="P495" s="94"/>
    </row>
    <row r="496" spans="1:16" s="61" customFormat="1" x14ac:dyDescent="0.25">
      <c r="A496" s="195" t="s">
        <v>29</v>
      </c>
      <c r="B496" s="433" t="s">
        <v>512</v>
      </c>
      <c r="C496" s="433"/>
      <c r="D496" s="433"/>
      <c r="E496" s="433"/>
      <c r="F496" s="433"/>
      <c r="G496" s="433"/>
      <c r="H496" s="433"/>
      <c r="I496" s="433"/>
      <c r="J496" s="433"/>
      <c r="K496" s="433"/>
      <c r="L496" s="433"/>
      <c r="M496" s="434"/>
      <c r="N496" s="223"/>
      <c r="O496" s="289"/>
      <c r="P496" s="224"/>
    </row>
    <row r="497" spans="1:16" s="61" customFormat="1" x14ac:dyDescent="0.25">
      <c r="A497" s="236"/>
      <c r="B497" s="433" t="s">
        <v>630</v>
      </c>
      <c r="C497" s="433"/>
      <c r="D497" s="433"/>
      <c r="E497" s="433"/>
      <c r="F497" s="433"/>
      <c r="G497" s="433"/>
      <c r="H497" s="433"/>
      <c r="I497" s="433"/>
      <c r="J497" s="433"/>
      <c r="K497" s="433"/>
      <c r="L497" s="433"/>
      <c r="M497" s="434"/>
      <c r="N497" s="223"/>
      <c r="O497" s="289"/>
      <c r="P497" s="224"/>
    </row>
    <row r="498" spans="1:16" ht="90" x14ac:dyDescent="0.25">
      <c r="A498" s="7"/>
      <c r="B498" s="97" t="s">
        <v>514</v>
      </c>
      <c r="C498" s="12" t="s">
        <v>510</v>
      </c>
      <c r="D498" s="3" t="s">
        <v>185</v>
      </c>
      <c r="E498" s="3" t="s">
        <v>516</v>
      </c>
      <c r="F498" s="3" t="s">
        <v>515</v>
      </c>
      <c r="G498" s="3"/>
      <c r="H498" s="3"/>
      <c r="I498" s="98">
        <v>1</v>
      </c>
      <c r="J498" s="98">
        <v>1</v>
      </c>
      <c r="K498" s="98">
        <v>1</v>
      </c>
      <c r="L498" s="98">
        <v>1</v>
      </c>
      <c r="M498" s="98">
        <v>1</v>
      </c>
      <c r="N498" s="91"/>
      <c r="O498" s="275"/>
    </row>
    <row r="499" spans="1:16" s="61" customFormat="1" ht="15" customHeight="1" x14ac:dyDescent="0.25">
      <c r="A499" s="236"/>
      <c r="B499" s="433" t="s">
        <v>513</v>
      </c>
      <c r="C499" s="433"/>
      <c r="D499" s="433"/>
      <c r="E499" s="433"/>
      <c r="F499" s="433"/>
      <c r="G499" s="433"/>
      <c r="H499" s="433"/>
      <c r="I499" s="433"/>
      <c r="J499" s="433"/>
      <c r="K499" s="433"/>
      <c r="L499" s="433"/>
      <c r="M499" s="434"/>
      <c r="N499" s="223"/>
      <c r="O499" s="289"/>
      <c r="P499" s="224"/>
    </row>
    <row r="500" spans="1:16" ht="90" x14ac:dyDescent="0.25">
      <c r="A500" s="7"/>
      <c r="B500" s="97" t="s">
        <v>820</v>
      </c>
      <c r="C500" s="12" t="s">
        <v>510</v>
      </c>
      <c r="D500" s="3" t="s">
        <v>185</v>
      </c>
      <c r="E500" s="3" t="s">
        <v>517</v>
      </c>
      <c r="F500" s="3" t="s">
        <v>515</v>
      </c>
      <c r="G500" s="3">
        <v>1.2</v>
      </c>
      <c r="H500" s="3">
        <v>1.3</v>
      </c>
      <c r="I500" s="6">
        <v>1.4</v>
      </c>
      <c r="J500" s="6">
        <v>1.4</v>
      </c>
      <c r="K500" s="6">
        <v>1.4</v>
      </c>
      <c r="L500" s="6">
        <v>1.4</v>
      </c>
      <c r="M500" s="6">
        <v>1.4</v>
      </c>
      <c r="N500" s="91"/>
      <c r="O500" s="275"/>
    </row>
    <row r="501" spans="1:16" ht="75" x14ac:dyDescent="0.25">
      <c r="A501" s="7"/>
      <c r="B501" s="243" t="s">
        <v>804</v>
      </c>
      <c r="C501" s="3" t="s">
        <v>622</v>
      </c>
      <c r="D501" s="3" t="s">
        <v>133</v>
      </c>
      <c r="E501" s="3" t="s">
        <v>1</v>
      </c>
      <c r="F501" s="3" t="s">
        <v>42</v>
      </c>
      <c r="G501" s="3">
        <v>60</v>
      </c>
      <c r="H501" s="3">
        <v>61</v>
      </c>
      <c r="I501" s="6">
        <v>62</v>
      </c>
      <c r="J501" s="3">
        <v>63</v>
      </c>
      <c r="K501" s="3">
        <v>65</v>
      </c>
      <c r="L501" s="3">
        <v>68</v>
      </c>
      <c r="M501" s="103">
        <v>68</v>
      </c>
      <c r="N501" s="196" t="s">
        <v>33</v>
      </c>
      <c r="O501" s="275"/>
    </row>
    <row r="502" spans="1:16" s="11" customFormat="1" ht="30" x14ac:dyDescent="0.25">
      <c r="A502" s="194"/>
      <c r="B502" s="247" t="s">
        <v>720</v>
      </c>
      <c r="C502" s="10" t="s">
        <v>146</v>
      </c>
      <c r="D502" s="3" t="s">
        <v>133</v>
      </c>
      <c r="E502" s="3" t="s">
        <v>1</v>
      </c>
      <c r="F502" s="8" t="s">
        <v>47</v>
      </c>
      <c r="G502" s="50">
        <f t="shared" ref="G502:M502" si="28">SUM(G503)</f>
        <v>0</v>
      </c>
      <c r="H502" s="50">
        <f t="shared" si="28"/>
        <v>0</v>
      </c>
      <c r="I502" s="50">
        <f t="shared" si="28"/>
        <v>1</v>
      </c>
      <c r="J502" s="50">
        <f t="shared" si="28"/>
        <v>0</v>
      </c>
      <c r="K502" s="50">
        <f t="shared" si="28"/>
        <v>0</v>
      </c>
      <c r="L502" s="50">
        <f t="shared" si="28"/>
        <v>0</v>
      </c>
      <c r="M502" s="50">
        <f t="shared" si="28"/>
        <v>0</v>
      </c>
      <c r="N502" s="8"/>
      <c r="O502" s="27"/>
      <c r="P502" s="91"/>
    </row>
    <row r="503" spans="1:16" s="11" customFormat="1" ht="55.5" customHeight="1" x14ac:dyDescent="0.25">
      <c r="A503" s="194"/>
      <c r="B503" s="228" t="s">
        <v>631</v>
      </c>
      <c r="C503" s="10" t="s">
        <v>146</v>
      </c>
      <c r="D503" s="3" t="s">
        <v>133</v>
      </c>
      <c r="E503" s="10" t="s">
        <v>58</v>
      </c>
      <c r="F503" s="8" t="s">
        <v>47</v>
      </c>
      <c r="G503" s="50"/>
      <c r="H503" s="50"/>
      <c r="I503" s="50">
        <v>1</v>
      </c>
      <c r="J503" s="50"/>
      <c r="K503" s="50"/>
      <c r="L503" s="175"/>
      <c r="M503" s="175"/>
      <c r="N503" s="8" t="s">
        <v>45</v>
      </c>
      <c r="O503" s="27"/>
      <c r="P503" s="91"/>
    </row>
    <row r="504" spans="1:16" s="42" customFormat="1" ht="17.25" customHeight="1" x14ac:dyDescent="0.25">
      <c r="A504" s="18"/>
      <c r="B504" s="264" t="s">
        <v>176</v>
      </c>
      <c r="C504" s="240"/>
      <c r="D504" s="240"/>
      <c r="E504" s="240"/>
      <c r="F504" s="71"/>
      <c r="G504" s="107">
        <f>G505+G506+G507</f>
        <v>1763.1279999999999</v>
      </c>
      <c r="H504" s="107">
        <f t="shared" ref="H504:M504" si="29">H505+H506+H507</f>
        <v>1592.4535000000001</v>
      </c>
      <c r="I504" s="107">
        <f t="shared" si="29"/>
        <v>3744.8055000000004</v>
      </c>
      <c r="J504" s="107">
        <f t="shared" si="29"/>
        <v>4518.9038999999993</v>
      </c>
      <c r="K504" s="107">
        <f t="shared" si="29"/>
        <v>1142.3999999999999</v>
      </c>
      <c r="L504" s="107">
        <f t="shared" si="29"/>
        <v>2036.4</v>
      </c>
      <c r="M504" s="107">
        <f t="shared" si="29"/>
        <v>2134.9</v>
      </c>
      <c r="N504" s="71"/>
      <c r="O504" s="219"/>
      <c r="P504" s="71"/>
    </row>
    <row r="505" spans="1:16" s="42" customFormat="1" ht="17.25" customHeight="1" x14ac:dyDescent="0.25">
      <c r="A505" s="18"/>
      <c r="B505" s="264" t="s">
        <v>37</v>
      </c>
      <c r="C505" s="240"/>
      <c r="D505" s="240"/>
      <c r="E505" s="240"/>
      <c r="F505" s="71"/>
      <c r="G505" s="107">
        <f>G466+G462+G344+G296</f>
        <v>0</v>
      </c>
      <c r="H505" s="107">
        <f t="shared" ref="H505:M505" si="30">H466+H462+H344+H296</f>
        <v>285.10000000000002</v>
      </c>
      <c r="I505" s="107">
        <f t="shared" si="30"/>
        <v>509.6</v>
      </c>
      <c r="J505" s="107">
        <f t="shared" si="30"/>
        <v>700</v>
      </c>
      <c r="K505" s="107">
        <f t="shared" si="30"/>
        <v>45</v>
      </c>
      <c r="L505" s="107">
        <f t="shared" si="30"/>
        <v>600</v>
      </c>
      <c r="M505" s="107">
        <f t="shared" si="30"/>
        <v>0</v>
      </c>
      <c r="N505" s="71"/>
      <c r="O505" s="219"/>
      <c r="P505" s="71"/>
    </row>
    <row r="506" spans="1:16" s="42" customFormat="1" ht="17.25" customHeight="1" x14ac:dyDescent="0.25">
      <c r="A506" s="18"/>
      <c r="B506" s="264" t="s">
        <v>175</v>
      </c>
      <c r="C506" s="240"/>
      <c r="D506" s="240"/>
      <c r="E506" s="240"/>
      <c r="F506" s="71"/>
      <c r="G506" s="107">
        <f t="shared" ref="G506:L506" si="31">G480+G466+G463+G459+G455+G454+G453+G452+G451+G450+G449+G448+G447+G446+G445+G438+G437+G436+G435+G434+G433+G432+G431+G430+G429+G428+G427+G426+G425+G424+G423+G422+G421+G420+G419+G418+G417+G416+G415+G414+G413+G412+G411+G410+G409+G408+G406+G405+G404+G353+G349+G348+G347+G346+G345+G335+G331+G327+G322+G307+G318+G305+G302+G300+G299+G298+G297+G489+G490+G491+G492+G493+G494</f>
        <v>1663.1279999999999</v>
      </c>
      <c r="H506" s="107">
        <f t="shared" si="31"/>
        <v>1278.3535000000002</v>
      </c>
      <c r="I506" s="107">
        <f t="shared" si="31"/>
        <v>3200.2055000000005</v>
      </c>
      <c r="J506" s="107">
        <f t="shared" si="31"/>
        <v>3818.9038999999998</v>
      </c>
      <c r="K506" s="107">
        <f t="shared" si="31"/>
        <v>1065.5999999999999</v>
      </c>
      <c r="L506" s="107">
        <f t="shared" si="31"/>
        <v>1436.4</v>
      </c>
      <c r="M506" s="107">
        <f t="shared" ref="M506" si="32">M480+M466+M463+M459+M455+M454+M453+M452+M451+M450+M449+M448+M447+M446+M445+M438+M437+M436+M435+M434+M433+M432+M431+M430+M429+M428+M427+M426+M425+M424+M423+M422+M421+M420+M419+M418+M417+M416+M415+M414+M413+M412+M411+M410+M409+M408+M406+M405+M404+M353+M349+M348+M347+M346+M345+M335+M331+M327+M322+M307+M318+M305+M302+M300+M299+M298+M297+M489+M490+M491+M492+M493+M494</f>
        <v>2134.9</v>
      </c>
      <c r="N506" s="71"/>
      <c r="O506" s="219"/>
      <c r="P506" s="71"/>
    </row>
    <row r="507" spans="1:16" s="42" customFormat="1" ht="17.25" customHeight="1" x14ac:dyDescent="0.25">
      <c r="A507" s="18"/>
      <c r="B507" s="264" t="s">
        <v>732</v>
      </c>
      <c r="C507" s="240"/>
      <c r="D507" s="240"/>
      <c r="E507" s="240"/>
      <c r="F507" s="71"/>
      <c r="G507" s="107">
        <f>G473+G361+G313</f>
        <v>100</v>
      </c>
      <c r="H507" s="107">
        <f t="shared" ref="H507:M507" si="33">H473+H361+H313</f>
        <v>29</v>
      </c>
      <c r="I507" s="107">
        <f t="shared" si="33"/>
        <v>35</v>
      </c>
      <c r="J507" s="107">
        <f t="shared" si="33"/>
        <v>0</v>
      </c>
      <c r="K507" s="107">
        <f t="shared" si="33"/>
        <v>31.8</v>
      </c>
      <c r="L507" s="107">
        <f t="shared" si="33"/>
        <v>0</v>
      </c>
      <c r="M507" s="107">
        <f t="shared" si="33"/>
        <v>0</v>
      </c>
      <c r="N507" s="71"/>
      <c r="O507" s="219"/>
      <c r="P507" s="71"/>
    </row>
    <row r="508" spans="1:16" ht="15" customHeight="1" x14ac:dyDescent="0.25">
      <c r="A508" s="7"/>
      <c r="B508" s="461" t="s">
        <v>518</v>
      </c>
      <c r="C508" s="462"/>
      <c r="D508" s="462"/>
      <c r="E508" s="462"/>
      <c r="F508" s="462"/>
      <c r="G508" s="462"/>
      <c r="H508" s="462"/>
      <c r="I508" s="462"/>
      <c r="J508" s="462"/>
      <c r="K508" s="462"/>
      <c r="L508" s="462"/>
      <c r="M508" s="462"/>
      <c r="N508" s="462"/>
      <c r="O508" s="462"/>
      <c r="P508" s="463"/>
    </row>
    <row r="509" spans="1:16" ht="18" customHeight="1" x14ac:dyDescent="0.25">
      <c r="A509" s="7"/>
      <c r="B509" s="461" t="s">
        <v>519</v>
      </c>
      <c r="C509" s="462"/>
      <c r="D509" s="462"/>
      <c r="E509" s="462"/>
      <c r="F509" s="462"/>
      <c r="G509" s="462"/>
      <c r="H509" s="462"/>
      <c r="I509" s="462"/>
      <c r="J509" s="462"/>
      <c r="K509" s="462"/>
      <c r="L509" s="462"/>
      <c r="M509" s="462"/>
      <c r="N509" s="462"/>
      <c r="O509" s="462"/>
      <c r="P509" s="463"/>
    </row>
    <row r="510" spans="1:16" ht="15" customHeight="1" x14ac:dyDescent="0.25">
      <c r="A510" s="7"/>
      <c r="B510" s="461" t="s">
        <v>520</v>
      </c>
      <c r="C510" s="462"/>
      <c r="D510" s="462"/>
      <c r="E510" s="462"/>
      <c r="F510" s="462"/>
      <c r="G510" s="462"/>
      <c r="H510" s="462"/>
      <c r="I510" s="462"/>
      <c r="J510" s="462"/>
      <c r="K510" s="462"/>
      <c r="L510" s="462"/>
      <c r="M510" s="462"/>
      <c r="N510" s="462"/>
      <c r="O510" s="462"/>
      <c r="P510" s="463"/>
    </row>
    <row r="511" spans="1:16" s="61" customFormat="1" ht="19.5" customHeight="1" x14ac:dyDescent="0.25">
      <c r="A511" s="195" t="s">
        <v>30</v>
      </c>
      <c r="B511" s="413" t="s">
        <v>521</v>
      </c>
      <c r="C511" s="414"/>
      <c r="D511" s="414"/>
      <c r="E511" s="414"/>
      <c r="F511" s="414"/>
      <c r="G511" s="414"/>
      <c r="H511" s="414"/>
      <c r="I511" s="414"/>
      <c r="J511" s="414"/>
      <c r="K511" s="414"/>
      <c r="L511" s="414"/>
      <c r="M511" s="414"/>
      <c r="N511" s="414"/>
      <c r="O511" s="414"/>
      <c r="P511" s="415"/>
    </row>
    <row r="512" spans="1:16" ht="88.5" customHeight="1" x14ac:dyDescent="0.25">
      <c r="A512" s="7"/>
      <c r="B512" s="243" t="s">
        <v>813</v>
      </c>
      <c r="C512" s="3" t="s">
        <v>522</v>
      </c>
      <c r="D512" s="3" t="s">
        <v>524</v>
      </c>
      <c r="E512" s="3" t="s">
        <v>523</v>
      </c>
      <c r="F512" s="3" t="s">
        <v>807</v>
      </c>
      <c r="G512" s="3">
        <v>8.6999999999999993</v>
      </c>
      <c r="H512" s="3">
        <v>11.7</v>
      </c>
      <c r="I512" s="6">
        <v>11.6</v>
      </c>
      <c r="J512" s="3">
        <v>11.5</v>
      </c>
      <c r="K512" s="3">
        <v>11.4</v>
      </c>
      <c r="L512" s="3">
        <v>11.3</v>
      </c>
      <c r="M512" s="103">
        <v>11.2</v>
      </c>
      <c r="N512" s="91"/>
      <c r="O512" s="275"/>
    </row>
    <row r="513" spans="1:16" s="61" customFormat="1" ht="19.5" customHeight="1" x14ac:dyDescent="0.25">
      <c r="A513" s="236"/>
      <c r="B513" s="433" t="s">
        <v>632</v>
      </c>
      <c r="C513" s="433"/>
      <c r="D513" s="433"/>
      <c r="E513" s="433"/>
      <c r="F513" s="433"/>
      <c r="G513" s="433"/>
      <c r="H513" s="433"/>
      <c r="I513" s="433"/>
      <c r="J513" s="433"/>
      <c r="K513" s="433"/>
      <c r="L513" s="433"/>
      <c r="M513" s="434"/>
      <c r="N513" s="223"/>
      <c r="O513" s="289"/>
      <c r="P513" s="224"/>
    </row>
    <row r="514" spans="1:16" ht="105.75" customHeight="1" x14ac:dyDescent="0.25">
      <c r="A514" s="7"/>
      <c r="B514" s="28" t="s">
        <v>806</v>
      </c>
      <c r="C514" s="3" t="s">
        <v>132</v>
      </c>
      <c r="D514" s="3" t="s">
        <v>524</v>
      </c>
      <c r="E514" s="3" t="s">
        <v>121</v>
      </c>
      <c r="F514" s="3" t="s">
        <v>122</v>
      </c>
      <c r="G514" s="3">
        <v>1</v>
      </c>
      <c r="H514" s="3">
        <v>1</v>
      </c>
      <c r="I514" s="3">
        <v>1</v>
      </c>
      <c r="J514" s="3">
        <v>1</v>
      </c>
      <c r="K514" s="3">
        <v>1</v>
      </c>
      <c r="L514" s="3">
        <v>1</v>
      </c>
      <c r="M514" s="3">
        <v>1</v>
      </c>
      <c r="N514" s="91"/>
      <c r="O514" s="275"/>
    </row>
    <row r="515" spans="1:16" ht="60" x14ac:dyDescent="0.25">
      <c r="A515" s="7"/>
      <c r="B515" s="243" t="s">
        <v>623</v>
      </c>
      <c r="C515" s="3" t="s">
        <v>525</v>
      </c>
      <c r="D515" s="3" t="s">
        <v>185</v>
      </c>
      <c r="E515" s="3" t="s">
        <v>1</v>
      </c>
      <c r="F515" s="190" t="s">
        <v>164</v>
      </c>
      <c r="G515" s="3"/>
      <c r="H515" s="3"/>
      <c r="I515" s="122">
        <v>100</v>
      </c>
      <c r="J515" s="122">
        <v>100</v>
      </c>
      <c r="K515" s="122">
        <v>100</v>
      </c>
      <c r="L515" s="122">
        <v>100</v>
      </c>
      <c r="M515" s="122">
        <v>100</v>
      </c>
      <c r="N515" s="91"/>
      <c r="O515" s="275"/>
    </row>
    <row r="516" spans="1:16" s="61" customFormat="1" ht="18" customHeight="1" x14ac:dyDescent="0.25">
      <c r="A516" s="236"/>
      <c r="B516" s="433" t="s">
        <v>526</v>
      </c>
      <c r="C516" s="433"/>
      <c r="D516" s="433"/>
      <c r="E516" s="433"/>
      <c r="F516" s="433"/>
      <c r="G516" s="433"/>
      <c r="H516" s="433"/>
      <c r="I516" s="433"/>
      <c r="J516" s="433"/>
      <c r="K516" s="433"/>
      <c r="L516" s="433"/>
      <c r="M516" s="434"/>
      <c r="N516" s="223"/>
      <c r="O516" s="289"/>
      <c r="P516" s="224"/>
    </row>
    <row r="517" spans="1:16" s="33" customFormat="1" ht="66.75" customHeight="1" x14ac:dyDescent="0.25">
      <c r="A517" s="18"/>
      <c r="B517" s="250" t="s">
        <v>527</v>
      </c>
      <c r="C517" s="8" t="s">
        <v>529</v>
      </c>
      <c r="D517" s="3" t="s">
        <v>185</v>
      </c>
      <c r="E517" s="8" t="s">
        <v>35</v>
      </c>
      <c r="F517" s="190" t="s">
        <v>164</v>
      </c>
      <c r="G517" s="8">
        <v>75</v>
      </c>
      <c r="H517" s="8">
        <v>80</v>
      </c>
      <c r="I517" s="92">
        <v>98</v>
      </c>
      <c r="J517" s="8">
        <v>98.8</v>
      </c>
      <c r="K517" s="8">
        <v>99.5</v>
      </c>
      <c r="L517" s="8">
        <v>100</v>
      </c>
      <c r="M517" s="8">
        <v>100</v>
      </c>
      <c r="N517" s="8"/>
      <c r="O517" s="290"/>
      <c r="P517" s="154"/>
    </row>
    <row r="518" spans="1:16" s="14" customFormat="1" ht="75" x14ac:dyDescent="0.25">
      <c r="A518" s="231"/>
      <c r="B518" s="375" t="s">
        <v>809</v>
      </c>
      <c r="C518" s="12" t="s">
        <v>812</v>
      </c>
      <c r="D518" s="12" t="s">
        <v>811</v>
      </c>
      <c r="E518" s="12" t="s">
        <v>1</v>
      </c>
      <c r="F518" s="190" t="s">
        <v>164</v>
      </c>
      <c r="G518" s="12"/>
      <c r="H518" s="12">
        <v>0</v>
      </c>
      <c r="I518" s="203">
        <v>0</v>
      </c>
      <c r="J518" s="218">
        <v>0</v>
      </c>
      <c r="K518" s="218">
        <v>0</v>
      </c>
      <c r="L518" s="218">
        <v>0</v>
      </c>
      <c r="M518" s="209">
        <v>0</v>
      </c>
      <c r="N518" s="371"/>
      <c r="O518" s="372"/>
      <c r="P518" s="372"/>
    </row>
    <row r="519" spans="1:16" s="14" customFormat="1" ht="75" x14ac:dyDescent="0.25">
      <c r="A519" s="231"/>
      <c r="B519" s="375" t="s">
        <v>810</v>
      </c>
      <c r="C519" s="12" t="s">
        <v>812</v>
      </c>
      <c r="D519" s="12" t="s">
        <v>811</v>
      </c>
      <c r="E519" s="12" t="s">
        <v>1</v>
      </c>
      <c r="F519" s="190" t="s">
        <v>164</v>
      </c>
      <c r="G519" s="12"/>
      <c r="H519" s="12">
        <v>0</v>
      </c>
      <c r="I519" s="203">
        <v>0</v>
      </c>
      <c r="J519" s="218">
        <v>0</v>
      </c>
      <c r="K519" s="218">
        <v>0</v>
      </c>
      <c r="L519" s="218">
        <v>0</v>
      </c>
      <c r="M519" s="209">
        <v>0</v>
      </c>
      <c r="N519" s="371"/>
      <c r="O519" s="372"/>
      <c r="P519" s="372"/>
    </row>
    <row r="520" spans="1:16" ht="59.25" x14ac:dyDescent="0.25">
      <c r="A520" s="7"/>
      <c r="B520" s="251" t="s">
        <v>808</v>
      </c>
      <c r="C520" s="12" t="s">
        <v>530</v>
      </c>
      <c r="D520" s="3" t="s">
        <v>185</v>
      </c>
      <c r="E520" s="12" t="s">
        <v>528</v>
      </c>
      <c r="F520" s="3" t="s">
        <v>165</v>
      </c>
      <c r="G520" s="3"/>
      <c r="H520" s="3">
        <v>85</v>
      </c>
      <c r="I520" s="6">
        <v>82</v>
      </c>
      <c r="J520" s="3">
        <v>79</v>
      </c>
      <c r="K520" s="3">
        <v>76</v>
      </c>
      <c r="L520" s="3">
        <v>74</v>
      </c>
      <c r="M520" s="103">
        <v>70</v>
      </c>
      <c r="N520" s="91"/>
      <c r="O520" s="275"/>
    </row>
    <row r="521" spans="1:16" s="61" customFormat="1" ht="21" customHeight="1" x14ac:dyDescent="0.25">
      <c r="A521" s="236"/>
      <c r="B521" s="433" t="s">
        <v>531</v>
      </c>
      <c r="C521" s="433"/>
      <c r="D521" s="433"/>
      <c r="E521" s="433"/>
      <c r="F521" s="433"/>
      <c r="G521" s="433"/>
      <c r="H521" s="433"/>
      <c r="I521" s="433"/>
      <c r="J521" s="433"/>
      <c r="K521" s="433"/>
      <c r="L521" s="433"/>
      <c r="M521" s="434"/>
      <c r="N521" s="223"/>
      <c r="O521" s="289"/>
      <c r="P521" s="224"/>
    </row>
    <row r="522" spans="1:16" ht="105" customHeight="1" x14ac:dyDescent="0.25">
      <c r="A522" s="7"/>
      <c r="B522" s="28" t="s">
        <v>532</v>
      </c>
      <c r="C522" s="3" t="s">
        <v>533</v>
      </c>
      <c r="D522" s="3" t="s">
        <v>185</v>
      </c>
      <c r="E522" s="3" t="s">
        <v>259</v>
      </c>
      <c r="F522" s="190" t="s">
        <v>164</v>
      </c>
      <c r="G522" s="3"/>
      <c r="H522" s="176"/>
      <c r="I522" s="176"/>
      <c r="J522" s="176"/>
      <c r="K522" s="176"/>
      <c r="L522" s="176"/>
      <c r="M522" s="177" t="s">
        <v>134</v>
      </c>
      <c r="N522" s="84"/>
      <c r="O522" s="270"/>
    </row>
    <row r="523" spans="1:16" ht="79.150000000000006" customHeight="1" x14ac:dyDescent="0.25">
      <c r="A523" s="7"/>
      <c r="B523" s="235" t="s">
        <v>534</v>
      </c>
      <c r="C523" s="3" t="s">
        <v>533</v>
      </c>
      <c r="D523" s="3" t="s">
        <v>185</v>
      </c>
      <c r="E523" s="3" t="s">
        <v>259</v>
      </c>
      <c r="F523" s="190" t="s">
        <v>164</v>
      </c>
      <c r="G523" s="3"/>
      <c r="H523" s="8"/>
      <c r="I523" s="8"/>
      <c r="J523" s="8"/>
      <c r="K523" s="8"/>
      <c r="L523" s="8"/>
      <c r="M523" s="8">
        <v>1</v>
      </c>
      <c r="N523" s="84"/>
      <c r="O523" s="270"/>
      <c r="P523" s="292" t="s">
        <v>123</v>
      </c>
    </row>
    <row r="524" spans="1:16" s="60" customFormat="1" ht="15" customHeight="1" x14ac:dyDescent="0.25">
      <c r="A524" s="439" t="s">
        <v>182</v>
      </c>
      <c r="B524" s="440"/>
      <c r="C524" s="440"/>
      <c r="D524" s="440"/>
      <c r="E524" s="440"/>
      <c r="F524" s="440"/>
      <c r="G524" s="440"/>
      <c r="H524" s="440"/>
      <c r="I524" s="440"/>
      <c r="J524" s="440"/>
      <c r="K524" s="440"/>
      <c r="L524" s="440"/>
      <c r="M524" s="440"/>
      <c r="N524" s="440"/>
      <c r="O524" s="440"/>
      <c r="P524" s="441"/>
    </row>
    <row r="525" spans="1:16" ht="105" x14ac:dyDescent="0.25">
      <c r="A525" s="7"/>
      <c r="B525" s="243" t="s">
        <v>814</v>
      </c>
      <c r="C525" s="3" t="s">
        <v>535</v>
      </c>
      <c r="D525" s="3" t="s">
        <v>208</v>
      </c>
      <c r="E525" s="3" t="s">
        <v>1</v>
      </c>
      <c r="F525" s="3"/>
      <c r="G525" s="3"/>
      <c r="H525" s="3">
        <v>4.8</v>
      </c>
      <c r="I525" s="6">
        <v>4.7</v>
      </c>
      <c r="J525" s="3">
        <v>4.5999999999999996</v>
      </c>
      <c r="K525" s="120">
        <v>4.5</v>
      </c>
      <c r="L525" s="120">
        <v>4.4000000000000004</v>
      </c>
      <c r="M525" s="158">
        <v>4.3</v>
      </c>
      <c r="N525" s="91"/>
      <c r="O525" s="275"/>
    </row>
    <row r="526" spans="1:16" s="61" customFormat="1" ht="15" customHeight="1" x14ac:dyDescent="0.25">
      <c r="A526" s="236"/>
      <c r="B526" s="433" t="s">
        <v>633</v>
      </c>
      <c r="C526" s="433"/>
      <c r="D526" s="433"/>
      <c r="E526" s="433"/>
      <c r="F526" s="433"/>
      <c r="G526" s="433"/>
      <c r="H526" s="433"/>
      <c r="I526" s="433"/>
      <c r="J526" s="433"/>
      <c r="K526" s="433"/>
      <c r="L526" s="433"/>
      <c r="M526" s="434"/>
      <c r="N526" s="223"/>
      <c r="O526" s="289"/>
      <c r="P526" s="224"/>
    </row>
    <row r="527" spans="1:16" ht="60" x14ac:dyDescent="0.25">
      <c r="A527" s="70"/>
      <c r="B527" s="265" t="s">
        <v>624</v>
      </c>
      <c r="C527" s="190" t="s">
        <v>536</v>
      </c>
      <c r="D527" s="21" t="s">
        <v>537</v>
      </c>
      <c r="E527" s="8" t="s">
        <v>258</v>
      </c>
      <c r="F527" s="21" t="s">
        <v>164</v>
      </c>
      <c r="G527" s="8"/>
      <c r="H527" s="8"/>
      <c r="I527" s="122">
        <v>90</v>
      </c>
      <c r="J527" s="122">
        <v>90</v>
      </c>
      <c r="K527" s="122">
        <v>90</v>
      </c>
      <c r="L527" s="122">
        <v>90</v>
      </c>
      <c r="M527" s="123">
        <v>90</v>
      </c>
      <c r="N527" s="21"/>
      <c r="O527" s="273"/>
      <c r="P527" s="8" t="s">
        <v>538</v>
      </c>
    </row>
    <row r="528" spans="1:16" ht="68.25" hidden="1" customHeight="1" x14ac:dyDescent="0.25">
      <c r="A528" s="70"/>
      <c r="B528" s="265" t="s">
        <v>54</v>
      </c>
      <c r="C528" s="23" t="s">
        <v>55</v>
      </c>
      <c r="D528" s="21" t="s">
        <v>51</v>
      </c>
      <c r="E528" s="8" t="s">
        <v>52</v>
      </c>
      <c r="F528" s="21" t="s">
        <v>53</v>
      </c>
      <c r="G528" s="29">
        <v>4000</v>
      </c>
      <c r="H528" s="29">
        <v>4500</v>
      </c>
      <c r="I528" s="41">
        <v>5000</v>
      </c>
      <c r="J528" s="29">
        <v>5500</v>
      </c>
      <c r="K528" s="29">
        <v>6000</v>
      </c>
      <c r="L528" s="29">
        <v>6500</v>
      </c>
      <c r="M528" s="30">
        <v>7000</v>
      </c>
      <c r="N528" s="21" t="s">
        <v>56</v>
      </c>
      <c r="O528" s="273">
        <v>263003</v>
      </c>
      <c r="P528" s="10"/>
    </row>
    <row r="529" spans="1:16" ht="39" hidden="1" customHeight="1" x14ac:dyDescent="0.25">
      <c r="A529" s="421"/>
      <c r="B529" s="492" t="s">
        <v>57</v>
      </c>
      <c r="C529" s="401" t="s">
        <v>49</v>
      </c>
      <c r="D529" s="408" t="s">
        <v>50</v>
      </c>
      <c r="E529" s="8" t="s">
        <v>48</v>
      </c>
      <c r="F529" s="408" t="s">
        <v>53</v>
      </c>
      <c r="G529" s="29">
        <v>3</v>
      </c>
      <c r="H529" s="29">
        <v>3</v>
      </c>
      <c r="I529" s="41">
        <v>3</v>
      </c>
      <c r="J529" s="29">
        <v>4</v>
      </c>
      <c r="K529" s="29">
        <v>5</v>
      </c>
      <c r="L529" s="29">
        <v>6</v>
      </c>
      <c r="M529" s="29">
        <v>7</v>
      </c>
      <c r="N529" s="408" t="s">
        <v>34</v>
      </c>
      <c r="O529" s="273">
        <v>263003</v>
      </c>
      <c r="P529" s="427"/>
    </row>
    <row r="530" spans="1:16" ht="29.25" hidden="1" customHeight="1" x14ac:dyDescent="0.25">
      <c r="A530" s="421"/>
      <c r="B530" s="493"/>
      <c r="C530" s="402"/>
      <c r="D530" s="409"/>
      <c r="E530" s="8" t="s">
        <v>36</v>
      </c>
      <c r="F530" s="409"/>
      <c r="G530" s="92">
        <v>29.3</v>
      </c>
      <c r="H530" s="92">
        <v>35.1</v>
      </c>
      <c r="I530" s="92">
        <v>17.399999999999999</v>
      </c>
      <c r="J530" s="92">
        <v>17.399999999999999</v>
      </c>
      <c r="K530" s="92">
        <v>17.399999999999999</v>
      </c>
      <c r="L530" s="92">
        <v>17.399999999999999</v>
      </c>
      <c r="M530" s="92">
        <v>17.399999999999999</v>
      </c>
      <c r="N530" s="409"/>
      <c r="O530" s="273">
        <v>263003</v>
      </c>
      <c r="P530" s="427"/>
    </row>
    <row r="531" spans="1:16" s="43" customFormat="1" ht="63.75" hidden="1" customHeight="1" x14ac:dyDescent="0.25">
      <c r="A531" s="72"/>
      <c r="B531" s="260" t="s">
        <v>135</v>
      </c>
      <c r="C531" s="39" t="s">
        <v>103</v>
      </c>
      <c r="D531" s="39" t="s">
        <v>43</v>
      </c>
      <c r="E531" s="40" t="s">
        <v>35</v>
      </c>
      <c r="F531" s="154" t="s">
        <v>47</v>
      </c>
      <c r="G531" s="8">
        <v>86.6</v>
      </c>
      <c r="H531" s="8">
        <v>86.8</v>
      </c>
      <c r="I531" s="8">
        <v>87</v>
      </c>
      <c r="J531" s="8">
        <v>87.2</v>
      </c>
      <c r="K531" s="8">
        <v>87.4</v>
      </c>
      <c r="L531" s="8">
        <v>89.2</v>
      </c>
      <c r="M531" s="8">
        <v>89.5</v>
      </c>
      <c r="N531" s="8"/>
      <c r="O531" s="27"/>
      <c r="P531" s="154" t="s">
        <v>106</v>
      </c>
    </row>
    <row r="532" spans="1:16" s="43" customFormat="1" ht="64.5" hidden="1" customHeight="1" x14ac:dyDescent="0.25">
      <c r="A532" s="8"/>
      <c r="B532" s="266" t="s">
        <v>136</v>
      </c>
      <c r="C532" s="39" t="s">
        <v>103</v>
      </c>
      <c r="D532" s="39" t="s">
        <v>43</v>
      </c>
      <c r="E532" s="40" t="s">
        <v>35</v>
      </c>
      <c r="F532" s="154" t="s">
        <v>47</v>
      </c>
      <c r="G532" s="8">
        <v>93</v>
      </c>
      <c r="H532" s="8">
        <v>100</v>
      </c>
      <c r="I532" s="8">
        <v>100</v>
      </c>
      <c r="J532" s="8">
        <v>100</v>
      </c>
      <c r="K532" s="8">
        <v>100</v>
      </c>
      <c r="L532" s="8">
        <v>100</v>
      </c>
      <c r="M532" s="8">
        <v>100</v>
      </c>
      <c r="N532" s="8"/>
      <c r="O532" s="27"/>
      <c r="P532" s="154" t="s">
        <v>107</v>
      </c>
    </row>
    <row r="533" spans="1:16" s="43" customFormat="1" ht="33" hidden="1" customHeight="1" x14ac:dyDescent="0.25">
      <c r="A533" s="418"/>
      <c r="B533" s="429" t="s">
        <v>137</v>
      </c>
      <c r="C533" s="428" t="s">
        <v>102</v>
      </c>
      <c r="D533" s="428" t="s">
        <v>105</v>
      </c>
      <c r="E533" s="19" t="s">
        <v>108</v>
      </c>
      <c r="F533" s="438" t="s">
        <v>46</v>
      </c>
      <c r="G533" s="8">
        <v>940</v>
      </c>
      <c r="H533" s="8">
        <v>980</v>
      </c>
      <c r="I533" s="8">
        <v>990</v>
      </c>
      <c r="J533" s="8">
        <v>1000</v>
      </c>
      <c r="K533" s="8">
        <v>1010</v>
      </c>
      <c r="L533" s="8">
        <v>1020</v>
      </c>
      <c r="M533" s="8">
        <v>1050</v>
      </c>
      <c r="N533" s="8"/>
      <c r="O533" s="27"/>
      <c r="P533" s="154"/>
    </row>
    <row r="534" spans="1:16" s="43" customFormat="1" ht="46.5" hidden="1" customHeight="1" x14ac:dyDescent="0.25">
      <c r="A534" s="418"/>
      <c r="B534" s="429"/>
      <c r="C534" s="428"/>
      <c r="D534" s="428"/>
      <c r="E534" s="40" t="s">
        <v>58</v>
      </c>
      <c r="F534" s="438"/>
      <c r="G534" s="92">
        <v>13933.8</v>
      </c>
      <c r="H534" s="92">
        <v>15096.5</v>
      </c>
      <c r="I534" s="92">
        <f>16282.9+113.076</f>
        <v>16395.975999999999</v>
      </c>
      <c r="J534" s="92">
        <f>17889.6+116.938</f>
        <v>18006.537999999997</v>
      </c>
      <c r="K534" s="92">
        <f>18443.5+123.2</f>
        <v>18566.7</v>
      </c>
      <c r="L534" s="92">
        <v>19123.2</v>
      </c>
      <c r="M534" s="92">
        <v>19696.900000000001</v>
      </c>
      <c r="N534" s="8" t="s">
        <v>45</v>
      </c>
      <c r="O534" s="27" t="s">
        <v>109</v>
      </c>
      <c r="P534" s="154" t="s">
        <v>110</v>
      </c>
    </row>
    <row r="535" spans="1:16" s="43" customFormat="1" ht="33" hidden="1" customHeight="1" x14ac:dyDescent="0.25">
      <c r="A535" s="418"/>
      <c r="B535" s="499" t="s">
        <v>138</v>
      </c>
      <c r="C535" s="428" t="s">
        <v>102</v>
      </c>
      <c r="D535" s="428" t="s">
        <v>105</v>
      </c>
      <c r="E535" s="19" t="s">
        <v>108</v>
      </c>
      <c r="F535" s="438" t="s">
        <v>46</v>
      </c>
      <c r="G535" s="113">
        <v>8300</v>
      </c>
      <c r="H535" s="113">
        <v>8500</v>
      </c>
      <c r="I535" s="113">
        <v>8600</v>
      </c>
      <c r="J535" s="113">
        <v>8700</v>
      </c>
      <c r="K535" s="113">
        <v>8800</v>
      </c>
      <c r="L535" s="113">
        <v>8900</v>
      </c>
      <c r="M535" s="113">
        <v>9000</v>
      </c>
      <c r="N535" s="8"/>
      <c r="O535" s="27"/>
      <c r="P535" s="418" t="s">
        <v>111</v>
      </c>
    </row>
    <row r="536" spans="1:16" s="43" customFormat="1" ht="58.5" hidden="1" customHeight="1" x14ac:dyDescent="0.25">
      <c r="A536" s="418"/>
      <c r="B536" s="499"/>
      <c r="C536" s="428"/>
      <c r="D536" s="428"/>
      <c r="E536" s="40" t="s">
        <v>58</v>
      </c>
      <c r="F536" s="438"/>
      <c r="G536" s="8">
        <v>0.9</v>
      </c>
      <c r="H536" s="8">
        <v>0.8</v>
      </c>
      <c r="I536" s="114">
        <v>1</v>
      </c>
      <c r="J536" s="114">
        <v>1</v>
      </c>
      <c r="K536" s="114">
        <v>1</v>
      </c>
      <c r="L536" s="114">
        <v>1</v>
      </c>
      <c r="M536" s="114">
        <v>1</v>
      </c>
      <c r="N536" s="8" t="s">
        <v>45</v>
      </c>
      <c r="O536" s="142">
        <v>261029</v>
      </c>
      <c r="P536" s="418"/>
    </row>
    <row r="537" spans="1:16" s="43" customFormat="1" ht="94.5" hidden="1" customHeight="1" x14ac:dyDescent="0.25">
      <c r="A537" s="184"/>
      <c r="B537" s="260" t="s">
        <v>139</v>
      </c>
      <c r="C537" s="39" t="s">
        <v>103</v>
      </c>
      <c r="D537" s="39" t="s">
        <v>43</v>
      </c>
      <c r="E537" s="40" t="s">
        <v>35</v>
      </c>
      <c r="F537" s="154" t="s">
        <v>47</v>
      </c>
      <c r="G537" s="8">
        <v>79</v>
      </c>
      <c r="H537" s="8">
        <v>100</v>
      </c>
      <c r="I537" s="8">
        <v>100</v>
      </c>
      <c r="J537" s="8">
        <v>100</v>
      </c>
      <c r="K537" s="8">
        <v>100</v>
      </c>
      <c r="L537" s="8">
        <v>100</v>
      </c>
      <c r="M537" s="8">
        <v>100</v>
      </c>
      <c r="N537" s="8"/>
      <c r="O537" s="27"/>
      <c r="P537" s="154" t="s">
        <v>104</v>
      </c>
    </row>
    <row r="538" spans="1:16" s="43" customFormat="1" ht="33" hidden="1" customHeight="1" x14ac:dyDescent="0.25">
      <c r="A538" s="418"/>
      <c r="B538" s="429" t="s">
        <v>140</v>
      </c>
      <c r="C538" s="428" t="s">
        <v>102</v>
      </c>
      <c r="D538" s="428" t="s">
        <v>105</v>
      </c>
      <c r="E538" s="19" t="s">
        <v>112</v>
      </c>
      <c r="F538" s="438" t="s">
        <v>46</v>
      </c>
      <c r="G538" s="8">
        <v>33</v>
      </c>
      <c r="H538" s="178">
        <v>38</v>
      </c>
      <c r="I538" s="178">
        <v>40</v>
      </c>
      <c r="J538" s="178">
        <v>42</v>
      </c>
      <c r="K538" s="178">
        <v>43</v>
      </c>
      <c r="L538" s="178">
        <v>45</v>
      </c>
      <c r="M538" s="8">
        <v>46</v>
      </c>
      <c r="N538" s="8"/>
      <c r="O538" s="27"/>
      <c r="P538" s="418" t="s">
        <v>113</v>
      </c>
    </row>
    <row r="539" spans="1:16" s="43" customFormat="1" ht="63.75" hidden="1" customHeight="1" x14ac:dyDescent="0.25">
      <c r="A539" s="418"/>
      <c r="B539" s="429"/>
      <c r="C539" s="428"/>
      <c r="D539" s="428"/>
      <c r="E539" s="19" t="s">
        <v>44</v>
      </c>
      <c r="F539" s="438"/>
      <c r="G539" s="92">
        <v>31.2</v>
      </c>
      <c r="H539" s="92">
        <v>28</v>
      </c>
      <c r="I539" s="92">
        <v>30</v>
      </c>
      <c r="J539" s="92">
        <v>32</v>
      </c>
      <c r="K539" s="92">
        <v>33</v>
      </c>
      <c r="L539" s="92">
        <v>35</v>
      </c>
      <c r="M539" s="92">
        <v>37</v>
      </c>
      <c r="N539" s="8" t="s">
        <v>45</v>
      </c>
      <c r="O539" s="142">
        <v>261029</v>
      </c>
      <c r="P539" s="418"/>
    </row>
    <row r="540" spans="1:16" s="43" customFormat="1" ht="33" hidden="1" customHeight="1" x14ac:dyDescent="0.25">
      <c r="A540" s="418"/>
      <c r="B540" s="429" t="s">
        <v>141</v>
      </c>
      <c r="C540" s="428" t="s">
        <v>102</v>
      </c>
      <c r="D540" s="428" t="s">
        <v>105</v>
      </c>
      <c r="E540" s="19" t="s">
        <v>114</v>
      </c>
      <c r="F540" s="438" t="s">
        <v>46</v>
      </c>
      <c r="G540" s="8">
        <v>0</v>
      </c>
      <c r="H540" s="8">
        <v>8</v>
      </c>
      <c r="I540" s="8">
        <v>3</v>
      </c>
      <c r="J540" s="8">
        <v>1</v>
      </c>
      <c r="K540" s="8">
        <v>1</v>
      </c>
      <c r="L540" s="8">
        <v>0</v>
      </c>
      <c r="M540" s="8">
        <v>0</v>
      </c>
      <c r="N540" s="101"/>
      <c r="O540" s="27"/>
      <c r="P540" s="497" t="s">
        <v>115</v>
      </c>
    </row>
    <row r="541" spans="1:16" s="43" customFormat="1" ht="33" hidden="1" customHeight="1" x14ac:dyDescent="0.25">
      <c r="A541" s="418"/>
      <c r="B541" s="429"/>
      <c r="C541" s="428"/>
      <c r="D541" s="428"/>
      <c r="E541" s="19" t="s">
        <v>58</v>
      </c>
      <c r="F541" s="438"/>
      <c r="G541" s="8">
        <v>0</v>
      </c>
      <c r="H541" s="8">
        <v>361.1</v>
      </c>
      <c r="I541" s="8">
        <v>56.9</v>
      </c>
      <c r="J541" s="8">
        <v>20.2</v>
      </c>
      <c r="K541" s="8">
        <v>20.2</v>
      </c>
      <c r="L541" s="8">
        <v>0</v>
      </c>
      <c r="M541" s="8">
        <v>0</v>
      </c>
      <c r="N541" s="8" t="s">
        <v>45</v>
      </c>
      <c r="O541" s="142">
        <v>261024</v>
      </c>
      <c r="P541" s="497"/>
    </row>
    <row r="542" spans="1:16" s="43" customFormat="1" ht="33" hidden="1" customHeight="1" x14ac:dyDescent="0.25">
      <c r="A542" s="418"/>
      <c r="B542" s="429" t="s">
        <v>142</v>
      </c>
      <c r="C542" s="491" t="s">
        <v>102</v>
      </c>
      <c r="D542" s="428" t="s">
        <v>105</v>
      </c>
      <c r="E542" s="19" t="s">
        <v>116</v>
      </c>
      <c r="F542" s="438" t="s">
        <v>46</v>
      </c>
      <c r="G542" s="8">
        <v>270</v>
      </c>
      <c r="H542" s="8">
        <v>270</v>
      </c>
      <c r="I542" s="8">
        <v>270</v>
      </c>
      <c r="J542" s="8">
        <v>270</v>
      </c>
      <c r="K542" s="8">
        <v>270</v>
      </c>
      <c r="L542" s="8">
        <v>270</v>
      </c>
      <c r="M542" s="8">
        <v>270</v>
      </c>
      <c r="N542" s="8"/>
      <c r="O542" s="27"/>
      <c r="P542" s="497" t="s">
        <v>117</v>
      </c>
    </row>
    <row r="543" spans="1:16" s="43" customFormat="1" ht="33" hidden="1" customHeight="1" x14ac:dyDescent="0.25">
      <c r="A543" s="418"/>
      <c r="B543" s="429"/>
      <c r="C543" s="491"/>
      <c r="D543" s="428"/>
      <c r="E543" s="19" t="s">
        <v>58</v>
      </c>
      <c r="F543" s="438"/>
      <c r="G543" s="92">
        <v>1465.1</v>
      </c>
      <c r="H543" s="92" t="s">
        <v>118</v>
      </c>
      <c r="I543" s="92">
        <v>1554.3</v>
      </c>
      <c r="J543" s="92" t="s">
        <v>119</v>
      </c>
      <c r="K543" s="92" t="s">
        <v>120</v>
      </c>
      <c r="L543" s="92">
        <v>1667.3</v>
      </c>
      <c r="M543" s="92">
        <v>1717.3</v>
      </c>
      <c r="N543" s="8" t="s">
        <v>45</v>
      </c>
      <c r="O543" s="142">
        <v>261057</v>
      </c>
      <c r="P543" s="497"/>
    </row>
    <row r="544" spans="1:16" ht="69.75" customHeight="1" x14ac:dyDescent="0.25">
      <c r="A544" s="7"/>
      <c r="B544" s="243" t="s">
        <v>540</v>
      </c>
      <c r="C544" s="3" t="s">
        <v>539</v>
      </c>
      <c r="D544" s="3" t="s">
        <v>185</v>
      </c>
      <c r="E544" s="3" t="s">
        <v>1</v>
      </c>
      <c r="F544" s="3"/>
      <c r="G544" s="3">
        <v>93</v>
      </c>
      <c r="H544" s="3">
        <v>94</v>
      </c>
      <c r="I544" s="6">
        <v>95</v>
      </c>
      <c r="J544" s="3">
        <v>97</v>
      </c>
      <c r="K544" s="120">
        <v>98</v>
      </c>
      <c r="L544" s="120">
        <v>98</v>
      </c>
      <c r="M544" s="158">
        <v>98.5</v>
      </c>
      <c r="N544" s="91"/>
      <c r="O544" s="275"/>
    </row>
    <row r="545" spans="1:16" s="59" customFormat="1" ht="19.5" customHeight="1" x14ac:dyDescent="0.25">
      <c r="A545" s="62"/>
      <c r="B545" s="247" t="s">
        <v>720</v>
      </c>
      <c r="C545" s="51"/>
      <c r="D545" s="51"/>
      <c r="E545" s="3" t="s">
        <v>1</v>
      </c>
      <c r="F545" s="122"/>
      <c r="G545" s="122">
        <v>85.21803399852179</v>
      </c>
      <c r="H545" s="122"/>
      <c r="I545" s="122">
        <v>85.3</v>
      </c>
      <c r="J545" s="138">
        <v>85.5</v>
      </c>
      <c r="K545" s="138">
        <v>85.7</v>
      </c>
      <c r="L545" s="138">
        <v>85.9</v>
      </c>
      <c r="M545" s="139">
        <v>90.1</v>
      </c>
      <c r="N545" s="51"/>
      <c r="O545" s="272"/>
      <c r="P545" s="55"/>
    </row>
    <row r="546" spans="1:16" s="61" customFormat="1" ht="39" customHeight="1" x14ac:dyDescent="0.25">
      <c r="A546" s="236"/>
      <c r="B546" s="413" t="s">
        <v>541</v>
      </c>
      <c r="C546" s="414"/>
      <c r="D546" s="414"/>
      <c r="E546" s="414"/>
      <c r="F546" s="414"/>
      <c r="G546" s="414"/>
      <c r="H546" s="414"/>
      <c r="I546" s="414"/>
      <c r="J546" s="414"/>
      <c r="K546" s="414"/>
      <c r="L546" s="414"/>
      <c r="M546" s="414"/>
      <c r="N546" s="414"/>
      <c r="O546" s="414"/>
      <c r="P546" s="415"/>
    </row>
    <row r="547" spans="1:16" s="43" customFormat="1" ht="27.75" customHeight="1" x14ac:dyDescent="0.25">
      <c r="A547" s="420"/>
      <c r="B547" s="449" t="s">
        <v>542</v>
      </c>
      <c r="C547" s="444"/>
      <c r="D547" s="185"/>
      <c r="E547" s="444"/>
      <c r="F547" s="447"/>
      <c r="G547" s="50"/>
      <c r="H547" s="50">
        <v>538.20000000000005</v>
      </c>
      <c r="I547" s="50"/>
      <c r="J547" s="50"/>
      <c r="K547" s="50"/>
      <c r="L547" s="84"/>
      <c r="M547" s="84"/>
      <c r="N547" s="8" t="s">
        <v>37</v>
      </c>
      <c r="O547" s="27"/>
      <c r="P547" s="84"/>
    </row>
    <row r="548" spans="1:16" s="43" customFormat="1" ht="27.75" customHeight="1" x14ac:dyDescent="0.25">
      <c r="A548" s="420"/>
      <c r="B548" s="446"/>
      <c r="C548" s="424"/>
      <c r="D548" s="35"/>
      <c r="E548" s="424"/>
      <c r="F548" s="409"/>
      <c r="G548" s="50">
        <v>201</v>
      </c>
      <c r="H548" s="50"/>
      <c r="I548" s="50">
        <v>361.8</v>
      </c>
      <c r="J548" s="50">
        <v>1000</v>
      </c>
      <c r="K548" s="50">
        <v>1391.637469</v>
      </c>
      <c r="L548" s="84"/>
      <c r="M548" s="84"/>
      <c r="N548" s="8" t="s">
        <v>45</v>
      </c>
      <c r="O548" s="27"/>
      <c r="P548" s="84"/>
    </row>
    <row r="549" spans="1:16" ht="75" hidden="1" x14ac:dyDescent="0.25">
      <c r="A549" s="7"/>
      <c r="B549" s="28" t="s">
        <v>77</v>
      </c>
      <c r="C549" s="3" t="s">
        <v>13</v>
      </c>
      <c r="D549" s="3" t="s">
        <v>14</v>
      </c>
      <c r="E549" s="3" t="s">
        <v>58</v>
      </c>
      <c r="F549" s="3" t="s">
        <v>78</v>
      </c>
      <c r="G549" s="6">
        <v>9705.1</v>
      </c>
      <c r="H549" s="6">
        <v>9324.4</v>
      </c>
      <c r="I549" s="6">
        <v>9751.4</v>
      </c>
      <c r="J549" s="6">
        <v>17751.400000000001</v>
      </c>
      <c r="K549" s="6">
        <v>22751.4</v>
      </c>
      <c r="L549" s="6">
        <v>22751.4</v>
      </c>
      <c r="M549" s="6">
        <v>22751.4</v>
      </c>
      <c r="N549" s="10" t="s">
        <v>75</v>
      </c>
      <c r="O549" s="27" t="s">
        <v>79</v>
      </c>
    </row>
    <row r="550" spans="1:16" ht="75" hidden="1" x14ac:dyDescent="0.25">
      <c r="A550" s="7"/>
      <c r="B550" s="28" t="s">
        <v>80</v>
      </c>
      <c r="C550" s="3" t="s">
        <v>13</v>
      </c>
      <c r="D550" s="3" t="s">
        <v>14</v>
      </c>
      <c r="E550" s="3" t="s">
        <v>58</v>
      </c>
      <c r="F550" s="3" t="s">
        <v>78</v>
      </c>
      <c r="G550" s="6">
        <v>201</v>
      </c>
      <c r="H550" s="6">
        <v>1277.3</v>
      </c>
      <c r="I550" s="6">
        <v>2000</v>
      </c>
      <c r="J550" s="6">
        <v>10000</v>
      </c>
      <c r="K550" s="6">
        <v>15000</v>
      </c>
      <c r="L550" s="6">
        <v>15000</v>
      </c>
      <c r="M550" s="6">
        <v>20000</v>
      </c>
      <c r="N550" s="10" t="s">
        <v>75</v>
      </c>
      <c r="O550" s="27" t="s">
        <v>79</v>
      </c>
    </row>
    <row r="551" spans="1:16" ht="75" hidden="1" x14ac:dyDescent="0.25">
      <c r="A551" s="7"/>
      <c r="B551" s="28" t="s">
        <v>81</v>
      </c>
      <c r="C551" s="3" t="s">
        <v>13</v>
      </c>
      <c r="D551" s="3" t="s">
        <v>14</v>
      </c>
      <c r="E551" s="3" t="s">
        <v>58</v>
      </c>
      <c r="F551" s="3" t="s">
        <v>78</v>
      </c>
      <c r="G551" s="6">
        <v>9504.1</v>
      </c>
      <c r="H551" s="6">
        <v>8047.1</v>
      </c>
      <c r="I551" s="6">
        <v>7751.4</v>
      </c>
      <c r="J551" s="6">
        <v>7751.4</v>
      </c>
      <c r="K551" s="6">
        <v>7751.4</v>
      </c>
      <c r="L551" s="6">
        <v>7751.4</v>
      </c>
      <c r="M551" s="6">
        <v>7751.4</v>
      </c>
      <c r="N551" s="10" t="s">
        <v>75</v>
      </c>
      <c r="O551" s="27" t="s">
        <v>79</v>
      </c>
    </row>
    <row r="552" spans="1:16" ht="79.5" customHeight="1" x14ac:dyDescent="0.25">
      <c r="A552" s="7"/>
      <c r="B552" s="251" t="s">
        <v>815</v>
      </c>
      <c r="C552" s="376" t="s">
        <v>543</v>
      </c>
      <c r="D552" s="12" t="s">
        <v>208</v>
      </c>
      <c r="E552" s="12" t="s">
        <v>15</v>
      </c>
      <c r="F552" s="3"/>
      <c r="G552" s="3"/>
      <c r="H552" s="3">
        <v>23</v>
      </c>
      <c r="I552" s="6">
        <v>23.2</v>
      </c>
      <c r="J552" s="3">
        <v>23.4</v>
      </c>
      <c r="K552" s="120">
        <v>23.6</v>
      </c>
      <c r="L552" s="120">
        <v>23.8</v>
      </c>
      <c r="M552" s="158">
        <v>24</v>
      </c>
      <c r="N552" s="91"/>
      <c r="O552" s="275"/>
    </row>
    <row r="553" spans="1:16" s="61" customFormat="1" ht="15" customHeight="1" x14ac:dyDescent="0.25">
      <c r="A553" s="236"/>
      <c r="B553" s="433" t="s">
        <v>544</v>
      </c>
      <c r="C553" s="433"/>
      <c r="D553" s="433"/>
      <c r="E553" s="433"/>
      <c r="F553" s="433"/>
      <c r="G553" s="433"/>
      <c r="H553" s="433"/>
      <c r="I553" s="433"/>
      <c r="J553" s="433"/>
      <c r="K553" s="433"/>
      <c r="L553" s="433"/>
      <c r="M553" s="434"/>
      <c r="N553" s="223"/>
      <c r="O553" s="289"/>
      <c r="P553" s="224"/>
    </row>
    <row r="554" spans="1:16" ht="26.25" customHeight="1" x14ac:dyDescent="0.25">
      <c r="A554" s="421"/>
      <c r="B554" s="410" t="s">
        <v>816</v>
      </c>
      <c r="C554" s="405" t="s">
        <v>543</v>
      </c>
      <c r="D554" s="405" t="s">
        <v>185</v>
      </c>
      <c r="E554" s="3" t="s">
        <v>130</v>
      </c>
      <c r="F554" s="408" t="s">
        <v>164</v>
      </c>
      <c r="G554" s="6"/>
      <c r="H554" s="6"/>
      <c r="I554" s="6">
        <v>1555</v>
      </c>
      <c r="J554" s="6">
        <v>1764</v>
      </c>
      <c r="K554" s="6">
        <v>2420</v>
      </c>
      <c r="L554" s="6"/>
      <c r="M554" s="6"/>
      <c r="N554" s="408" t="s">
        <v>175</v>
      </c>
      <c r="O554" s="451"/>
      <c r="P554" s="498"/>
    </row>
    <row r="555" spans="1:16" ht="54" customHeight="1" x14ac:dyDescent="0.25">
      <c r="A555" s="421"/>
      <c r="B555" s="411"/>
      <c r="C555" s="406"/>
      <c r="D555" s="406"/>
      <c r="E555" s="3" t="s">
        <v>44</v>
      </c>
      <c r="F555" s="409"/>
      <c r="G555" s="6"/>
      <c r="H555" s="6"/>
      <c r="I555" s="6">
        <v>420</v>
      </c>
      <c r="J555" s="6">
        <v>494</v>
      </c>
      <c r="K555" s="6">
        <v>702</v>
      </c>
      <c r="L555" s="6"/>
      <c r="M555" s="6"/>
      <c r="N555" s="409"/>
      <c r="O555" s="452"/>
      <c r="P555" s="498"/>
    </row>
    <row r="556" spans="1:16" s="49" customFormat="1" ht="17.25" customHeight="1" x14ac:dyDescent="0.25">
      <c r="A556" s="18"/>
      <c r="B556" s="244" t="s">
        <v>176</v>
      </c>
      <c r="C556" s="54"/>
      <c r="D556" s="54"/>
      <c r="E556" s="54"/>
      <c r="F556" s="71"/>
      <c r="G556" s="107">
        <f>G557+G558+G559</f>
        <v>201</v>
      </c>
      <c r="H556" s="107">
        <f t="shared" ref="H556:M556" si="34">H557+H558+H559</f>
        <v>538.20000000000005</v>
      </c>
      <c r="I556" s="107">
        <f t="shared" si="34"/>
        <v>781.8</v>
      </c>
      <c r="J556" s="107">
        <f t="shared" si="34"/>
        <v>1494</v>
      </c>
      <c r="K556" s="107">
        <f t="shared" si="34"/>
        <v>2093.6374690000002</v>
      </c>
      <c r="L556" s="107">
        <f t="shared" si="34"/>
        <v>0</v>
      </c>
      <c r="M556" s="107">
        <f t="shared" si="34"/>
        <v>0</v>
      </c>
      <c r="N556" s="71"/>
      <c r="O556" s="219"/>
      <c r="P556" s="71"/>
    </row>
    <row r="557" spans="1:16" s="49" customFormat="1" ht="17.25" customHeight="1" x14ac:dyDescent="0.25">
      <c r="A557" s="18"/>
      <c r="B557" s="244" t="s">
        <v>37</v>
      </c>
      <c r="C557" s="54"/>
      <c r="D557" s="54"/>
      <c r="E557" s="54"/>
      <c r="F557" s="71"/>
      <c r="G557" s="107">
        <f t="shared" ref="G557:M557" si="35">G547</f>
        <v>0</v>
      </c>
      <c r="H557" s="107">
        <f t="shared" si="35"/>
        <v>538.20000000000005</v>
      </c>
      <c r="I557" s="107">
        <f t="shared" si="35"/>
        <v>0</v>
      </c>
      <c r="J557" s="107">
        <f t="shared" si="35"/>
        <v>0</v>
      </c>
      <c r="K557" s="107">
        <f t="shared" si="35"/>
        <v>0</v>
      </c>
      <c r="L557" s="107">
        <f t="shared" si="35"/>
        <v>0</v>
      </c>
      <c r="M557" s="107">
        <f t="shared" si="35"/>
        <v>0</v>
      </c>
      <c r="N557" s="71"/>
      <c r="O557" s="219"/>
      <c r="P557" s="71"/>
    </row>
    <row r="558" spans="1:16" s="49" customFormat="1" ht="17.25" customHeight="1" x14ac:dyDescent="0.25">
      <c r="A558" s="18"/>
      <c r="B558" s="244" t="s">
        <v>175</v>
      </c>
      <c r="C558" s="54"/>
      <c r="D558" s="54"/>
      <c r="E558" s="54"/>
      <c r="F558" s="71"/>
      <c r="G558" s="107">
        <f t="shared" ref="G558:M558" si="36">G555+G548</f>
        <v>201</v>
      </c>
      <c r="H558" s="107">
        <f t="shared" si="36"/>
        <v>0</v>
      </c>
      <c r="I558" s="107">
        <f t="shared" si="36"/>
        <v>781.8</v>
      </c>
      <c r="J558" s="107">
        <f t="shared" si="36"/>
        <v>1494</v>
      </c>
      <c r="K558" s="107">
        <f t="shared" si="36"/>
        <v>2093.6374690000002</v>
      </c>
      <c r="L558" s="107">
        <f t="shared" si="36"/>
        <v>0</v>
      </c>
      <c r="M558" s="107">
        <f t="shared" si="36"/>
        <v>0</v>
      </c>
      <c r="N558" s="71"/>
      <c r="O558" s="219"/>
      <c r="P558" s="71"/>
    </row>
    <row r="559" spans="1:16" s="49" customFormat="1" ht="17.25" customHeight="1" x14ac:dyDescent="0.25">
      <c r="A559" s="18"/>
      <c r="B559" s="244" t="s">
        <v>732</v>
      </c>
      <c r="C559" s="54"/>
      <c r="D559" s="54"/>
      <c r="E559" s="54"/>
      <c r="F559" s="71"/>
      <c r="G559" s="107"/>
      <c r="H559" s="107"/>
      <c r="I559" s="107"/>
      <c r="J559" s="107"/>
      <c r="K559" s="107"/>
      <c r="L559" s="107"/>
      <c r="M559" s="107"/>
      <c r="N559" s="71"/>
      <c r="O559" s="219"/>
      <c r="P559" s="71"/>
    </row>
    <row r="560" spans="1:16" s="14" customFormat="1" ht="15" customHeight="1" x14ac:dyDescent="0.25">
      <c r="A560" s="349"/>
      <c r="B560" s="488" t="s">
        <v>545</v>
      </c>
      <c r="C560" s="489"/>
      <c r="D560" s="489"/>
      <c r="E560" s="489"/>
      <c r="F560" s="489"/>
      <c r="G560" s="489"/>
      <c r="H560" s="489"/>
      <c r="I560" s="489"/>
      <c r="J560" s="489"/>
      <c r="K560" s="489"/>
      <c r="L560" s="489"/>
      <c r="M560" s="489"/>
      <c r="N560" s="489"/>
      <c r="O560" s="489"/>
      <c r="P560" s="490"/>
    </row>
    <row r="561" spans="1:16" s="61" customFormat="1" ht="15" customHeight="1" x14ac:dyDescent="0.25">
      <c r="A561" s="347" t="s">
        <v>39</v>
      </c>
      <c r="B561" s="433" t="s">
        <v>546</v>
      </c>
      <c r="C561" s="433"/>
      <c r="D561" s="433"/>
      <c r="E561" s="433"/>
      <c r="F561" s="433"/>
      <c r="G561" s="433"/>
      <c r="H561" s="433"/>
      <c r="I561" s="433"/>
      <c r="J561" s="433"/>
      <c r="K561" s="433"/>
      <c r="L561" s="433"/>
      <c r="M561" s="434"/>
      <c r="N561" s="223"/>
      <c r="O561" s="289"/>
      <c r="P561" s="224"/>
    </row>
    <row r="562" spans="1:16" s="61" customFormat="1" ht="15" customHeight="1" x14ac:dyDescent="0.25">
      <c r="A562" s="236"/>
      <c r="B562" s="433" t="s">
        <v>547</v>
      </c>
      <c r="C562" s="433"/>
      <c r="D562" s="433"/>
      <c r="E562" s="433"/>
      <c r="F562" s="433"/>
      <c r="G562" s="433"/>
      <c r="H562" s="433"/>
      <c r="I562" s="433"/>
      <c r="J562" s="433"/>
      <c r="K562" s="433"/>
      <c r="L562" s="433"/>
      <c r="M562" s="434"/>
      <c r="N562" s="223"/>
      <c r="O562" s="289"/>
      <c r="P562" s="224"/>
    </row>
    <row r="563" spans="1:16" ht="45.75" customHeight="1" x14ac:dyDescent="0.25">
      <c r="A563" s="7"/>
      <c r="B563" s="251" t="s">
        <v>817</v>
      </c>
      <c r="C563" s="12" t="s">
        <v>530</v>
      </c>
      <c r="D563" s="12" t="s">
        <v>549</v>
      </c>
      <c r="E563" s="12" t="s">
        <v>548</v>
      </c>
      <c r="F563" s="3" t="s">
        <v>164</v>
      </c>
      <c r="G563" s="3"/>
      <c r="H563" s="3">
        <v>260</v>
      </c>
      <c r="I563" s="6">
        <v>265</v>
      </c>
      <c r="J563" s="3">
        <v>270</v>
      </c>
      <c r="K563" s="3">
        <v>275</v>
      </c>
      <c r="L563" s="3">
        <v>280</v>
      </c>
      <c r="M563" s="103">
        <v>285</v>
      </c>
      <c r="N563" s="91"/>
      <c r="O563" s="275"/>
    </row>
    <row r="564" spans="1:16" s="61" customFormat="1" ht="18.75" customHeight="1" x14ac:dyDescent="0.25">
      <c r="A564" s="195" t="s">
        <v>40</v>
      </c>
      <c r="B564" s="433" t="s">
        <v>551</v>
      </c>
      <c r="C564" s="433"/>
      <c r="D564" s="433"/>
      <c r="E564" s="433"/>
      <c r="F564" s="433"/>
      <c r="G564" s="433"/>
      <c r="H564" s="433"/>
      <c r="I564" s="433"/>
      <c r="J564" s="433"/>
      <c r="K564" s="433"/>
      <c r="L564" s="433"/>
      <c r="M564" s="434"/>
      <c r="N564" s="223"/>
      <c r="O564" s="289"/>
      <c r="P564" s="224"/>
    </row>
    <row r="565" spans="1:16" ht="45" x14ac:dyDescent="0.25">
      <c r="A565" s="7"/>
      <c r="B565" s="251" t="s">
        <v>552</v>
      </c>
      <c r="C565" s="12" t="s">
        <v>530</v>
      </c>
      <c r="D565" s="12" t="s">
        <v>550</v>
      </c>
      <c r="E565" s="12" t="s">
        <v>1</v>
      </c>
      <c r="F565" s="3"/>
      <c r="G565" s="85">
        <v>2.5499999999999998</v>
      </c>
      <c r="H565" s="85">
        <v>54.05</v>
      </c>
      <c r="I565" s="85">
        <v>54.05</v>
      </c>
      <c r="J565" s="85">
        <v>54.85</v>
      </c>
      <c r="K565" s="85">
        <v>55.7</v>
      </c>
      <c r="L565" s="85">
        <v>56.55</v>
      </c>
      <c r="M565" s="93">
        <v>57.4</v>
      </c>
      <c r="N565" s="91"/>
      <c r="O565" s="275"/>
    </row>
    <row r="566" spans="1:16" s="59" customFormat="1" ht="21.75" customHeight="1" x14ac:dyDescent="0.25">
      <c r="A566" s="62"/>
      <c r="B566" s="247" t="s">
        <v>187</v>
      </c>
      <c r="C566" s="51"/>
      <c r="D566" s="51"/>
      <c r="E566" s="51" t="s">
        <v>236</v>
      </c>
      <c r="F566" s="122"/>
      <c r="G566" s="122" t="s">
        <v>33</v>
      </c>
      <c r="H566" s="122"/>
      <c r="I566" s="122" t="s">
        <v>33</v>
      </c>
      <c r="J566" s="138" t="s">
        <v>33</v>
      </c>
      <c r="K566" s="138" t="s">
        <v>33</v>
      </c>
      <c r="L566" s="138">
        <v>14</v>
      </c>
      <c r="M566" s="139">
        <v>13</v>
      </c>
      <c r="N566" s="51"/>
      <c r="O566" s="272"/>
      <c r="P566" s="55"/>
    </row>
    <row r="567" spans="1:16" s="33" customFormat="1" ht="45" customHeight="1" x14ac:dyDescent="0.25">
      <c r="A567" s="18"/>
      <c r="B567" s="260" t="s">
        <v>593</v>
      </c>
      <c r="C567" s="12" t="s">
        <v>530</v>
      </c>
      <c r="D567" s="190" t="s">
        <v>185</v>
      </c>
      <c r="E567" s="19" t="s">
        <v>35</v>
      </c>
      <c r="F567" s="8" t="s">
        <v>216</v>
      </c>
      <c r="G567" s="114">
        <v>5.0999999999999996</v>
      </c>
      <c r="H567" s="114">
        <v>8.1</v>
      </c>
      <c r="I567" s="114">
        <v>8.1</v>
      </c>
      <c r="J567" s="114">
        <v>9.6999999999999993</v>
      </c>
      <c r="K567" s="114">
        <v>11.4</v>
      </c>
      <c r="L567" s="114">
        <v>13.1</v>
      </c>
      <c r="M567" s="114">
        <v>14.8</v>
      </c>
      <c r="N567" s="175"/>
      <c r="O567" s="291"/>
      <c r="P567" s="510" t="s">
        <v>556</v>
      </c>
    </row>
    <row r="568" spans="1:16" s="33" customFormat="1" ht="21" customHeight="1" x14ac:dyDescent="0.25">
      <c r="A568" s="416"/>
      <c r="B568" s="492" t="s">
        <v>554</v>
      </c>
      <c r="C568" s="408" t="s">
        <v>555</v>
      </c>
      <c r="D568" s="405" t="s">
        <v>185</v>
      </c>
      <c r="E568" s="8" t="s">
        <v>236</v>
      </c>
      <c r="F568" s="408" t="s">
        <v>553</v>
      </c>
      <c r="G568" s="18"/>
      <c r="H568" s="8">
        <v>1</v>
      </c>
      <c r="I568" s="8"/>
      <c r="J568" s="92"/>
      <c r="K568" s="8"/>
      <c r="L568" s="8"/>
      <c r="M568" s="8"/>
      <c r="N568" s="395" t="s">
        <v>175</v>
      </c>
      <c r="O568" s="291"/>
      <c r="P568" s="510"/>
    </row>
    <row r="569" spans="1:16" s="33" customFormat="1" ht="24.75" customHeight="1" x14ac:dyDescent="0.25">
      <c r="A569" s="416"/>
      <c r="B569" s="493"/>
      <c r="C569" s="409"/>
      <c r="D569" s="406"/>
      <c r="E569" s="8" t="s">
        <v>188</v>
      </c>
      <c r="F569" s="409"/>
      <c r="G569" s="114"/>
      <c r="H569" s="114">
        <v>1.8</v>
      </c>
      <c r="I569" s="114"/>
      <c r="J569" s="8"/>
      <c r="K569" s="8"/>
      <c r="L569" s="8"/>
      <c r="M569" s="114"/>
      <c r="N569" s="396"/>
      <c r="O569" s="291"/>
      <c r="P569" s="510"/>
    </row>
    <row r="570" spans="1:16" s="49" customFormat="1" ht="17.25" customHeight="1" x14ac:dyDescent="0.25">
      <c r="A570" s="18"/>
      <c r="B570" s="244" t="s">
        <v>176</v>
      </c>
      <c r="C570" s="54"/>
      <c r="D570" s="54"/>
      <c r="E570" s="54"/>
      <c r="F570" s="71"/>
      <c r="G570" s="107">
        <f>G571+G572+G573</f>
        <v>0</v>
      </c>
      <c r="H570" s="107">
        <f t="shared" ref="H570:M570" si="37">H571+H572+H573</f>
        <v>1.8</v>
      </c>
      <c r="I570" s="107">
        <f t="shared" si="37"/>
        <v>0</v>
      </c>
      <c r="J570" s="107">
        <f t="shared" si="37"/>
        <v>0</v>
      </c>
      <c r="K570" s="107">
        <f t="shared" si="37"/>
        <v>0</v>
      </c>
      <c r="L570" s="107">
        <f t="shared" si="37"/>
        <v>0</v>
      </c>
      <c r="M570" s="107">
        <f t="shared" si="37"/>
        <v>0</v>
      </c>
      <c r="N570" s="71"/>
      <c r="O570" s="219"/>
      <c r="P570" s="71"/>
    </row>
    <row r="571" spans="1:16" s="49" customFormat="1" ht="17.25" customHeight="1" x14ac:dyDescent="0.25">
      <c r="A571" s="18"/>
      <c r="B571" s="244" t="s">
        <v>37</v>
      </c>
      <c r="C571" s="54"/>
      <c r="D571" s="54"/>
      <c r="E571" s="54"/>
      <c r="F571" s="71"/>
      <c r="G571" s="107"/>
      <c r="H571" s="107"/>
      <c r="I571" s="107"/>
      <c r="J571" s="107"/>
      <c r="K571" s="107"/>
      <c r="L571" s="107"/>
      <c r="M571" s="107"/>
      <c r="N571" s="71"/>
      <c r="O571" s="219"/>
      <c r="P571" s="71"/>
    </row>
    <row r="572" spans="1:16" s="49" customFormat="1" ht="17.25" customHeight="1" x14ac:dyDescent="0.25">
      <c r="A572" s="18"/>
      <c r="B572" s="244" t="s">
        <v>175</v>
      </c>
      <c r="C572" s="54"/>
      <c r="D572" s="54"/>
      <c r="E572" s="54"/>
      <c r="F572" s="71"/>
      <c r="G572" s="107">
        <f>G569</f>
        <v>0</v>
      </c>
      <c r="H572" s="107">
        <f t="shared" ref="H572:M572" si="38">H569</f>
        <v>1.8</v>
      </c>
      <c r="I572" s="107">
        <f t="shared" si="38"/>
        <v>0</v>
      </c>
      <c r="J572" s="107">
        <f t="shared" si="38"/>
        <v>0</v>
      </c>
      <c r="K572" s="107">
        <f t="shared" si="38"/>
        <v>0</v>
      </c>
      <c r="L572" s="107">
        <f t="shared" si="38"/>
        <v>0</v>
      </c>
      <c r="M572" s="107">
        <f t="shared" si="38"/>
        <v>0</v>
      </c>
      <c r="N572" s="71"/>
      <c r="O572" s="219"/>
      <c r="P572" s="71"/>
    </row>
    <row r="573" spans="1:16" s="49" customFormat="1" ht="17.25" customHeight="1" x14ac:dyDescent="0.25">
      <c r="A573" s="18"/>
      <c r="B573" s="244" t="s">
        <v>732</v>
      </c>
      <c r="C573" s="54"/>
      <c r="D573" s="54"/>
      <c r="E573" s="54"/>
      <c r="F573" s="71"/>
      <c r="G573" s="107"/>
      <c r="H573" s="107"/>
      <c r="I573" s="107"/>
      <c r="J573" s="107"/>
      <c r="K573" s="107"/>
      <c r="L573" s="107"/>
      <c r="M573" s="107"/>
      <c r="N573" s="71"/>
      <c r="O573" s="219"/>
      <c r="P573" s="71"/>
    </row>
    <row r="574" spans="1:16" s="61" customFormat="1" ht="15" customHeight="1" x14ac:dyDescent="0.25">
      <c r="A574" s="195" t="s">
        <v>41</v>
      </c>
      <c r="B574" s="433" t="s">
        <v>557</v>
      </c>
      <c r="C574" s="433"/>
      <c r="D574" s="433"/>
      <c r="E574" s="433"/>
      <c r="F574" s="433"/>
      <c r="G574" s="433"/>
      <c r="H574" s="433"/>
      <c r="I574" s="433"/>
      <c r="J574" s="433"/>
      <c r="K574" s="433"/>
      <c r="L574" s="433"/>
      <c r="M574" s="434"/>
      <c r="N574" s="223"/>
      <c r="O574" s="289"/>
      <c r="P574" s="224"/>
    </row>
    <row r="575" spans="1:16" s="61" customFormat="1" ht="15" customHeight="1" x14ac:dyDescent="0.25">
      <c r="A575" s="236"/>
      <c r="B575" s="433" t="s">
        <v>558</v>
      </c>
      <c r="C575" s="433"/>
      <c r="D575" s="433"/>
      <c r="E575" s="433"/>
      <c r="F575" s="433"/>
      <c r="G575" s="433"/>
      <c r="H575" s="433"/>
      <c r="I575" s="433"/>
      <c r="J575" s="433"/>
      <c r="K575" s="433"/>
      <c r="L575" s="433"/>
      <c r="M575" s="434"/>
      <c r="N575" s="223"/>
      <c r="O575" s="289"/>
      <c r="P575" s="224"/>
    </row>
    <row r="576" spans="1:16" ht="44.25" customHeight="1" x14ac:dyDescent="0.25">
      <c r="A576" s="7"/>
      <c r="B576" s="243" t="s">
        <v>818</v>
      </c>
      <c r="C576" s="3" t="s">
        <v>313</v>
      </c>
      <c r="D576" s="190" t="s">
        <v>185</v>
      </c>
      <c r="E576" s="3" t="s">
        <v>1</v>
      </c>
      <c r="F576" s="3" t="s">
        <v>165</v>
      </c>
      <c r="G576" s="85">
        <v>64</v>
      </c>
      <c r="H576" s="85">
        <v>64.5</v>
      </c>
      <c r="I576" s="6">
        <v>65</v>
      </c>
      <c r="J576" s="85">
        <v>65.5</v>
      </c>
      <c r="K576" s="85">
        <v>66</v>
      </c>
      <c r="L576" s="85">
        <v>66.5</v>
      </c>
      <c r="M576" s="93">
        <v>67</v>
      </c>
      <c r="N576" s="91"/>
      <c r="O576" s="275"/>
    </row>
    <row r="577" spans="1:16" s="11" customFormat="1" ht="93" customHeight="1" x14ac:dyDescent="0.25">
      <c r="A577" s="18"/>
      <c r="B577" s="246" t="s">
        <v>560</v>
      </c>
      <c r="C577" s="21" t="s">
        <v>559</v>
      </c>
      <c r="D577" s="190" t="s">
        <v>185</v>
      </c>
      <c r="E577" s="8" t="s">
        <v>259</v>
      </c>
      <c r="F577" s="3" t="s">
        <v>165</v>
      </c>
      <c r="G577" s="10">
        <v>3</v>
      </c>
      <c r="H577" s="10">
        <v>5</v>
      </c>
      <c r="I577" s="83">
        <v>5</v>
      </c>
      <c r="J577" s="10">
        <v>5</v>
      </c>
      <c r="K577" s="10">
        <v>5</v>
      </c>
      <c r="L577" s="10">
        <v>5</v>
      </c>
      <c r="M577" s="10">
        <v>5</v>
      </c>
      <c r="N577" s="27" t="s">
        <v>175</v>
      </c>
      <c r="O577" s="27">
        <v>262006</v>
      </c>
      <c r="P577" s="84"/>
    </row>
    <row r="578" spans="1:16" s="61" customFormat="1" ht="16.5" customHeight="1" x14ac:dyDescent="0.25">
      <c r="A578" s="195" t="s">
        <v>62</v>
      </c>
      <c r="B578" s="430" t="s">
        <v>561</v>
      </c>
      <c r="C578" s="431"/>
      <c r="D578" s="431"/>
      <c r="E578" s="431"/>
      <c r="F578" s="431"/>
      <c r="G578" s="431"/>
      <c r="H578" s="431"/>
      <c r="I578" s="431"/>
      <c r="J578" s="431"/>
      <c r="K578" s="431"/>
      <c r="L578" s="431"/>
      <c r="M578" s="431"/>
      <c r="N578" s="431"/>
      <c r="O578" s="431"/>
      <c r="P578" s="432"/>
    </row>
    <row r="579" spans="1:16" s="61" customFormat="1" ht="16.5" customHeight="1" x14ac:dyDescent="0.25">
      <c r="A579" s="348"/>
      <c r="B579" s="496" t="s">
        <v>562</v>
      </c>
      <c r="C579" s="496"/>
      <c r="D579" s="496"/>
      <c r="E579" s="496"/>
      <c r="F579" s="496"/>
      <c r="G579" s="496"/>
      <c r="H579" s="496"/>
      <c r="I579" s="496"/>
      <c r="J579" s="496"/>
      <c r="K579" s="496"/>
      <c r="L579" s="496"/>
      <c r="M579" s="496"/>
      <c r="N579" s="496"/>
      <c r="O579" s="496"/>
      <c r="P579" s="496"/>
    </row>
    <row r="580" spans="1:16" s="14" customFormat="1" ht="15" customHeight="1" x14ac:dyDescent="0.25">
      <c r="A580" s="439" t="s">
        <v>182</v>
      </c>
      <c r="B580" s="440"/>
      <c r="C580" s="440"/>
      <c r="D580" s="440"/>
      <c r="E580" s="440"/>
      <c r="F580" s="440"/>
      <c r="G580" s="440"/>
      <c r="H580" s="440"/>
      <c r="I580" s="440"/>
      <c r="J580" s="440"/>
      <c r="K580" s="440"/>
      <c r="L580" s="440"/>
      <c r="M580" s="440"/>
      <c r="N580" s="440"/>
      <c r="O580" s="440"/>
      <c r="P580" s="441"/>
    </row>
    <row r="581" spans="1:16" s="43" customFormat="1" ht="24" customHeight="1" x14ac:dyDescent="0.25">
      <c r="A581" s="412"/>
      <c r="B581" s="494" t="s">
        <v>564</v>
      </c>
      <c r="C581" s="423" t="s">
        <v>563</v>
      </c>
      <c r="D581" s="423" t="s">
        <v>185</v>
      </c>
      <c r="E581" s="19" t="s">
        <v>236</v>
      </c>
      <c r="F581" s="408" t="s">
        <v>216</v>
      </c>
      <c r="G581" s="41"/>
      <c r="H581" s="84"/>
      <c r="I581" s="41"/>
      <c r="J581" s="179">
        <v>1</v>
      </c>
      <c r="K581" s="41"/>
      <c r="L581" s="180"/>
      <c r="M581" s="180"/>
      <c r="N581" s="8"/>
      <c r="O581" s="270"/>
      <c r="P581" s="84"/>
    </row>
    <row r="582" spans="1:16" s="43" customFormat="1" ht="21.75" customHeight="1" x14ac:dyDescent="0.25">
      <c r="A582" s="412"/>
      <c r="B582" s="495"/>
      <c r="C582" s="424"/>
      <c r="D582" s="424"/>
      <c r="E582" s="19" t="s">
        <v>166</v>
      </c>
      <c r="F582" s="409"/>
      <c r="G582" s="84"/>
      <c r="H582" s="84"/>
      <c r="I582" s="41">
        <v>11.5</v>
      </c>
      <c r="J582" s="41">
        <v>101</v>
      </c>
      <c r="K582" s="41"/>
      <c r="L582" s="180"/>
      <c r="M582" s="180"/>
      <c r="N582" s="8" t="s">
        <v>45</v>
      </c>
      <c r="O582" s="270"/>
      <c r="P582" s="84"/>
    </row>
    <row r="583" spans="1:16" s="49" customFormat="1" ht="17.25" customHeight="1" x14ac:dyDescent="0.25">
      <c r="A583" s="18"/>
      <c r="B583" s="249" t="s">
        <v>176</v>
      </c>
      <c r="C583" s="226"/>
      <c r="D583" s="226"/>
      <c r="E583" s="226"/>
      <c r="F583" s="71"/>
      <c r="G583" s="107">
        <f>G584+G585+G586</f>
        <v>0</v>
      </c>
      <c r="H583" s="107">
        <f t="shared" ref="H583:M583" si="39">H584+H585+H586</f>
        <v>0</v>
      </c>
      <c r="I583" s="107">
        <f t="shared" si="39"/>
        <v>11.5</v>
      </c>
      <c r="J583" s="107">
        <f t="shared" si="39"/>
        <v>101</v>
      </c>
      <c r="K583" s="107">
        <f t="shared" si="39"/>
        <v>0</v>
      </c>
      <c r="L583" s="107">
        <f t="shared" si="39"/>
        <v>0</v>
      </c>
      <c r="M583" s="107">
        <f t="shared" si="39"/>
        <v>0</v>
      </c>
      <c r="N583" s="71"/>
      <c r="O583" s="219"/>
      <c r="P583" s="71"/>
    </row>
    <row r="584" spans="1:16" s="49" customFormat="1" ht="17.25" customHeight="1" x14ac:dyDescent="0.25">
      <c r="A584" s="18"/>
      <c r="B584" s="249" t="s">
        <v>37</v>
      </c>
      <c r="C584" s="226"/>
      <c r="D584" s="226"/>
      <c r="E584" s="226"/>
      <c r="F584" s="71"/>
      <c r="G584" s="107"/>
      <c r="H584" s="107"/>
      <c r="I584" s="107"/>
      <c r="J584" s="107"/>
      <c r="K584" s="107"/>
      <c r="L584" s="107"/>
      <c r="M584" s="107"/>
      <c r="N584" s="71"/>
      <c r="O584" s="219"/>
      <c r="P584" s="71"/>
    </row>
    <row r="585" spans="1:16" s="49" customFormat="1" ht="17.25" customHeight="1" x14ac:dyDescent="0.25">
      <c r="A585" s="18"/>
      <c r="B585" s="249" t="s">
        <v>175</v>
      </c>
      <c r="C585" s="226"/>
      <c r="D585" s="226"/>
      <c r="E585" s="226"/>
      <c r="F585" s="71"/>
      <c r="G585" s="107">
        <f>G582</f>
        <v>0</v>
      </c>
      <c r="H585" s="107">
        <f t="shared" ref="H585:M585" si="40">H582</f>
        <v>0</v>
      </c>
      <c r="I585" s="107">
        <f t="shared" si="40"/>
        <v>11.5</v>
      </c>
      <c r="J585" s="107">
        <f t="shared" si="40"/>
        <v>101</v>
      </c>
      <c r="K585" s="107">
        <f t="shared" si="40"/>
        <v>0</v>
      </c>
      <c r="L585" s="107">
        <f t="shared" si="40"/>
        <v>0</v>
      </c>
      <c r="M585" s="107">
        <f t="shared" si="40"/>
        <v>0</v>
      </c>
      <c r="N585" s="71"/>
      <c r="O585" s="219"/>
      <c r="P585" s="71"/>
    </row>
    <row r="586" spans="1:16" s="49" customFormat="1" ht="17.25" customHeight="1" x14ac:dyDescent="0.25">
      <c r="A586" s="18"/>
      <c r="B586" s="249" t="s">
        <v>732</v>
      </c>
      <c r="C586" s="226"/>
      <c r="D586" s="226"/>
      <c r="E586" s="226"/>
      <c r="F586" s="71"/>
      <c r="G586" s="107"/>
      <c r="H586" s="107"/>
      <c r="I586" s="107"/>
      <c r="J586" s="107"/>
      <c r="K586" s="107"/>
      <c r="L586" s="107"/>
      <c r="M586" s="107"/>
      <c r="N586" s="71"/>
      <c r="O586" s="219"/>
      <c r="P586" s="71"/>
    </row>
    <row r="587" spans="1:16" s="61" customFormat="1" ht="15" customHeight="1" x14ac:dyDescent="0.25">
      <c r="A587" s="197" t="s">
        <v>131</v>
      </c>
      <c r="B587" s="430" t="s">
        <v>566</v>
      </c>
      <c r="C587" s="431"/>
      <c r="D587" s="431"/>
      <c r="E587" s="431"/>
      <c r="F587" s="431"/>
      <c r="G587" s="431"/>
      <c r="H587" s="431"/>
      <c r="I587" s="431"/>
      <c r="J587" s="431"/>
      <c r="K587" s="431"/>
      <c r="L587" s="431"/>
      <c r="M587" s="431"/>
      <c r="N587" s="431"/>
      <c r="O587" s="431"/>
      <c r="P587" s="432"/>
    </row>
    <row r="588" spans="1:16" s="61" customFormat="1" ht="15" customHeight="1" x14ac:dyDescent="0.25">
      <c r="A588" s="197"/>
      <c r="B588" s="430" t="s">
        <v>567</v>
      </c>
      <c r="C588" s="431"/>
      <c r="D588" s="431"/>
      <c r="E588" s="431"/>
      <c r="F588" s="431"/>
      <c r="G588" s="431"/>
      <c r="H588" s="431"/>
      <c r="I588" s="431"/>
      <c r="J588" s="431"/>
      <c r="K588" s="431"/>
      <c r="L588" s="431"/>
      <c r="M588" s="431"/>
      <c r="N588" s="431"/>
      <c r="O588" s="431"/>
      <c r="P588" s="432"/>
    </row>
    <row r="589" spans="1:16" ht="30.75" customHeight="1" x14ac:dyDescent="0.25">
      <c r="A589" s="421"/>
      <c r="B589" s="445" t="s">
        <v>568</v>
      </c>
      <c r="C589" s="425" t="s">
        <v>578</v>
      </c>
      <c r="D589" s="425" t="s">
        <v>205</v>
      </c>
      <c r="E589" s="19" t="s">
        <v>236</v>
      </c>
      <c r="F589" s="408" t="s">
        <v>216</v>
      </c>
      <c r="G589" s="3"/>
      <c r="H589" s="3">
        <v>5</v>
      </c>
      <c r="I589" s="98"/>
      <c r="J589" s="3">
        <v>2</v>
      </c>
      <c r="K589" s="3"/>
      <c r="L589" s="3"/>
      <c r="M589" s="3"/>
      <c r="N589" s="408" t="s">
        <v>565</v>
      </c>
      <c r="O589" s="275"/>
    </row>
    <row r="590" spans="1:16" ht="32.25" customHeight="1" x14ac:dyDescent="0.25">
      <c r="A590" s="421"/>
      <c r="B590" s="446"/>
      <c r="C590" s="426"/>
      <c r="D590" s="426"/>
      <c r="E590" s="19" t="s">
        <v>166</v>
      </c>
      <c r="F590" s="409"/>
      <c r="G590" s="6"/>
      <c r="H590" s="6">
        <f>H591+H592+H593+H594+H595+H596+H597</f>
        <v>94.399999999999991</v>
      </c>
      <c r="I590" s="6">
        <f t="shared" ref="I590:M590" si="41">I591+I592+I593+I594+I595+I596+I597</f>
        <v>69.7</v>
      </c>
      <c r="J590" s="6">
        <f t="shared" si="41"/>
        <v>49</v>
      </c>
      <c r="K590" s="6">
        <f t="shared" si="41"/>
        <v>49</v>
      </c>
      <c r="L590" s="6">
        <f t="shared" si="41"/>
        <v>0</v>
      </c>
      <c r="M590" s="6">
        <f t="shared" si="41"/>
        <v>0</v>
      </c>
      <c r="N590" s="409"/>
      <c r="O590" s="275"/>
    </row>
    <row r="591" spans="1:16" s="11" customFormat="1" x14ac:dyDescent="0.25">
      <c r="A591" s="194"/>
      <c r="B591" s="250" t="s">
        <v>569</v>
      </c>
      <c r="C591" s="45"/>
      <c r="D591" s="45"/>
      <c r="E591" s="45"/>
      <c r="F591" s="22"/>
      <c r="G591" s="50"/>
      <c r="H591" s="50">
        <v>27.6</v>
      </c>
      <c r="I591" s="50"/>
      <c r="J591" s="50"/>
      <c r="K591" s="50"/>
      <c r="L591" s="50"/>
      <c r="M591" s="50"/>
      <c r="N591" s="8" t="s">
        <v>175</v>
      </c>
      <c r="O591" s="27"/>
      <c r="P591" s="91"/>
    </row>
    <row r="592" spans="1:16" s="11" customFormat="1" x14ac:dyDescent="0.25">
      <c r="A592" s="194"/>
      <c r="B592" s="250" t="s">
        <v>570</v>
      </c>
      <c r="C592" s="45"/>
      <c r="D592" s="45"/>
      <c r="E592" s="45"/>
      <c r="F592" s="22"/>
      <c r="G592" s="50"/>
      <c r="H592" s="50">
        <v>28.1</v>
      </c>
      <c r="I592" s="50"/>
      <c r="J592" s="50"/>
      <c r="K592" s="50"/>
      <c r="L592" s="50"/>
      <c r="M592" s="50"/>
      <c r="N592" s="8" t="s">
        <v>175</v>
      </c>
      <c r="O592" s="27"/>
      <c r="P592" s="91"/>
    </row>
    <row r="593" spans="1:16" s="11" customFormat="1" x14ac:dyDescent="0.25">
      <c r="A593" s="194"/>
      <c r="B593" s="250" t="s">
        <v>571</v>
      </c>
      <c r="C593" s="45"/>
      <c r="D593" s="45"/>
      <c r="E593" s="45"/>
      <c r="F593" s="22"/>
      <c r="G593" s="50"/>
      <c r="H593" s="50">
        <v>26.9</v>
      </c>
      <c r="I593" s="50"/>
      <c r="J593" s="50"/>
      <c r="K593" s="50"/>
      <c r="L593" s="50"/>
      <c r="M593" s="50"/>
      <c r="N593" s="8" t="s">
        <v>175</v>
      </c>
      <c r="O593" s="27"/>
      <c r="P593" s="91"/>
    </row>
    <row r="594" spans="1:16" s="11" customFormat="1" x14ac:dyDescent="0.25">
      <c r="A594" s="194"/>
      <c r="B594" s="250" t="s">
        <v>572</v>
      </c>
      <c r="C594" s="45"/>
      <c r="D594" s="45"/>
      <c r="E594" s="45"/>
      <c r="F594" s="22"/>
      <c r="G594" s="50"/>
      <c r="H594" s="50">
        <v>4.0999999999999996</v>
      </c>
      <c r="I594" s="50">
        <v>24.5</v>
      </c>
      <c r="J594" s="50"/>
      <c r="K594" s="50"/>
      <c r="L594" s="50"/>
      <c r="M594" s="50"/>
      <c r="N594" s="8" t="s">
        <v>175</v>
      </c>
      <c r="O594" s="27"/>
      <c r="P594" s="91"/>
    </row>
    <row r="595" spans="1:16" s="11" customFormat="1" x14ac:dyDescent="0.25">
      <c r="A595" s="194"/>
      <c r="B595" s="250" t="s">
        <v>573</v>
      </c>
      <c r="C595" s="45"/>
      <c r="D595" s="45"/>
      <c r="E595" s="45"/>
      <c r="F595" s="22"/>
      <c r="G595" s="50"/>
      <c r="H595" s="50">
        <v>7.7</v>
      </c>
      <c r="I595" s="50">
        <v>45.2</v>
      </c>
      <c r="J595" s="50"/>
      <c r="K595" s="50"/>
      <c r="L595" s="50"/>
      <c r="M595" s="50"/>
      <c r="N595" s="8" t="s">
        <v>175</v>
      </c>
      <c r="O595" s="27"/>
      <c r="P595" s="91"/>
    </row>
    <row r="596" spans="1:16" s="11" customFormat="1" x14ac:dyDescent="0.25">
      <c r="A596" s="194"/>
      <c r="B596" s="250" t="s">
        <v>574</v>
      </c>
      <c r="C596" s="45"/>
      <c r="D596" s="45"/>
      <c r="E596" s="45"/>
      <c r="F596" s="22"/>
      <c r="G596" s="50"/>
      <c r="H596" s="50"/>
      <c r="I596" s="50"/>
      <c r="J596" s="50">
        <v>49</v>
      </c>
      <c r="K596" s="50"/>
      <c r="L596" s="50"/>
      <c r="M596" s="50"/>
      <c r="N596" s="8" t="s">
        <v>175</v>
      </c>
      <c r="O596" s="27"/>
      <c r="P596" s="91"/>
    </row>
    <row r="597" spans="1:16" s="11" customFormat="1" x14ac:dyDescent="0.25">
      <c r="A597" s="194"/>
      <c r="B597" s="250" t="s">
        <v>575</v>
      </c>
      <c r="C597" s="45"/>
      <c r="D597" s="45"/>
      <c r="E597" s="45"/>
      <c r="F597" s="22"/>
      <c r="G597" s="50"/>
      <c r="H597" s="66"/>
      <c r="I597" s="66"/>
      <c r="J597" s="66"/>
      <c r="K597" s="50">
        <v>49</v>
      </c>
      <c r="L597" s="50"/>
      <c r="M597" s="50"/>
      <c r="N597" s="8" t="s">
        <v>175</v>
      </c>
      <c r="O597" s="27"/>
      <c r="P597" s="91"/>
    </row>
    <row r="598" spans="1:16" s="49" customFormat="1" ht="17.25" customHeight="1" x14ac:dyDescent="0.25">
      <c r="A598" s="18"/>
      <c r="B598" s="264" t="s">
        <v>176</v>
      </c>
      <c r="C598" s="240"/>
      <c r="D598" s="240"/>
      <c r="E598" s="240"/>
      <c r="F598" s="71"/>
      <c r="G598" s="107">
        <f>G600</f>
        <v>0</v>
      </c>
      <c r="H598" s="107">
        <f t="shared" ref="H598:M598" si="42">H600</f>
        <v>94.399999999999991</v>
      </c>
      <c r="I598" s="107">
        <f t="shared" si="42"/>
        <v>69.7</v>
      </c>
      <c r="J598" s="107">
        <f t="shared" si="42"/>
        <v>49</v>
      </c>
      <c r="K598" s="107">
        <f t="shared" si="42"/>
        <v>49</v>
      </c>
      <c r="L598" s="107">
        <f t="shared" si="42"/>
        <v>0</v>
      </c>
      <c r="M598" s="107">
        <f t="shared" si="42"/>
        <v>0</v>
      </c>
      <c r="N598" s="71"/>
      <c r="O598" s="219"/>
      <c r="P598" s="71"/>
    </row>
    <row r="599" spans="1:16" s="49" customFormat="1" ht="17.25" customHeight="1" x14ac:dyDescent="0.25">
      <c r="A599" s="18"/>
      <c r="B599" s="264" t="s">
        <v>37</v>
      </c>
      <c r="C599" s="240"/>
      <c r="D599" s="240"/>
      <c r="E599" s="240"/>
      <c r="F599" s="71"/>
      <c r="G599" s="107"/>
      <c r="H599" s="107"/>
      <c r="I599" s="107"/>
      <c r="J599" s="107"/>
      <c r="K599" s="107"/>
      <c r="L599" s="107"/>
      <c r="M599" s="107"/>
      <c r="N599" s="71"/>
      <c r="O599" s="219"/>
      <c r="P599" s="71"/>
    </row>
    <row r="600" spans="1:16" s="49" customFormat="1" ht="17.25" customHeight="1" x14ac:dyDescent="0.25">
      <c r="A600" s="18"/>
      <c r="B600" s="264" t="s">
        <v>175</v>
      </c>
      <c r="C600" s="240"/>
      <c r="D600" s="240"/>
      <c r="E600" s="240"/>
      <c r="F600" s="71"/>
      <c r="G600" s="107">
        <f>G590</f>
        <v>0</v>
      </c>
      <c r="H600" s="107">
        <f>H590</f>
        <v>94.399999999999991</v>
      </c>
      <c r="I600" s="107">
        <f t="shared" ref="I600:M600" si="43">I590</f>
        <v>69.7</v>
      </c>
      <c r="J600" s="107">
        <f>J590</f>
        <v>49</v>
      </c>
      <c r="K600" s="107">
        <f t="shared" si="43"/>
        <v>49</v>
      </c>
      <c r="L600" s="107">
        <f t="shared" si="43"/>
        <v>0</v>
      </c>
      <c r="M600" s="107">
        <f t="shared" si="43"/>
        <v>0</v>
      </c>
      <c r="N600" s="71"/>
      <c r="O600" s="219"/>
      <c r="P600" s="71"/>
    </row>
    <row r="601" spans="1:16" s="49" customFormat="1" ht="17.25" customHeight="1" x14ac:dyDescent="0.25">
      <c r="A601" s="18"/>
      <c r="B601" s="264" t="s">
        <v>732</v>
      </c>
      <c r="C601" s="240"/>
      <c r="D601" s="240"/>
      <c r="E601" s="240"/>
      <c r="F601" s="71"/>
      <c r="G601" s="107"/>
      <c r="H601" s="107"/>
      <c r="I601" s="107"/>
      <c r="J601" s="107"/>
      <c r="K601" s="107"/>
      <c r="L601" s="107"/>
      <c r="M601" s="107"/>
      <c r="N601" s="71"/>
      <c r="O601" s="219"/>
      <c r="P601" s="71"/>
    </row>
    <row r="602" spans="1:16" s="20" customFormat="1" ht="15" customHeight="1" x14ac:dyDescent="0.25">
      <c r="A602" s="439" t="s">
        <v>182</v>
      </c>
      <c r="B602" s="440"/>
      <c r="C602" s="440"/>
      <c r="D602" s="440"/>
      <c r="E602" s="440"/>
      <c r="F602" s="440"/>
      <c r="G602" s="440"/>
      <c r="H602" s="440"/>
      <c r="I602" s="440"/>
      <c r="J602" s="440"/>
      <c r="K602" s="440"/>
      <c r="L602" s="440"/>
      <c r="M602" s="440"/>
      <c r="N602" s="440"/>
      <c r="O602" s="440"/>
      <c r="P602" s="441"/>
    </row>
    <row r="603" spans="1:16" s="11" customFormat="1" ht="47.25" customHeight="1" x14ac:dyDescent="0.25">
      <c r="A603" s="416"/>
      <c r="B603" s="410" t="s">
        <v>375</v>
      </c>
      <c r="C603" s="408" t="s">
        <v>794</v>
      </c>
      <c r="D603" s="408" t="s">
        <v>185</v>
      </c>
      <c r="E603" s="8" t="s">
        <v>236</v>
      </c>
      <c r="F603" s="408" t="s">
        <v>164</v>
      </c>
      <c r="G603" s="8">
        <v>1</v>
      </c>
      <c r="H603" s="8"/>
      <c r="I603" s="113"/>
      <c r="J603" s="8">
        <v>1</v>
      </c>
      <c r="K603" s="8">
        <v>1</v>
      </c>
      <c r="L603" s="8"/>
      <c r="M603" s="8"/>
      <c r="N603" s="408" t="s">
        <v>350</v>
      </c>
      <c r="O603" s="269"/>
      <c r="P603" s="91"/>
    </row>
    <row r="604" spans="1:16" s="11" customFormat="1" ht="42" customHeight="1" x14ac:dyDescent="0.25">
      <c r="A604" s="416"/>
      <c r="B604" s="411"/>
      <c r="C604" s="409"/>
      <c r="D604" s="409"/>
      <c r="E604" s="8" t="s">
        <v>166</v>
      </c>
      <c r="F604" s="409"/>
      <c r="G604" s="92">
        <f>SUM(G605:G607)</f>
        <v>5</v>
      </c>
      <c r="H604" s="92"/>
      <c r="I604" s="92"/>
      <c r="J604" s="92">
        <f>SUM(J605:J607)</f>
        <v>20</v>
      </c>
      <c r="K604" s="92">
        <f>SUM(K605:K607)</f>
        <v>15</v>
      </c>
      <c r="L604" s="92"/>
      <c r="M604" s="92"/>
      <c r="N604" s="409"/>
      <c r="O604" s="269"/>
      <c r="P604" s="91"/>
    </row>
    <row r="605" spans="1:16" s="11" customFormat="1" ht="45" x14ac:dyDescent="0.25">
      <c r="A605" s="194"/>
      <c r="B605" s="228" t="s">
        <v>795</v>
      </c>
      <c r="C605" s="8" t="s">
        <v>794</v>
      </c>
      <c r="D605" s="22" t="s">
        <v>185</v>
      </c>
      <c r="E605" s="22" t="s">
        <v>371</v>
      </c>
      <c r="F605" s="8" t="s">
        <v>165</v>
      </c>
      <c r="G605" s="50">
        <v>5</v>
      </c>
      <c r="H605" s="50"/>
      <c r="I605" s="50"/>
      <c r="J605" s="50"/>
      <c r="K605" s="50"/>
      <c r="L605" s="84"/>
      <c r="M605" s="84"/>
      <c r="N605" s="8" t="s">
        <v>350</v>
      </c>
      <c r="O605" s="27"/>
      <c r="P605" s="91"/>
    </row>
    <row r="606" spans="1:16" s="11" customFormat="1" ht="45" x14ac:dyDescent="0.25">
      <c r="A606" s="194"/>
      <c r="B606" s="228" t="s">
        <v>376</v>
      </c>
      <c r="C606" s="8" t="s">
        <v>794</v>
      </c>
      <c r="D606" s="22" t="s">
        <v>185</v>
      </c>
      <c r="E606" s="22" t="s">
        <v>371</v>
      </c>
      <c r="F606" s="8" t="s">
        <v>165</v>
      </c>
      <c r="G606" s="50"/>
      <c r="H606" s="50"/>
      <c r="I606" s="50"/>
      <c r="J606" s="50">
        <v>20</v>
      </c>
      <c r="K606" s="50"/>
      <c r="L606" s="84"/>
      <c r="M606" s="84"/>
      <c r="N606" s="8" t="s">
        <v>350</v>
      </c>
      <c r="O606" s="27"/>
      <c r="P606" s="91"/>
    </row>
    <row r="607" spans="1:16" s="11" customFormat="1" ht="45" x14ac:dyDescent="0.25">
      <c r="A607" s="194"/>
      <c r="B607" s="228" t="s">
        <v>377</v>
      </c>
      <c r="C607" s="8" t="s">
        <v>794</v>
      </c>
      <c r="D607" s="22" t="s">
        <v>185</v>
      </c>
      <c r="E607" s="22" t="s">
        <v>371</v>
      </c>
      <c r="F607" s="8" t="s">
        <v>165</v>
      </c>
      <c r="G607" s="50"/>
      <c r="H607" s="50"/>
      <c r="I607" s="50"/>
      <c r="J607" s="50"/>
      <c r="K607" s="50">
        <v>15</v>
      </c>
      <c r="L607" s="84"/>
      <c r="M607" s="84"/>
      <c r="N607" s="8" t="s">
        <v>350</v>
      </c>
      <c r="O607" s="27"/>
      <c r="P607" s="91"/>
    </row>
    <row r="608" spans="1:16" s="11" customFormat="1" ht="26.25" customHeight="1" x14ac:dyDescent="0.25">
      <c r="A608" s="416"/>
      <c r="B608" s="445" t="s">
        <v>379</v>
      </c>
      <c r="C608" s="408" t="s">
        <v>794</v>
      </c>
      <c r="D608" s="408" t="s">
        <v>185</v>
      </c>
      <c r="E608" s="19" t="s">
        <v>236</v>
      </c>
      <c r="F608" s="408" t="s">
        <v>164</v>
      </c>
      <c r="G608" s="8"/>
      <c r="H608" s="8"/>
      <c r="I608" s="92"/>
      <c r="J608" s="8">
        <v>1</v>
      </c>
      <c r="K608" s="8">
        <v>1</v>
      </c>
      <c r="L608" s="8">
        <v>1</v>
      </c>
      <c r="M608" s="8"/>
      <c r="N608" s="408" t="s">
        <v>350</v>
      </c>
      <c r="O608" s="269"/>
      <c r="P608" s="91"/>
    </row>
    <row r="609" spans="1:16" s="11" customFormat="1" ht="22.5" customHeight="1" x14ac:dyDescent="0.25">
      <c r="A609" s="416"/>
      <c r="B609" s="446"/>
      <c r="C609" s="409"/>
      <c r="D609" s="409"/>
      <c r="E609" s="19" t="s">
        <v>166</v>
      </c>
      <c r="F609" s="409"/>
      <c r="G609" s="92"/>
      <c r="H609" s="92"/>
      <c r="I609" s="92"/>
      <c r="J609" s="92">
        <f>SUM(J610:J612)</f>
        <v>10</v>
      </c>
      <c r="K609" s="92">
        <f>SUM(K610:K612)</f>
        <v>10</v>
      </c>
      <c r="L609" s="92">
        <f>SUM(L610:L612)</f>
        <v>15</v>
      </c>
      <c r="M609" s="92"/>
      <c r="N609" s="409"/>
      <c r="O609" s="269"/>
      <c r="P609" s="91"/>
    </row>
    <row r="610" spans="1:16" s="11" customFormat="1" ht="45" x14ac:dyDescent="0.25">
      <c r="A610" s="194"/>
      <c r="B610" s="228" t="s">
        <v>380</v>
      </c>
      <c r="C610" s="8" t="s">
        <v>794</v>
      </c>
      <c r="D610" s="22" t="s">
        <v>185</v>
      </c>
      <c r="E610" s="19" t="s">
        <v>166</v>
      </c>
      <c r="F610" s="8" t="s">
        <v>165</v>
      </c>
      <c r="G610" s="183"/>
      <c r="H610" s="183"/>
      <c r="I610" s="183"/>
      <c r="J610" s="50">
        <v>10</v>
      </c>
      <c r="K610" s="183"/>
      <c r="L610" s="183"/>
      <c r="M610" s="183"/>
      <c r="N610" s="8" t="s">
        <v>173</v>
      </c>
      <c r="O610" s="27"/>
      <c r="P610" s="91"/>
    </row>
    <row r="611" spans="1:16" s="11" customFormat="1" ht="45" x14ac:dyDescent="0.25">
      <c r="A611" s="194"/>
      <c r="B611" s="228" t="s">
        <v>381</v>
      </c>
      <c r="C611" s="8" t="s">
        <v>794</v>
      </c>
      <c r="D611" s="22" t="s">
        <v>185</v>
      </c>
      <c r="E611" s="19" t="s">
        <v>166</v>
      </c>
      <c r="F611" s="8" t="s">
        <v>165</v>
      </c>
      <c r="G611" s="50"/>
      <c r="H611" s="50"/>
      <c r="I611" s="50"/>
      <c r="J611" s="50"/>
      <c r="K611" s="50">
        <v>10</v>
      </c>
      <c r="L611" s="84"/>
      <c r="M611" s="84"/>
      <c r="N611" s="8" t="s">
        <v>350</v>
      </c>
      <c r="O611" s="27"/>
      <c r="P611" s="91"/>
    </row>
    <row r="612" spans="1:16" s="11" customFormat="1" ht="45" x14ac:dyDescent="0.25">
      <c r="A612" s="194"/>
      <c r="B612" s="228" t="s">
        <v>382</v>
      </c>
      <c r="C612" s="8" t="s">
        <v>794</v>
      </c>
      <c r="D612" s="22" t="s">
        <v>185</v>
      </c>
      <c r="E612" s="19" t="s">
        <v>166</v>
      </c>
      <c r="F612" s="8" t="s">
        <v>165</v>
      </c>
      <c r="G612" s="50"/>
      <c r="H612" s="50"/>
      <c r="I612" s="50"/>
      <c r="J612" s="50"/>
      <c r="K612" s="50"/>
      <c r="L612" s="50">
        <v>15</v>
      </c>
      <c r="M612" s="84"/>
      <c r="N612" s="8" t="s">
        <v>173</v>
      </c>
      <c r="O612" s="27"/>
      <c r="P612" s="91"/>
    </row>
    <row r="613" spans="1:16" s="49" customFormat="1" ht="17.25" customHeight="1" x14ac:dyDescent="0.25">
      <c r="A613" s="18"/>
      <c r="B613" s="264" t="s">
        <v>176</v>
      </c>
      <c r="C613" s="240"/>
      <c r="D613" s="240"/>
      <c r="E613" s="240"/>
      <c r="F613" s="71"/>
      <c r="G613" s="107">
        <f>G615</f>
        <v>0</v>
      </c>
      <c r="H613" s="107">
        <f t="shared" ref="H613:M613" si="44">H615</f>
        <v>0</v>
      </c>
      <c r="I613" s="107">
        <f t="shared" si="44"/>
        <v>0</v>
      </c>
      <c r="J613" s="107">
        <f t="shared" si="44"/>
        <v>0</v>
      </c>
      <c r="K613" s="107">
        <f t="shared" si="44"/>
        <v>0</v>
      </c>
      <c r="L613" s="107">
        <f t="shared" si="44"/>
        <v>0</v>
      </c>
      <c r="M613" s="107">
        <f t="shared" si="44"/>
        <v>0</v>
      </c>
      <c r="N613" s="71"/>
      <c r="O613" s="219"/>
      <c r="P613" s="71"/>
    </row>
    <row r="614" spans="1:16" s="49" customFormat="1" ht="17.25" customHeight="1" x14ac:dyDescent="0.25">
      <c r="A614" s="18"/>
      <c r="B614" s="264" t="s">
        <v>37</v>
      </c>
      <c r="C614" s="240"/>
      <c r="D614" s="240"/>
      <c r="E614" s="240"/>
      <c r="F614" s="71"/>
      <c r="G614" s="107"/>
      <c r="H614" s="107"/>
      <c r="I614" s="107"/>
      <c r="J614" s="107"/>
      <c r="K614" s="107"/>
      <c r="L614" s="107"/>
      <c r="M614" s="107"/>
      <c r="N614" s="71"/>
      <c r="O614" s="219"/>
      <c r="P614" s="71"/>
    </row>
    <row r="615" spans="1:16" s="49" customFormat="1" ht="17.25" customHeight="1" x14ac:dyDescent="0.25">
      <c r="A615" s="18"/>
      <c r="B615" s="264" t="s">
        <v>175</v>
      </c>
      <c r="C615" s="240"/>
      <c r="D615" s="240"/>
      <c r="E615" s="240"/>
      <c r="F615" s="71"/>
      <c r="G615" s="107"/>
      <c r="H615" s="107"/>
      <c r="I615" s="107"/>
      <c r="J615" s="107"/>
      <c r="K615" s="107"/>
      <c r="L615" s="107"/>
      <c r="M615" s="107"/>
      <c r="N615" s="71"/>
      <c r="O615" s="219"/>
      <c r="P615" s="71"/>
    </row>
    <row r="616" spans="1:16" s="49" customFormat="1" ht="17.25" customHeight="1" x14ac:dyDescent="0.25">
      <c r="A616" s="18"/>
      <c r="B616" s="264" t="s">
        <v>732</v>
      </c>
      <c r="C616" s="240"/>
      <c r="D616" s="240"/>
      <c r="E616" s="240"/>
      <c r="F616" s="71"/>
      <c r="G616" s="107">
        <f>G604+G609</f>
        <v>5</v>
      </c>
      <c r="H616" s="107">
        <f t="shared" ref="H616:M616" si="45">H604+H609</f>
        <v>0</v>
      </c>
      <c r="I616" s="107">
        <f t="shared" si="45"/>
        <v>0</v>
      </c>
      <c r="J616" s="107">
        <f t="shared" si="45"/>
        <v>30</v>
      </c>
      <c r="K616" s="107">
        <f t="shared" si="45"/>
        <v>25</v>
      </c>
      <c r="L616" s="107">
        <f t="shared" si="45"/>
        <v>15</v>
      </c>
      <c r="M616" s="107">
        <f t="shared" si="45"/>
        <v>0</v>
      </c>
      <c r="N616" s="71"/>
      <c r="O616" s="219"/>
      <c r="P616" s="71"/>
    </row>
    <row r="617" spans="1:16" s="49" customFormat="1" ht="17.25" customHeight="1" x14ac:dyDescent="0.25">
      <c r="A617" s="18"/>
      <c r="B617" s="264" t="s">
        <v>576</v>
      </c>
      <c r="C617" s="240"/>
      <c r="D617" s="240"/>
      <c r="E617" s="240"/>
      <c r="F617" s="71"/>
      <c r="G617" s="107">
        <f>G618+G619+G620</f>
        <v>3722.8285999999998</v>
      </c>
      <c r="H617" s="107">
        <f>H618+H619+H620</f>
        <v>4136.9882000000007</v>
      </c>
      <c r="I617" s="107">
        <f t="shared" ref="I617:M617" si="46">I618+I619+I620</f>
        <v>6539.1747999999998</v>
      </c>
      <c r="J617" s="107">
        <f t="shared" si="46"/>
        <v>15223.844219999999</v>
      </c>
      <c r="K617" s="107">
        <f t="shared" si="46"/>
        <v>11612.410939599999</v>
      </c>
      <c r="L617" s="107">
        <f>L618+L619+L620</f>
        <v>4917.9706157179999</v>
      </c>
      <c r="M617" s="107">
        <f t="shared" si="46"/>
        <v>4703.3336751895395</v>
      </c>
      <c r="N617" s="71"/>
      <c r="O617" s="219"/>
      <c r="P617" s="71"/>
    </row>
    <row r="618" spans="1:16" s="49" customFormat="1" ht="17.25" customHeight="1" x14ac:dyDescent="0.25">
      <c r="A618" s="18"/>
      <c r="B618" s="264" t="s">
        <v>37</v>
      </c>
      <c r="C618" s="240"/>
      <c r="D618" s="240"/>
      <c r="E618" s="240"/>
      <c r="F618" s="71"/>
      <c r="G618" s="107">
        <f>G599+G584+G571+G557+G505+G287+G232+G133+G105+G86+G63+G44+G29+G614+G162</f>
        <v>47.2</v>
      </c>
      <c r="H618" s="107">
        <f t="shared" ref="H618:M618" si="47">H599+H584+H571+H557+H505+H287+H232+H133+H105+H86+H63+H44+H29+H614+H162</f>
        <v>906.80000000000007</v>
      </c>
      <c r="I618" s="107">
        <f t="shared" si="47"/>
        <v>559.70000000000005</v>
      </c>
      <c r="J618" s="107">
        <f t="shared" si="47"/>
        <v>753</v>
      </c>
      <c r="K618" s="107">
        <f t="shared" si="47"/>
        <v>99</v>
      </c>
      <c r="L618" s="107">
        <f t="shared" si="47"/>
        <v>665</v>
      </c>
      <c r="M618" s="107">
        <f t="shared" si="47"/>
        <v>66</v>
      </c>
      <c r="N618" s="71"/>
      <c r="O618" s="219"/>
      <c r="P618" s="71"/>
    </row>
    <row r="619" spans="1:16" s="49" customFormat="1" ht="17.25" customHeight="1" x14ac:dyDescent="0.25">
      <c r="A619" s="18"/>
      <c r="B619" s="240" t="s">
        <v>175</v>
      </c>
      <c r="C619" s="240"/>
      <c r="D619" s="240"/>
      <c r="E619" s="240"/>
      <c r="F619" s="71"/>
      <c r="G619" s="107">
        <f t="shared" ref="G619:M620" si="48">G600+G585+G572+G558+G506+G288+G233+G134+G106+G87+G64+G45+G30+G615+G163</f>
        <v>3570.6286</v>
      </c>
      <c r="H619" s="107">
        <f t="shared" si="48"/>
        <v>3201.1882000000005</v>
      </c>
      <c r="I619" s="107">
        <f t="shared" si="48"/>
        <v>5944.4748</v>
      </c>
      <c r="J619" s="107">
        <f t="shared" si="48"/>
        <v>7477.4442199999994</v>
      </c>
      <c r="K619" s="107">
        <f t="shared" si="48"/>
        <v>5202.5109395999998</v>
      </c>
      <c r="L619" s="107">
        <f t="shared" si="48"/>
        <v>3457.270615718</v>
      </c>
      <c r="M619" s="107">
        <f t="shared" si="48"/>
        <v>4182.8336751895395</v>
      </c>
      <c r="N619" s="71"/>
      <c r="O619" s="71"/>
      <c r="P619" s="71"/>
    </row>
    <row r="620" spans="1:16" s="49" customFormat="1" ht="17.25" customHeight="1" x14ac:dyDescent="0.25">
      <c r="A620" s="18"/>
      <c r="B620" s="240" t="s">
        <v>732</v>
      </c>
      <c r="C620" s="240"/>
      <c r="D620" s="240"/>
      <c r="E620" s="240"/>
      <c r="F620" s="71"/>
      <c r="G620" s="107">
        <f t="shared" si="48"/>
        <v>105</v>
      </c>
      <c r="H620" s="107">
        <f t="shared" si="48"/>
        <v>29</v>
      </c>
      <c r="I620" s="107">
        <f t="shared" si="48"/>
        <v>35</v>
      </c>
      <c r="J620" s="107">
        <f t="shared" si="48"/>
        <v>6993.4</v>
      </c>
      <c r="K620" s="107">
        <f t="shared" si="48"/>
        <v>6310.9</v>
      </c>
      <c r="L620" s="107">
        <f t="shared" si="48"/>
        <v>795.7</v>
      </c>
      <c r="M620" s="107">
        <f t="shared" si="48"/>
        <v>454.5</v>
      </c>
      <c r="N620" s="71"/>
      <c r="O620" s="71"/>
      <c r="P620" s="71"/>
    </row>
    <row r="621" spans="1:16" x14ac:dyDescent="0.25">
      <c r="A621" s="18"/>
      <c r="B621" s="240" t="s">
        <v>577</v>
      </c>
      <c r="C621" s="240"/>
      <c r="D621" s="240"/>
      <c r="E621" s="240"/>
      <c r="F621" s="71"/>
      <c r="G621" s="107">
        <f>G617</f>
        <v>3722.8285999999998</v>
      </c>
      <c r="H621" s="107">
        <f t="shared" ref="H621:M621" si="49">H617</f>
        <v>4136.9882000000007</v>
      </c>
      <c r="I621" s="107">
        <f t="shared" si="49"/>
        <v>6539.1747999999998</v>
      </c>
      <c r="J621" s="107">
        <f t="shared" si="49"/>
        <v>15223.844219999999</v>
      </c>
      <c r="K621" s="107">
        <f t="shared" si="49"/>
        <v>11612.410939599999</v>
      </c>
      <c r="L621" s="107">
        <f>L617</f>
        <v>4917.9706157179999</v>
      </c>
      <c r="M621" s="107">
        <f t="shared" si="49"/>
        <v>4703.3336751895395</v>
      </c>
      <c r="N621" s="71"/>
      <c r="O621" s="71"/>
      <c r="P621" s="71"/>
    </row>
    <row r="622" spans="1:16" x14ac:dyDescent="0.25">
      <c r="A622" s="1"/>
      <c r="P622"/>
    </row>
    <row r="623" spans="1:16" x14ac:dyDescent="0.25">
      <c r="A623" s="1"/>
      <c r="P623"/>
    </row>
    <row r="624" spans="1:16" ht="22.5" x14ac:dyDescent="0.3">
      <c r="A624" s="1"/>
      <c r="B624" s="293" t="s">
        <v>636</v>
      </c>
      <c r="O624" s="407" t="s">
        <v>635</v>
      </c>
      <c r="P624" s="407"/>
    </row>
    <row r="625" spans="1:16" x14ac:dyDescent="0.25">
      <c r="A625" s="1"/>
      <c r="P625"/>
    </row>
    <row r="626" spans="1:16" ht="15.75" x14ac:dyDescent="0.25">
      <c r="A626" s="1"/>
      <c r="B626" s="370" t="s">
        <v>637</v>
      </c>
      <c r="P626"/>
    </row>
    <row r="627" spans="1:16" x14ac:dyDescent="0.25">
      <c r="A627" s="1"/>
      <c r="P627"/>
    </row>
    <row r="628" spans="1:16" x14ac:dyDescent="0.25">
      <c r="A628" s="1"/>
      <c r="P628"/>
    </row>
    <row r="629" spans="1:16" x14ac:dyDescent="0.25">
      <c r="A629" s="1"/>
      <c r="P629"/>
    </row>
    <row r="630" spans="1:16" x14ac:dyDescent="0.25">
      <c r="A630" s="1"/>
      <c r="P630"/>
    </row>
    <row r="631" spans="1:16" x14ac:dyDescent="0.25">
      <c r="A631" s="1"/>
      <c r="P631"/>
    </row>
    <row r="632" spans="1:16" x14ac:dyDescent="0.25">
      <c r="A632" s="1"/>
      <c r="P632"/>
    </row>
    <row r="633" spans="1:16" x14ac:dyDescent="0.25">
      <c r="A633" s="1"/>
      <c r="P633"/>
    </row>
    <row r="634" spans="1:16" x14ac:dyDescent="0.25">
      <c r="A634" s="1"/>
      <c r="P634"/>
    </row>
    <row r="635" spans="1:16" x14ac:dyDescent="0.25">
      <c r="A635" s="1"/>
      <c r="P635"/>
    </row>
    <row r="636" spans="1:16" x14ac:dyDescent="0.25">
      <c r="A636" s="1"/>
      <c r="P636"/>
    </row>
    <row r="637" spans="1:16" x14ac:dyDescent="0.25">
      <c r="A637" s="1"/>
      <c r="P637"/>
    </row>
    <row r="638" spans="1:16" x14ac:dyDescent="0.25">
      <c r="A638" s="1"/>
      <c r="P638"/>
    </row>
    <row r="639" spans="1:16" x14ac:dyDescent="0.25">
      <c r="A639" s="1"/>
      <c r="P639"/>
    </row>
    <row r="640" spans="1:16" x14ac:dyDescent="0.25">
      <c r="A640" s="1"/>
      <c r="P640"/>
    </row>
    <row r="641" spans="1:16" x14ac:dyDescent="0.25">
      <c r="A641" s="1"/>
      <c r="P641"/>
    </row>
    <row r="642" spans="1:16" x14ac:dyDescent="0.25">
      <c r="A642" s="1"/>
      <c r="P642"/>
    </row>
    <row r="643" spans="1:16" x14ac:dyDescent="0.25">
      <c r="A643" s="1"/>
      <c r="P643"/>
    </row>
    <row r="644" spans="1:16" x14ac:dyDescent="0.25">
      <c r="A644" s="1"/>
      <c r="P644"/>
    </row>
    <row r="645" spans="1:16" x14ac:dyDescent="0.25">
      <c r="A645" s="1"/>
      <c r="P645"/>
    </row>
    <row r="646" spans="1:16" x14ac:dyDescent="0.25">
      <c r="A646" s="1"/>
      <c r="P646"/>
    </row>
    <row r="647" spans="1:16" x14ac:dyDescent="0.25">
      <c r="A647" s="1"/>
      <c r="P647"/>
    </row>
    <row r="648" spans="1:16" x14ac:dyDescent="0.25">
      <c r="A648" s="1"/>
      <c r="P648"/>
    </row>
    <row r="649" spans="1:16" x14ac:dyDescent="0.25">
      <c r="A649" s="1"/>
      <c r="P649"/>
    </row>
    <row r="650" spans="1:16" x14ac:dyDescent="0.25">
      <c r="A650" s="1"/>
      <c r="P650"/>
    </row>
    <row r="651" spans="1:16" x14ac:dyDescent="0.25">
      <c r="A651" s="1"/>
      <c r="P651"/>
    </row>
    <row r="652" spans="1:16" x14ac:dyDescent="0.25">
      <c r="A652" s="1"/>
      <c r="P652"/>
    </row>
    <row r="653" spans="1:16" x14ac:dyDescent="0.25">
      <c r="A653" s="1"/>
      <c r="P653"/>
    </row>
    <row r="654" spans="1:16" x14ac:dyDescent="0.25">
      <c r="A654" s="1"/>
      <c r="P654"/>
    </row>
    <row r="655" spans="1:16" x14ac:dyDescent="0.25">
      <c r="A655" s="1"/>
      <c r="P655"/>
    </row>
    <row r="656" spans="1:16" x14ac:dyDescent="0.25">
      <c r="A656" s="1"/>
      <c r="P656"/>
    </row>
    <row r="657" spans="1:16" x14ac:dyDescent="0.25">
      <c r="A657" s="1"/>
      <c r="P657"/>
    </row>
    <row r="658" spans="1:16" x14ac:dyDescent="0.25">
      <c r="A658" s="1"/>
      <c r="P658"/>
    </row>
    <row r="659" spans="1:16" x14ac:dyDescent="0.25">
      <c r="A659" s="1"/>
      <c r="P659"/>
    </row>
    <row r="660" spans="1:16" x14ac:dyDescent="0.25">
      <c r="A660" s="1"/>
      <c r="P660"/>
    </row>
    <row r="661" spans="1:16" x14ac:dyDescent="0.25">
      <c r="A661" s="1"/>
      <c r="P661"/>
    </row>
    <row r="662" spans="1:16" x14ac:dyDescent="0.25">
      <c r="A662" s="1"/>
      <c r="P662"/>
    </row>
    <row r="663" spans="1:16" x14ac:dyDescent="0.25">
      <c r="A663" s="1"/>
      <c r="P663"/>
    </row>
    <row r="664" spans="1:16" x14ac:dyDescent="0.25">
      <c r="A664" s="1"/>
      <c r="P664"/>
    </row>
    <row r="665" spans="1:16" x14ac:dyDescent="0.25">
      <c r="A665" s="1"/>
      <c r="P665"/>
    </row>
    <row r="666" spans="1:16" x14ac:dyDescent="0.25">
      <c r="A666" s="1"/>
      <c r="P666"/>
    </row>
    <row r="667" spans="1:16" x14ac:dyDescent="0.25">
      <c r="A667" s="1"/>
      <c r="P667"/>
    </row>
    <row r="668" spans="1:16" x14ac:dyDescent="0.25">
      <c r="A668" s="1"/>
      <c r="P668"/>
    </row>
    <row r="669" spans="1:16" x14ac:dyDescent="0.25">
      <c r="A669" s="1"/>
      <c r="P669"/>
    </row>
    <row r="670" spans="1:16" x14ac:dyDescent="0.25">
      <c r="A670" s="1"/>
      <c r="P670"/>
    </row>
    <row r="671" spans="1:16" x14ac:dyDescent="0.25">
      <c r="A671" s="1"/>
      <c r="P671"/>
    </row>
    <row r="672" spans="1:16" x14ac:dyDescent="0.25">
      <c r="A672" s="1"/>
      <c r="P672"/>
    </row>
    <row r="673" spans="1:16" x14ac:dyDescent="0.25">
      <c r="A673" s="1"/>
      <c r="P673"/>
    </row>
    <row r="674" spans="1:16" x14ac:dyDescent="0.25">
      <c r="A674" s="1"/>
      <c r="P674"/>
    </row>
    <row r="675" spans="1:16" x14ac:dyDescent="0.25">
      <c r="A675" s="1"/>
      <c r="P675"/>
    </row>
    <row r="676" spans="1:16" x14ac:dyDescent="0.25">
      <c r="A676" s="1"/>
      <c r="P676"/>
    </row>
    <row r="677" spans="1:16" x14ac:dyDescent="0.25">
      <c r="A677" s="1"/>
      <c r="P677"/>
    </row>
    <row r="678" spans="1:16" x14ac:dyDescent="0.25">
      <c r="A678" s="1"/>
      <c r="P678"/>
    </row>
    <row r="679" spans="1:16" x14ac:dyDescent="0.25">
      <c r="A679" s="1"/>
      <c r="P679"/>
    </row>
    <row r="680" spans="1:16" x14ac:dyDescent="0.25">
      <c r="A680" s="1"/>
      <c r="P680"/>
    </row>
    <row r="681" spans="1:16" x14ac:dyDescent="0.25">
      <c r="A681" s="1"/>
      <c r="P681"/>
    </row>
    <row r="682" spans="1:16" x14ac:dyDescent="0.25">
      <c r="A682" s="1"/>
      <c r="P682"/>
    </row>
    <row r="683" spans="1:16" x14ac:dyDescent="0.25">
      <c r="A683" s="1"/>
      <c r="P683"/>
    </row>
    <row r="684" spans="1:16" x14ac:dyDescent="0.25">
      <c r="A684" s="1"/>
      <c r="P684"/>
    </row>
    <row r="685" spans="1:16" x14ac:dyDescent="0.25">
      <c r="A685" s="1"/>
      <c r="P685"/>
    </row>
    <row r="686" spans="1:16" x14ac:dyDescent="0.25">
      <c r="A686" s="1"/>
      <c r="P686"/>
    </row>
    <row r="687" spans="1:16" x14ac:dyDescent="0.25">
      <c r="A687" s="1"/>
      <c r="P687"/>
    </row>
    <row r="688" spans="1:16" x14ac:dyDescent="0.25">
      <c r="A688" s="1"/>
      <c r="P688"/>
    </row>
    <row r="689" spans="1:16" x14ac:dyDescent="0.25">
      <c r="A689" s="1"/>
      <c r="P689"/>
    </row>
    <row r="690" spans="1:16" x14ac:dyDescent="0.25">
      <c r="A690" s="1"/>
      <c r="P690"/>
    </row>
    <row r="691" spans="1:16" x14ac:dyDescent="0.25">
      <c r="A691" s="1"/>
      <c r="P691"/>
    </row>
    <row r="692" spans="1:16" x14ac:dyDescent="0.25">
      <c r="A692" s="1"/>
      <c r="P692"/>
    </row>
    <row r="693" spans="1:16" x14ac:dyDescent="0.25">
      <c r="A693" s="1"/>
      <c r="P693"/>
    </row>
    <row r="694" spans="1:16" x14ac:dyDescent="0.25">
      <c r="A694" s="1"/>
      <c r="P694"/>
    </row>
    <row r="695" spans="1:16" x14ac:dyDescent="0.25">
      <c r="A695" s="1"/>
      <c r="P695"/>
    </row>
    <row r="696" spans="1:16" x14ac:dyDescent="0.25">
      <c r="A696" s="1"/>
      <c r="P696"/>
    </row>
    <row r="697" spans="1:16" x14ac:dyDescent="0.25">
      <c r="A697" s="1"/>
      <c r="P697"/>
    </row>
    <row r="698" spans="1:16" x14ac:dyDescent="0.25">
      <c r="A698" s="1"/>
      <c r="P698"/>
    </row>
    <row r="699" spans="1:16" x14ac:dyDescent="0.25">
      <c r="A699" s="1"/>
      <c r="P699"/>
    </row>
    <row r="700" spans="1:16" x14ac:dyDescent="0.25">
      <c r="A700" s="1"/>
      <c r="P700"/>
    </row>
    <row r="701" spans="1:16" x14ac:dyDescent="0.25">
      <c r="A701" s="1"/>
      <c r="P701"/>
    </row>
    <row r="702" spans="1:16" x14ac:dyDescent="0.25">
      <c r="A702" s="1"/>
      <c r="P702"/>
    </row>
    <row r="703" spans="1:16" x14ac:dyDescent="0.25">
      <c r="A703" s="1"/>
      <c r="P703"/>
    </row>
    <row r="704" spans="1:16" x14ac:dyDescent="0.25">
      <c r="A704" s="1"/>
      <c r="P704"/>
    </row>
    <row r="705" spans="1:16" x14ac:dyDescent="0.25">
      <c r="A705" s="1"/>
      <c r="P705"/>
    </row>
    <row r="706" spans="1:16" x14ac:dyDescent="0.25">
      <c r="A706" s="1"/>
      <c r="P706"/>
    </row>
    <row r="707" spans="1:16" x14ac:dyDescent="0.25">
      <c r="A707" s="1"/>
      <c r="P707"/>
    </row>
    <row r="708" spans="1:16" x14ac:dyDescent="0.25">
      <c r="A708" s="1"/>
      <c r="P708"/>
    </row>
    <row r="709" spans="1:16" x14ac:dyDescent="0.25">
      <c r="A709" s="1"/>
      <c r="P709"/>
    </row>
    <row r="710" spans="1:16" x14ac:dyDescent="0.25">
      <c r="A710" s="1"/>
      <c r="P710"/>
    </row>
    <row r="711" spans="1:16" x14ac:dyDescent="0.25">
      <c r="A711" s="1"/>
      <c r="P711"/>
    </row>
    <row r="712" spans="1:16" x14ac:dyDescent="0.25">
      <c r="A712" s="1"/>
      <c r="P712"/>
    </row>
    <row r="713" spans="1:16" x14ac:dyDescent="0.25">
      <c r="A713" s="1"/>
      <c r="P713"/>
    </row>
    <row r="714" spans="1:16" x14ac:dyDescent="0.25">
      <c r="A714" s="1"/>
      <c r="P714"/>
    </row>
    <row r="715" spans="1:16" x14ac:dyDescent="0.25">
      <c r="A715" s="1"/>
      <c r="P715"/>
    </row>
    <row r="716" spans="1:16" x14ac:dyDescent="0.25">
      <c r="A716" s="1"/>
      <c r="P716"/>
    </row>
    <row r="717" spans="1:16" x14ac:dyDescent="0.25">
      <c r="A717" s="1"/>
      <c r="P717"/>
    </row>
    <row r="718" spans="1:16" x14ac:dyDescent="0.25">
      <c r="A718" s="1"/>
      <c r="P718"/>
    </row>
    <row r="719" spans="1:16" x14ac:dyDescent="0.25">
      <c r="A719" s="1"/>
      <c r="P719"/>
    </row>
    <row r="720" spans="1:16" x14ac:dyDescent="0.25">
      <c r="A720" s="1"/>
      <c r="P720"/>
    </row>
    <row r="721" spans="1:16" x14ac:dyDescent="0.25">
      <c r="A721" s="1"/>
      <c r="P721"/>
    </row>
    <row r="722" spans="1:16" x14ac:dyDescent="0.25">
      <c r="A722" s="1"/>
      <c r="P722"/>
    </row>
    <row r="723" spans="1:16" x14ac:dyDescent="0.25">
      <c r="A723" s="1"/>
      <c r="P723"/>
    </row>
    <row r="724" spans="1:16" x14ac:dyDescent="0.25">
      <c r="A724" s="1"/>
      <c r="P724"/>
    </row>
    <row r="725" spans="1:16" x14ac:dyDescent="0.25">
      <c r="A725" s="1"/>
      <c r="P725"/>
    </row>
    <row r="726" spans="1:16" x14ac:dyDescent="0.25">
      <c r="A726" s="1"/>
      <c r="P726"/>
    </row>
    <row r="727" spans="1:16" x14ac:dyDescent="0.25">
      <c r="A727" s="1"/>
      <c r="P727"/>
    </row>
    <row r="728" spans="1:16" x14ac:dyDescent="0.25">
      <c r="A728" s="1"/>
      <c r="P728"/>
    </row>
    <row r="729" spans="1:16" x14ac:dyDescent="0.25">
      <c r="A729" s="1"/>
      <c r="P729"/>
    </row>
    <row r="730" spans="1:16" x14ac:dyDescent="0.25">
      <c r="A730" s="1"/>
      <c r="P730"/>
    </row>
    <row r="731" spans="1:16" x14ac:dyDescent="0.25">
      <c r="A731" s="1"/>
      <c r="P731"/>
    </row>
    <row r="732" spans="1:16" x14ac:dyDescent="0.25">
      <c r="A732" s="1"/>
      <c r="P732"/>
    </row>
    <row r="733" spans="1:16" x14ac:dyDescent="0.25">
      <c r="A733" s="1"/>
      <c r="P733"/>
    </row>
    <row r="734" spans="1:16" x14ac:dyDescent="0.25">
      <c r="A734" s="1"/>
      <c r="P734"/>
    </row>
    <row r="735" spans="1:16" x14ac:dyDescent="0.25">
      <c r="A735" s="1"/>
      <c r="P735"/>
    </row>
    <row r="736" spans="1:16" x14ac:dyDescent="0.25">
      <c r="A736" s="1"/>
      <c r="P736"/>
    </row>
    <row r="737" spans="1:16" x14ac:dyDescent="0.25">
      <c r="A737" s="1"/>
      <c r="P737"/>
    </row>
    <row r="738" spans="1:16" x14ac:dyDescent="0.25">
      <c r="A738" s="1"/>
      <c r="P738"/>
    </row>
    <row r="739" spans="1:16" x14ac:dyDescent="0.25">
      <c r="A739" s="1"/>
      <c r="P739"/>
    </row>
    <row r="740" spans="1:16" x14ac:dyDescent="0.25">
      <c r="A740" s="1"/>
      <c r="P740"/>
    </row>
    <row r="741" spans="1:16" x14ac:dyDescent="0.25">
      <c r="A741" s="1"/>
      <c r="P741"/>
    </row>
    <row r="742" spans="1:16" x14ac:dyDescent="0.25">
      <c r="A742" s="1"/>
      <c r="P742"/>
    </row>
    <row r="743" spans="1:16" x14ac:dyDescent="0.25">
      <c r="A743" s="1"/>
      <c r="P743"/>
    </row>
    <row r="744" spans="1:16" x14ac:dyDescent="0.25">
      <c r="A744" s="1"/>
      <c r="P744"/>
    </row>
    <row r="745" spans="1:16" x14ac:dyDescent="0.25">
      <c r="A745" s="1"/>
      <c r="P745"/>
    </row>
    <row r="746" spans="1:16" x14ac:dyDescent="0.25">
      <c r="A746" s="1"/>
      <c r="P746"/>
    </row>
    <row r="747" spans="1:16" x14ac:dyDescent="0.25">
      <c r="A747" s="1"/>
      <c r="P747"/>
    </row>
    <row r="748" spans="1:16" x14ac:dyDescent="0.25">
      <c r="A748" s="1"/>
      <c r="P748"/>
    </row>
    <row r="749" spans="1:16" x14ac:dyDescent="0.25">
      <c r="A749" s="1"/>
      <c r="P749"/>
    </row>
    <row r="750" spans="1:16" x14ac:dyDescent="0.25">
      <c r="A750" s="1"/>
      <c r="P750"/>
    </row>
    <row r="751" spans="1:16" x14ac:dyDescent="0.25">
      <c r="A751" s="1"/>
      <c r="P751"/>
    </row>
    <row r="752" spans="1:16" x14ac:dyDescent="0.25">
      <c r="A752" s="1"/>
      <c r="P752"/>
    </row>
    <row r="753" spans="1:16" x14ac:dyDescent="0.25">
      <c r="A753" s="1"/>
      <c r="P753"/>
    </row>
    <row r="754" spans="1:16" x14ac:dyDescent="0.25">
      <c r="A754" s="1"/>
      <c r="P754"/>
    </row>
    <row r="755" spans="1:16" x14ac:dyDescent="0.25">
      <c r="A755" s="1"/>
      <c r="P755"/>
    </row>
    <row r="756" spans="1:16" x14ac:dyDescent="0.25">
      <c r="A756" s="1"/>
      <c r="P756"/>
    </row>
    <row r="757" spans="1:16" x14ac:dyDescent="0.25">
      <c r="A757" s="1"/>
      <c r="P757"/>
    </row>
    <row r="758" spans="1:16" x14ac:dyDescent="0.25">
      <c r="A758" s="1"/>
      <c r="P758"/>
    </row>
    <row r="759" spans="1:16" x14ac:dyDescent="0.25">
      <c r="A759" s="1"/>
      <c r="P759"/>
    </row>
    <row r="760" spans="1:16" x14ac:dyDescent="0.25">
      <c r="A760" s="1"/>
      <c r="P760"/>
    </row>
    <row r="761" spans="1:16" x14ac:dyDescent="0.25">
      <c r="A761" s="1"/>
      <c r="P761"/>
    </row>
    <row r="762" spans="1:16" x14ac:dyDescent="0.25">
      <c r="A762" s="1"/>
      <c r="P762"/>
    </row>
    <row r="763" spans="1:16" x14ac:dyDescent="0.25">
      <c r="A763" s="1"/>
      <c r="P763"/>
    </row>
    <row r="764" spans="1:16" x14ac:dyDescent="0.25">
      <c r="A764" s="1"/>
      <c r="P764"/>
    </row>
    <row r="765" spans="1:16" x14ac:dyDescent="0.25">
      <c r="A765" s="1"/>
      <c r="P765"/>
    </row>
    <row r="766" spans="1:16" x14ac:dyDescent="0.25">
      <c r="A766" s="1"/>
      <c r="P766"/>
    </row>
    <row r="767" spans="1:16" x14ac:dyDescent="0.25">
      <c r="A767" s="1"/>
      <c r="P767"/>
    </row>
    <row r="768" spans="1:16" x14ac:dyDescent="0.25">
      <c r="A768" s="1"/>
      <c r="P768"/>
    </row>
    <row r="769" spans="1:16" x14ac:dyDescent="0.25">
      <c r="A769" s="1"/>
      <c r="P769"/>
    </row>
    <row r="770" spans="1:16" x14ac:dyDescent="0.25">
      <c r="A770" s="1"/>
      <c r="P770"/>
    </row>
    <row r="771" spans="1:16" x14ac:dyDescent="0.25">
      <c r="A771" s="1"/>
      <c r="P771"/>
    </row>
    <row r="772" spans="1:16" x14ac:dyDescent="0.25">
      <c r="A772" s="1"/>
      <c r="P772"/>
    </row>
    <row r="773" spans="1:16" x14ac:dyDescent="0.25">
      <c r="A773" s="1"/>
      <c r="P773"/>
    </row>
    <row r="774" spans="1:16" x14ac:dyDescent="0.25">
      <c r="A774" s="1"/>
      <c r="P774"/>
    </row>
    <row r="775" spans="1:16" x14ac:dyDescent="0.25">
      <c r="A775" s="1"/>
      <c r="P775"/>
    </row>
    <row r="776" spans="1:16" x14ac:dyDescent="0.25">
      <c r="A776" s="1"/>
      <c r="P776"/>
    </row>
    <row r="777" spans="1:16" x14ac:dyDescent="0.25">
      <c r="A777" s="1"/>
      <c r="P777"/>
    </row>
    <row r="778" spans="1:16" x14ac:dyDescent="0.25">
      <c r="A778" s="1"/>
      <c r="P778"/>
    </row>
    <row r="779" spans="1:16" x14ac:dyDescent="0.25">
      <c r="A779" s="1"/>
      <c r="P779"/>
    </row>
    <row r="780" spans="1:16" x14ac:dyDescent="0.25">
      <c r="A780" s="1"/>
      <c r="P780"/>
    </row>
    <row r="781" spans="1:16" x14ac:dyDescent="0.25">
      <c r="A781" s="1"/>
      <c r="P781"/>
    </row>
    <row r="782" spans="1:16" x14ac:dyDescent="0.25">
      <c r="A782" s="1"/>
      <c r="P782"/>
    </row>
    <row r="783" spans="1:16" x14ac:dyDescent="0.25">
      <c r="A783" s="1"/>
      <c r="P783"/>
    </row>
    <row r="784" spans="1:16" x14ac:dyDescent="0.25">
      <c r="A784" s="1"/>
      <c r="P784"/>
    </row>
    <row r="785" spans="1:16" x14ac:dyDescent="0.25">
      <c r="A785" s="1"/>
      <c r="P785"/>
    </row>
    <row r="786" spans="1:16" x14ac:dyDescent="0.25">
      <c r="A786" s="1"/>
      <c r="P786"/>
    </row>
    <row r="787" spans="1:16" x14ac:dyDescent="0.25">
      <c r="A787" s="1"/>
      <c r="P787"/>
    </row>
    <row r="788" spans="1:16" x14ac:dyDescent="0.25">
      <c r="A788" s="1"/>
      <c r="P788"/>
    </row>
    <row r="789" spans="1:16" x14ac:dyDescent="0.25">
      <c r="A789" s="1"/>
      <c r="P789"/>
    </row>
    <row r="790" spans="1:16" x14ac:dyDescent="0.25">
      <c r="A790" s="1"/>
      <c r="P790"/>
    </row>
    <row r="791" spans="1:16" x14ac:dyDescent="0.25">
      <c r="A791" s="1"/>
      <c r="P791"/>
    </row>
    <row r="792" spans="1:16" x14ac:dyDescent="0.25">
      <c r="A792" s="1"/>
      <c r="P792"/>
    </row>
    <row r="793" spans="1:16" x14ac:dyDescent="0.25">
      <c r="A793" s="1"/>
      <c r="P793"/>
    </row>
    <row r="794" spans="1:16" x14ac:dyDescent="0.25">
      <c r="A794" s="1"/>
      <c r="P794"/>
    </row>
    <row r="795" spans="1:16" x14ac:dyDescent="0.25">
      <c r="A795" s="1"/>
      <c r="P795"/>
    </row>
    <row r="796" spans="1:16" x14ac:dyDescent="0.25">
      <c r="A796" s="1"/>
      <c r="P796"/>
    </row>
    <row r="797" spans="1:16" x14ac:dyDescent="0.25">
      <c r="A797" s="1"/>
      <c r="P797"/>
    </row>
    <row r="798" spans="1:16" x14ac:dyDescent="0.25">
      <c r="A798" s="1"/>
      <c r="P798"/>
    </row>
    <row r="799" spans="1:16" x14ac:dyDescent="0.25">
      <c r="A799" s="1"/>
      <c r="P799"/>
    </row>
  </sheetData>
  <mergeCells count="492">
    <mergeCell ref="B136:P136"/>
    <mergeCell ref="B137:P137"/>
    <mergeCell ref="B223:P223"/>
    <mergeCell ref="D157:D158"/>
    <mergeCell ref="F157:F158"/>
    <mergeCell ref="N157:N158"/>
    <mergeCell ref="O157:O158"/>
    <mergeCell ref="A159:A160"/>
    <mergeCell ref="B159:B160"/>
    <mergeCell ref="C159:C160"/>
    <mergeCell ref="D159:D160"/>
    <mergeCell ref="F159:F160"/>
    <mergeCell ref="N159:N160"/>
    <mergeCell ref="B141:P141"/>
    <mergeCell ref="B154:M154"/>
    <mergeCell ref="A155:A156"/>
    <mergeCell ref="B155:B156"/>
    <mergeCell ref="C155:C156"/>
    <mergeCell ref="O159:O160"/>
    <mergeCell ref="B140:P140"/>
    <mergeCell ref="D155:D156"/>
    <mergeCell ref="F155:F156"/>
    <mergeCell ref="N155:N156"/>
    <mergeCell ref="B214:P214"/>
    <mergeCell ref="A13:P13"/>
    <mergeCell ref="B36:P36"/>
    <mergeCell ref="M93:M94"/>
    <mergeCell ref="G96:G97"/>
    <mergeCell ref="H96:H97"/>
    <mergeCell ref="I96:I97"/>
    <mergeCell ref="J96:J97"/>
    <mergeCell ref="K96:K97"/>
    <mergeCell ref="L96:L97"/>
    <mergeCell ref="M96:M97"/>
    <mergeCell ref="B16:P16"/>
    <mergeCell ref="B17:P17"/>
    <mergeCell ref="A32:P32"/>
    <mergeCell ref="B34:P34"/>
    <mergeCell ref="B59:P59"/>
    <mergeCell ref="B67:P67"/>
    <mergeCell ref="B68:P68"/>
    <mergeCell ref="B70:P70"/>
    <mergeCell ref="B71:P71"/>
    <mergeCell ref="C38:C39"/>
    <mergeCell ref="B49:P49"/>
    <mergeCell ref="A95:A97"/>
    <mergeCell ref="B95:B97"/>
    <mergeCell ref="C95:C97"/>
    <mergeCell ref="A12:P12"/>
    <mergeCell ref="B7:P7"/>
    <mergeCell ref="A9:A10"/>
    <mergeCell ref="B9:B10"/>
    <mergeCell ref="C9:C10"/>
    <mergeCell ref="D9:D10"/>
    <mergeCell ref="E9:E10"/>
    <mergeCell ref="F9:F10"/>
    <mergeCell ref="G9:G10"/>
    <mergeCell ref="H9:H10"/>
    <mergeCell ref="I9:M9"/>
    <mergeCell ref="N9:N10"/>
    <mergeCell ref="O9:O10"/>
    <mergeCell ref="P9:P10"/>
    <mergeCell ref="B115:P115"/>
    <mergeCell ref="B124:P124"/>
    <mergeCell ref="B125:P125"/>
    <mergeCell ref="A98:A100"/>
    <mergeCell ref="B98:B100"/>
    <mergeCell ref="C98:C100"/>
    <mergeCell ref="D98:D100"/>
    <mergeCell ref="F98:F100"/>
    <mergeCell ref="N98:N100"/>
    <mergeCell ref="O98:O100"/>
    <mergeCell ref="B101:P101"/>
    <mergeCell ref="B102:P102"/>
    <mergeCell ref="A108:P108"/>
    <mergeCell ref="M99:M100"/>
    <mergeCell ref="B114:P114"/>
    <mergeCell ref="B50:P50"/>
    <mergeCell ref="B58:P58"/>
    <mergeCell ref="A91:P91"/>
    <mergeCell ref="A92:A94"/>
    <mergeCell ref="B92:B94"/>
    <mergeCell ref="C92:C94"/>
    <mergeCell ref="P98:P100"/>
    <mergeCell ref="E99:E100"/>
    <mergeCell ref="G99:G100"/>
    <mergeCell ref="H99:H100"/>
    <mergeCell ref="I99:I100"/>
    <mergeCell ref="J99:J100"/>
    <mergeCell ref="K99:K100"/>
    <mergeCell ref="L99:L100"/>
    <mergeCell ref="B89:P89"/>
    <mergeCell ref="B90:P90"/>
    <mergeCell ref="D95:D97"/>
    <mergeCell ref="F95:F97"/>
    <mergeCell ref="N95:N97"/>
    <mergeCell ref="O95:O97"/>
    <mergeCell ref="P95:P97"/>
    <mergeCell ref="E96:E97"/>
    <mergeCell ref="D92:D94"/>
    <mergeCell ref="F92:F94"/>
    <mergeCell ref="N92:N94"/>
    <mergeCell ref="O92:O94"/>
    <mergeCell ref="P92:P94"/>
    <mergeCell ref="E93:E94"/>
    <mergeCell ref="G93:G94"/>
    <mergeCell ref="H93:H94"/>
    <mergeCell ref="I93:I94"/>
    <mergeCell ref="J93:J94"/>
    <mergeCell ref="K93:K94"/>
    <mergeCell ref="L93:L94"/>
    <mergeCell ref="B220:P220"/>
    <mergeCell ref="B181:P181"/>
    <mergeCell ref="B182:P182"/>
    <mergeCell ref="B188:P188"/>
    <mergeCell ref="B208:M208"/>
    <mergeCell ref="B211:M211"/>
    <mergeCell ref="F217:F219"/>
    <mergeCell ref="E217:E219"/>
    <mergeCell ref="D217:D219"/>
    <mergeCell ref="C217:C219"/>
    <mergeCell ref="B217:B219"/>
    <mergeCell ref="B175:P175"/>
    <mergeCell ref="A165:P165"/>
    <mergeCell ref="B167:P167"/>
    <mergeCell ref="A217:A219"/>
    <mergeCell ref="O155:O156"/>
    <mergeCell ref="P155:P160"/>
    <mergeCell ref="A157:A158"/>
    <mergeCell ref="B157:B158"/>
    <mergeCell ref="C157:C158"/>
    <mergeCell ref="B236:P236"/>
    <mergeCell ref="B237:P237"/>
    <mergeCell ref="B228:P228"/>
    <mergeCell ref="O243:O244"/>
    <mergeCell ref="A245:A246"/>
    <mergeCell ref="B245:B246"/>
    <mergeCell ref="C245:C246"/>
    <mergeCell ref="D245:D246"/>
    <mergeCell ref="F245:F246"/>
    <mergeCell ref="N245:N246"/>
    <mergeCell ref="O245:O246"/>
    <mergeCell ref="A243:A244"/>
    <mergeCell ref="B243:B244"/>
    <mergeCell ref="C243:C244"/>
    <mergeCell ref="D243:D244"/>
    <mergeCell ref="F243:F244"/>
    <mergeCell ref="N243:N244"/>
    <mergeCell ref="A251:A252"/>
    <mergeCell ref="B251:B252"/>
    <mergeCell ref="C251:C252"/>
    <mergeCell ref="D251:D252"/>
    <mergeCell ref="F251:F252"/>
    <mergeCell ref="O251:O252"/>
    <mergeCell ref="O247:O248"/>
    <mergeCell ref="A249:A250"/>
    <mergeCell ref="B249:B250"/>
    <mergeCell ref="C249:C250"/>
    <mergeCell ref="D249:D250"/>
    <mergeCell ref="F249:F250"/>
    <mergeCell ref="N249:N250"/>
    <mergeCell ref="O249:O250"/>
    <mergeCell ref="A247:A248"/>
    <mergeCell ref="B247:B248"/>
    <mergeCell ref="C247:C248"/>
    <mergeCell ref="D247:D248"/>
    <mergeCell ref="F247:F248"/>
    <mergeCell ref="N247:N248"/>
    <mergeCell ref="A256:A257"/>
    <mergeCell ref="B256:B257"/>
    <mergeCell ref="C256:C257"/>
    <mergeCell ref="D256:D257"/>
    <mergeCell ref="N256:N257"/>
    <mergeCell ref="B258:P258"/>
    <mergeCell ref="B253:P253"/>
    <mergeCell ref="A254:A255"/>
    <mergeCell ref="B254:B255"/>
    <mergeCell ref="C254:C255"/>
    <mergeCell ref="D254:D255"/>
    <mergeCell ref="F254:F255"/>
    <mergeCell ref="N254:N255"/>
    <mergeCell ref="F256:F257"/>
    <mergeCell ref="A282:A283"/>
    <mergeCell ref="B282:B283"/>
    <mergeCell ref="C282:C283"/>
    <mergeCell ref="D282:D283"/>
    <mergeCell ref="F282:F283"/>
    <mergeCell ref="N282:N283"/>
    <mergeCell ref="A259:A260"/>
    <mergeCell ref="B259:B260"/>
    <mergeCell ref="C259:C260"/>
    <mergeCell ref="D259:D260"/>
    <mergeCell ref="F259:F260"/>
    <mergeCell ref="N259:N260"/>
    <mergeCell ref="A284:A285"/>
    <mergeCell ref="B284:B285"/>
    <mergeCell ref="C284:C285"/>
    <mergeCell ref="D284:D285"/>
    <mergeCell ref="F284:F285"/>
    <mergeCell ref="A293:P293"/>
    <mergeCell ref="A294:A295"/>
    <mergeCell ref="B294:B295"/>
    <mergeCell ref="C294:C295"/>
    <mergeCell ref="D294:D295"/>
    <mergeCell ref="F294:F295"/>
    <mergeCell ref="N294:N295"/>
    <mergeCell ref="B291:P291"/>
    <mergeCell ref="A301:A302"/>
    <mergeCell ref="B301:B302"/>
    <mergeCell ref="C301:C302"/>
    <mergeCell ref="D301:D302"/>
    <mergeCell ref="F301:F302"/>
    <mergeCell ref="N301:N302"/>
    <mergeCell ref="A296:A297"/>
    <mergeCell ref="B296:B297"/>
    <mergeCell ref="C296:C297"/>
    <mergeCell ref="D296:D297"/>
    <mergeCell ref="E296:E297"/>
    <mergeCell ref="F296:F297"/>
    <mergeCell ref="A306:A307"/>
    <mergeCell ref="B306:B307"/>
    <mergeCell ref="C306:C307"/>
    <mergeCell ref="D306:D307"/>
    <mergeCell ref="F306:F307"/>
    <mergeCell ref="N306:N307"/>
    <mergeCell ref="A304:A305"/>
    <mergeCell ref="B304:B305"/>
    <mergeCell ref="C304:C305"/>
    <mergeCell ref="D304:D305"/>
    <mergeCell ref="F304:F305"/>
    <mergeCell ref="N304:N305"/>
    <mergeCell ref="A316:P316"/>
    <mergeCell ref="A317:A318"/>
    <mergeCell ref="B317:B318"/>
    <mergeCell ref="C317:C318"/>
    <mergeCell ref="F317:F318"/>
    <mergeCell ref="N317:N318"/>
    <mergeCell ref="A311:P311"/>
    <mergeCell ref="A312:A313"/>
    <mergeCell ref="B312:B313"/>
    <mergeCell ref="C312:C313"/>
    <mergeCell ref="F312:F313"/>
    <mergeCell ref="N312:N313"/>
    <mergeCell ref="D312:D313"/>
    <mergeCell ref="D317:D318"/>
    <mergeCell ref="A321:A322"/>
    <mergeCell ref="B321:B322"/>
    <mergeCell ref="C321:C322"/>
    <mergeCell ref="F321:F322"/>
    <mergeCell ref="N321:N322"/>
    <mergeCell ref="A333:P333"/>
    <mergeCell ref="A334:A335"/>
    <mergeCell ref="B334:B335"/>
    <mergeCell ref="C334:C335"/>
    <mergeCell ref="D334:D335"/>
    <mergeCell ref="F334:F335"/>
    <mergeCell ref="N334:N335"/>
    <mergeCell ref="A329:P329"/>
    <mergeCell ref="A330:A331"/>
    <mergeCell ref="B330:B331"/>
    <mergeCell ref="C330:C331"/>
    <mergeCell ref="D330:D331"/>
    <mergeCell ref="F330:F331"/>
    <mergeCell ref="N330:N331"/>
    <mergeCell ref="D321:D322"/>
    <mergeCell ref="A344:A345"/>
    <mergeCell ref="B344:B345"/>
    <mergeCell ref="C344:C345"/>
    <mergeCell ref="E344:E345"/>
    <mergeCell ref="F344:F345"/>
    <mergeCell ref="A341:P341"/>
    <mergeCell ref="A342:A343"/>
    <mergeCell ref="B342:B343"/>
    <mergeCell ref="C342:C343"/>
    <mergeCell ref="F342:F343"/>
    <mergeCell ref="N342:N343"/>
    <mergeCell ref="D344:D345"/>
    <mergeCell ref="D342:D343"/>
    <mergeCell ref="A346:A347"/>
    <mergeCell ref="B346:B347"/>
    <mergeCell ref="C346:C347"/>
    <mergeCell ref="E346:E347"/>
    <mergeCell ref="F346:F347"/>
    <mergeCell ref="A348:A349"/>
    <mergeCell ref="B348:B349"/>
    <mergeCell ref="C348:C349"/>
    <mergeCell ref="E348:E349"/>
    <mergeCell ref="F348:F349"/>
    <mergeCell ref="D346:D347"/>
    <mergeCell ref="D348:D349"/>
    <mergeCell ref="A608:A609"/>
    <mergeCell ref="B608:B609"/>
    <mergeCell ref="C608:C609"/>
    <mergeCell ref="D608:D609"/>
    <mergeCell ref="F608:F609"/>
    <mergeCell ref="N608:N609"/>
    <mergeCell ref="A602:P602"/>
    <mergeCell ref="A603:A604"/>
    <mergeCell ref="B603:B604"/>
    <mergeCell ref="C603:C604"/>
    <mergeCell ref="D603:D604"/>
    <mergeCell ref="F603:F604"/>
    <mergeCell ref="N603:N604"/>
    <mergeCell ref="A401:A402"/>
    <mergeCell ref="B401:B402"/>
    <mergeCell ref="C401:C402"/>
    <mergeCell ref="F401:F402"/>
    <mergeCell ref="N401:N402"/>
    <mergeCell ref="A440:P440"/>
    <mergeCell ref="A351:P351"/>
    <mergeCell ref="A352:A353"/>
    <mergeCell ref="B352:B353"/>
    <mergeCell ref="C352:C353"/>
    <mergeCell ref="D352:D353"/>
    <mergeCell ref="F352:F353"/>
    <mergeCell ref="N352:N353"/>
    <mergeCell ref="B354:O354"/>
    <mergeCell ref="B403:O403"/>
    <mergeCell ref="D401:D402"/>
    <mergeCell ref="A441:A442"/>
    <mergeCell ref="B441:B442"/>
    <mergeCell ref="C441:C442"/>
    <mergeCell ref="F441:F442"/>
    <mergeCell ref="N441:N442"/>
    <mergeCell ref="A444:A445"/>
    <mergeCell ref="B444:B445"/>
    <mergeCell ref="C444:C445"/>
    <mergeCell ref="E444:E445"/>
    <mergeCell ref="F444:F445"/>
    <mergeCell ref="B443:O443"/>
    <mergeCell ref="D441:D442"/>
    <mergeCell ref="D444:D445"/>
    <mergeCell ref="A446:A447"/>
    <mergeCell ref="B446:B447"/>
    <mergeCell ref="C446:C447"/>
    <mergeCell ref="E446:E447"/>
    <mergeCell ref="F446:F447"/>
    <mergeCell ref="A448:A449"/>
    <mergeCell ref="B448:B449"/>
    <mergeCell ref="C448:C449"/>
    <mergeCell ref="E448:E449"/>
    <mergeCell ref="F448:F449"/>
    <mergeCell ref="D446:D447"/>
    <mergeCell ref="D448:D449"/>
    <mergeCell ref="A450:A451"/>
    <mergeCell ref="B450:B451"/>
    <mergeCell ref="C450:C451"/>
    <mergeCell ref="E450:E451"/>
    <mergeCell ref="F450:F451"/>
    <mergeCell ref="A452:A453"/>
    <mergeCell ref="B452:B453"/>
    <mergeCell ref="C452:C453"/>
    <mergeCell ref="E452:E453"/>
    <mergeCell ref="F452:F453"/>
    <mergeCell ref="D450:D451"/>
    <mergeCell ref="D452:D453"/>
    <mergeCell ref="A454:A455"/>
    <mergeCell ref="B454:B455"/>
    <mergeCell ref="C454:C455"/>
    <mergeCell ref="E454:E455"/>
    <mergeCell ref="F454:F455"/>
    <mergeCell ref="D454:D455"/>
    <mergeCell ref="N461:N462"/>
    <mergeCell ref="A457:P457"/>
    <mergeCell ref="A458:A459"/>
    <mergeCell ref="B458:B459"/>
    <mergeCell ref="C458:C459"/>
    <mergeCell ref="D458:D459"/>
    <mergeCell ref="F458:F459"/>
    <mergeCell ref="N458:N459"/>
    <mergeCell ref="A463:A464"/>
    <mergeCell ref="A465:A466"/>
    <mergeCell ref="B465:B466"/>
    <mergeCell ref="C465:C466"/>
    <mergeCell ref="D465:D466"/>
    <mergeCell ref="F465:F466"/>
    <mergeCell ref="A461:A462"/>
    <mergeCell ref="B461:B462"/>
    <mergeCell ref="C461:C462"/>
    <mergeCell ref="D461:D462"/>
    <mergeCell ref="F461:F462"/>
    <mergeCell ref="B496:M496"/>
    <mergeCell ref="B497:M497"/>
    <mergeCell ref="B499:M499"/>
    <mergeCell ref="B508:P508"/>
    <mergeCell ref="B509:P509"/>
    <mergeCell ref="B510:P510"/>
    <mergeCell ref="N465:N466"/>
    <mergeCell ref="A470:P470"/>
    <mergeCell ref="A479:A480"/>
    <mergeCell ref="B479:B480"/>
    <mergeCell ref="C479:C480"/>
    <mergeCell ref="D479:D480"/>
    <mergeCell ref="F479:F480"/>
    <mergeCell ref="N479:N480"/>
    <mergeCell ref="A472:A473"/>
    <mergeCell ref="B472:B473"/>
    <mergeCell ref="C472:C473"/>
    <mergeCell ref="D472:D473"/>
    <mergeCell ref="F472:F473"/>
    <mergeCell ref="N472:N473"/>
    <mergeCell ref="B486:M486"/>
    <mergeCell ref="B487:M487"/>
    <mergeCell ref="A488:P488"/>
    <mergeCell ref="A529:A530"/>
    <mergeCell ref="B529:B530"/>
    <mergeCell ref="C529:C530"/>
    <mergeCell ref="D529:D530"/>
    <mergeCell ref="F529:F530"/>
    <mergeCell ref="N529:N530"/>
    <mergeCell ref="P529:P530"/>
    <mergeCell ref="A533:A534"/>
    <mergeCell ref="B533:B534"/>
    <mergeCell ref="C533:C534"/>
    <mergeCell ref="D533:D534"/>
    <mergeCell ref="F533:F534"/>
    <mergeCell ref="A535:A536"/>
    <mergeCell ref="B535:B536"/>
    <mergeCell ref="C535:C536"/>
    <mergeCell ref="D535:D536"/>
    <mergeCell ref="F535:F536"/>
    <mergeCell ref="A540:A541"/>
    <mergeCell ref="B540:B541"/>
    <mergeCell ref="C540:C541"/>
    <mergeCell ref="D540:D541"/>
    <mergeCell ref="F540:F541"/>
    <mergeCell ref="A554:A555"/>
    <mergeCell ref="B554:B555"/>
    <mergeCell ref="C554:C555"/>
    <mergeCell ref="D554:D555"/>
    <mergeCell ref="F554:F555"/>
    <mergeCell ref="P540:P541"/>
    <mergeCell ref="P535:P536"/>
    <mergeCell ref="A538:A539"/>
    <mergeCell ref="B538:B539"/>
    <mergeCell ref="C538:C539"/>
    <mergeCell ref="D538:D539"/>
    <mergeCell ref="F538:F539"/>
    <mergeCell ref="P538:P539"/>
    <mergeCell ref="A547:A548"/>
    <mergeCell ref="B547:B548"/>
    <mergeCell ref="C547:C548"/>
    <mergeCell ref="E547:E548"/>
    <mergeCell ref="F547:F548"/>
    <mergeCell ref="A542:A543"/>
    <mergeCell ref="B542:B543"/>
    <mergeCell ref="C542:C543"/>
    <mergeCell ref="D542:D543"/>
    <mergeCell ref="F542:F543"/>
    <mergeCell ref="B546:P546"/>
    <mergeCell ref="B560:P560"/>
    <mergeCell ref="B561:M561"/>
    <mergeCell ref="B562:M562"/>
    <mergeCell ref="C568:C569"/>
    <mergeCell ref="D568:D569"/>
    <mergeCell ref="F568:F569"/>
    <mergeCell ref="N568:N569"/>
    <mergeCell ref="O624:P624"/>
    <mergeCell ref="N2:P5"/>
    <mergeCell ref="B587:P587"/>
    <mergeCell ref="B588:P588"/>
    <mergeCell ref="B564:M564"/>
    <mergeCell ref="P567:P569"/>
    <mergeCell ref="N554:N555"/>
    <mergeCell ref="O554:O555"/>
    <mergeCell ref="P554:P555"/>
    <mergeCell ref="B553:M553"/>
    <mergeCell ref="P542:P543"/>
    <mergeCell ref="B511:P511"/>
    <mergeCell ref="B513:M513"/>
    <mergeCell ref="B516:M516"/>
    <mergeCell ref="B521:M521"/>
    <mergeCell ref="A524:P524"/>
    <mergeCell ref="B526:M526"/>
    <mergeCell ref="A568:A569"/>
    <mergeCell ref="B568:B569"/>
    <mergeCell ref="A589:A590"/>
    <mergeCell ref="B589:B590"/>
    <mergeCell ref="C589:C590"/>
    <mergeCell ref="D589:D590"/>
    <mergeCell ref="F589:F590"/>
    <mergeCell ref="N589:N590"/>
    <mergeCell ref="B574:M574"/>
    <mergeCell ref="B575:M575"/>
    <mergeCell ref="B578:P578"/>
    <mergeCell ref="B579:P579"/>
    <mergeCell ref="A580:P580"/>
    <mergeCell ref="A581:A582"/>
    <mergeCell ref="B581:B582"/>
    <mergeCell ref="C581:C582"/>
    <mergeCell ref="D581:D582"/>
    <mergeCell ref="F581:F582"/>
  </mergeCells>
  <pageMargins left="0" right="0" top="0" bottom="0" header="0" footer="0"/>
  <pageSetup paperSize="9" scale="42" orientation="landscape" r:id="rId1"/>
  <headerFooter>
    <oddFooter>&amp;C&amp;"Times New Roman,Italic"Раздел 4. Основные направления, цели, целевые индикаторы, задачи, показатели результатов и ресурсы</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38CF6-56B9-495F-9E1C-61B885119460}">
  <dimension ref="A1:R793"/>
  <sheetViews>
    <sheetView zoomScale="80" zoomScaleNormal="80" workbookViewId="0">
      <selection activeCell="A615" sqref="A1:L615"/>
    </sheetView>
  </sheetViews>
  <sheetFormatPr defaultRowHeight="15" x14ac:dyDescent="0.25"/>
  <cols>
    <col min="1" max="1" width="7.140625" style="73" customWidth="1"/>
    <col min="2" max="2" width="38.42578125" style="1" customWidth="1"/>
    <col min="3" max="3" width="22.7109375" style="9" customWidth="1"/>
    <col min="4" max="4" width="11.28515625" style="1" customWidth="1"/>
    <col min="5" max="5" width="8.42578125" style="1" customWidth="1"/>
    <col min="6" max="6" width="8.5703125" style="67" customWidth="1"/>
    <col min="7" max="7" width="16" style="1" customWidth="1"/>
    <col min="8" max="8" width="8.5703125" style="100" customWidth="1"/>
    <col min="9" max="9" width="9.85546875" style="1" customWidth="1"/>
    <col min="10" max="10" width="9" style="1" customWidth="1"/>
    <col min="11" max="11" width="8.42578125" style="1" customWidth="1"/>
    <col min="12" max="12" width="9.140625" style="1" customWidth="1"/>
  </cols>
  <sheetData>
    <row r="1" spans="1:12" s="14" customFormat="1" ht="18" customHeight="1" x14ac:dyDescent="0.25">
      <c r="A1" s="67"/>
      <c r="B1" s="484" t="s">
        <v>638</v>
      </c>
      <c r="C1" s="484"/>
      <c r="D1" s="484"/>
      <c r="E1" s="484"/>
      <c r="F1" s="484"/>
      <c r="G1" s="484"/>
      <c r="H1" s="484"/>
      <c r="I1" s="484"/>
      <c r="J1" s="484"/>
      <c r="K1" s="484"/>
      <c r="L1" s="484"/>
    </row>
    <row r="2" spans="1:12" s="14" customFormat="1" x14ac:dyDescent="0.25">
      <c r="A2" s="1"/>
      <c r="B2" s="15"/>
      <c r="C2" s="16"/>
      <c r="D2" s="15"/>
      <c r="E2" s="15"/>
      <c r="F2" s="67"/>
      <c r="G2" s="1"/>
      <c r="H2" s="100"/>
      <c r="I2" s="1"/>
      <c r="J2" s="1"/>
      <c r="K2" s="1"/>
      <c r="L2" s="1"/>
    </row>
    <row r="3" spans="1:12" ht="19.7" customHeight="1" x14ac:dyDescent="0.25">
      <c r="A3" s="456" t="s">
        <v>0</v>
      </c>
      <c r="B3" s="456" t="s">
        <v>148</v>
      </c>
      <c r="C3" s="456" t="s">
        <v>149</v>
      </c>
      <c r="D3" s="456" t="s">
        <v>150</v>
      </c>
      <c r="E3" s="456" t="s">
        <v>151</v>
      </c>
      <c r="F3" s="456" t="s">
        <v>153</v>
      </c>
      <c r="G3" s="456" t="s">
        <v>154</v>
      </c>
      <c r="H3" s="456" t="s">
        <v>827</v>
      </c>
      <c r="I3" s="456"/>
      <c r="J3" s="456"/>
      <c r="K3" s="456"/>
      <c r="L3" s="456"/>
    </row>
    <row r="4" spans="1:12" ht="55.35" customHeight="1" x14ac:dyDescent="0.25">
      <c r="A4" s="456"/>
      <c r="B4" s="456"/>
      <c r="C4" s="456"/>
      <c r="D4" s="456"/>
      <c r="E4" s="456"/>
      <c r="F4" s="456"/>
      <c r="G4" s="456"/>
      <c r="H4" s="102" t="s">
        <v>155</v>
      </c>
      <c r="I4" s="102" t="s">
        <v>156</v>
      </c>
      <c r="J4" s="102" t="s">
        <v>157</v>
      </c>
      <c r="K4" s="102" t="s">
        <v>158</v>
      </c>
      <c r="L4" s="102" t="s">
        <v>159</v>
      </c>
    </row>
    <row r="5" spans="1:12" x14ac:dyDescent="0.25">
      <c r="A5" s="2">
        <v>1</v>
      </c>
      <c r="B5" s="2">
        <v>2</v>
      </c>
      <c r="C5" s="2">
        <v>3</v>
      </c>
      <c r="D5" s="2">
        <v>4</v>
      </c>
      <c r="E5" s="2">
        <v>5</v>
      </c>
      <c r="F5" s="2">
        <v>6</v>
      </c>
      <c r="G5" s="2">
        <v>7</v>
      </c>
      <c r="H5" s="2">
        <v>8</v>
      </c>
      <c r="I5" s="2">
        <v>9</v>
      </c>
      <c r="J5" s="2">
        <v>10</v>
      </c>
      <c r="K5" s="2">
        <v>11</v>
      </c>
      <c r="L5" s="2">
        <v>12</v>
      </c>
    </row>
    <row r="6" spans="1:12" ht="15" customHeight="1" x14ac:dyDescent="0.25">
      <c r="A6" s="541" t="s">
        <v>163</v>
      </c>
      <c r="B6" s="541"/>
      <c r="C6" s="541"/>
      <c r="D6" s="541"/>
      <c r="E6" s="541"/>
      <c r="F6" s="541"/>
      <c r="G6" s="541"/>
      <c r="H6" s="541"/>
      <c r="I6" s="541"/>
      <c r="J6" s="541"/>
      <c r="K6" s="541"/>
      <c r="L6" s="541"/>
    </row>
    <row r="7" spans="1:12" ht="15" customHeight="1" x14ac:dyDescent="0.25">
      <c r="A7" s="541" t="s">
        <v>584</v>
      </c>
      <c r="B7" s="541"/>
      <c r="C7" s="541"/>
      <c r="D7" s="541"/>
      <c r="E7" s="541"/>
      <c r="F7" s="541"/>
      <c r="G7" s="541"/>
      <c r="H7" s="541"/>
      <c r="I7" s="541"/>
      <c r="J7" s="541"/>
      <c r="K7" s="541"/>
      <c r="L7" s="541"/>
    </row>
    <row r="8" spans="1:12" ht="60" x14ac:dyDescent="0.25">
      <c r="A8" s="3">
        <v>1</v>
      </c>
      <c r="B8" s="193" t="s">
        <v>180</v>
      </c>
      <c r="C8" s="3" t="s">
        <v>209</v>
      </c>
      <c r="D8" s="3" t="s">
        <v>208</v>
      </c>
      <c r="E8" s="3" t="s">
        <v>1</v>
      </c>
      <c r="F8" s="3">
        <v>5.9</v>
      </c>
      <c r="G8" s="3">
        <v>4.5</v>
      </c>
      <c r="H8" s="6">
        <v>5.2</v>
      </c>
      <c r="I8" s="3">
        <v>5.6</v>
      </c>
      <c r="J8" s="3">
        <v>5.6</v>
      </c>
      <c r="K8" s="3">
        <v>5.8</v>
      </c>
      <c r="L8" s="3">
        <v>5.9</v>
      </c>
    </row>
    <row r="9" spans="1:12" ht="60" x14ac:dyDescent="0.25">
      <c r="A9" s="3">
        <v>2</v>
      </c>
      <c r="B9" s="193" t="s">
        <v>181</v>
      </c>
      <c r="C9" s="3" t="s">
        <v>209</v>
      </c>
      <c r="D9" s="3" t="s">
        <v>208</v>
      </c>
      <c r="E9" s="3" t="s">
        <v>1</v>
      </c>
      <c r="F9" s="3">
        <v>111.1</v>
      </c>
      <c r="G9" s="3">
        <v>117.1</v>
      </c>
      <c r="H9" s="6">
        <v>124.8</v>
      </c>
      <c r="I9" s="3">
        <v>133.4</v>
      </c>
      <c r="J9" s="3">
        <v>142.30000000000001</v>
      </c>
      <c r="K9" s="85">
        <v>152</v>
      </c>
      <c r="L9" s="85">
        <v>153</v>
      </c>
    </row>
    <row r="10" spans="1:12" s="61" customFormat="1" ht="15.75" customHeight="1" x14ac:dyDescent="0.25">
      <c r="A10" s="195" t="s">
        <v>17</v>
      </c>
      <c r="B10" s="496" t="s">
        <v>167</v>
      </c>
      <c r="C10" s="496"/>
      <c r="D10" s="496"/>
      <c r="E10" s="496"/>
      <c r="F10" s="496"/>
      <c r="G10" s="496"/>
      <c r="H10" s="496"/>
      <c r="I10" s="496"/>
      <c r="J10" s="496"/>
      <c r="K10" s="496"/>
      <c r="L10" s="496"/>
    </row>
    <row r="11" spans="1:12" s="61" customFormat="1" ht="15.75" customHeight="1" x14ac:dyDescent="0.25">
      <c r="A11" s="236"/>
      <c r="B11" s="496" t="s">
        <v>168</v>
      </c>
      <c r="C11" s="496"/>
      <c r="D11" s="496"/>
      <c r="E11" s="496"/>
      <c r="F11" s="496"/>
      <c r="G11" s="496"/>
      <c r="H11" s="496"/>
      <c r="I11" s="496"/>
      <c r="J11" s="496"/>
      <c r="K11" s="496"/>
      <c r="L11" s="496"/>
    </row>
    <row r="12" spans="1:12" s="11" customFormat="1" ht="44.25" x14ac:dyDescent="0.25">
      <c r="A12" s="18"/>
      <c r="B12" s="183" t="s">
        <v>169</v>
      </c>
      <c r="C12" s="8"/>
      <c r="D12" s="8"/>
      <c r="E12" s="8"/>
      <c r="F12" s="92"/>
      <c r="G12" s="92"/>
      <c r="H12" s="92"/>
      <c r="I12" s="104"/>
      <c r="J12" s="104"/>
      <c r="K12" s="104"/>
      <c r="L12" s="104"/>
    </row>
    <row r="13" spans="1:12" s="11" customFormat="1" ht="45" x14ac:dyDescent="0.25">
      <c r="A13" s="18"/>
      <c r="B13" s="183" t="s">
        <v>170</v>
      </c>
      <c r="C13" s="8" t="s">
        <v>727</v>
      </c>
      <c r="D13" s="3" t="s">
        <v>208</v>
      </c>
      <c r="E13" s="8" t="s">
        <v>166</v>
      </c>
      <c r="F13" s="92">
        <v>3925.8850000000002</v>
      </c>
      <c r="G13" s="92">
        <v>8813.3708500000012</v>
      </c>
      <c r="H13" s="92">
        <v>9534.0393925000008</v>
      </c>
      <c r="I13" s="92">
        <v>10315.941362125001</v>
      </c>
      <c r="J13" s="92">
        <v>11164.406430231253</v>
      </c>
      <c r="K13" s="92">
        <v>12085.234871742814</v>
      </c>
      <c r="L13" s="92">
        <v>13084.739466129957</v>
      </c>
    </row>
    <row r="14" spans="1:12" s="11" customFormat="1" ht="45" x14ac:dyDescent="0.25">
      <c r="A14" s="18"/>
      <c r="B14" s="183" t="s">
        <v>171</v>
      </c>
      <c r="C14" s="8" t="s">
        <v>727</v>
      </c>
      <c r="D14" s="3" t="s">
        <v>208</v>
      </c>
      <c r="E14" s="8" t="s">
        <v>166</v>
      </c>
      <c r="F14" s="92">
        <v>177.715</v>
      </c>
      <c r="G14" s="92">
        <v>1300</v>
      </c>
      <c r="H14" s="92">
        <v>1365</v>
      </c>
      <c r="I14" s="92">
        <v>1433.25</v>
      </c>
      <c r="J14" s="92">
        <v>1504.9125000000001</v>
      </c>
      <c r="K14" s="92">
        <v>1580.1581250000002</v>
      </c>
      <c r="L14" s="92">
        <v>1659.1660312500003</v>
      </c>
    </row>
    <row r="15" spans="1:12" s="11" customFormat="1" ht="45" x14ac:dyDescent="0.25">
      <c r="A15" s="18"/>
      <c r="B15" s="183" t="s">
        <v>172</v>
      </c>
      <c r="C15" s="8" t="s">
        <v>727</v>
      </c>
      <c r="D15" s="3" t="s">
        <v>208</v>
      </c>
      <c r="E15" s="8" t="s">
        <v>166</v>
      </c>
      <c r="F15" s="92">
        <v>3258.5610000000001</v>
      </c>
      <c r="G15" s="92">
        <v>7000</v>
      </c>
      <c r="H15" s="92">
        <v>7630.0000000000009</v>
      </c>
      <c r="I15" s="92">
        <v>8316.7000000000007</v>
      </c>
      <c r="J15" s="92">
        <v>9065.2030000000013</v>
      </c>
      <c r="K15" s="92">
        <v>9881.0712700000022</v>
      </c>
      <c r="L15" s="92">
        <v>10770.367684300003</v>
      </c>
    </row>
    <row r="16" spans="1:12" s="11" customFormat="1" ht="45" x14ac:dyDescent="0.25">
      <c r="A16" s="18"/>
      <c r="B16" s="183" t="s">
        <v>729</v>
      </c>
      <c r="C16" s="8" t="s">
        <v>727</v>
      </c>
      <c r="D16" s="3" t="s">
        <v>208</v>
      </c>
      <c r="E16" s="8" t="s">
        <v>166</v>
      </c>
      <c r="F16" s="92">
        <v>3027.0630000000001</v>
      </c>
      <c r="G16" s="92">
        <v>3330</v>
      </c>
      <c r="H16" s="92">
        <v>3593.5000000000005</v>
      </c>
      <c r="I16" s="92">
        <v>3878.6200000000008</v>
      </c>
      <c r="J16" s="92">
        <v>4186.5496000000012</v>
      </c>
      <c r="K16" s="92">
        <v>4560.6840640000019</v>
      </c>
      <c r="L16" s="92">
        <v>4968.4906297600028</v>
      </c>
    </row>
    <row r="17" spans="1:12" s="11" customFormat="1" ht="60" hidden="1" x14ac:dyDescent="0.25">
      <c r="A17" s="18"/>
      <c r="B17" s="183" t="s">
        <v>705</v>
      </c>
      <c r="C17" s="8" t="s">
        <v>707</v>
      </c>
      <c r="D17" s="3" t="s">
        <v>185</v>
      </c>
      <c r="E17" s="8" t="s">
        <v>166</v>
      </c>
      <c r="F17" s="92"/>
      <c r="G17" s="92"/>
      <c r="H17" s="92"/>
      <c r="I17" s="92"/>
      <c r="J17" s="92">
        <v>25</v>
      </c>
      <c r="K17" s="92"/>
      <c r="L17" s="92"/>
    </row>
    <row r="18" spans="1:12" s="11" customFormat="1" ht="45" hidden="1" x14ac:dyDescent="0.25">
      <c r="A18" s="18"/>
      <c r="B18" s="183" t="s">
        <v>174</v>
      </c>
      <c r="C18" s="8" t="s">
        <v>706</v>
      </c>
      <c r="D18" s="3" t="s">
        <v>185</v>
      </c>
      <c r="E18" s="8" t="s">
        <v>166</v>
      </c>
      <c r="F18" s="92"/>
      <c r="G18" s="92"/>
      <c r="H18" s="92"/>
      <c r="I18" s="92">
        <v>20</v>
      </c>
      <c r="J18" s="92"/>
      <c r="K18" s="92"/>
      <c r="L18" s="92"/>
    </row>
    <row r="19" spans="1:12" s="11" customFormat="1" ht="45" hidden="1" x14ac:dyDescent="0.25">
      <c r="A19" s="18"/>
      <c r="B19" s="183" t="s">
        <v>710</v>
      </c>
      <c r="C19" s="8" t="s">
        <v>708</v>
      </c>
      <c r="D19" s="3" t="s">
        <v>185</v>
      </c>
      <c r="E19" s="8" t="s">
        <v>166</v>
      </c>
      <c r="F19" s="92"/>
      <c r="G19" s="92"/>
      <c r="H19" s="92"/>
      <c r="I19" s="92">
        <v>16</v>
      </c>
      <c r="J19" s="92"/>
      <c r="K19" s="92"/>
      <c r="L19" s="92"/>
    </row>
    <row r="20" spans="1:12" s="11" customFormat="1" ht="45" hidden="1" x14ac:dyDescent="0.25">
      <c r="A20" s="18"/>
      <c r="B20" s="183" t="s">
        <v>711</v>
      </c>
      <c r="C20" s="8" t="s">
        <v>728</v>
      </c>
      <c r="D20" s="3" t="s">
        <v>185</v>
      </c>
      <c r="E20" s="8" t="s">
        <v>166</v>
      </c>
      <c r="F20" s="92"/>
      <c r="G20" s="92"/>
      <c r="H20" s="92"/>
      <c r="I20" s="92"/>
      <c r="J20" s="92"/>
      <c r="K20" s="92">
        <v>29</v>
      </c>
      <c r="L20" s="92"/>
    </row>
    <row r="21" spans="1:12" s="11" customFormat="1" ht="45" hidden="1" x14ac:dyDescent="0.25">
      <c r="A21" s="18"/>
      <c r="B21" s="183" t="s">
        <v>712</v>
      </c>
      <c r="C21" s="8" t="s">
        <v>709</v>
      </c>
      <c r="D21" s="3" t="s">
        <v>185</v>
      </c>
      <c r="E21" s="8" t="s">
        <v>166</v>
      </c>
      <c r="F21" s="92"/>
      <c r="G21" s="92"/>
      <c r="H21" s="92"/>
      <c r="I21" s="92"/>
      <c r="J21" s="92"/>
      <c r="K21" s="92"/>
      <c r="L21" s="92">
        <v>80</v>
      </c>
    </row>
    <row r="22" spans="1:12" s="49" customFormat="1" ht="17.25" customHeight="1" x14ac:dyDescent="0.25">
      <c r="A22" s="18"/>
      <c r="B22" s="54" t="s">
        <v>176</v>
      </c>
      <c r="C22" s="54"/>
      <c r="D22" s="54"/>
      <c r="E22" s="54"/>
      <c r="F22" s="107">
        <f>F23+F24+F25</f>
        <v>0</v>
      </c>
      <c r="G22" s="107">
        <f t="shared" ref="G22:L22" si="0">G23+G24+G25</f>
        <v>0</v>
      </c>
      <c r="H22" s="107">
        <f t="shared" si="0"/>
        <v>0</v>
      </c>
      <c r="I22" s="107">
        <f>I23+I24+I25</f>
        <v>36</v>
      </c>
      <c r="J22" s="107">
        <f t="shared" si="0"/>
        <v>25</v>
      </c>
      <c r="K22" s="107">
        <f t="shared" si="0"/>
        <v>29</v>
      </c>
      <c r="L22" s="107">
        <f t="shared" si="0"/>
        <v>80</v>
      </c>
    </row>
    <row r="23" spans="1:12" s="49" customFormat="1" ht="17.25" hidden="1" customHeight="1" x14ac:dyDescent="0.25">
      <c r="A23" s="18"/>
      <c r="B23" s="54" t="s">
        <v>37</v>
      </c>
      <c r="C23" s="54"/>
      <c r="D23" s="54"/>
      <c r="E23" s="54"/>
      <c r="F23" s="107"/>
      <c r="G23" s="107"/>
      <c r="H23" s="107"/>
      <c r="I23" s="107"/>
      <c r="J23" s="107"/>
      <c r="K23" s="107"/>
      <c r="L23" s="107"/>
    </row>
    <row r="24" spans="1:12" s="49" customFormat="1" ht="17.25" hidden="1" customHeight="1" x14ac:dyDescent="0.25">
      <c r="A24" s="18"/>
      <c r="B24" s="54" t="s">
        <v>175</v>
      </c>
      <c r="C24" s="227"/>
      <c r="D24" s="227"/>
      <c r="E24" s="227"/>
      <c r="F24" s="107"/>
      <c r="G24" s="107"/>
      <c r="H24" s="107"/>
      <c r="I24" s="107"/>
      <c r="J24" s="107"/>
      <c r="K24" s="107"/>
      <c r="L24" s="107"/>
    </row>
    <row r="25" spans="1:12" s="11" customFormat="1" ht="17.25" hidden="1" customHeight="1" x14ac:dyDescent="0.25">
      <c r="A25" s="18"/>
      <c r="B25" s="227" t="s">
        <v>732</v>
      </c>
      <c r="C25" s="227"/>
      <c r="D25" s="227"/>
      <c r="E25" s="227"/>
      <c r="F25" s="107">
        <f>F21+F20+F19+F18+F17</f>
        <v>0</v>
      </c>
      <c r="G25" s="107">
        <f t="shared" ref="G25:L25" si="1">G21+G20+G19+G18+G17</f>
        <v>0</v>
      </c>
      <c r="H25" s="107">
        <f t="shared" si="1"/>
        <v>0</v>
      </c>
      <c r="I25" s="107">
        <f t="shared" si="1"/>
        <v>36</v>
      </c>
      <c r="J25" s="107">
        <f t="shared" si="1"/>
        <v>25</v>
      </c>
      <c r="K25" s="107">
        <f t="shared" si="1"/>
        <v>29</v>
      </c>
      <c r="L25" s="107">
        <f t="shared" si="1"/>
        <v>80</v>
      </c>
    </row>
    <row r="26" spans="1:12" ht="15" customHeight="1" x14ac:dyDescent="0.25">
      <c r="A26" s="541" t="s">
        <v>206</v>
      </c>
      <c r="B26" s="541"/>
      <c r="C26" s="541"/>
      <c r="D26" s="541"/>
      <c r="E26" s="541"/>
      <c r="F26" s="541"/>
      <c r="G26" s="541"/>
      <c r="H26" s="541"/>
      <c r="I26" s="541"/>
      <c r="J26" s="541"/>
      <c r="K26" s="541"/>
      <c r="L26" s="541"/>
    </row>
    <row r="27" spans="1:12" ht="45" customHeight="1" x14ac:dyDescent="0.25">
      <c r="A27" s="7"/>
      <c r="B27" s="69" t="s">
        <v>207</v>
      </c>
      <c r="C27" s="3" t="s">
        <v>730</v>
      </c>
      <c r="D27" s="3" t="s">
        <v>208</v>
      </c>
      <c r="E27" s="3" t="s">
        <v>35</v>
      </c>
      <c r="F27" s="3">
        <v>7.7</v>
      </c>
      <c r="G27" s="3">
        <v>16.5</v>
      </c>
      <c r="H27" s="6">
        <v>17.899999999999999</v>
      </c>
      <c r="I27" s="3">
        <v>19.8</v>
      </c>
      <c r="J27" s="3">
        <v>20.9</v>
      </c>
      <c r="K27" s="3">
        <v>22.5</v>
      </c>
      <c r="L27" s="3">
        <v>22.9</v>
      </c>
    </row>
    <row r="28" spans="1:12" s="61" customFormat="1" ht="15" customHeight="1" x14ac:dyDescent="0.25">
      <c r="A28" s="195" t="s">
        <v>16</v>
      </c>
      <c r="B28" s="538" t="s">
        <v>693</v>
      </c>
      <c r="C28" s="538"/>
      <c r="D28" s="538"/>
      <c r="E28" s="538"/>
      <c r="F28" s="538"/>
      <c r="G28" s="538"/>
      <c r="H28" s="538"/>
      <c r="I28" s="538"/>
      <c r="J28" s="538"/>
      <c r="K28" s="538"/>
      <c r="L28" s="538"/>
    </row>
    <row r="29" spans="1:12" ht="47.45" customHeight="1" x14ac:dyDescent="0.25">
      <c r="A29" s="3" t="s">
        <v>143</v>
      </c>
      <c r="B29" s="193" t="s">
        <v>713</v>
      </c>
      <c r="C29" s="3" t="s">
        <v>730</v>
      </c>
      <c r="D29" s="3" t="s">
        <v>208</v>
      </c>
      <c r="E29" s="3" t="s">
        <v>1</v>
      </c>
      <c r="F29" s="111">
        <v>0.23</v>
      </c>
      <c r="G29" s="111">
        <v>0.23</v>
      </c>
      <c r="H29" s="111">
        <v>0.25800000000000001</v>
      </c>
      <c r="I29" s="111">
        <v>0.28999999999999998</v>
      </c>
      <c r="J29" s="111">
        <v>0.32200000000000001</v>
      </c>
      <c r="K29" s="111">
        <v>0.35699999999999998</v>
      </c>
      <c r="L29" s="111">
        <v>0.39700000000000002</v>
      </c>
    </row>
    <row r="30" spans="1:12" s="61" customFormat="1" ht="24.75" customHeight="1" x14ac:dyDescent="0.25">
      <c r="A30" s="236"/>
      <c r="B30" s="538" t="s">
        <v>692</v>
      </c>
      <c r="C30" s="538"/>
      <c r="D30" s="538"/>
      <c r="E30" s="538"/>
      <c r="F30" s="538"/>
      <c r="G30" s="538"/>
      <c r="H30" s="538"/>
      <c r="I30" s="538"/>
      <c r="J30" s="538"/>
      <c r="K30" s="538"/>
      <c r="L30" s="538"/>
    </row>
    <row r="31" spans="1:12" s="11" customFormat="1" ht="30.75" hidden="1" customHeight="1" x14ac:dyDescent="0.25">
      <c r="A31" s="18"/>
      <c r="B31" s="183" t="s">
        <v>179</v>
      </c>
      <c r="C31" s="8" t="s">
        <v>715</v>
      </c>
      <c r="D31" s="3" t="s">
        <v>185</v>
      </c>
      <c r="E31" s="8" t="s">
        <v>166</v>
      </c>
      <c r="F31" s="92"/>
      <c r="G31" s="92"/>
      <c r="H31" s="92"/>
      <c r="I31" s="92"/>
      <c r="J31" s="108"/>
      <c r="K31" s="92">
        <v>420</v>
      </c>
      <c r="L31" s="108"/>
    </row>
    <row r="32" spans="1:12" s="11" customFormat="1" ht="75" hidden="1" x14ac:dyDescent="0.25">
      <c r="A32" s="18"/>
      <c r="B32" s="183" t="s">
        <v>717</v>
      </c>
      <c r="C32" s="420" t="s">
        <v>716</v>
      </c>
      <c r="D32" s="8" t="s">
        <v>185</v>
      </c>
      <c r="E32" s="8" t="s">
        <v>184</v>
      </c>
      <c r="F32" s="83">
        <v>5</v>
      </c>
      <c r="G32" s="83">
        <v>6</v>
      </c>
      <c r="H32" s="83">
        <v>6</v>
      </c>
      <c r="I32" s="83">
        <v>6</v>
      </c>
      <c r="J32" s="83">
        <v>6</v>
      </c>
      <c r="K32" s="83">
        <v>6</v>
      </c>
      <c r="L32" s="83">
        <v>6</v>
      </c>
    </row>
    <row r="33" spans="1:12" s="11" customFormat="1" ht="45" hidden="1" x14ac:dyDescent="0.25">
      <c r="A33" s="18"/>
      <c r="B33" s="183" t="s">
        <v>596</v>
      </c>
      <c r="C33" s="420"/>
      <c r="D33" s="8" t="s">
        <v>186</v>
      </c>
      <c r="E33" s="10" t="s">
        <v>183</v>
      </c>
      <c r="F33" s="10">
        <v>2.9</v>
      </c>
      <c r="G33" s="155">
        <v>3</v>
      </c>
      <c r="H33" s="31">
        <v>3</v>
      </c>
      <c r="I33" s="31">
        <v>3</v>
      </c>
      <c r="J33" s="31">
        <v>3</v>
      </c>
      <c r="K33" s="31">
        <v>3</v>
      </c>
      <c r="L33" s="31">
        <v>3</v>
      </c>
    </row>
    <row r="34" spans="1:12" s="11" customFormat="1" hidden="1" x14ac:dyDescent="0.25">
      <c r="A34" s="18"/>
      <c r="B34" s="183" t="s">
        <v>714</v>
      </c>
      <c r="C34" s="8" t="s">
        <v>367</v>
      </c>
      <c r="D34" s="8"/>
      <c r="E34" s="10"/>
      <c r="F34" s="10"/>
      <c r="G34" s="155"/>
      <c r="H34" s="31"/>
      <c r="I34" s="31"/>
      <c r="J34" s="31"/>
      <c r="K34" s="31"/>
      <c r="L34" s="31"/>
    </row>
    <row r="35" spans="1:12" s="11" customFormat="1" ht="75" hidden="1" x14ac:dyDescent="0.25">
      <c r="A35" s="18"/>
      <c r="B35" s="183" t="s">
        <v>733</v>
      </c>
      <c r="C35" s="8" t="s">
        <v>716</v>
      </c>
      <c r="D35" s="8" t="s">
        <v>185</v>
      </c>
      <c r="E35" s="8" t="s">
        <v>166</v>
      </c>
      <c r="F35" s="155">
        <v>12</v>
      </c>
      <c r="G35" s="155">
        <v>15</v>
      </c>
      <c r="H35" s="155">
        <v>15</v>
      </c>
      <c r="I35" s="155">
        <v>17</v>
      </c>
      <c r="J35" s="155">
        <v>18</v>
      </c>
      <c r="K35" s="155">
        <v>19</v>
      </c>
      <c r="L35" s="155">
        <v>20</v>
      </c>
    </row>
    <row r="36" spans="1:12" s="11" customFormat="1" ht="45" hidden="1" x14ac:dyDescent="0.25">
      <c r="A36" s="18"/>
      <c r="B36" s="183" t="s">
        <v>718</v>
      </c>
      <c r="C36" s="8" t="s">
        <v>719</v>
      </c>
      <c r="D36" s="8" t="s">
        <v>185</v>
      </c>
      <c r="E36" s="10" t="s">
        <v>183</v>
      </c>
      <c r="F36" s="10">
        <v>2.1</v>
      </c>
      <c r="G36" s="10">
        <v>2.2000000000000002</v>
      </c>
      <c r="H36" s="10">
        <v>2.2999999999999998</v>
      </c>
      <c r="I36" s="10">
        <v>2.4</v>
      </c>
      <c r="J36" s="10">
        <v>2.5</v>
      </c>
      <c r="K36" s="10">
        <v>2.6</v>
      </c>
      <c r="L36" s="10">
        <v>2.7</v>
      </c>
    </row>
    <row r="37" spans="1:12" s="49" customFormat="1" ht="17.25" customHeight="1" x14ac:dyDescent="0.25">
      <c r="A37" s="18"/>
      <c r="B37" s="54" t="s">
        <v>176</v>
      </c>
      <c r="C37" s="54"/>
      <c r="D37" s="54"/>
      <c r="E37" s="54"/>
      <c r="F37" s="107">
        <f>F38+F39+F40</f>
        <v>12</v>
      </c>
      <c r="G37" s="107">
        <f t="shared" ref="G37:L37" si="2">G38+G39+G40</f>
        <v>15</v>
      </c>
      <c r="H37" s="107">
        <f t="shared" si="2"/>
        <v>15</v>
      </c>
      <c r="I37" s="107">
        <f t="shared" si="2"/>
        <v>17</v>
      </c>
      <c r="J37" s="107">
        <f t="shared" si="2"/>
        <v>18</v>
      </c>
      <c r="K37" s="107">
        <f t="shared" si="2"/>
        <v>439</v>
      </c>
      <c r="L37" s="107">
        <f t="shared" si="2"/>
        <v>20</v>
      </c>
    </row>
    <row r="38" spans="1:12" s="49" customFormat="1" ht="17.25" hidden="1" customHeight="1" x14ac:dyDescent="0.25">
      <c r="A38" s="18"/>
      <c r="B38" s="54" t="s">
        <v>37</v>
      </c>
      <c r="C38" s="54"/>
      <c r="D38" s="54"/>
      <c r="E38" s="54"/>
      <c r="F38" s="107"/>
      <c r="G38" s="107"/>
      <c r="H38" s="107"/>
      <c r="I38" s="107"/>
      <c r="J38" s="107"/>
      <c r="K38" s="107"/>
      <c r="L38" s="107"/>
    </row>
    <row r="39" spans="1:12" s="49" customFormat="1" ht="17.25" hidden="1" customHeight="1" x14ac:dyDescent="0.25">
      <c r="A39" s="18"/>
      <c r="B39" s="54" t="s">
        <v>175</v>
      </c>
      <c r="C39" s="54"/>
      <c r="D39" s="54"/>
      <c r="E39" s="54"/>
      <c r="F39" s="107">
        <f>F35</f>
        <v>12</v>
      </c>
      <c r="G39" s="107">
        <f t="shared" ref="G39:L39" si="3">G35</f>
        <v>15</v>
      </c>
      <c r="H39" s="107">
        <f t="shared" si="3"/>
        <v>15</v>
      </c>
      <c r="I39" s="107">
        <f t="shared" si="3"/>
        <v>17</v>
      </c>
      <c r="J39" s="107">
        <f t="shared" si="3"/>
        <v>18</v>
      </c>
      <c r="K39" s="107">
        <f t="shared" si="3"/>
        <v>19</v>
      </c>
      <c r="L39" s="107">
        <f t="shared" si="3"/>
        <v>20</v>
      </c>
    </row>
    <row r="40" spans="1:12" s="49" customFormat="1" ht="17.25" hidden="1" customHeight="1" x14ac:dyDescent="0.25">
      <c r="A40" s="18"/>
      <c r="B40" s="227" t="s">
        <v>732</v>
      </c>
      <c r="C40" s="54"/>
      <c r="D40" s="54"/>
      <c r="E40" s="54"/>
      <c r="F40" s="107"/>
      <c r="G40" s="107"/>
      <c r="H40" s="107"/>
      <c r="I40" s="107">
        <f>I31</f>
        <v>0</v>
      </c>
      <c r="J40" s="107">
        <f t="shared" ref="J40:L40" si="4">J31</f>
        <v>0</v>
      </c>
      <c r="K40" s="107">
        <f t="shared" si="4"/>
        <v>420</v>
      </c>
      <c r="L40" s="107">
        <f t="shared" si="4"/>
        <v>0</v>
      </c>
    </row>
    <row r="41" spans="1:12" ht="68.25" customHeight="1" x14ac:dyDescent="0.25">
      <c r="A41" s="7"/>
      <c r="B41" s="193" t="s">
        <v>731</v>
      </c>
      <c r="C41" s="3" t="s">
        <v>210</v>
      </c>
      <c r="D41" s="12" t="s">
        <v>208</v>
      </c>
      <c r="E41" s="3" t="s">
        <v>189</v>
      </c>
      <c r="F41" s="119">
        <v>0.4</v>
      </c>
      <c r="G41" s="3" t="s">
        <v>2</v>
      </c>
      <c r="H41" s="6" t="s">
        <v>3</v>
      </c>
      <c r="I41" s="3" t="s">
        <v>4</v>
      </c>
      <c r="J41" s="3" t="s">
        <v>5</v>
      </c>
      <c r="K41" s="3" t="s">
        <v>6</v>
      </c>
      <c r="L41" s="3">
        <v>0.64</v>
      </c>
    </row>
    <row r="42" spans="1:12" s="59" customFormat="1" ht="45" x14ac:dyDescent="0.25">
      <c r="A42" s="62"/>
      <c r="B42" s="55" t="s">
        <v>720</v>
      </c>
      <c r="C42" s="51" t="s">
        <v>727</v>
      </c>
      <c r="D42" s="12" t="s">
        <v>208</v>
      </c>
      <c r="E42" s="380" t="s">
        <v>183</v>
      </c>
      <c r="F42" s="122"/>
      <c r="G42" s="122"/>
      <c r="H42" s="122">
        <v>5</v>
      </c>
      <c r="I42" s="122">
        <v>5.5</v>
      </c>
      <c r="J42" s="122">
        <v>6</v>
      </c>
      <c r="K42" s="122">
        <v>7</v>
      </c>
      <c r="L42" s="122">
        <v>8</v>
      </c>
    </row>
    <row r="43" spans="1:12" s="61" customFormat="1" ht="15" customHeight="1" x14ac:dyDescent="0.25">
      <c r="A43" s="195" t="s">
        <v>18</v>
      </c>
      <c r="B43" s="556" t="s">
        <v>694</v>
      </c>
      <c r="C43" s="556"/>
      <c r="D43" s="556"/>
      <c r="E43" s="556"/>
      <c r="F43" s="556"/>
      <c r="G43" s="556"/>
      <c r="H43" s="556"/>
      <c r="I43" s="556"/>
      <c r="J43" s="556"/>
      <c r="K43" s="556"/>
      <c r="L43" s="556"/>
    </row>
    <row r="44" spans="1:12" s="61" customFormat="1" ht="15" customHeight="1" x14ac:dyDescent="0.25">
      <c r="A44" s="236"/>
      <c r="B44" s="556" t="s">
        <v>695</v>
      </c>
      <c r="C44" s="556"/>
      <c r="D44" s="556"/>
      <c r="E44" s="556"/>
      <c r="F44" s="556"/>
      <c r="G44" s="556"/>
      <c r="H44" s="556"/>
      <c r="I44" s="556"/>
      <c r="J44" s="556"/>
      <c r="K44" s="556"/>
      <c r="L44" s="556"/>
    </row>
    <row r="45" spans="1:12" s="11" customFormat="1" ht="45" hidden="1" x14ac:dyDescent="0.25">
      <c r="A45" s="18"/>
      <c r="B45" s="183" t="s">
        <v>585</v>
      </c>
      <c r="C45" s="8" t="s">
        <v>192</v>
      </c>
      <c r="D45" s="8" t="s">
        <v>185</v>
      </c>
      <c r="E45" s="51" t="s">
        <v>188</v>
      </c>
      <c r="F45" s="92"/>
      <c r="G45" s="92"/>
      <c r="H45" s="92"/>
      <c r="I45" s="92">
        <v>100</v>
      </c>
      <c r="J45" s="92"/>
      <c r="K45" s="92"/>
      <c r="L45" s="92"/>
    </row>
    <row r="46" spans="1:12" s="11" customFormat="1" ht="60" hidden="1" x14ac:dyDescent="0.25">
      <c r="A46" s="18"/>
      <c r="B46" s="183" t="s">
        <v>190</v>
      </c>
      <c r="C46" s="8" t="s">
        <v>191</v>
      </c>
      <c r="D46" s="8" t="s">
        <v>185</v>
      </c>
      <c r="E46" s="51" t="s">
        <v>188</v>
      </c>
      <c r="F46" s="92"/>
      <c r="G46" s="92"/>
      <c r="H46" s="92"/>
      <c r="I46" s="92"/>
      <c r="J46" s="92">
        <v>15</v>
      </c>
      <c r="K46" s="92"/>
      <c r="L46" s="92"/>
    </row>
    <row r="47" spans="1:12" s="11" customFormat="1" ht="45" hidden="1" x14ac:dyDescent="0.25">
      <c r="A47" s="18"/>
      <c r="B47" s="183" t="s">
        <v>193</v>
      </c>
      <c r="C47" s="8"/>
      <c r="D47" s="8" t="s">
        <v>185</v>
      </c>
      <c r="E47" s="51" t="s">
        <v>188</v>
      </c>
      <c r="F47" s="92"/>
      <c r="G47" s="92"/>
      <c r="H47" s="92"/>
      <c r="I47" s="92"/>
      <c r="J47" s="92">
        <v>29</v>
      </c>
      <c r="K47" s="92"/>
      <c r="L47" s="92"/>
    </row>
    <row r="48" spans="1:12" ht="51.75" hidden="1" customHeight="1" x14ac:dyDescent="0.25">
      <c r="A48" s="7"/>
      <c r="B48" s="7" t="s">
        <v>194</v>
      </c>
      <c r="C48" s="8" t="s">
        <v>582</v>
      </c>
      <c r="D48" s="8" t="s">
        <v>185</v>
      </c>
      <c r="E48" s="8" t="s">
        <v>188</v>
      </c>
      <c r="F48" s="6"/>
      <c r="G48" s="6"/>
      <c r="H48" s="92"/>
      <c r="I48" s="6">
        <v>30</v>
      </c>
      <c r="J48" s="6"/>
      <c r="K48" s="6"/>
      <c r="L48" s="6">
        <v>30</v>
      </c>
    </row>
    <row r="49" spans="1:12" ht="50.25" hidden="1" customHeight="1" x14ac:dyDescent="0.25">
      <c r="A49" s="7"/>
      <c r="B49" s="7" t="s">
        <v>196</v>
      </c>
      <c r="C49" s="8" t="s">
        <v>582</v>
      </c>
      <c r="D49" s="8" t="s">
        <v>185</v>
      </c>
      <c r="E49" s="8" t="s">
        <v>188</v>
      </c>
      <c r="F49" s="6"/>
      <c r="G49" s="6"/>
      <c r="H49" s="92"/>
      <c r="I49" s="6">
        <v>3</v>
      </c>
      <c r="J49" s="6">
        <v>3</v>
      </c>
      <c r="K49" s="6">
        <v>3</v>
      </c>
      <c r="L49" s="6">
        <v>6</v>
      </c>
    </row>
    <row r="50" spans="1:12" ht="57" customHeight="1" x14ac:dyDescent="0.25">
      <c r="A50" s="3">
        <v>8</v>
      </c>
      <c r="B50" s="193" t="s">
        <v>198</v>
      </c>
      <c r="C50" s="8" t="s">
        <v>582</v>
      </c>
      <c r="D50" s="12" t="s">
        <v>208</v>
      </c>
      <c r="E50" s="3" t="s">
        <v>189</v>
      </c>
      <c r="F50" s="3">
        <v>1.7999999999999999E-2</v>
      </c>
      <c r="G50" s="3" t="s">
        <v>7</v>
      </c>
      <c r="H50" s="6" t="s">
        <v>8</v>
      </c>
      <c r="I50" s="3" t="s">
        <v>9</v>
      </c>
      <c r="J50" s="3" t="s">
        <v>10</v>
      </c>
      <c r="K50" s="3" t="s">
        <v>11</v>
      </c>
      <c r="L50" s="3">
        <v>7.0999999999999994E-2</v>
      </c>
    </row>
    <row r="51" spans="1:12" s="59" customFormat="1" ht="60" x14ac:dyDescent="0.25">
      <c r="A51" s="62"/>
      <c r="B51" s="55" t="s">
        <v>720</v>
      </c>
      <c r="C51" s="51" t="s">
        <v>177</v>
      </c>
      <c r="D51" s="12" t="s">
        <v>208</v>
      </c>
      <c r="E51" s="380" t="s">
        <v>183</v>
      </c>
      <c r="F51" s="122"/>
      <c r="G51" s="122"/>
      <c r="H51" s="122">
        <v>0.5</v>
      </c>
      <c r="I51" s="122">
        <v>0.6</v>
      </c>
      <c r="J51" s="122">
        <v>0.8</v>
      </c>
      <c r="K51" s="122">
        <v>1</v>
      </c>
      <c r="L51" s="122">
        <v>1.5</v>
      </c>
    </row>
    <row r="52" spans="1:12" s="61" customFormat="1" ht="15" customHeight="1" x14ac:dyDescent="0.25">
      <c r="A52" s="195" t="s">
        <v>19</v>
      </c>
      <c r="B52" s="538" t="s">
        <v>696</v>
      </c>
      <c r="C52" s="538"/>
      <c r="D52" s="538"/>
      <c r="E52" s="538"/>
      <c r="F52" s="538"/>
      <c r="G52" s="538"/>
      <c r="H52" s="538"/>
      <c r="I52" s="538"/>
      <c r="J52" s="538"/>
      <c r="K52" s="538"/>
      <c r="L52" s="538"/>
    </row>
    <row r="53" spans="1:12" s="61" customFormat="1" ht="15" customHeight="1" x14ac:dyDescent="0.25">
      <c r="A53" s="236"/>
      <c r="B53" s="538" t="s">
        <v>697</v>
      </c>
      <c r="C53" s="538"/>
      <c r="D53" s="538"/>
      <c r="E53" s="538"/>
      <c r="F53" s="538"/>
      <c r="G53" s="538"/>
      <c r="H53" s="538"/>
      <c r="I53" s="538"/>
      <c r="J53" s="538"/>
      <c r="K53" s="538"/>
      <c r="L53" s="538"/>
    </row>
    <row r="54" spans="1:12" ht="45" hidden="1" x14ac:dyDescent="0.25">
      <c r="A54" s="7"/>
      <c r="B54" s="183" t="s">
        <v>721</v>
      </c>
      <c r="C54" s="8" t="s">
        <v>734</v>
      </c>
      <c r="D54" s="8" t="s">
        <v>185</v>
      </c>
      <c r="E54" s="6" t="s">
        <v>188</v>
      </c>
      <c r="F54" s="6"/>
      <c r="G54" s="6"/>
      <c r="H54" s="92"/>
      <c r="I54" s="6"/>
      <c r="J54" s="6">
        <v>1.5</v>
      </c>
      <c r="K54" s="6"/>
      <c r="L54" s="6"/>
    </row>
    <row r="55" spans="1:12" ht="60" hidden="1" x14ac:dyDescent="0.25">
      <c r="A55" s="7"/>
      <c r="B55" s="7" t="s">
        <v>735</v>
      </c>
      <c r="C55" s="8" t="s">
        <v>734</v>
      </c>
      <c r="D55" s="8" t="s">
        <v>185</v>
      </c>
      <c r="E55" s="6" t="s">
        <v>188</v>
      </c>
      <c r="F55" s="6"/>
      <c r="G55" s="6"/>
      <c r="H55" s="92"/>
      <c r="I55" s="6"/>
      <c r="J55" s="6"/>
      <c r="K55" s="6">
        <v>2.5</v>
      </c>
      <c r="L55" s="6"/>
    </row>
    <row r="56" spans="1:12" s="241" customFormat="1" ht="17.25" customHeight="1" x14ac:dyDescent="0.25">
      <c r="A56" s="338"/>
      <c r="B56" s="240" t="s">
        <v>176</v>
      </c>
      <c r="C56" s="240"/>
      <c r="D56" s="240"/>
      <c r="E56" s="240"/>
      <c r="F56" s="107">
        <f>F57+F58+F59</f>
        <v>0</v>
      </c>
      <c r="G56" s="107">
        <f t="shared" ref="G56:L56" si="5">G57+G58+G59</f>
        <v>0</v>
      </c>
      <c r="H56" s="107">
        <f t="shared" si="5"/>
        <v>0</v>
      </c>
      <c r="I56" s="107">
        <f t="shared" si="5"/>
        <v>133</v>
      </c>
      <c r="J56" s="107">
        <f t="shared" si="5"/>
        <v>48.5</v>
      </c>
      <c r="K56" s="107">
        <f t="shared" si="5"/>
        <v>5.5</v>
      </c>
      <c r="L56" s="107">
        <f t="shared" si="5"/>
        <v>36</v>
      </c>
    </row>
    <row r="57" spans="1:12" s="241" customFormat="1" ht="17.25" hidden="1" customHeight="1" x14ac:dyDescent="0.25">
      <c r="A57" s="338"/>
      <c r="B57" s="240" t="s">
        <v>37</v>
      </c>
      <c r="C57" s="240"/>
      <c r="D57" s="240"/>
      <c r="E57" s="240"/>
      <c r="F57" s="107"/>
      <c r="G57" s="107"/>
      <c r="H57" s="107"/>
      <c r="I57" s="107"/>
      <c r="J57" s="107"/>
      <c r="K57" s="107"/>
      <c r="L57" s="107"/>
    </row>
    <row r="58" spans="1:12" s="241" customFormat="1" ht="17.25" hidden="1" customHeight="1" x14ac:dyDescent="0.25">
      <c r="A58" s="338"/>
      <c r="B58" s="240" t="s">
        <v>175</v>
      </c>
      <c r="C58" s="240"/>
      <c r="D58" s="240"/>
      <c r="E58" s="240"/>
      <c r="F58" s="107">
        <f>F48+F49+F54+F55</f>
        <v>0</v>
      </c>
      <c r="G58" s="107">
        <f t="shared" ref="G58:L58" si="6">G48+G49+G54+G55</f>
        <v>0</v>
      </c>
      <c r="H58" s="107">
        <f t="shared" si="6"/>
        <v>0</v>
      </c>
      <c r="I58" s="107">
        <f t="shared" si="6"/>
        <v>33</v>
      </c>
      <c r="J58" s="107">
        <f t="shared" si="6"/>
        <v>4.5</v>
      </c>
      <c r="K58" s="107">
        <f t="shared" si="6"/>
        <v>5.5</v>
      </c>
      <c r="L58" s="107">
        <f t="shared" si="6"/>
        <v>36</v>
      </c>
    </row>
    <row r="59" spans="1:12" s="241" customFormat="1" ht="17.25" hidden="1" customHeight="1" x14ac:dyDescent="0.25">
      <c r="A59" s="338"/>
      <c r="B59" s="240" t="s">
        <v>732</v>
      </c>
      <c r="C59" s="240"/>
      <c r="D59" s="240"/>
      <c r="E59" s="240"/>
      <c r="F59" s="107">
        <f>F45+F46+F47</f>
        <v>0</v>
      </c>
      <c r="G59" s="107">
        <f t="shared" ref="G59:L59" si="7">G45+G46+G47</f>
        <v>0</v>
      </c>
      <c r="H59" s="107">
        <f t="shared" si="7"/>
        <v>0</v>
      </c>
      <c r="I59" s="107">
        <f t="shared" si="7"/>
        <v>100</v>
      </c>
      <c r="J59" s="107">
        <f t="shared" si="7"/>
        <v>44</v>
      </c>
      <c r="K59" s="107">
        <f t="shared" si="7"/>
        <v>0</v>
      </c>
      <c r="L59" s="107">
        <f t="shared" si="7"/>
        <v>0</v>
      </c>
    </row>
    <row r="60" spans="1:12" ht="105" x14ac:dyDescent="0.25">
      <c r="A60" s="3">
        <v>9</v>
      </c>
      <c r="B60" s="193" t="s">
        <v>722</v>
      </c>
      <c r="C60" s="3" t="s">
        <v>594</v>
      </c>
      <c r="D60" s="12" t="s">
        <v>208</v>
      </c>
      <c r="E60" s="12" t="s">
        <v>1</v>
      </c>
      <c r="F60" s="3">
        <v>49.4</v>
      </c>
      <c r="G60" s="3">
        <v>47.5</v>
      </c>
      <c r="H60" s="6">
        <v>45.7</v>
      </c>
      <c r="I60" s="3">
        <v>43.8</v>
      </c>
      <c r="J60" s="3">
        <v>41.9</v>
      </c>
      <c r="K60" s="85">
        <v>40</v>
      </c>
      <c r="L60" s="85"/>
    </row>
    <row r="61" spans="1:12" s="61" customFormat="1" ht="15" customHeight="1" x14ac:dyDescent="0.25">
      <c r="A61" s="195" t="s">
        <v>20</v>
      </c>
      <c r="B61" s="538" t="s">
        <v>698</v>
      </c>
      <c r="C61" s="538"/>
      <c r="D61" s="538"/>
      <c r="E61" s="538"/>
      <c r="F61" s="538"/>
      <c r="G61" s="538"/>
      <c r="H61" s="538"/>
      <c r="I61" s="538"/>
      <c r="J61" s="538"/>
      <c r="K61" s="538"/>
      <c r="L61" s="538"/>
    </row>
    <row r="62" spans="1:12" s="61" customFormat="1" ht="15" customHeight="1" x14ac:dyDescent="0.25">
      <c r="A62" s="236"/>
      <c r="B62" s="538" t="s">
        <v>699</v>
      </c>
      <c r="C62" s="538"/>
      <c r="D62" s="538"/>
      <c r="E62" s="538"/>
      <c r="F62" s="538"/>
      <c r="G62" s="538"/>
      <c r="H62" s="538"/>
      <c r="I62" s="538"/>
      <c r="J62" s="538"/>
      <c r="K62" s="538"/>
      <c r="L62" s="538"/>
    </row>
    <row r="63" spans="1:12" s="11" customFormat="1" ht="45" hidden="1" x14ac:dyDescent="0.25">
      <c r="A63" s="18"/>
      <c r="B63" s="183" t="s">
        <v>723</v>
      </c>
      <c r="C63" s="8" t="s">
        <v>724</v>
      </c>
      <c r="D63" s="8" t="s">
        <v>185</v>
      </c>
      <c r="E63" s="51" t="s">
        <v>583</v>
      </c>
      <c r="F63" s="92">
        <v>4</v>
      </c>
      <c r="G63" s="92">
        <v>4</v>
      </c>
      <c r="H63" s="92">
        <v>4</v>
      </c>
      <c r="I63" s="92">
        <v>4</v>
      </c>
      <c r="J63" s="92">
        <v>4</v>
      </c>
      <c r="K63" s="92">
        <v>4</v>
      </c>
      <c r="L63" s="92">
        <v>4</v>
      </c>
    </row>
    <row r="64" spans="1:12" s="61" customFormat="1" ht="15" customHeight="1" x14ac:dyDescent="0.25">
      <c r="A64" s="195" t="s">
        <v>21</v>
      </c>
      <c r="B64" s="496" t="s">
        <v>700</v>
      </c>
      <c r="C64" s="496"/>
      <c r="D64" s="496"/>
      <c r="E64" s="496"/>
      <c r="F64" s="496"/>
      <c r="G64" s="496"/>
      <c r="H64" s="496"/>
      <c r="I64" s="496"/>
      <c r="J64" s="496"/>
      <c r="K64" s="496"/>
      <c r="L64" s="496"/>
    </row>
    <row r="65" spans="1:16" s="61" customFormat="1" ht="15.75" customHeight="1" x14ac:dyDescent="0.25">
      <c r="A65" s="236"/>
      <c r="B65" s="496" t="s">
        <v>701</v>
      </c>
      <c r="C65" s="496"/>
      <c r="D65" s="496"/>
      <c r="E65" s="496"/>
      <c r="F65" s="496"/>
      <c r="G65" s="496"/>
      <c r="H65" s="496"/>
      <c r="I65" s="496"/>
      <c r="J65" s="496"/>
      <c r="K65" s="496"/>
      <c r="L65" s="496"/>
    </row>
    <row r="66" spans="1:16" ht="45" x14ac:dyDescent="0.25">
      <c r="A66" s="3">
        <v>10</v>
      </c>
      <c r="B66" s="193" t="s">
        <v>639</v>
      </c>
      <c r="C66" s="3" t="s">
        <v>211</v>
      </c>
      <c r="D66" s="8" t="s">
        <v>185</v>
      </c>
      <c r="E66" s="3" t="s">
        <v>35</v>
      </c>
      <c r="F66" s="3">
        <v>77.400000000000006</v>
      </c>
      <c r="G66" s="3">
        <v>80</v>
      </c>
      <c r="H66" s="6">
        <v>112</v>
      </c>
      <c r="I66" s="3">
        <v>112</v>
      </c>
      <c r="J66" s="3">
        <v>112</v>
      </c>
      <c r="K66" s="3">
        <v>112</v>
      </c>
      <c r="L66" s="3">
        <v>112</v>
      </c>
    </row>
    <row r="67" spans="1:16" s="63" customFormat="1" ht="30" x14ac:dyDescent="0.25">
      <c r="A67" s="68"/>
      <c r="B67" s="55" t="s">
        <v>720</v>
      </c>
      <c r="C67" s="3" t="s">
        <v>725</v>
      </c>
      <c r="D67" s="12" t="s">
        <v>208</v>
      </c>
      <c r="E67" s="12" t="s">
        <v>1</v>
      </c>
      <c r="F67" s="129"/>
      <c r="G67" s="87"/>
      <c r="H67" s="87">
        <v>0</v>
      </c>
      <c r="I67" s="87">
        <v>1</v>
      </c>
      <c r="J67" s="87">
        <v>1</v>
      </c>
      <c r="K67" s="87">
        <v>0</v>
      </c>
      <c r="L67" s="87">
        <v>2</v>
      </c>
    </row>
    <row r="68" spans="1:16" s="65" customFormat="1" ht="33.75" hidden="1" customHeight="1" x14ac:dyDescent="0.25">
      <c r="A68" s="187"/>
      <c r="B68" s="183" t="s">
        <v>202</v>
      </c>
      <c r="C68" s="3" t="s">
        <v>726</v>
      </c>
      <c r="D68" s="12" t="s">
        <v>208</v>
      </c>
      <c r="E68" s="3" t="s">
        <v>740</v>
      </c>
      <c r="F68" s="3">
        <v>8.6</v>
      </c>
      <c r="G68" s="3">
        <v>8.8000000000000007</v>
      </c>
      <c r="H68" s="6">
        <v>8.9</v>
      </c>
      <c r="I68" s="85">
        <v>9</v>
      </c>
      <c r="J68" s="85">
        <v>9.1</v>
      </c>
      <c r="K68" s="85">
        <v>9.5</v>
      </c>
      <c r="L68" s="85">
        <v>10</v>
      </c>
    </row>
    <row r="69" spans="1:16" ht="45" x14ac:dyDescent="0.25">
      <c r="A69" s="3">
        <v>10</v>
      </c>
      <c r="B69" s="193" t="s">
        <v>640</v>
      </c>
      <c r="C69" s="3" t="s">
        <v>211</v>
      </c>
      <c r="D69" s="8" t="s">
        <v>205</v>
      </c>
      <c r="E69" s="3" t="s">
        <v>35</v>
      </c>
      <c r="F69" s="82">
        <v>42.1</v>
      </c>
      <c r="G69" s="82">
        <v>42.7</v>
      </c>
      <c r="H69" s="6">
        <v>48</v>
      </c>
      <c r="I69" s="3">
        <v>49</v>
      </c>
      <c r="J69" s="3">
        <v>50</v>
      </c>
      <c r="K69" s="3">
        <v>51</v>
      </c>
      <c r="L69" s="3">
        <v>52</v>
      </c>
    </row>
    <row r="70" spans="1:16" s="59" customFormat="1" ht="23.25" customHeight="1" x14ac:dyDescent="0.25">
      <c r="A70" s="62"/>
      <c r="B70" s="55" t="s">
        <v>720</v>
      </c>
      <c r="C70" s="51"/>
      <c r="D70" s="51"/>
      <c r="E70" s="51"/>
      <c r="F70" s="132"/>
      <c r="G70" s="87"/>
      <c r="H70" s="87">
        <v>0</v>
      </c>
      <c r="I70" s="87">
        <v>0</v>
      </c>
      <c r="J70" s="87">
        <v>0</v>
      </c>
      <c r="K70" s="87">
        <v>1</v>
      </c>
      <c r="L70" s="87">
        <v>1</v>
      </c>
      <c r="P70" s="64"/>
    </row>
    <row r="71" spans="1:16" s="11" customFormat="1" ht="31.5" hidden="1" x14ac:dyDescent="0.25">
      <c r="A71" s="18"/>
      <c r="B71" s="183" t="s">
        <v>738</v>
      </c>
      <c r="C71" s="74" t="s">
        <v>212</v>
      </c>
      <c r="D71" s="3" t="s">
        <v>165</v>
      </c>
      <c r="E71" s="8" t="s">
        <v>166</v>
      </c>
      <c r="F71" s="74"/>
      <c r="G71" s="74"/>
      <c r="H71" s="74"/>
      <c r="I71" s="74"/>
      <c r="J71" s="74"/>
      <c r="K71" s="74"/>
      <c r="L71" s="134">
        <v>50</v>
      </c>
      <c r="M71" s="11" t="s">
        <v>145</v>
      </c>
    </row>
    <row r="72" spans="1:16" ht="47.25" hidden="1" x14ac:dyDescent="0.25">
      <c r="A72" s="7"/>
      <c r="B72" s="183" t="s">
        <v>737</v>
      </c>
      <c r="C72" s="74" t="s">
        <v>739</v>
      </c>
      <c r="D72" s="3" t="s">
        <v>165</v>
      </c>
      <c r="E72" s="8" t="s">
        <v>166</v>
      </c>
      <c r="F72" s="3"/>
      <c r="G72" s="3"/>
      <c r="H72" s="6"/>
      <c r="I72" s="6">
        <v>28</v>
      </c>
      <c r="J72" s="6"/>
      <c r="K72" s="6"/>
      <c r="L72" s="6"/>
    </row>
    <row r="73" spans="1:16" ht="45" x14ac:dyDescent="0.25">
      <c r="A73" s="7"/>
      <c r="B73" s="193" t="s">
        <v>641</v>
      </c>
      <c r="C73" s="3" t="s">
        <v>211</v>
      </c>
      <c r="D73" s="8" t="s">
        <v>205</v>
      </c>
      <c r="E73" s="3" t="s">
        <v>1</v>
      </c>
      <c r="F73" s="3">
        <v>100</v>
      </c>
      <c r="G73" s="3">
        <v>100</v>
      </c>
      <c r="H73" s="6">
        <v>100</v>
      </c>
      <c r="I73" s="3">
        <v>100</v>
      </c>
      <c r="J73" s="3">
        <v>100</v>
      </c>
      <c r="K73" s="3">
        <v>100</v>
      </c>
      <c r="L73" s="3">
        <v>100</v>
      </c>
    </row>
    <row r="74" spans="1:16" s="59" customFormat="1" x14ac:dyDescent="0.25">
      <c r="A74" s="62"/>
      <c r="B74" s="55" t="s">
        <v>720</v>
      </c>
      <c r="C74" s="51"/>
      <c r="D74" s="51"/>
      <c r="E74" s="51"/>
      <c r="F74" s="132"/>
      <c r="G74" s="87"/>
      <c r="H74" s="87">
        <v>0</v>
      </c>
      <c r="I74" s="87">
        <v>0</v>
      </c>
      <c r="J74" s="87">
        <v>0</v>
      </c>
      <c r="K74" s="87">
        <v>0</v>
      </c>
      <c r="L74" s="87">
        <v>1</v>
      </c>
      <c r="P74" s="64"/>
    </row>
    <row r="75" spans="1:16" s="11" customFormat="1" ht="47.25" hidden="1" x14ac:dyDescent="0.25">
      <c r="A75" s="18"/>
      <c r="B75" s="183" t="s">
        <v>213</v>
      </c>
      <c r="C75" s="74" t="s">
        <v>736</v>
      </c>
      <c r="D75" s="3" t="s">
        <v>165</v>
      </c>
      <c r="E75" s="8" t="s">
        <v>166</v>
      </c>
      <c r="F75" s="92"/>
      <c r="G75" s="92"/>
      <c r="H75" s="92"/>
      <c r="I75" s="108"/>
      <c r="J75" s="108"/>
      <c r="K75" s="108"/>
      <c r="L75" s="108">
        <v>15</v>
      </c>
    </row>
    <row r="76" spans="1:16" ht="59.25" x14ac:dyDescent="0.25">
      <c r="A76" s="7"/>
      <c r="B76" s="193" t="s">
        <v>642</v>
      </c>
      <c r="C76" s="3" t="s">
        <v>211</v>
      </c>
      <c r="D76" s="8" t="s">
        <v>205</v>
      </c>
      <c r="E76" s="3" t="s">
        <v>1</v>
      </c>
      <c r="F76" s="3">
        <v>89</v>
      </c>
      <c r="G76" s="3">
        <v>86</v>
      </c>
      <c r="H76" s="6">
        <v>100</v>
      </c>
      <c r="I76" s="3">
        <v>100</v>
      </c>
      <c r="J76" s="3">
        <v>100</v>
      </c>
      <c r="K76" s="3">
        <v>100</v>
      </c>
      <c r="L76" s="3">
        <v>100</v>
      </c>
    </row>
    <row r="77" spans="1:16" s="59" customFormat="1" x14ac:dyDescent="0.25">
      <c r="A77" s="62"/>
      <c r="B77" s="55" t="s">
        <v>720</v>
      </c>
      <c r="C77" s="51"/>
      <c r="D77" s="51"/>
      <c r="E77" s="51"/>
      <c r="F77" s="132"/>
      <c r="G77" s="87"/>
      <c r="H77" s="87">
        <v>0</v>
      </c>
      <c r="I77" s="87">
        <v>0</v>
      </c>
      <c r="J77" s="87">
        <v>0</v>
      </c>
      <c r="K77" s="87">
        <v>2</v>
      </c>
      <c r="L77" s="87">
        <v>0</v>
      </c>
      <c r="P77" s="64"/>
    </row>
    <row r="78" spans="1:16" s="11" customFormat="1" ht="47.25" hidden="1" x14ac:dyDescent="0.25">
      <c r="A78" s="18"/>
      <c r="B78" s="183" t="s">
        <v>741</v>
      </c>
      <c r="C78" s="74" t="s">
        <v>736</v>
      </c>
      <c r="D78" s="3" t="s">
        <v>165</v>
      </c>
      <c r="E78" s="8" t="s">
        <v>166</v>
      </c>
      <c r="F78" s="92"/>
      <c r="G78" s="92"/>
      <c r="H78" s="92"/>
      <c r="I78" s="108"/>
      <c r="J78" s="108"/>
      <c r="K78" s="108">
        <v>15</v>
      </c>
      <c r="L78" s="108"/>
    </row>
    <row r="79" spans="1:16" s="241" customFormat="1" ht="17.25" customHeight="1" x14ac:dyDescent="0.25">
      <c r="A79" s="338"/>
      <c r="B79" s="240" t="s">
        <v>176</v>
      </c>
      <c r="C79" s="240"/>
      <c r="D79" s="240"/>
      <c r="E79" s="240"/>
      <c r="F79" s="107">
        <f>F80+F81+F82</f>
        <v>0</v>
      </c>
      <c r="G79" s="107">
        <f t="shared" ref="G79:L79" si="8">G80+G81+G82</f>
        <v>0</v>
      </c>
      <c r="H79" s="107">
        <f t="shared" si="8"/>
        <v>0</v>
      </c>
      <c r="I79" s="107">
        <f t="shared" si="8"/>
        <v>28</v>
      </c>
      <c r="J79" s="107">
        <f t="shared" si="8"/>
        <v>0</v>
      </c>
      <c r="K79" s="107">
        <f t="shared" si="8"/>
        <v>15</v>
      </c>
      <c r="L79" s="107">
        <f t="shared" si="8"/>
        <v>65</v>
      </c>
    </row>
    <row r="80" spans="1:16" s="241" customFormat="1" ht="17.25" hidden="1" customHeight="1" x14ac:dyDescent="0.25">
      <c r="A80" s="338"/>
      <c r="B80" s="240" t="s">
        <v>37</v>
      </c>
      <c r="C80" s="240"/>
      <c r="D80" s="240"/>
      <c r="E80" s="240"/>
      <c r="F80" s="107"/>
      <c r="G80" s="107"/>
      <c r="H80" s="107"/>
      <c r="I80" s="107"/>
      <c r="J80" s="107"/>
      <c r="K80" s="107"/>
      <c r="L80" s="107"/>
    </row>
    <row r="81" spans="1:12" s="241" customFormat="1" ht="17.25" hidden="1" customHeight="1" x14ac:dyDescent="0.25">
      <c r="A81" s="338"/>
      <c r="B81" s="240" t="s">
        <v>175</v>
      </c>
      <c r="C81" s="240"/>
      <c r="D81" s="240"/>
      <c r="E81" s="240"/>
      <c r="F81" s="107"/>
      <c r="G81" s="107"/>
      <c r="H81" s="107"/>
      <c r="I81" s="107"/>
      <c r="J81" s="107"/>
      <c r="K81" s="107"/>
      <c r="L81" s="107"/>
    </row>
    <row r="82" spans="1:12" s="241" customFormat="1" ht="17.25" hidden="1" customHeight="1" x14ac:dyDescent="0.25">
      <c r="A82" s="338"/>
      <c r="B82" s="240" t="s">
        <v>732</v>
      </c>
      <c r="C82" s="240"/>
      <c r="D82" s="240"/>
      <c r="E82" s="240"/>
      <c r="F82" s="107">
        <f>F71+F72+F75+F78</f>
        <v>0</v>
      </c>
      <c r="G82" s="107">
        <f t="shared" ref="G82:L82" si="9">G71+G72+G75+G78</f>
        <v>0</v>
      </c>
      <c r="H82" s="107">
        <f t="shared" si="9"/>
        <v>0</v>
      </c>
      <c r="I82" s="107">
        <f t="shared" si="9"/>
        <v>28</v>
      </c>
      <c r="J82" s="107">
        <f t="shared" si="9"/>
        <v>0</v>
      </c>
      <c r="K82" s="107">
        <f t="shared" si="9"/>
        <v>15</v>
      </c>
      <c r="L82" s="107">
        <f t="shared" si="9"/>
        <v>65</v>
      </c>
    </row>
    <row r="83" spans="1:12" s="61" customFormat="1" ht="15" customHeight="1" x14ac:dyDescent="0.25">
      <c r="A83" s="195" t="s">
        <v>22</v>
      </c>
      <c r="B83" s="538" t="s">
        <v>214</v>
      </c>
      <c r="C83" s="538"/>
      <c r="D83" s="538"/>
      <c r="E83" s="538"/>
      <c r="F83" s="538"/>
      <c r="G83" s="538"/>
      <c r="H83" s="538"/>
      <c r="I83" s="538"/>
      <c r="J83" s="538"/>
      <c r="K83" s="538"/>
      <c r="L83" s="538"/>
    </row>
    <row r="84" spans="1:12" s="61" customFormat="1" ht="15" customHeight="1" x14ac:dyDescent="0.25">
      <c r="A84" s="236"/>
      <c r="B84" s="538" t="s">
        <v>215</v>
      </c>
      <c r="C84" s="538"/>
      <c r="D84" s="538"/>
      <c r="E84" s="538"/>
      <c r="F84" s="538"/>
      <c r="G84" s="538"/>
      <c r="H84" s="538"/>
      <c r="I84" s="538"/>
      <c r="J84" s="538"/>
      <c r="K84" s="538"/>
      <c r="L84" s="538"/>
    </row>
    <row r="85" spans="1:12" s="14" customFormat="1" ht="15" hidden="1" customHeight="1" x14ac:dyDescent="0.25">
      <c r="A85" s="555" t="s">
        <v>691</v>
      </c>
      <c r="B85" s="555"/>
      <c r="C85" s="555"/>
      <c r="D85" s="555"/>
      <c r="E85" s="555"/>
      <c r="F85" s="555"/>
      <c r="G85" s="555"/>
      <c r="H85" s="555"/>
      <c r="I85" s="555"/>
      <c r="J85" s="555"/>
      <c r="K85" s="555"/>
      <c r="L85" s="555"/>
    </row>
    <row r="86" spans="1:12" s="11" customFormat="1" ht="21" hidden="1" customHeight="1" x14ac:dyDescent="0.25">
      <c r="A86" s="416"/>
      <c r="B86" s="497" t="s">
        <v>644</v>
      </c>
      <c r="C86" s="420" t="s">
        <v>646</v>
      </c>
      <c r="D86" s="420" t="s">
        <v>185</v>
      </c>
      <c r="E86" s="8" t="s">
        <v>236</v>
      </c>
      <c r="F86" s="92"/>
      <c r="G86" s="92"/>
      <c r="H86" s="113"/>
      <c r="I86" s="92"/>
      <c r="J86" s="113">
        <v>1</v>
      </c>
      <c r="K86" s="92"/>
      <c r="L86" s="381"/>
    </row>
    <row r="87" spans="1:12" s="11" customFormat="1" ht="21" hidden="1" customHeight="1" x14ac:dyDescent="0.25">
      <c r="A87" s="416"/>
      <c r="B87" s="497"/>
      <c r="C87" s="420"/>
      <c r="D87" s="420"/>
      <c r="E87" s="420" t="s">
        <v>166</v>
      </c>
      <c r="F87" s="546"/>
      <c r="G87" s="546"/>
      <c r="H87" s="553"/>
      <c r="I87" s="546">
        <v>1000</v>
      </c>
      <c r="J87" s="546">
        <v>1578</v>
      </c>
      <c r="K87" s="546"/>
      <c r="L87" s="554"/>
    </row>
    <row r="88" spans="1:12" s="11" customFormat="1" ht="21" hidden="1" customHeight="1" x14ac:dyDescent="0.25">
      <c r="A88" s="416"/>
      <c r="B88" s="497"/>
      <c r="C88" s="420"/>
      <c r="D88" s="420"/>
      <c r="E88" s="420"/>
      <c r="F88" s="546"/>
      <c r="G88" s="546"/>
      <c r="H88" s="553"/>
      <c r="I88" s="546"/>
      <c r="J88" s="546"/>
      <c r="K88" s="546"/>
      <c r="L88" s="554"/>
    </row>
    <row r="89" spans="1:12" s="11" customFormat="1" ht="21" hidden="1" customHeight="1" x14ac:dyDescent="0.25">
      <c r="A89" s="416"/>
      <c r="B89" s="497" t="s">
        <v>742</v>
      </c>
      <c r="C89" s="420" t="s">
        <v>646</v>
      </c>
      <c r="D89" s="420" t="s">
        <v>185</v>
      </c>
      <c r="E89" s="8" t="s">
        <v>236</v>
      </c>
      <c r="F89" s="92"/>
      <c r="G89" s="92"/>
      <c r="H89" s="113"/>
      <c r="I89" s="92"/>
      <c r="J89" s="113">
        <v>1</v>
      </c>
      <c r="K89" s="92"/>
      <c r="L89" s="381"/>
    </row>
    <row r="90" spans="1:12" s="11" customFormat="1" ht="21" hidden="1" customHeight="1" x14ac:dyDescent="0.25">
      <c r="A90" s="416"/>
      <c r="B90" s="497"/>
      <c r="C90" s="420"/>
      <c r="D90" s="420"/>
      <c r="E90" s="420" t="s">
        <v>166</v>
      </c>
      <c r="F90" s="546"/>
      <c r="G90" s="546"/>
      <c r="H90" s="553"/>
      <c r="I90" s="546">
        <v>4166.7</v>
      </c>
      <c r="J90" s="546">
        <v>4216.8999999999996</v>
      </c>
      <c r="K90" s="546"/>
      <c r="L90" s="554"/>
    </row>
    <row r="91" spans="1:12" s="11" customFormat="1" ht="21" hidden="1" customHeight="1" x14ac:dyDescent="0.25">
      <c r="A91" s="416"/>
      <c r="B91" s="497"/>
      <c r="C91" s="420"/>
      <c r="D91" s="420"/>
      <c r="E91" s="420"/>
      <c r="F91" s="546"/>
      <c r="G91" s="546"/>
      <c r="H91" s="553"/>
      <c r="I91" s="546"/>
      <c r="J91" s="546"/>
      <c r="K91" s="546"/>
      <c r="L91" s="554"/>
    </row>
    <row r="92" spans="1:12" s="11" customFormat="1" ht="21" hidden="1" customHeight="1" x14ac:dyDescent="0.25">
      <c r="A92" s="416"/>
      <c r="B92" s="497" t="s">
        <v>645</v>
      </c>
      <c r="C92" s="420" t="s">
        <v>646</v>
      </c>
      <c r="D92" s="420" t="s">
        <v>185</v>
      </c>
      <c r="E92" s="8" t="s">
        <v>236</v>
      </c>
      <c r="F92" s="92"/>
      <c r="G92" s="92"/>
      <c r="H92" s="113"/>
      <c r="I92" s="113">
        <v>1</v>
      </c>
      <c r="J92" s="113"/>
      <c r="K92" s="92"/>
      <c r="L92" s="381"/>
    </row>
    <row r="93" spans="1:12" s="11" customFormat="1" ht="21" hidden="1" customHeight="1" x14ac:dyDescent="0.25">
      <c r="A93" s="416"/>
      <c r="B93" s="497"/>
      <c r="C93" s="420"/>
      <c r="D93" s="420"/>
      <c r="E93" s="420" t="s">
        <v>166</v>
      </c>
      <c r="F93" s="546"/>
      <c r="G93" s="546"/>
      <c r="H93" s="553"/>
      <c r="I93" s="546">
        <v>1632.7</v>
      </c>
      <c r="J93" s="546"/>
      <c r="K93" s="546"/>
      <c r="L93" s="554"/>
    </row>
    <row r="94" spans="1:12" s="11" customFormat="1" ht="21" hidden="1" customHeight="1" x14ac:dyDescent="0.25">
      <c r="A94" s="416"/>
      <c r="B94" s="497"/>
      <c r="C94" s="420"/>
      <c r="D94" s="420"/>
      <c r="E94" s="420"/>
      <c r="F94" s="546"/>
      <c r="G94" s="546"/>
      <c r="H94" s="553"/>
      <c r="I94" s="546"/>
      <c r="J94" s="546"/>
      <c r="K94" s="546"/>
      <c r="L94" s="554"/>
    </row>
    <row r="95" spans="1:12" s="61" customFormat="1" ht="15" customHeight="1" x14ac:dyDescent="0.25">
      <c r="A95" s="195" t="s">
        <v>23</v>
      </c>
      <c r="B95" s="538" t="s">
        <v>214</v>
      </c>
      <c r="C95" s="538"/>
      <c r="D95" s="538"/>
      <c r="E95" s="538"/>
      <c r="F95" s="538"/>
      <c r="G95" s="538"/>
      <c r="H95" s="538"/>
      <c r="I95" s="538"/>
      <c r="J95" s="538"/>
      <c r="K95" s="538"/>
      <c r="L95" s="538"/>
    </row>
    <row r="96" spans="1:12" s="61" customFormat="1" ht="15" customHeight="1" x14ac:dyDescent="0.25">
      <c r="A96" s="236"/>
      <c r="B96" s="538" t="s">
        <v>217</v>
      </c>
      <c r="C96" s="538"/>
      <c r="D96" s="538"/>
      <c r="E96" s="538"/>
      <c r="F96" s="538"/>
      <c r="G96" s="538"/>
      <c r="H96" s="538"/>
      <c r="I96" s="538"/>
      <c r="J96" s="538"/>
      <c r="K96" s="538"/>
      <c r="L96" s="538"/>
    </row>
    <row r="97" spans="1:12" s="76" customFormat="1" ht="36.75" hidden="1" customHeight="1" x14ac:dyDescent="0.25">
      <c r="A97" s="8"/>
      <c r="B97" s="183" t="s">
        <v>218</v>
      </c>
      <c r="C97" s="8"/>
      <c r="D97" s="8"/>
      <c r="E97" s="51"/>
      <c r="F97" s="92"/>
      <c r="G97" s="92"/>
      <c r="H97" s="92"/>
      <c r="I97" s="92"/>
      <c r="J97" s="92">
        <v>70.2</v>
      </c>
      <c r="K97" s="92">
        <v>31.7</v>
      </c>
      <c r="L97" s="92">
        <v>24.5</v>
      </c>
    </row>
    <row r="98" spans="1:12" s="241" customFormat="1" ht="17.25" customHeight="1" x14ac:dyDescent="0.25">
      <c r="A98" s="338"/>
      <c r="B98" s="240" t="s">
        <v>176</v>
      </c>
      <c r="C98" s="240"/>
      <c r="D98" s="240"/>
      <c r="E98" s="240"/>
      <c r="F98" s="107">
        <f>F99+F100+F101</f>
        <v>0</v>
      </c>
      <c r="G98" s="107">
        <f t="shared" ref="G98:L98" si="10">G99+G100+G101</f>
        <v>0</v>
      </c>
      <c r="H98" s="107">
        <f t="shared" si="10"/>
        <v>0</v>
      </c>
      <c r="I98" s="107">
        <f t="shared" si="10"/>
        <v>6799.4</v>
      </c>
      <c r="J98" s="107">
        <f>J99+J100+J101</f>
        <v>5865.0999999999995</v>
      </c>
      <c r="K98" s="107">
        <f t="shared" si="10"/>
        <v>31.7</v>
      </c>
      <c r="L98" s="107">
        <f t="shared" si="10"/>
        <v>24.5</v>
      </c>
    </row>
    <row r="99" spans="1:12" s="241" customFormat="1" ht="17.25" hidden="1" customHeight="1" x14ac:dyDescent="0.25">
      <c r="A99" s="338"/>
      <c r="B99" s="240" t="s">
        <v>37</v>
      </c>
      <c r="C99" s="240"/>
      <c r="D99" s="240"/>
      <c r="E99" s="240"/>
      <c r="F99" s="107"/>
      <c r="G99" s="107"/>
      <c r="H99" s="107"/>
      <c r="I99" s="107"/>
      <c r="J99" s="107"/>
      <c r="K99" s="107"/>
      <c r="L99" s="107"/>
    </row>
    <row r="100" spans="1:12" s="241" customFormat="1" ht="17.25" hidden="1" customHeight="1" x14ac:dyDescent="0.25">
      <c r="A100" s="338"/>
      <c r="B100" s="240" t="s">
        <v>175</v>
      </c>
      <c r="C100" s="240"/>
      <c r="D100" s="240"/>
      <c r="E100" s="240"/>
      <c r="F100" s="107"/>
      <c r="G100" s="107"/>
      <c r="H100" s="107"/>
      <c r="I100" s="107"/>
      <c r="J100" s="107"/>
      <c r="K100" s="107"/>
      <c r="L100" s="107"/>
    </row>
    <row r="101" spans="1:12" s="241" customFormat="1" ht="17.25" hidden="1" customHeight="1" x14ac:dyDescent="0.25">
      <c r="A101" s="338"/>
      <c r="B101" s="240" t="s">
        <v>732</v>
      </c>
      <c r="C101" s="240"/>
      <c r="D101" s="240"/>
      <c r="E101" s="240"/>
      <c r="F101" s="107">
        <f>F87+F90+F93+F97</f>
        <v>0</v>
      </c>
      <c r="G101" s="107">
        <f>G87+G90+G93+G97</f>
        <v>0</v>
      </c>
      <c r="H101" s="107">
        <f>H87+H90+H93+H97</f>
        <v>0</v>
      </c>
      <c r="I101" s="107">
        <f>I87+I90+I93+I97</f>
        <v>6799.4</v>
      </c>
      <c r="J101" s="107">
        <f>J87+J90+J97+J93</f>
        <v>5865.0999999999995</v>
      </c>
      <c r="K101" s="107">
        <f>K87+K90+K93+K97</f>
        <v>31.7</v>
      </c>
      <c r="L101" s="107">
        <f>L87+L90+L93+L97</f>
        <v>24.5</v>
      </c>
    </row>
    <row r="102" spans="1:12" ht="15" customHeight="1" x14ac:dyDescent="0.25">
      <c r="A102" s="551" t="s">
        <v>238</v>
      </c>
      <c r="B102" s="551"/>
      <c r="C102" s="551"/>
      <c r="D102" s="551"/>
      <c r="E102" s="551"/>
      <c r="F102" s="551"/>
      <c r="G102" s="551"/>
      <c r="H102" s="551"/>
      <c r="I102" s="551"/>
      <c r="J102" s="551"/>
      <c r="K102" s="551"/>
      <c r="L102" s="551"/>
    </row>
    <row r="103" spans="1:12" ht="45" customHeight="1" x14ac:dyDescent="0.25">
      <c r="A103" s="3">
        <v>13</v>
      </c>
      <c r="B103" s="184" t="s">
        <v>219</v>
      </c>
      <c r="C103" s="3" t="s">
        <v>220</v>
      </c>
      <c r="D103" s="12" t="s">
        <v>208</v>
      </c>
      <c r="E103" s="12" t="s">
        <v>35</v>
      </c>
      <c r="F103" s="85">
        <v>24.5</v>
      </c>
      <c r="G103" s="85">
        <v>24.4</v>
      </c>
      <c r="H103" s="6">
        <v>25.2</v>
      </c>
      <c r="I103" s="85">
        <v>26.1</v>
      </c>
      <c r="J103" s="85">
        <v>27</v>
      </c>
      <c r="K103" s="85">
        <v>27.8</v>
      </c>
      <c r="L103" s="85">
        <v>28</v>
      </c>
    </row>
    <row r="104" spans="1:12" s="14" customFormat="1" ht="94.5" hidden="1" customHeight="1" x14ac:dyDescent="0.25">
      <c r="A104" s="7"/>
      <c r="B104" s="186" t="s">
        <v>63</v>
      </c>
      <c r="C104" s="40" t="s">
        <v>72</v>
      </c>
      <c r="D104" s="12" t="s">
        <v>64</v>
      </c>
      <c r="E104" s="12" t="s">
        <v>38</v>
      </c>
      <c r="F104" s="70"/>
      <c r="G104" s="70"/>
      <c r="H104" s="6">
        <v>3</v>
      </c>
      <c r="I104" s="3">
        <v>4</v>
      </c>
      <c r="J104" s="3">
        <v>5</v>
      </c>
      <c r="K104" s="3">
        <v>6</v>
      </c>
      <c r="L104" s="3">
        <v>7</v>
      </c>
    </row>
    <row r="105" spans="1:12" s="14" customFormat="1" ht="57" hidden="1" customHeight="1" x14ac:dyDescent="0.25">
      <c r="A105" s="7"/>
      <c r="B105" s="186" t="s">
        <v>67</v>
      </c>
      <c r="C105" s="12" t="s">
        <v>73</v>
      </c>
      <c r="D105" s="12" t="s">
        <v>68</v>
      </c>
      <c r="E105" s="12" t="s">
        <v>38</v>
      </c>
      <c r="F105" s="3">
        <v>630</v>
      </c>
      <c r="G105" s="3">
        <v>75</v>
      </c>
      <c r="H105" s="6">
        <v>90</v>
      </c>
      <c r="I105" s="3">
        <v>95</v>
      </c>
      <c r="J105" s="3">
        <v>100</v>
      </c>
      <c r="K105" s="3">
        <v>105</v>
      </c>
      <c r="L105" s="3">
        <v>110</v>
      </c>
    </row>
    <row r="106" spans="1:12" s="14" customFormat="1" ht="56.25" hidden="1" customHeight="1" x14ac:dyDescent="0.25">
      <c r="A106" s="7"/>
      <c r="B106" s="382" t="s">
        <v>69</v>
      </c>
      <c r="C106" s="12" t="s">
        <v>74</v>
      </c>
      <c r="D106" s="12" t="s">
        <v>64</v>
      </c>
      <c r="E106" s="12" t="s">
        <v>38</v>
      </c>
      <c r="F106" s="3">
        <v>8</v>
      </c>
      <c r="G106" s="3">
        <v>11</v>
      </c>
      <c r="H106" s="6">
        <v>13</v>
      </c>
      <c r="I106" s="3">
        <v>14</v>
      </c>
      <c r="J106" s="3">
        <v>15</v>
      </c>
      <c r="K106" s="3">
        <v>16</v>
      </c>
      <c r="L106" s="3">
        <v>17</v>
      </c>
    </row>
    <row r="107" spans="1:12" ht="45.75" customHeight="1" x14ac:dyDescent="0.25">
      <c r="A107" s="3">
        <v>14</v>
      </c>
      <c r="B107" s="193" t="s">
        <v>221</v>
      </c>
      <c r="C107" s="3" t="s">
        <v>220</v>
      </c>
      <c r="D107" s="12" t="s">
        <v>208</v>
      </c>
      <c r="E107" s="12" t="s">
        <v>35</v>
      </c>
      <c r="F107" s="3">
        <v>8</v>
      </c>
      <c r="G107" s="3">
        <v>8.8000000000000007</v>
      </c>
      <c r="H107" s="6">
        <v>9.6999999999999993</v>
      </c>
      <c r="I107" s="85">
        <v>11.2</v>
      </c>
      <c r="J107" s="85">
        <v>11.5</v>
      </c>
      <c r="K107" s="85">
        <v>11.7</v>
      </c>
      <c r="L107" s="85">
        <v>11.9</v>
      </c>
    </row>
    <row r="108" spans="1:12" s="61" customFormat="1" ht="15" customHeight="1" x14ac:dyDescent="0.25">
      <c r="A108" s="197" t="s">
        <v>24</v>
      </c>
      <c r="B108" s="538" t="s">
        <v>222</v>
      </c>
      <c r="C108" s="538"/>
      <c r="D108" s="538"/>
      <c r="E108" s="538"/>
      <c r="F108" s="538"/>
      <c r="G108" s="538"/>
      <c r="H108" s="538"/>
      <c r="I108" s="538"/>
      <c r="J108" s="538"/>
      <c r="K108" s="538"/>
      <c r="L108" s="538"/>
    </row>
    <row r="109" spans="1:12" s="61" customFormat="1" ht="15" customHeight="1" x14ac:dyDescent="0.25">
      <c r="A109" s="198"/>
      <c r="B109" s="538" t="s">
        <v>223</v>
      </c>
      <c r="C109" s="538"/>
      <c r="D109" s="538"/>
      <c r="E109" s="538"/>
      <c r="F109" s="538"/>
      <c r="G109" s="538"/>
      <c r="H109" s="538"/>
      <c r="I109" s="538"/>
      <c r="J109" s="538"/>
      <c r="K109" s="538"/>
      <c r="L109" s="538"/>
    </row>
    <row r="110" spans="1:12" s="11" customFormat="1" ht="60" x14ac:dyDescent="0.25">
      <c r="A110" s="18"/>
      <c r="B110" s="183" t="s">
        <v>224</v>
      </c>
      <c r="C110" s="8" t="s">
        <v>744</v>
      </c>
      <c r="D110" s="12" t="s">
        <v>208</v>
      </c>
      <c r="E110" s="8" t="s">
        <v>166</v>
      </c>
      <c r="F110" s="92">
        <v>19132</v>
      </c>
      <c r="G110" s="92">
        <v>9779</v>
      </c>
      <c r="H110" s="199">
        <v>20046.95</v>
      </c>
      <c r="I110" s="92">
        <v>22452.6</v>
      </c>
      <c r="J110" s="92">
        <v>25146.9</v>
      </c>
      <c r="K110" s="92">
        <v>28416</v>
      </c>
      <c r="L110" s="92">
        <v>32110.1</v>
      </c>
    </row>
    <row r="111" spans="1:12" s="11" customFormat="1" ht="45" hidden="1" x14ac:dyDescent="0.25">
      <c r="A111" s="18"/>
      <c r="B111" s="183" t="s">
        <v>226</v>
      </c>
      <c r="C111" s="8" t="s">
        <v>745</v>
      </c>
      <c r="D111" s="3" t="s">
        <v>185</v>
      </c>
      <c r="E111" s="8" t="s">
        <v>166</v>
      </c>
      <c r="F111" s="92"/>
      <c r="G111" s="92"/>
      <c r="H111" s="92"/>
      <c r="I111" s="92"/>
      <c r="J111" s="92"/>
      <c r="K111" s="92">
        <v>10</v>
      </c>
      <c r="L111" s="92"/>
    </row>
    <row r="112" spans="1:12" s="11" customFormat="1" ht="33" hidden="1" customHeight="1" x14ac:dyDescent="0.25">
      <c r="A112" s="18"/>
      <c r="B112" s="183" t="s">
        <v>227</v>
      </c>
      <c r="C112" s="8" t="s">
        <v>746</v>
      </c>
      <c r="D112" s="3" t="s">
        <v>185</v>
      </c>
      <c r="E112" s="8" t="s">
        <v>166</v>
      </c>
      <c r="F112" s="92"/>
      <c r="G112" s="92"/>
      <c r="H112" s="92"/>
      <c r="I112" s="92"/>
      <c r="J112" s="92"/>
      <c r="K112" s="92"/>
      <c r="L112" s="92">
        <v>10</v>
      </c>
    </row>
    <row r="113" spans="1:13" ht="47.25" customHeight="1" x14ac:dyDescent="0.25">
      <c r="A113" s="3">
        <v>15</v>
      </c>
      <c r="B113" s="193" t="s">
        <v>743</v>
      </c>
      <c r="C113" s="3" t="s">
        <v>228</v>
      </c>
      <c r="D113" s="12" t="s">
        <v>208</v>
      </c>
      <c r="E113" s="12" t="s">
        <v>225</v>
      </c>
      <c r="F113" s="85">
        <v>768.2</v>
      </c>
      <c r="G113" s="85" t="s">
        <v>144</v>
      </c>
      <c r="H113" s="6">
        <v>1256.3</v>
      </c>
      <c r="I113" s="85">
        <v>1542</v>
      </c>
      <c r="J113" s="85">
        <v>1901.4</v>
      </c>
      <c r="K113" s="85">
        <v>2333</v>
      </c>
      <c r="L113" s="85">
        <v>2710.6</v>
      </c>
    </row>
    <row r="114" spans="1:13" s="59" customFormat="1" ht="60" x14ac:dyDescent="0.25">
      <c r="A114" s="62"/>
      <c r="B114" s="55" t="s">
        <v>720</v>
      </c>
      <c r="C114" s="51" t="s">
        <v>747</v>
      </c>
      <c r="D114" s="12" t="s">
        <v>208</v>
      </c>
      <c r="E114" s="12" t="s">
        <v>225</v>
      </c>
      <c r="F114" s="122"/>
      <c r="G114" s="122"/>
      <c r="H114" s="122">
        <v>27.1</v>
      </c>
      <c r="I114" s="122">
        <v>71.400000000000006</v>
      </c>
      <c r="J114" s="122">
        <v>88.6</v>
      </c>
      <c r="K114" s="122">
        <v>107.8</v>
      </c>
      <c r="L114" s="122">
        <v>107</v>
      </c>
    </row>
    <row r="115" spans="1:13" ht="71.25" customHeight="1" x14ac:dyDescent="0.25">
      <c r="A115" s="3">
        <v>16</v>
      </c>
      <c r="B115" s="193" t="s">
        <v>628</v>
      </c>
      <c r="C115" s="3" t="s">
        <v>230</v>
      </c>
      <c r="D115" s="12" t="s">
        <v>208</v>
      </c>
      <c r="E115" s="3" t="s">
        <v>225</v>
      </c>
      <c r="F115" s="85">
        <v>50.9</v>
      </c>
      <c r="G115" s="85">
        <v>234.3</v>
      </c>
      <c r="H115" s="6">
        <v>288.89999999999998</v>
      </c>
      <c r="I115" s="85">
        <v>385.5</v>
      </c>
      <c r="J115" s="85">
        <v>513.4</v>
      </c>
      <c r="K115" s="85">
        <v>699.9</v>
      </c>
      <c r="L115" s="85">
        <v>813.2</v>
      </c>
    </row>
    <row r="116" spans="1:13" s="59" customFormat="1" ht="60" x14ac:dyDescent="0.25">
      <c r="A116" s="62"/>
      <c r="B116" s="55" t="s">
        <v>720</v>
      </c>
      <c r="C116" s="51" t="s">
        <v>747</v>
      </c>
      <c r="D116" s="12" t="s">
        <v>208</v>
      </c>
      <c r="E116" s="3" t="s">
        <v>225</v>
      </c>
      <c r="F116" s="200"/>
      <c r="G116" s="200"/>
      <c r="H116" s="200">
        <v>0.6</v>
      </c>
      <c r="I116" s="200">
        <v>0.75</v>
      </c>
      <c r="J116" s="200">
        <v>1</v>
      </c>
      <c r="K116" s="200">
        <v>1.3</v>
      </c>
      <c r="L116" s="200">
        <v>1.6</v>
      </c>
    </row>
    <row r="117" spans="1:13" ht="98.25" customHeight="1" x14ac:dyDescent="0.25">
      <c r="A117" s="3">
        <v>17</v>
      </c>
      <c r="B117" s="193" t="s">
        <v>239</v>
      </c>
      <c r="C117" s="3" t="s">
        <v>232</v>
      </c>
      <c r="D117" s="12" t="s">
        <v>233</v>
      </c>
      <c r="E117" s="12" t="s">
        <v>178</v>
      </c>
      <c r="F117" s="12">
        <v>571.79999999999995</v>
      </c>
      <c r="G117" s="202">
        <v>2475</v>
      </c>
      <c r="H117" s="203" t="s">
        <v>597</v>
      </c>
      <c r="I117" s="12" t="s">
        <v>598</v>
      </c>
      <c r="J117" s="12" t="s">
        <v>599</v>
      </c>
      <c r="K117" s="12" t="s">
        <v>600</v>
      </c>
      <c r="L117" s="202">
        <v>2532</v>
      </c>
    </row>
    <row r="118" spans="1:13" s="61" customFormat="1" ht="15" customHeight="1" x14ac:dyDescent="0.25">
      <c r="A118" s="197" t="s">
        <v>31</v>
      </c>
      <c r="B118" s="538" t="s">
        <v>234</v>
      </c>
      <c r="C118" s="538"/>
      <c r="D118" s="538"/>
      <c r="E118" s="538"/>
      <c r="F118" s="538"/>
      <c r="G118" s="538"/>
      <c r="H118" s="538"/>
      <c r="I118" s="538"/>
      <c r="J118" s="538"/>
      <c r="K118" s="538"/>
      <c r="L118" s="538"/>
    </row>
    <row r="119" spans="1:13" s="61" customFormat="1" ht="15" customHeight="1" x14ac:dyDescent="0.25">
      <c r="A119" s="198"/>
      <c r="B119" s="538" t="s">
        <v>235</v>
      </c>
      <c r="C119" s="538"/>
      <c r="D119" s="538"/>
      <c r="E119" s="538"/>
      <c r="F119" s="538"/>
      <c r="G119" s="538"/>
      <c r="H119" s="538"/>
      <c r="I119" s="538"/>
      <c r="J119" s="538"/>
      <c r="K119" s="538"/>
      <c r="L119" s="538"/>
    </row>
    <row r="120" spans="1:13" ht="47.25" customHeight="1" x14ac:dyDescent="0.25">
      <c r="A120" s="351"/>
      <c r="B120" s="183" t="s">
        <v>704</v>
      </c>
      <c r="C120" s="3"/>
      <c r="D120" s="3" t="s">
        <v>185</v>
      </c>
      <c r="E120" s="3" t="s">
        <v>236</v>
      </c>
      <c r="F120" s="6"/>
      <c r="G120" s="6"/>
      <c r="H120" s="98">
        <v>4</v>
      </c>
      <c r="I120" s="98">
        <v>2</v>
      </c>
      <c r="J120" s="98">
        <v>2</v>
      </c>
      <c r="K120" s="98">
        <v>2</v>
      </c>
      <c r="L120" s="98">
        <v>2</v>
      </c>
    </row>
    <row r="121" spans="1:13" ht="75" hidden="1" x14ac:dyDescent="0.25">
      <c r="A121" s="351"/>
      <c r="B121" s="183" t="s">
        <v>703</v>
      </c>
      <c r="C121" s="3" t="s">
        <v>752</v>
      </c>
      <c r="D121" s="3" t="s">
        <v>185</v>
      </c>
      <c r="E121" s="3" t="s">
        <v>166</v>
      </c>
      <c r="F121" s="6">
        <v>47.2</v>
      </c>
      <c r="G121" s="6">
        <v>82.5</v>
      </c>
      <c r="H121" s="6">
        <v>48.1</v>
      </c>
      <c r="I121" s="6">
        <v>50</v>
      </c>
      <c r="J121" s="6">
        <v>50</v>
      </c>
      <c r="K121" s="6">
        <v>60</v>
      </c>
      <c r="L121" s="6">
        <v>60</v>
      </c>
      <c r="M121" s="76"/>
    </row>
    <row r="122" spans="1:13" ht="47.25" hidden="1" customHeight="1" x14ac:dyDescent="0.25">
      <c r="A122" s="350"/>
      <c r="B122" s="183" t="s">
        <v>748</v>
      </c>
      <c r="C122" s="3" t="s">
        <v>240</v>
      </c>
      <c r="D122" s="3" t="s">
        <v>241</v>
      </c>
      <c r="E122" s="3" t="s">
        <v>236</v>
      </c>
      <c r="F122" s="98">
        <v>0</v>
      </c>
      <c r="G122" s="98">
        <v>0</v>
      </c>
      <c r="H122" s="98">
        <v>0</v>
      </c>
      <c r="I122" s="98">
        <v>0</v>
      </c>
      <c r="J122" s="98">
        <v>1</v>
      </c>
      <c r="K122" s="98">
        <v>1</v>
      </c>
      <c r="L122" s="98">
        <v>0</v>
      </c>
    </row>
    <row r="123" spans="1:13" s="11" customFormat="1" ht="33.75" hidden="1" customHeight="1" x14ac:dyDescent="0.25">
      <c r="A123" s="18"/>
      <c r="B123" s="183" t="s">
        <v>749</v>
      </c>
      <c r="C123" s="74" t="s">
        <v>229</v>
      </c>
      <c r="D123" s="3" t="s">
        <v>165</v>
      </c>
      <c r="E123" s="74" t="s">
        <v>166</v>
      </c>
      <c r="F123" s="92"/>
      <c r="G123" s="92"/>
      <c r="H123" s="92"/>
      <c r="I123" s="108"/>
      <c r="J123" s="108">
        <v>320</v>
      </c>
      <c r="K123" s="108"/>
      <c r="L123" s="108"/>
    </row>
    <row r="124" spans="1:13" s="11" customFormat="1" ht="36" hidden="1" customHeight="1" x14ac:dyDescent="0.25">
      <c r="A124" s="18"/>
      <c r="B124" s="183" t="s">
        <v>750</v>
      </c>
      <c r="C124" s="74" t="s">
        <v>231</v>
      </c>
      <c r="D124" s="3" t="s">
        <v>165</v>
      </c>
      <c r="E124" s="74" t="s">
        <v>166</v>
      </c>
      <c r="F124" s="92"/>
      <c r="G124" s="92"/>
      <c r="H124" s="92"/>
      <c r="I124" s="108"/>
      <c r="J124" s="108"/>
      <c r="K124" s="92">
        <v>275</v>
      </c>
      <c r="L124" s="92"/>
    </row>
    <row r="125" spans="1:13" s="11" customFormat="1" ht="31.5" hidden="1" x14ac:dyDescent="0.25">
      <c r="A125" s="18"/>
      <c r="B125" s="183" t="s">
        <v>751</v>
      </c>
      <c r="C125" s="74" t="s">
        <v>231</v>
      </c>
      <c r="D125" s="3" t="s">
        <v>165</v>
      </c>
      <c r="E125" s="74" t="s">
        <v>166</v>
      </c>
      <c r="F125" s="92"/>
      <c r="G125" s="92"/>
      <c r="H125" s="92"/>
      <c r="I125" s="108"/>
      <c r="J125" s="108"/>
      <c r="K125" s="92"/>
      <c r="L125" s="92">
        <v>275</v>
      </c>
    </row>
    <row r="126" spans="1:13" s="237" customFormat="1" ht="21.75" customHeight="1" x14ac:dyDescent="0.25">
      <c r="A126" s="335"/>
      <c r="B126" s="240" t="s">
        <v>176</v>
      </c>
      <c r="C126" s="337"/>
      <c r="D126" s="337"/>
      <c r="E126" s="337"/>
      <c r="F126" s="107">
        <f>F127+F128+F129</f>
        <v>47.2</v>
      </c>
      <c r="G126" s="107">
        <f t="shared" ref="G126:K126" si="11">G127+G128+G129</f>
        <v>82.5</v>
      </c>
      <c r="H126" s="107">
        <f t="shared" si="11"/>
        <v>48.1</v>
      </c>
      <c r="I126" s="107">
        <f t="shared" si="11"/>
        <v>50</v>
      </c>
      <c r="J126" s="107">
        <f t="shared" si="11"/>
        <v>370</v>
      </c>
      <c r="K126" s="107">
        <f t="shared" si="11"/>
        <v>345</v>
      </c>
      <c r="L126" s="107">
        <f>L127+L128+L129</f>
        <v>345</v>
      </c>
    </row>
    <row r="127" spans="1:13" s="241" customFormat="1" ht="17.25" hidden="1" customHeight="1" x14ac:dyDescent="0.25">
      <c r="A127" s="338"/>
      <c r="B127" s="240" t="s">
        <v>37</v>
      </c>
      <c r="C127" s="240"/>
      <c r="D127" s="240"/>
      <c r="E127" s="240"/>
      <c r="F127" s="107">
        <f>F121</f>
        <v>47.2</v>
      </c>
      <c r="G127" s="107">
        <f t="shared" ref="G127:L127" si="12">G121</f>
        <v>82.5</v>
      </c>
      <c r="H127" s="107">
        <f t="shared" si="12"/>
        <v>48.1</v>
      </c>
      <c r="I127" s="107">
        <f t="shared" si="12"/>
        <v>50</v>
      </c>
      <c r="J127" s="107">
        <f t="shared" si="12"/>
        <v>50</v>
      </c>
      <c r="K127" s="107">
        <f t="shared" si="12"/>
        <v>60</v>
      </c>
      <c r="L127" s="107">
        <f t="shared" si="12"/>
        <v>60</v>
      </c>
    </row>
    <row r="128" spans="1:13" s="241" customFormat="1" ht="17.25" hidden="1" customHeight="1" x14ac:dyDescent="0.25">
      <c r="A128" s="338"/>
      <c r="B128" s="240" t="s">
        <v>175</v>
      </c>
      <c r="C128" s="240"/>
      <c r="D128" s="240"/>
      <c r="E128" s="240"/>
      <c r="F128" s="107"/>
      <c r="G128" s="107"/>
      <c r="H128" s="107"/>
      <c r="I128" s="107"/>
      <c r="J128" s="107"/>
      <c r="K128" s="107"/>
      <c r="L128" s="107"/>
    </row>
    <row r="129" spans="1:12" s="241" customFormat="1" ht="17.25" hidden="1" customHeight="1" x14ac:dyDescent="0.25">
      <c r="A129" s="338"/>
      <c r="B129" s="240" t="s">
        <v>732</v>
      </c>
      <c r="C129" s="240"/>
      <c r="D129" s="240"/>
      <c r="E129" s="240"/>
      <c r="F129" s="107">
        <f>F125+F124+F123+F112+F111</f>
        <v>0</v>
      </c>
      <c r="G129" s="107">
        <f t="shared" ref="G129:L129" si="13">G125+G124+G123+G112+G111</f>
        <v>0</v>
      </c>
      <c r="H129" s="107">
        <f t="shared" si="13"/>
        <v>0</v>
      </c>
      <c r="I129" s="107">
        <f>I125+I124+I123+I112+I111</f>
        <v>0</v>
      </c>
      <c r="J129" s="107">
        <f t="shared" si="13"/>
        <v>320</v>
      </c>
      <c r="K129" s="107">
        <f t="shared" si="13"/>
        <v>285</v>
      </c>
      <c r="L129" s="107">
        <f t="shared" si="13"/>
        <v>285</v>
      </c>
    </row>
    <row r="130" spans="1:12" s="61" customFormat="1" ht="15" customHeight="1" x14ac:dyDescent="0.25">
      <c r="A130" s="195" t="s">
        <v>754</v>
      </c>
      <c r="B130" s="538" t="s">
        <v>756</v>
      </c>
      <c r="C130" s="538"/>
      <c r="D130" s="538"/>
      <c r="E130" s="538"/>
      <c r="F130" s="538"/>
      <c r="G130" s="538"/>
      <c r="H130" s="538"/>
      <c r="I130" s="538"/>
      <c r="J130" s="538"/>
      <c r="K130" s="538"/>
      <c r="L130" s="538"/>
    </row>
    <row r="131" spans="1:12" s="61" customFormat="1" ht="15" customHeight="1" x14ac:dyDescent="0.25">
      <c r="A131" s="236"/>
      <c r="B131" s="538" t="s">
        <v>757</v>
      </c>
      <c r="C131" s="538"/>
      <c r="D131" s="538"/>
      <c r="E131" s="538"/>
      <c r="F131" s="538"/>
      <c r="G131" s="538"/>
      <c r="H131" s="538"/>
      <c r="I131" s="538"/>
      <c r="J131" s="538"/>
      <c r="K131" s="538"/>
      <c r="L131" s="538"/>
    </row>
    <row r="132" spans="1:12" s="14" customFormat="1" ht="90" hidden="1" x14ac:dyDescent="0.25">
      <c r="A132" s="363"/>
      <c r="B132" s="186" t="s">
        <v>755</v>
      </c>
      <c r="C132" s="12" t="s">
        <v>758</v>
      </c>
      <c r="D132" s="12" t="s">
        <v>185</v>
      </c>
      <c r="E132" s="12" t="s">
        <v>237</v>
      </c>
      <c r="F132" s="82">
        <v>1</v>
      </c>
      <c r="G132" s="82">
        <v>1</v>
      </c>
      <c r="H132" s="82">
        <v>1</v>
      </c>
      <c r="I132" s="82">
        <v>1</v>
      </c>
      <c r="J132" s="82">
        <v>1</v>
      </c>
      <c r="K132" s="82">
        <v>1</v>
      </c>
      <c r="L132" s="82">
        <v>1</v>
      </c>
    </row>
    <row r="133" spans="1:12" ht="65.25" customHeight="1" x14ac:dyDescent="0.25">
      <c r="A133" s="3">
        <v>20</v>
      </c>
      <c r="B133" s="193" t="s">
        <v>690</v>
      </c>
      <c r="C133" s="3" t="s">
        <v>684</v>
      </c>
      <c r="D133" s="3" t="s">
        <v>683</v>
      </c>
      <c r="E133" s="3" t="s">
        <v>682</v>
      </c>
      <c r="F133" s="119">
        <v>0.39</v>
      </c>
      <c r="G133" s="119">
        <v>0.51</v>
      </c>
      <c r="H133" s="341">
        <v>0.63</v>
      </c>
      <c r="I133" s="119">
        <v>0.76</v>
      </c>
      <c r="J133" s="119">
        <v>0.88</v>
      </c>
      <c r="K133" s="119">
        <v>1</v>
      </c>
      <c r="L133" s="119" t="s">
        <v>33</v>
      </c>
    </row>
    <row r="134" spans="1:12" s="61" customFormat="1" ht="15" customHeight="1" x14ac:dyDescent="0.25">
      <c r="A134" s="195" t="s">
        <v>648</v>
      </c>
      <c r="B134" s="538" t="s">
        <v>673</v>
      </c>
      <c r="C134" s="538"/>
      <c r="D134" s="538"/>
      <c r="E134" s="538"/>
      <c r="F134" s="538"/>
      <c r="G134" s="538"/>
      <c r="H134" s="538"/>
      <c r="I134" s="538"/>
      <c r="J134" s="538"/>
      <c r="K134" s="538"/>
      <c r="L134" s="538"/>
    </row>
    <row r="135" spans="1:12" s="61" customFormat="1" ht="15" customHeight="1" x14ac:dyDescent="0.25">
      <c r="A135" s="236"/>
      <c r="B135" s="538" t="s">
        <v>674</v>
      </c>
      <c r="C135" s="538"/>
      <c r="D135" s="538"/>
      <c r="E135" s="538"/>
      <c r="F135" s="538"/>
      <c r="G135" s="538"/>
      <c r="H135" s="538"/>
      <c r="I135" s="538"/>
      <c r="J135" s="538"/>
      <c r="K135" s="538"/>
      <c r="L135" s="538"/>
    </row>
    <row r="136" spans="1:12" s="11" customFormat="1" ht="36.75" hidden="1" customHeight="1" x14ac:dyDescent="0.25">
      <c r="A136" s="366"/>
      <c r="B136" s="183" t="s">
        <v>760</v>
      </c>
      <c r="C136" s="8" t="s">
        <v>661</v>
      </c>
      <c r="D136" s="8" t="s">
        <v>185</v>
      </c>
      <c r="E136" s="8" t="s">
        <v>166</v>
      </c>
      <c r="F136" s="92">
        <f t="shared" ref="F136:L136" si="14">SUM(F137:F147)</f>
        <v>1074.037</v>
      </c>
      <c r="G136" s="92">
        <f t="shared" si="14"/>
        <v>1197.6320000000001</v>
      </c>
      <c r="H136" s="92">
        <f t="shared" si="14"/>
        <v>1132.934</v>
      </c>
      <c r="I136" s="92">
        <f t="shared" si="14"/>
        <v>1141.10502</v>
      </c>
      <c r="J136" s="92">
        <f t="shared" si="14"/>
        <v>1147.9381705999999</v>
      </c>
      <c r="K136" s="92">
        <f t="shared" si="14"/>
        <v>1181.4353157180001</v>
      </c>
      <c r="L136" s="92">
        <f t="shared" si="14"/>
        <v>1183.69837518954</v>
      </c>
    </row>
    <row r="137" spans="1:12" s="306" customFormat="1" ht="39" hidden="1" customHeight="1" x14ac:dyDescent="0.25">
      <c r="A137" s="325"/>
      <c r="B137" s="379" t="s">
        <v>653</v>
      </c>
      <c r="C137" s="304" t="s">
        <v>671</v>
      </c>
      <c r="D137" s="304" t="s">
        <v>185</v>
      </c>
      <c r="E137" s="304" t="s">
        <v>166</v>
      </c>
      <c r="F137" s="305">
        <v>142.19999999999999</v>
      </c>
      <c r="G137" s="305">
        <v>119.2</v>
      </c>
      <c r="H137" s="305">
        <v>83.2</v>
      </c>
      <c r="I137" s="305">
        <v>83.2</v>
      </c>
      <c r="J137" s="305">
        <v>83.2</v>
      </c>
      <c r="K137" s="305">
        <v>85.7</v>
      </c>
      <c r="L137" s="305">
        <v>85.7</v>
      </c>
    </row>
    <row r="138" spans="1:12" s="306" customFormat="1" ht="30" hidden="1" customHeight="1" x14ac:dyDescent="0.25">
      <c r="A138" s="309"/>
      <c r="B138" s="309" t="s">
        <v>654</v>
      </c>
      <c r="C138" s="304" t="s">
        <v>685</v>
      </c>
      <c r="D138" s="304" t="s">
        <v>185</v>
      </c>
      <c r="E138" s="304" t="s">
        <v>166</v>
      </c>
      <c r="F138" s="305">
        <v>40.299999999999997</v>
      </c>
      <c r="G138" s="305">
        <v>49.8</v>
      </c>
      <c r="H138" s="305">
        <v>43.6</v>
      </c>
      <c r="I138" s="305">
        <v>43.6</v>
      </c>
      <c r="J138" s="312">
        <v>45.1</v>
      </c>
      <c r="K138" s="305">
        <v>46.4</v>
      </c>
      <c r="L138" s="305">
        <v>46.4</v>
      </c>
    </row>
    <row r="139" spans="1:12" s="306" customFormat="1" ht="36.75" hidden="1" customHeight="1" x14ac:dyDescent="0.25">
      <c r="A139" s="304"/>
      <c r="B139" s="328" t="s">
        <v>655</v>
      </c>
      <c r="C139" s="304" t="s">
        <v>665</v>
      </c>
      <c r="D139" s="304" t="s">
        <v>185</v>
      </c>
      <c r="E139" s="304" t="s">
        <v>166</v>
      </c>
      <c r="F139" s="329">
        <v>52.3</v>
      </c>
      <c r="G139" s="329">
        <v>116.1</v>
      </c>
      <c r="H139" s="329">
        <v>130</v>
      </c>
      <c r="I139" s="329">
        <v>130</v>
      </c>
      <c r="J139" s="329">
        <v>130</v>
      </c>
      <c r="K139" s="329">
        <v>133.9</v>
      </c>
      <c r="L139" s="329">
        <v>133.9</v>
      </c>
    </row>
    <row r="140" spans="1:12" s="323" customFormat="1" ht="32.25" hidden="1" customHeight="1" x14ac:dyDescent="0.25">
      <c r="A140" s="330"/>
      <c r="B140" s="379" t="s">
        <v>664</v>
      </c>
      <c r="C140" s="304" t="s">
        <v>666</v>
      </c>
      <c r="D140" s="304" t="s">
        <v>185</v>
      </c>
      <c r="E140" s="304" t="s">
        <v>166</v>
      </c>
      <c r="F140" s="332">
        <v>27.937000000000001</v>
      </c>
      <c r="G140" s="332">
        <v>32.031999999999996</v>
      </c>
      <c r="H140" s="332">
        <v>69.034000000000006</v>
      </c>
      <c r="I140" s="332">
        <f>H140*1.03</f>
        <v>71.10502000000001</v>
      </c>
      <c r="J140" s="332">
        <f>I140*1.03</f>
        <v>73.238170600000018</v>
      </c>
      <c r="K140" s="332">
        <f>J140*1.03</f>
        <v>75.435315718000027</v>
      </c>
      <c r="L140" s="332">
        <f>K140*1.03</f>
        <v>77.69837518954003</v>
      </c>
    </row>
    <row r="141" spans="1:12" s="306" customFormat="1" ht="30.75" hidden="1" customHeight="1" x14ac:dyDescent="0.25">
      <c r="A141" s="309"/>
      <c r="B141" s="310" t="s">
        <v>656</v>
      </c>
      <c r="C141" s="304" t="s">
        <v>667</v>
      </c>
      <c r="D141" s="304" t="s">
        <v>185</v>
      </c>
      <c r="E141" s="304" t="s">
        <v>166</v>
      </c>
      <c r="F141" s="305">
        <v>99.8</v>
      </c>
      <c r="G141" s="305">
        <v>113.8</v>
      </c>
      <c r="H141" s="305">
        <v>97.9</v>
      </c>
      <c r="I141" s="305">
        <v>99.5</v>
      </c>
      <c r="J141" s="305">
        <v>99.5</v>
      </c>
      <c r="K141" s="305">
        <v>102.5</v>
      </c>
      <c r="L141" s="305">
        <v>102.5</v>
      </c>
    </row>
    <row r="142" spans="1:12" s="306" customFormat="1" ht="33.75" hidden="1" customHeight="1" x14ac:dyDescent="0.25">
      <c r="A142" s="324"/>
      <c r="B142" s="310" t="s">
        <v>686</v>
      </c>
      <c r="C142" s="304" t="s">
        <v>687</v>
      </c>
      <c r="D142" s="304" t="s">
        <v>185</v>
      </c>
      <c r="E142" s="304" t="s">
        <v>166</v>
      </c>
      <c r="F142" s="305">
        <v>185</v>
      </c>
      <c r="G142" s="305">
        <v>154.1</v>
      </c>
      <c r="H142" s="305">
        <v>116.8</v>
      </c>
      <c r="I142" s="305">
        <v>119.3</v>
      </c>
      <c r="J142" s="305">
        <v>119.3</v>
      </c>
      <c r="K142" s="305">
        <v>122.9</v>
      </c>
      <c r="L142" s="305">
        <v>122.9</v>
      </c>
    </row>
    <row r="143" spans="1:12" s="306" customFormat="1" ht="36" hidden="1" customHeight="1" x14ac:dyDescent="0.25">
      <c r="A143" s="309"/>
      <c r="B143" s="310" t="s">
        <v>657</v>
      </c>
      <c r="C143" s="304" t="s">
        <v>668</v>
      </c>
      <c r="D143" s="304" t="s">
        <v>185</v>
      </c>
      <c r="E143" s="304" t="s">
        <v>166</v>
      </c>
      <c r="F143" s="305">
        <v>50.9</v>
      </c>
      <c r="G143" s="305">
        <v>67.2</v>
      </c>
      <c r="H143" s="305">
        <v>52.5</v>
      </c>
      <c r="I143" s="305">
        <v>52.5</v>
      </c>
      <c r="J143" s="305">
        <v>53.5</v>
      </c>
      <c r="K143" s="305">
        <v>55.1</v>
      </c>
      <c r="L143" s="305">
        <v>55.1</v>
      </c>
    </row>
    <row r="144" spans="1:12" s="346" customFormat="1" ht="36.75" hidden="1" customHeight="1" x14ac:dyDescent="0.25">
      <c r="A144" s="304"/>
      <c r="B144" s="310" t="s">
        <v>688</v>
      </c>
      <c r="C144" s="304" t="s">
        <v>689</v>
      </c>
      <c r="D144" s="304" t="s">
        <v>185</v>
      </c>
      <c r="E144" s="304" t="s">
        <v>166</v>
      </c>
      <c r="F144" s="305">
        <v>24.1</v>
      </c>
      <c r="G144" s="305">
        <v>38.700000000000003</v>
      </c>
      <c r="H144" s="305">
        <v>35.9</v>
      </c>
      <c r="I144" s="305">
        <v>35.9</v>
      </c>
      <c r="J144" s="305">
        <v>36.9</v>
      </c>
      <c r="K144" s="305">
        <v>37</v>
      </c>
      <c r="L144" s="305">
        <v>37</v>
      </c>
    </row>
    <row r="145" spans="1:17" s="323" customFormat="1" ht="39" hidden="1" customHeight="1" x14ac:dyDescent="0.25">
      <c r="A145" s="319"/>
      <c r="B145" s="310" t="s">
        <v>658</v>
      </c>
      <c r="C145" s="304" t="s">
        <v>672</v>
      </c>
      <c r="D145" s="304" t="s">
        <v>185</v>
      </c>
      <c r="E145" s="304" t="s">
        <v>166</v>
      </c>
      <c r="F145" s="305">
        <v>94.2</v>
      </c>
      <c r="G145" s="305">
        <v>133.6</v>
      </c>
      <c r="H145" s="305">
        <v>101.5</v>
      </c>
      <c r="I145" s="305">
        <v>101.5</v>
      </c>
      <c r="J145" s="305">
        <v>102</v>
      </c>
      <c r="K145" s="305">
        <v>105.1</v>
      </c>
      <c r="L145" s="305">
        <v>105.1</v>
      </c>
    </row>
    <row r="146" spans="1:17" s="323" customFormat="1" ht="39" hidden="1" customHeight="1" x14ac:dyDescent="0.25">
      <c r="A146" s="319"/>
      <c r="B146" s="310" t="s">
        <v>659</v>
      </c>
      <c r="C146" s="304" t="s">
        <v>669</v>
      </c>
      <c r="D146" s="304" t="s">
        <v>185</v>
      </c>
      <c r="E146" s="304" t="s">
        <v>166</v>
      </c>
      <c r="F146" s="305">
        <v>55.4</v>
      </c>
      <c r="G146" s="305">
        <v>58.3</v>
      </c>
      <c r="H146" s="305">
        <v>63.4</v>
      </c>
      <c r="I146" s="305">
        <v>61.5</v>
      </c>
      <c r="J146" s="305">
        <v>62</v>
      </c>
      <c r="K146" s="305">
        <v>63.9</v>
      </c>
      <c r="L146" s="305">
        <v>63.9</v>
      </c>
    </row>
    <row r="147" spans="1:17" s="323" customFormat="1" ht="39" hidden="1" customHeight="1" x14ac:dyDescent="0.25">
      <c r="A147" s="319"/>
      <c r="B147" s="310" t="s">
        <v>660</v>
      </c>
      <c r="C147" s="304" t="s">
        <v>670</v>
      </c>
      <c r="D147" s="304" t="s">
        <v>185</v>
      </c>
      <c r="E147" s="304" t="s">
        <v>166</v>
      </c>
      <c r="F147" s="305">
        <v>301.89999999999998</v>
      </c>
      <c r="G147" s="305">
        <v>314.8</v>
      </c>
      <c r="H147" s="305">
        <v>339.1</v>
      </c>
      <c r="I147" s="305">
        <v>343</v>
      </c>
      <c r="J147" s="305">
        <v>343.2</v>
      </c>
      <c r="K147" s="305">
        <v>353.5</v>
      </c>
      <c r="L147" s="305">
        <v>353.5</v>
      </c>
    </row>
    <row r="148" spans="1:17" s="61" customFormat="1" ht="31.5" customHeight="1" x14ac:dyDescent="0.25">
      <c r="A148" s="236"/>
      <c r="B148" s="433" t="s">
        <v>675</v>
      </c>
      <c r="C148" s="433"/>
      <c r="D148" s="433"/>
      <c r="E148" s="433"/>
      <c r="F148" s="433"/>
      <c r="G148" s="433"/>
      <c r="H148" s="433"/>
      <c r="I148" s="433"/>
      <c r="J148" s="433"/>
      <c r="K148" s="433"/>
      <c r="L148" s="433"/>
    </row>
    <row r="149" spans="1:17" ht="32.25" hidden="1" customHeight="1" x14ac:dyDescent="0.25">
      <c r="A149" s="401"/>
      <c r="B149" s="399" t="s">
        <v>677</v>
      </c>
      <c r="C149" s="404" t="s">
        <v>676</v>
      </c>
      <c r="D149" s="404" t="s">
        <v>185</v>
      </c>
      <c r="E149" s="3" t="s">
        <v>650</v>
      </c>
      <c r="F149" s="92">
        <v>300</v>
      </c>
      <c r="G149" s="92">
        <v>9687</v>
      </c>
      <c r="H149" s="92">
        <v>9375</v>
      </c>
      <c r="I149" s="92">
        <v>9656.2000000000007</v>
      </c>
      <c r="J149" s="92">
        <v>9945.9</v>
      </c>
      <c r="K149" s="92">
        <v>9945.9</v>
      </c>
      <c r="L149" s="92">
        <v>9945.9</v>
      </c>
      <c r="M149" s="342"/>
      <c r="N149" s="342"/>
      <c r="O149" s="342"/>
      <c r="P149" s="342"/>
      <c r="Q149" s="342"/>
    </row>
    <row r="150" spans="1:17" ht="28.5" hidden="1" customHeight="1" x14ac:dyDescent="0.25">
      <c r="A150" s="402"/>
      <c r="B150" s="403"/>
      <c r="C150" s="404"/>
      <c r="D150" s="404"/>
      <c r="E150" s="3" t="s">
        <v>166</v>
      </c>
      <c r="F150" s="92">
        <v>16.5</v>
      </c>
      <c r="G150" s="92">
        <v>14.3</v>
      </c>
      <c r="H150" s="92">
        <v>16.5</v>
      </c>
      <c r="I150" s="92">
        <v>22.8</v>
      </c>
      <c r="J150" s="92">
        <v>24.3</v>
      </c>
      <c r="K150" s="92">
        <v>24.3</v>
      </c>
      <c r="L150" s="92">
        <v>24.3</v>
      </c>
      <c r="M150" s="343"/>
      <c r="N150" s="343"/>
      <c r="O150" s="343"/>
    </row>
    <row r="151" spans="1:17" ht="21" hidden="1" customHeight="1" x14ac:dyDescent="0.25">
      <c r="A151" s="401"/>
      <c r="B151" s="399" t="s">
        <v>678</v>
      </c>
      <c r="C151" s="404" t="s">
        <v>676</v>
      </c>
      <c r="D151" s="404" t="s">
        <v>185</v>
      </c>
      <c r="E151" s="3" t="s">
        <v>651</v>
      </c>
      <c r="F151" s="361">
        <v>0</v>
      </c>
      <c r="G151" s="362">
        <v>38461</v>
      </c>
      <c r="H151" s="362">
        <v>76923</v>
      </c>
      <c r="I151" s="362">
        <v>79230.7</v>
      </c>
      <c r="J151" s="362">
        <v>79230.7</v>
      </c>
      <c r="K151" s="362">
        <v>79230.7</v>
      </c>
      <c r="L151" s="362">
        <v>79230.7</v>
      </c>
    </row>
    <row r="152" spans="1:17" ht="42" hidden="1" customHeight="1" x14ac:dyDescent="0.25">
      <c r="A152" s="402"/>
      <c r="B152" s="403"/>
      <c r="C152" s="404"/>
      <c r="D152" s="404"/>
      <c r="E152" s="3" t="s">
        <v>166</v>
      </c>
      <c r="F152" s="6">
        <v>0</v>
      </c>
      <c r="G152" s="6">
        <v>1.4</v>
      </c>
      <c r="H152" s="6">
        <v>1.5</v>
      </c>
      <c r="I152" s="6">
        <v>1.5</v>
      </c>
      <c r="J152" s="6">
        <v>1.5</v>
      </c>
      <c r="K152" s="6">
        <v>1.5</v>
      </c>
      <c r="L152" s="6">
        <v>1.5</v>
      </c>
    </row>
    <row r="153" spans="1:17" ht="31.5" hidden="1" customHeight="1" x14ac:dyDescent="0.25">
      <c r="A153" s="401"/>
      <c r="B153" s="399" t="s">
        <v>679</v>
      </c>
      <c r="C153" s="404" t="s">
        <v>676</v>
      </c>
      <c r="D153" s="404" t="s">
        <v>185</v>
      </c>
      <c r="E153" s="3" t="s">
        <v>652</v>
      </c>
      <c r="F153" s="98">
        <v>0</v>
      </c>
      <c r="G153" s="6">
        <v>57.1</v>
      </c>
      <c r="H153" s="6">
        <v>58.8</v>
      </c>
      <c r="I153" s="6">
        <v>58.8</v>
      </c>
      <c r="J153" s="6">
        <v>58.8</v>
      </c>
      <c r="K153" s="6">
        <v>58.8</v>
      </c>
      <c r="L153" s="6">
        <v>58.8</v>
      </c>
    </row>
    <row r="154" spans="1:17" ht="34.5" hidden="1" customHeight="1" x14ac:dyDescent="0.25">
      <c r="A154" s="402"/>
      <c r="B154" s="403"/>
      <c r="C154" s="404"/>
      <c r="D154" s="404"/>
      <c r="E154" s="3" t="s">
        <v>166</v>
      </c>
      <c r="F154" s="6">
        <v>3.5</v>
      </c>
      <c r="G154" s="6">
        <v>12</v>
      </c>
      <c r="H154" s="6">
        <v>4</v>
      </c>
      <c r="I154" s="6">
        <v>4</v>
      </c>
      <c r="J154" s="6">
        <v>4</v>
      </c>
      <c r="K154" s="6">
        <v>4</v>
      </c>
      <c r="L154" s="6">
        <v>4</v>
      </c>
    </row>
    <row r="155" spans="1:17" s="241" customFormat="1" ht="17.25" customHeight="1" x14ac:dyDescent="0.25">
      <c r="A155" s="334"/>
      <c r="B155" s="264" t="s">
        <v>176</v>
      </c>
      <c r="C155" s="240"/>
      <c r="D155" s="240"/>
      <c r="E155" s="240"/>
      <c r="F155" s="339">
        <f>F156+F157+F158</f>
        <v>1094.037</v>
      </c>
      <c r="G155" s="339">
        <f t="shared" ref="G155:L155" si="15">G156+G157+G158</f>
        <v>1226.3320000000001</v>
      </c>
      <c r="H155" s="339">
        <f t="shared" si="15"/>
        <v>1156.934</v>
      </c>
      <c r="I155" s="339">
        <f t="shared" si="15"/>
        <v>1172.4050199999999</v>
      </c>
      <c r="J155" s="339">
        <f t="shared" si="15"/>
        <v>1181.7381705999999</v>
      </c>
      <c r="K155" s="339">
        <f t="shared" si="15"/>
        <v>1216.235315718</v>
      </c>
      <c r="L155" s="339">
        <f t="shared" si="15"/>
        <v>1219.49837518954</v>
      </c>
    </row>
    <row r="156" spans="1:17" s="241" customFormat="1" ht="17.25" hidden="1" customHeight="1" x14ac:dyDescent="0.25">
      <c r="A156" s="334"/>
      <c r="B156" s="264" t="s">
        <v>37</v>
      </c>
      <c r="C156" s="240"/>
      <c r="D156" s="240"/>
      <c r="E156" s="240"/>
      <c r="F156" s="107">
        <v>0</v>
      </c>
      <c r="G156" s="107">
        <v>1</v>
      </c>
      <c r="H156" s="107">
        <v>2</v>
      </c>
      <c r="I156" s="107">
        <v>3</v>
      </c>
      <c r="J156" s="107">
        <v>4</v>
      </c>
      <c r="K156" s="107">
        <v>5</v>
      </c>
      <c r="L156" s="107">
        <v>6</v>
      </c>
    </row>
    <row r="157" spans="1:17" s="241" customFormat="1" ht="17.25" hidden="1" customHeight="1" x14ac:dyDescent="0.25">
      <c r="A157" s="334"/>
      <c r="B157" s="264" t="s">
        <v>175</v>
      </c>
      <c r="C157" s="240"/>
      <c r="D157" s="240"/>
      <c r="E157" s="240"/>
      <c r="F157" s="107">
        <f>F136+F150+F152+F154</f>
        <v>1094.037</v>
      </c>
      <c r="G157" s="107">
        <f t="shared" ref="G157:L157" si="16">G136+G150+G152+G154</f>
        <v>1225.3320000000001</v>
      </c>
      <c r="H157" s="107">
        <f t="shared" si="16"/>
        <v>1154.934</v>
      </c>
      <c r="I157" s="107">
        <f t="shared" si="16"/>
        <v>1169.4050199999999</v>
      </c>
      <c r="J157" s="107">
        <f t="shared" si="16"/>
        <v>1177.7381705999999</v>
      </c>
      <c r="K157" s="107">
        <f t="shared" si="16"/>
        <v>1211.235315718</v>
      </c>
      <c r="L157" s="107">
        <f t="shared" si="16"/>
        <v>1213.49837518954</v>
      </c>
    </row>
    <row r="158" spans="1:17" s="241" customFormat="1" ht="17.25" hidden="1" customHeight="1" x14ac:dyDescent="0.25">
      <c r="A158" s="338"/>
      <c r="B158" s="240" t="s">
        <v>732</v>
      </c>
      <c r="C158" s="240"/>
      <c r="D158" s="240"/>
      <c r="E158" s="240"/>
      <c r="F158" s="107">
        <v>0</v>
      </c>
      <c r="G158" s="107">
        <v>0</v>
      </c>
      <c r="H158" s="107">
        <v>0</v>
      </c>
      <c r="I158" s="107">
        <v>0</v>
      </c>
      <c r="J158" s="107">
        <v>0</v>
      </c>
      <c r="K158" s="107">
        <v>0</v>
      </c>
      <c r="L158" s="107">
        <v>0</v>
      </c>
    </row>
    <row r="159" spans="1:17" ht="15" customHeight="1" x14ac:dyDescent="0.25">
      <c r="A159" s="551" t="s">
        <v>243</v>
      </c>
      <c r="B159" s="551"/>
      <c r="C159" s="551"/>
      <c r="D159" s="551"/>
      <c r="E159" s="551"/>
      <c r="F159" s="551"/>
      <c r="G159" s="551"/>
      <c r="H159" s="551"/>
      <c r="I159" s="551"/>
      <c r="J159" s="551"/>
      <c r="K159" s="551"/>
      <c r="L159" s="551"/>
    </row>
    <row r="160" spans="1:17" s="14" customFormat="1" ht="60" x14ac:dyDescent="0.25">
      <c r="A160" s="3">
        <v>21</v>
      </c>
      <c r="B160" s="375" t="s">
        <v>761</v>
      </c>
      <c r="C160" s="12" t="s">
        <v>254</v>
      </c>
      <c r="D160" s="12" t="s">
        <v>208</v>
      </c>
      <c r="E160" s="12" t="s">
        <v>244</v>
      </c>
      <c r="F160" s="3">
        <v>73.8</v>
      </c>
      <c r="G160" s="3">
        <v>74.2</v>
      </c>
      <c r="H160" s="6">
        <v>74.599999999999994</v>
      </c>
      <c r="I160" s="3">
        <v>75</v>
      </c>
      <c r="J160" s="3">
        <v>75.3</v>
      </c>
      <c r="K160" s="3">
        <v>75.599999999999994</v>
      </c>
      <c r="L160" s="3">
        <v>75.900000000000006</v>
      </c>
    </row>
    <row r="161" spans="1:12" s="61" customFormat="1" ht="19.5" customHeight="1" x14ac:dyDescent="0.25">
      <c r="A161" s="197" t="s">
        <v>25</v>
      </c>
      <c r="B161" s="538" t="s">
        <v>245</v>
      </c>
      <c r="C161" s="538"/>
      <c r="D161" s="538"/>
      <c r="E161" s="538"/>
      <c r="F161" s="538"/>
      <c r="G161" s="538"/>
      <c r="H161" s="538"/>
      <c r="I161" s="538"/>
      <c r="J161" s="538"/>
      <c r="K161" s="538"/>
      <c r="L161" s="538"/>
    </row>
    <row r="162" spans="1:12" ht="81" customHeight="1" x14ac:dyDescent="0.25">
      <c r="A162" s="7"/>
      <c r="B162" s="383" t="s">
        <v>601</v>
      </c>
      <c r="C162" s="5" t="s">
        <v>247</v>
      </c>
      <c r="D162" s="5" t="s">
        <v>246</v>
      </c>
      <c r="E162" s="5" t="s">
        <v>251</v>
      </c>
      <c r="F162" s="3"/>
      <c r="G162" s="3"/>
      <c r="H162" s="122">
        <v>101.9</v>
      </c>
      <c r="I162" s="122">
        <v>101.8</v>
      </c>
      <c r="J162" s="122">
        <v>101.7</v>
      </c>
      <c r="K162" s="122">
        <v>101.5</v>
      </c>
      <c r="L162" s="122">
        <v>101.1</v>
      </c>
    </row>
    <row r="163" spans="1:12" s="77" customFormat="1" ht="165" hidden="1" x14ac:dyDescent="0.25">
      <c r="A163" s="8"/>
      <c r="B163" s="183" t="s">
        <v>248</v>
      </c>
      <c r="C163" s="8" t="s">
        <v>249</v>
      </c>
      <c r="D163" s="8" t="s">
        <v>185</v>
      </c>
      <c r="E163" s="8" t="s">
        <v>250</v>
      </c>
      <c r="F163" s="8"/>
      <c r="G163" s="8"/>
      <c r="H163" s="92"/>
      <c r="I163" s="8"/>
      <c r="J163" s="8"/>
      <c r="K163" s="8">
        <v>1</v>
      </c>
      <c r="L163" s="8"/>
    </row>
    <row r="164" spans="1:12" ht="45" hidden="1" x14ac:dyDescent="0.25">
      <c r="A164" s="7"/>
      <c r="B164" s="184" t="s">
        <v>762</v>
      </c>
      <c r="C164" s="3" t="s">
        <v>367</v>
      </c>
      <c r="D164" s="8" t="s">
        <v>185</v>
      </c>
      <c r="E164" s="3" t="s">
        <v>237</v>
      </c>
      <c r="F164" s="8">
        <v>2590</v>
      </c>
      <c r="G164" s="8">
        <v>2575</v>
      </c>
      <c r="H164" s="113">
        <v>2620</v>
      </c>
      <c r="I164" s="113">
        <v>2710</v>
      </c>
      <c r="J164" s="113">
        <v>2830</v>
      </c>
      <c r="K164" s="113">
        <v>2895</v>
      </c>
      <c r="L164" s="113">
        <v>2950</v>
      </c>
    </row>
    <row r="165" spans="1:12" ht="92.25" customHeight="1" x14ac:dyDescent="0.25">
      <c r="A165" s="7"/>
      <c r="B165" s="383" t="s">
        <v>602</v>
      </c>
      <c r="C165" s="5" t="s">
        <v>255</v>
      </c>
      <c r="D165" s="5" t="s">
        <v>246</v>
      </c>
      <c r="E165" s="5" t="s">
        <v>251</v>
      </c>
      <c r="F165" s="85"/>
      <c r="G165" s="3"/>
      <c r="H165" s="122">
        <v>18.600000000000001</v>
      </c>
      <c r="I165" s="122">
        <v>18.5</v>
      </c>
      <c r="J165" s="122">
        <v>18.399999999999999</v>
      </c>
      <c r="K165" s="122">
        <v>17.899999999999999</v>
      </c>
      <c r="L165" s="122">
        <v>17.5</v>
      </c>
    </row>
    <row r="166" spans="1:12" s="77" customFormat="1" ht="45" hidden="1" x14ac:dyDescent="0.25">
      <c r="A166" s="8"/>
      <c r="B166" s="183" t="s">
        <v>252</v>
      </c>
      <c r="C166" s="8" t="s">
        <v>249</v>
      </c>
      <c r="D166" s="8" t="s">
        <v>185</v>
      </c>
      <c r="E166" s="8" t="s">
        <v>237</v>
      </c>
      <c r="F166" s="8">
        <v>2</v>
      </c>
      <c r="G166" s="8">
        <v>2</v>
      </c>
      <c r="H166" s="8">
        <v>2</v>
      </c>
      <c r="I166" s="8">
        <v>2</v>
      </c>
      <c r="J166" s="8">
        <v>2</v>
      </c>
      <c r="K166" s="8">
        <v>2</v>
      </c>
      <c r="L166" s="8">
        <v>2</v>
      </c>
    </row>
    <row r="167" spans="1:12" s="77" customFormat="1" ht="45" hidden="1" x14ac:dyDescent="0.25">
      <c r="A167" s="8"/>
      <c r="B167" s="183" t="s">
        <v>253</v>
      </c>
      <c r="C167" s="8" t="s">
        <v>249</v>
      </c>
      <c r="D167" s="8" t="s">
        <v>185</v>
      </c>
      <c r="E167" s="8" t="s">
        <v>237</v>
      </c>
      <c r="F167" s="8">
        <v>4</v>
      </c>
      <c r="G167" s="8">
        <v>4</v>
      </c>
      <c r="H167" s="8">
        <v>4</v>
      </c>
      <c r="I167" s="8">
        <v>4</v>
      </c>
      <c r="J167" s="8">
        <v>4</v>
      </c>
      <c r="K167" s="8">
        <v>4</v>
      </c>
      <c r="L167" s="8">
        <v>4</v>
      </c>
    </row>
    <row r="168" spans="1:12" s="77" customFormat="1" ht="45" hidden="1" x14ac:dyDescent="0.25">
      <c r="A168" s="8"/>
      <c r="B168" s="183" t="s">
        <v>763</v>
      </c>
      <c r="C168" s="8" t="s">
        <v>249</v>
      </c>
      <c r="D168" s="8" t="s">
        <v>185</v>
      </c>
      <c r="E168" s="8" t="s">
        <v>237</v>
      </c>
      <c r="F168" s="8">
        <v>1</v>
      </c>
      <c r="G168" s="8">
        <v>1</v>
      </c>
      <c r="H168" s="8">
        <v>1</v>
      </c>
      <c r="I168" s="8">
        <v>1</v>
      </c>
      <c r="J168" s="8">
        <v>1</v>
      </c>
      <c r="K168" s="8">
        <v>1</v>
      </c>
      <c r="L168" s="8">
        <v>1</v>
      </c>
    </row>
    <row r="169" spans="1:12" s="208" customFormat="1" ht="15" customHeight="1" x14ac:dyDescent="0.25">
      <c r="A169" s="229"/>
      <c r="B169" s="538" t="s">
        <v>625</v>
      </c>
      <c r="C169" s="496"/>
      <c r="D169" s="496"/>
      <c r="E169" s="496"/>
      <c r="F169" s="496"/>
      <c r="G169" s="496"/>
      <c r="H169" s="496"/>
      <c r="I169" s="496"/>
      <c r="J169" s="496"/>
      <c r="K169" s="496"/>
      <c r="L169" s="496"/>
    </row>
    <row r="170" spans="1:12" ht="90" x14ac:dyDescent="0.25">
      <c r="A170" s="7"/>
      <c r="B170" s="383" t="s">
        <v>822</v>
      </c>
      <c r="C170" s="5" t="s">
        <v>255</v>
      </c>
      <c r="D170" s="5" t="s">
        <v>246</v>
      </c>
      <c r="E170" s="5" t="s">
        <v>256</v>
      </c>
      <c r="F170" s="3"/>
      <c r="G170" s="3"/>
      <c r="H170" s="122">
        <v>0.2</v>
      </c>
      <c r="I170" s="122">
        <v>0.2</v>
      </c>
      <c r="J170" s="122">
        <v>0.2</v>
      </c>
      <c r="K170" s="122">
        <v>0.2</v>
      </c>
      <c r="L170" s="122">
        <v>0.2</v>
      </c>
    </row>
    <row r="171" spans="1:12" s="77" customFormat="1" ht="37.5" hidden="1" customHeight="1" x14ac:dyDescent="0.25">
      <c r="A171" s="8"/>
      <c r="B171" s="183" t="s">
        <v>764</v>
      </c>
      <c r="C171" s="8" t="s">
        <v>249</v>
      </c>
      <c r="D171" s="8" t="s">
        <v>185</v>
      </c>
      <c r="E171" s="8" t="s">
        <v>35</v>
      </c>
      <c r="F171" s="8">
        <v>11</v>
      </c>
      <c r="G171" s="8">
        <v>10</v>
      </c>
      <c r="H171" s="8">
        <v>10</v>
      </c>
      <c r="I171" s="8">
        <v>10</v>
      </c>
      <c r="J171" s="8">
        <v>10</v>
      </c>
      <c r="K171" s="8">
        <v>10</v>
      </c>
      <c r="L171" s="8">
        <v>10</v>
      </c>
    </row>
    <row r="172" spans="1:12" ht="60" x14ac:dyDescent="0.25">
      <c r="A172" s="7"/>
      <c r="B172" s="383" t="s">
        <v>603</v>
      </c>
      <c r="C172" s="5" t="s">
        <v>254</v>
      </c>
      <c r="D172" s="5" t="s">
        <v>246</v>
      </c>
      <c r="E172" s="5" t="s">
        <v>251</v>
      </c>
      <c r="F172" s="3"/>
      <c r="G172" s="3"/>
      <c r="H172" s="200">
        <v>0.47</v>
      </c>
      <c r="I172" s="200">
        <v>0.46</v>
      </c>
      <c r="J172" s="200">
        <v>0.45</v>
      </c>
      <c r="K172" s="200">
        <v>0.44</v>
      </c>
      <c r="L172" s="200">
        <v>0.42</v>
      </c>
    </row>
    <row r="173" spans="1:12" s="77" customFormat="1" ht="51" hidden="1" customHeight="1" x14ac:dyDescent="0.25">
      <c r="A173" s="8"/>
      <c r="B173" s="183" t="s">
        <v>262</v>
      </c>
      <c r="C173" s="8" t="s">
        <v>249</v>
      </c>
      <c r="D173" s="8" t="s">
        <v>185</v>
      </c>
      <c r="E173" s="8" t="s">
        <v>35</v>
      </c>
      <c r="F173" s="8">
        <v>99.7</v>
      </c>
      <c r="G173" s="8">
        <v>95</v>
      </c>
      <c r="H173" s="92">
        <v>95</v>
      </c>
      <c r="I173" s="8">
        <v>95</v>
      </c>
      <c r="J173" s="8">
        <v>95</v>
      </c>
      <c r="K173" s="8">
        <v>95</v>
      </c>
      <c r="L173" s="8">
        <v>95</v>
      </c>
    </row>
    <row r="174" spans="1:12" s="77" customFormat="1" ht="45" hidden="1" x14ac:dyDescent="0.25">
      <c r="A174" s="8"/>
      <c r="B174" s="183" t="s">
        <v>765</v>
      </c>
      <c r="C174" s="8" t="s">
        <v>249</v>
      </c>
      <c r="D174" s="8" t="s">
        <v>185</v>
      </c>
      <c r="E174" s="8" t="s">
        <v>35</v>
      </c>
      <c r="F174" s="8">
        <v>100</v>
      </c>
      <c r="G174" s="8">
        <v>95</v>
      </c>
      <c r="H174" s="92">
        <v>95</v>
      </c>
      <c r="I174" s="8">
        <v>95</v>
      </c>
      <c r="J174" s="8">
        <v>95</v>
      </c>
      <c r="K174" s="8">
        <v>95</v>
      </c>
      <c r="L174" s="8">
        <v>95</v>
      </c>
    </row>
    <row r="175" spans="1:12" s="208" customFormat="1" ht="15" customHeight="1" x14ac:dyDescent="0.25">
      <c r="A175" s="197" t="s">
        <v>26</v>
      </c>
      <c r="B175" s="538" t="s">
        <v>263</v>
      </c>
      <c r="C175" s="538"/>
      <c r="D175" s="538"/>
      <c r="E175" s="538"/>
      <c r="F175" s="538"/>
      <c r="G175" s="538"/>
      <c r="H175" s="538"/>
      <c r="I175" s="538"/>
      <c r="J175" s="538"/>
      <c r="K175" s="538"/>
      <c r="L175" s="538"/>
    </row>
    <row r="176" spans="1:12" s="61" customFormat="1" ht="16.5" customHeight="1" x14ac:dyDescent="0.25">
      <c r="A176" s="236"/>
      <c r="B176" s="552" t="s">
        <v>264</v>
      </c>
      <c r="C176" s="552"/>
      <c r="D176" s="552"/>
      <c r="E176" s="552"/>
      <c r="F176" s="552"/>
      <c r="G176" s="552"/>
      <c r="H176" s="552"/>
      <c r="I176" s="552"/>
      <c r="J176" s="552"/>
      <c r="K176" s="552"/>
      <c r="L176" s="552"/>
    </row>
    <row r="177" spans="1:16" s="14" customFormat="1" ht="75" x14ac:dyDescent="0.25">
      <c r="A177" s="231"/>
      <c r="B177" s="375" t="s">
        <v>823</v>
      </c>
      <c r="C177" s="12" t="s">
        <v>254</v>
      </c>
      <c r="D177" s="5" t="s">
        <v>246</v>
      </c>
      <c r="E177" s="12" t="s">
        <v>1</v>
      </c>
      <c r="F177" s="3"/>
      <c r="G177" s="3"/>
      <c r="H177" s="122">
        <v>33.799999999999997</v>
      </c>
      <c r="I177" s="122">
        <v>35</v>
      </c>
      <c r="J177" s="122">
        <v>35.200000000000003</v>
      </c>
      <c r="K177" s="122">
        <v>35.299999999999997</v>
      </c>
      <c r="L177" s="122">
        <v>35.1</v>
      </c>
    </row>
    <row r="178" spans="1:16" s="34" customFormat="1" ht="79.5" hidden="1" customHeight="1" x14ac:dyDescent="0.25">
      <c r="A178" s="78"/>
      <c r="B178" s="186" t="s">
        <v>271</v>
      </c>
      <c r="C178" s="78" t="s">
        <v>267</v>
      </c>
      <c r="D178" s="8" t="s">
        <v>185</v>
      </c>
      <c r="E178" s="78" t="s">
        <v>259</v>
      </c>
      <c r="F178" s="8">
        <v>14</v>
      </c>
      <c r="G178" s="8">
        <v>16</v>
      </c>
      <c r="H178" s="113">
        <v>16</v>
      </c>
      <c r="I178" s="8">
        <v>16</v>
      </c>
      <c r="J178" s="8">
        <v>16</v>
      </c>
      <c r="K178" s="8">
        <v>16</v>
      </c>
      <c r="L178" s="8">
        <v>16</v>
      </c>
    </row>
    <row r="179" spans="1:16" s="20" customFormat="1" ht="30" hidden="1" x14ac:dyDescent="0.25">
      <c r="A179" s="233"/>
      <c r="B179" s="186" t="s">
        <v>272</v>
      </c>
      <c r="C179" s="78" t="s">
        <v>267</v>
      </c>
      <c r="D179" s="78" t="s">
        <v>165</v>
      </c>
      <c r="E179" s="78" t="s">
        <v>258</v>
      </c>
      <c r="F179" s="113">
        <v>1210</v>
      </c>
      <c r="G179" s="113">
        <v>1571</v>
      </c>
      <c r="H179" s="113">
        <v>1913</v>
      </c>
      <c r="I179" s="113">
        <v>2217</v>
      </c>
      <c r="J179" s="113">
        <v>2520</v>
      </c>
      <c r="K179" s="113">
        <v>2680</v>
      </c>
      <c r="L179" s="113">
        <v>2890</v>
      </c>
    </row>
    <row r="180" spans="1:16" s="14" customFormat="1" ht="60" x14ac:dyDescent="0.25">
      <c r="A180" s="231"/>
      <c r="B180" s="375" t="s">
        <v>824</v>
      </c>
      <c r="C180" s="12" t="s">
        <v>254</v>
      </c>
      <c r="D180" s="5" t="s">
        <v>246</v>
      </c>
      <c r="E180" s="5" t="s">
        <v>251</v>
      </c>
      <c r="F180" s="3"/>
      <c r="G180" s="3"/>
      <c r="H180" s="122">
        <v>38</v>
      </c>
      <c r="I180" s="122">
        <v>37.9</v>
      </c>
      <c r="J180" s="122">
        <v>37.799999999999997</v>
      </c>
      <c r="K180" s="122">
        <v>37.700000000000003</v>
      </c>
      <c r="L180" s="122">
        <v>37.700000000000003</v>
      </c>
    </row>
    <row r="181" spans="1:16" s="34" customFormat="1" ht="49.9" hidden="1" customHeight="1" x14ac:dyDescent="0.25">
      <c r="A181" s="78"/>
      <c r="B181" s="186" t="s">
        <v>273</v>
      </c>
      <c r="C181" s="78" t="s">
        <v>276</v>
      </c>
      <c r="D181" s="8" t="s">
        <v>185</v>
      </c>
      <c r="E181" s="78" t="s">
        <v>35</v>
      </c>
      <c r="F181" s="8">
        <v>97.6</v>
      </c>
      <c r="G181" s="114">
        <v>95</v>
      </c>
      <c r="H181" s="143">
        <v>95</v>
      </c>
      <c r="I181" s="144">
        <v>95</v>
      </c>
      <c r="J181" s="144">
        <v>95</v>
      </c>
      <c r="K181" s="144">
        <v>95</v>
      </c>
      <c r="L181" s="144">
        <v>95</v>
      </c>
    </row>
    <row r="182" spans="1:16" s="208" customFormat="1" ht="15" customHeight="1" x14ac:dyDescent="0.25">
      <c r="A182" s="229"/>
      <c r="B182" s="538" t="s">
        <v>274</v>
      </c>
      <c r="C182" s="496"/>
      <c r="D182" s="496"/>
      <c r="E182" s="496"/>
      <c r="F182" s="496"/>
      <c r="G182" s="496"/>
      <c r="H182" s="496"/>
      <c r="I182" s="496"/>
      <c r="J182" s="496"/>
      <c r="K182" s="496"/>
      <c r="L182" s="496"/>
    </row>
    <row r="183" spans="1:16" s="14" customFormat="1" ht="49.5" customHeight="1" x14ac:dyDescent="0.25">
      <c r="A183" s="231"/>
      <c r="B183" s="375" t="s">
        <v>606</v>
      </c>
      <c r="C183" s="12" t="s">
        <v>254</v>
      </c>
      <c r="D183" s="12" t="s">
        <v>208</v>
      </c>
      <c r="E183" s="12" t="s">
        <v>277</v>
      </c>
      <c r="F183" s="3"/>
      <c r="G183" s="3"/>
      <c r="H183" s="122">
        <v>10.8</v>
      </c>
      <c r="I183" s="122">
        <v>10.7</v>
      </c>
      <c r="J183" s="122">
        <v>10.6</v>
      </c>
      <c r="K183" s="122">
        <v>10.5</v>
      </c>
      <c r="L183" s="122">
        <v>10.5</v>
      </c>
    </row>
    <row r="184" spans="1:16" s="20" customFormat="1" ht="30" hidden="1" x14ac:dyDescent="0.25">
      <c r="A184" s="233"/>
      <c r="B184" s="186" t="s">
        <v>275</v>
      </c>
      <c r="C184" s="78" t="s">
        <v>267</v>
      </c>
      <c r="D184" s="78" t="s">
        <v>165</v>
      </c>
      <c r="E184" s="78" t="s">
        <v>258</v>
      </c>
      <c r="F184" s="113">
        <v>80</v>
      </c>
      <c r="G184" s="113">
        <v>106</v>
      </c>
      <c r="H184" s="113">
        <v>110</v>
      </c>
      <c r="I184" s="113">
        <v>110</v>
      </c>
      <c r="J184" s="113">
        <v>110</v>
      </c>
      <c r="K184" s="113">
        <v>110</v>
      </c>
      <c r="L184" s="113">
        <v>110</v>
      </c>
    </row>
    <row r="185" spans="1:16" s="20" customFormat="1" ht="60" hidden="1" x14ac:dyDescent="0.25">
      <c r="A185" s="233"/>
      <c r="B185" s="186" t="s">
        <v>607</v>
      </c>
      <c r="C185" s="78" t="s">
        <v>267</v>
      </c>
      <c r="D185" s="78" t="s">
        <v>270</v>
      </c>
      <c r="E185" s="78" t="s">
        <v>269</v>
      </c>
      <c r="F185" s="113">
        <v>30</v>
      </c>
      <c r="G185" s="113">
        <v>35</v>
      </c>
      <c r="H185" s="113">
        <v>38</v>
      </c>
      <c r="I185" s="113">
        <v>40</v>
      </c>
      <c r="J185" s="113">
        <v>45</v>
      </c>
      <c r="K185" s="113">
        <v>47</v>
      </c>
      <c r="L185" s="113">
        <v>50</v>
      </c>
    </row>
    <row r="186" spans="1:16" s="14" customFormat="1" ht="73.5" customHeight="1" x14ac:dyDescent="0.25">
      <c r="A186" s="231"/>
      <c r="B186" s="375" t="s">
        <v>608</v>
      </c>
      <c r="C186" s="12" t="s">
        <v>254</v>
      </c>
      <c r="D186" s="12" t="s">
        <v>208</v>
      </c>
      <c r="E186" s="12" t="s">
        <v>277</v>
      </c>
      <c r="F186" s="3"/>
      <c r="G186" s="3"/>
      <c r="H186" s="122">
        <v>10.8</v>
      </c>
      <c r="I186" s="122">
        <v>10.7</v>
      </c>
      <c r="J186" s="122">
        <v>10.6</v>
      </c>
      <c r="K186" s="122">
        <v>10.5</v>
      </c>
      <c r="L186" s="122">
        <v>10.5</v>
      </c>
    </row>
    <row r="187" spans="1:16" s="34" customFormat="1" ht="45" hidden="1" x14ac:dyDescent="0.25">
      <c r="A187" s="19"/>
      <c r="B187" s="186" t="s">
        <v>279</v>
      </c>
      <c r="C187" s="78" t="s">
        <v>276</v>
      </c>
      <c r="D187" s="8" t="s">
        <v>185</v>
      </c>
      <c r="E187" s="19" t="s">
        <v>268</v>
      </c>
      <c r="F187" s="8">
        <v>30</v>
      </c>
      <c r="G187" s="113">
        <v>35</v>
      </c>
      <c r="H187" s="113">
        <v>38</v>
      </c>
      <c r="I187" s="113">
        <v>40</v>
      </c>
      <c r="J187" s="113">
        <v>45</v>
      </c>
      <c r="K187" s="113">
        <v>47</v>
      </c>
      <c r="L187" s="113">
        <v>50</v>
      </c>
    </row>
    <row r="188" spans="1:16" s="14" customFormat="1" ht="60" x14ac:dyDescent="0.25">
      <c r="A188" s="231"/>
      <c r="B188" s="375" t="s">
        <v>825</v>
      </c>
      <c r="C188" s="12" t="s">
        <v>254</v>
      </c>
      <c r="D188" s="5" t="s">
        <v>246</v>
      </c>
      <c r="E188" s="12" t="s">
        <v>1</v>
      </c>
      <c r="F188" s="3"/>
      <c r="G188" s="3"/>
      <c r="H188" s="122">
        <v>69</v>
      </c>
      <c r="I188" s="122">
        <v>70</v>
      </c>
      <c r="J188" s="122">
        <v>71</v>
      </c>
      <c r="K188" s="122">
        <v>72</v>
      </c>
      <c r="L188" s="122">
        <v>73</v>
      </c>
    </row>
    <row r="189" spans="1:16" s="34" customFormat="1" ht="45" hidden="1" x14ac:dyDescent="0.25">
      <c r="A189" s="19"/>
      <c r="B189" s="186" t="s">
        <v>280</v>
      </c>
      <c r="C189" s="78" t="s">
        <v>276</v>
      </c>
      <c r="D189" s="8" t="s">
        <v>185</v>
      </c>
      <c r="E189" s="19" t="s">
        <v>236</v>
      </c>
      <c r="F189" s="8">
        <v>3</v>
      </c>
      <c r="G189" s="8">
        <v>3</v>
      </c>
      <c r="H189" s="113">
        <v>4</v>
      </c>
      <c r="I189" s="113"/>
      <c r="J189" s="113"/>
      <c r="K189" s="113"/>
      <c r="L189" s="113"/>
      <c r="P189" s="37"/>
    </row>
    <row r="190" spans="1:16" ht="60" x14ac:dyDescent="0.25">
      <c r="A190" s="7"/>
      <c r="B190" s="193" t="s">
        <v>610</v>
      </c>
      <c r="C190" s="12" t="s">
        <v>254</v>
      </c>
      <c r="D190" s="12" t="s">
        <v>208</v>
      </c>
      <c r="E190" s="3" t="s">
        <v>278</v>
      </c>
      <c r="F190" s="3"/>
      <c r="G190" s="3"/>
      <c r="H190" s="122">
        <v>0.5</v>
      </c>
      <c r="I190" s="122">
        <v>0.5</v>
      </c>
      <c r="J190" s="122">
        <v>0.5</v>
      </c>
      <c r="K190" s="122">
        <v>0.5</v>
      </c>
      <c r="L190" s="122">
        <v>0.5</v>
      </c>
    </row>
    <row r="191" spans="1:16" s="34" customFormat="1" ht="135" hidden="1" x14ac:dyDescent="0.25">
      <c r="A191" s="19"/>
      <c r="B191" s="186" t="s">
        <v>281</v>
      </c>
      <c r="C191" s="78" t="s">
        <v>276</v>
      </c>
      <c r="D191" s="8" t="s">
        <v>185</v>
      </c>
      <c r="E191" s="19" t="s">
        <v>283</v>
      </c>
      <c r="F191" s="8">
        <v>8</v>
      </c>
      <c r="G191" s="8">
        <v>1</v>
      </c>
      <c r="H191" s="113">
        <v>1</v>
      </c>
      <c r="I191" s="8">
        <v>1</v>
      </c>
      <c r="J191" s="8">
        <v>1</v>
      </c>
      <c r="K191" s="8">
        <v>1</v>
      </c>
      <c r="L191" s="8">
        <v>1</v>
      </c>
      <c r="M191" s="37"/>
      <c r="N191" s="37"/>
      <c r="O191" s="37"/>
      <c r="P191" s="37"/>
    </row>
    <row r="192" spans="1:16" ht="60" x14ac:dyDescent="0.25">
      <c r="A192" s="7"/>
      <c r="B192" s="193" t="s">
        <v>284</v>
      </c>
      <c r="C192" s="12" t="s">
        <v>254</v>
      </c>
      <c r="D192" s="5" t="s">
        <v>246</v>
      </c>
      <c r="E192" s="12" t="s">
        <v>282</v>
      </c>
      <c r="F192" s="85"/>
      <c r="G192" s="85"/>
      <c r="H192" s="122">
        <v>0</v>
      </c>
      <c r="I192" s="122">
        <v>0</v>
      </c>
      <c r="J192" s="122">
        <v>0</v>
      </c>
      <c r="K192" s="122">
        <v>0</v>
      </c>
      <c r="L192" s="122">
        <v>0</v>
      </c>
    </row>
    <row r="193" spans="1:18" s="14" customFormat="1" ht="105" hidden="1" x14ac:dyDescent="0.25">
      <c r="A193" s="231"/>
      <c r="B193" s="384" t="s">
        <v>285</v>
      </c>
      <c r="C193" s="78" t="s">
        <v>276</v>
      </c>
      <c r="D193" s="8" t="s">
        <v>185</v>
      </c>
      <c r="E193" s="12" t="s">
        <v>35</v>
      </c>
      <c r="F193" s="85">
        <v>49</v>
      </c>
      <c r="G193" s="85">
        <v>50</v>
      </c>
      <c r="H193" s="6">
        <v>58</v>
      </c>
      <c r="I193" s="85">
        <v>62</v>
      </c>
      <c r="J193" s="85">
        <v>66</v>
      </c>
      <c r="K193" s="85">
        <v>70</v>
      </c>
      <c r="L193" s="85">
        <v>74</v>
      </c>
    </row>
    <row r="194" spans="1:18" ht="50.25" customHeight="1" x14ac:dyDescent="0.25">
      <c r="A194" s="7"/>
      <c r="B194" s="193" t="s">
        <v>611</v>
      </c>
      <c r="C194" s="12" t="s">
        <v>254</v>
      </c>
      <c r="D194" s="5" t="s">
        <v>246</v>
      </c>
      <c r="E194" s="3" t="s">
        <v>1</v>
      </c>
      <c r="F194" s="3"/>
      <c r="G194" s="3"/>
      <c r="H194" s="122">
        <v>29</v>
      </c>
      <c r="I194" s="122">
        <v>20</v>
      </c>
      <c r="J194" s="122">
        <v>21</v>
      </c>
      <c r="K194" s="122">
        <v>22</v>
      </c>
      <c r="L194" s="122">
        <v>23</v>
      </c>
    </row>
    <row r="195" spans="1:18" s="34" customFormat="1" ht="75" hidden="1" x14ac:dyDescent="0.25">
      <c r="A195" s="19"/>
      <c r="B195" s="186" t="s">
        <v>287</v>
      </c>
      <c r="C195" s="78" t="s">
        <v>276</v>
      </c>
      <c r="D195" s="8" t="s">
        <v>185</v>
      </c>
      <c r="E195" s="19" t="s">
        <v>236</v>
      </c>
      <c r="F195" s="8">
        <v>2</v>
      </c>
      <c r="G195" s="8">
        <v>2</v>
      </c>
      <c r="H195" s="113">
        <v>2</v>
      </c>
      <c r="I195" s="8">
        <v>2</v>
      </c>
      <c r="J195" s="8">
        <v>2</v>
      </c>
      <c r="K195" s="8">
        <v>2</v>
      </c>
      <c r="L195" s="8">
        <v>2</v>
      </c>
    </row>
    <row r="196" spans="1:18" ht="60" x14ac:dyDescent="0.25">
      <c r="A196" s="7"/>
      <c r="B196" s="193" t="s">
        <v>612</v>
      </c>
      <c r="C196" s="12" t="s">
        <v>254</v>
      </c>
      <c r="D196" s="5" t="s">
        <v>246</v>
      </c>
      <c r="E196" s="3" t="s">
        <v>1</v>
      </c>
      <c r="F196" s="85"/>
      <c r="G196" s="82"/>
      <c r="H196" s="122">
        <v>64</v>
      </c>
      <c r="I196" s="122">
        <v>65</v>
      </c>
      <c r="J196" s="122">
        <v>66</v>
      </c>
      <c r="K196" s="122">
        <v>67</v>
      </c>
      <c r="L196" s="122">
        <v>68</v>
      </c>
    </row>
    <row r="197" spans="1:18" s="34" customFormat="1" ht="90" hidden="1" x14ac:dyDescent="0.25">
      <c r="A197" s="19"/>
      <c r="B197" s="186" t="s">
        <v>288</v>
      </c>
      <c r="C197" s="78" t="s">
        <v>276</v>
      </c>
      <c r="D197" s="8" t="s">
        <v>185</v>
      </c>
      <c r="E197" s="19" t="s">
        <v>236</v>
      </c>
      <c r="F197" s="8">
        <v>1</v>
      </c>
      <c r="G197" s="8">
        <v>1</v>
      </c>
      <c r="H197" s="113">
        <v>1</v>
      </c>
      <c r="I197" s="8">
        <v>1</v>
      </c>
      <c r="J197" s="8">
        <v>1</v>
      </c>
      <c r="K197" s="8">
        <v>1</v>
      </c>
      <c r="L197" s="8">
        <v>1</v>
      </c>
      <c r="P197" s="37"/>
      <c r="Q197" s="37"/>
      <c r="R197" s="37"/>
    </row>
    <row r="198" spans="1:18" ht="165" x14ac:dyDescent="0.25">
      <c r="A198" s="7"/>
      <c r="B198" s="193" t="s">
        <v>613</v>
      </c>
      <c r="C198" s="12" t="s">
        <v>254</v>
      </c>
      <c r="D198" s="5" t="s">
        <v>246</v>
      </c>
      <c r="E198" s="3" t="s">
        <v>290</v>
      </c>
      <c r="F198" s="3"/>
      <c r="G198" s="3"/>
      <c r="H198" s="122">
        <v>3.2</v>
      </c>
      <c r="I198" s="122">
        <v>3.1</v>
      </c>
      <c r="J198" s="122">
        <v>3</v>
      </c>
      <c r="K198" s="122">
        <v>2.9</v>
      </c>
      <c r="L198" s="122">
        <v>2.9</v>
      </c>
    </row>
    <row r="199" spans="1:18" s="34" customFormat="1" ht="75" hidden="1" x14ac:dyDescent="0.25">
      <c r="A199" s="19"/>
      <c r="B199" s="186" t="s">
        <v>634</v>
      </c>
      <c r="C199" s="78" t="s">
        <v>276</v>
      </c>
      <c r="D199" s="8" t="s">
        <v>185</v>
      </c>
      <c r="E199" s="19" t="s">
        <v>258</v>
      </c>
      <c r="F199" s="8">
        <v>80</v>
      </c>
      <c r="G199" s="8">
        <v>85</v>
      </c>
      <c r="H199" s="92">
        <v>90</v>
      </c>
      <c r="I199" s="92">
        <v>90</v>
      </c>
      <c r="J199" s="92">
        <v>90</v>
      </c>
      <c r="K199" s="92">
        <v>90</v>
      </c>
      <c r="L199" s="92">
        <v>90</v>
      </c>
      <c r="M199" s="37"/>
      <c r="N199" s="37"/>
      <c r="O199" s="37"/>
      <c r="P199" s="37"/>
      <c r="Q199" s="37"/>
      <c r="R199" s="37"/>
    </row>
    <row r="200" spans="1:18" ht="75" customHeight="1" x14ac:dyDescent="0.25">
      <c r="A200" s="7"/>
      <c r="B200" s="385" t="s">
        <v>614</v>
      </c>
      <c r="C200" s="12" t="s">
        <v>254</v>
      </c>
      <c r="D200" s="5" t="s">
        <v>246</v>
      </c>
      <c r="E200" s="3" t="s">
        <v>1</v>
      </c>
      <c r="F200" s="85"/>
      <c r="G200" s="85"/>
      <c r="H200" s="122">
        <v>25.9</v>
      </c>
      <c r="I200" s="122">
        <v>25.5</v>
      </c>
      <c r="J200" s="122">
        <v>24.4</v>
      </c>
      <c r="K200" s="122">
        <v>23.9</v>
      </c>
      <c r="L200" s="122">
        <v>24.8</v>
      </c>
    </row>
    <row r="201" spans="1:18" s="34" customFormat="1" ht="90" hidden="1" x14ac:dyDescent="0.25">
      <c r="A201" s="19"/>
      <c r="B201" s="186" t="s">
        <v>291</v>
      </c>
      <c r="C201" s="78" t="s">
        <v>276</v>
      </c>
      <c r="D201" s="8" t="s">
        <v>185</v>
      </c>
      <c r="E201" s="19" t="s">
        <v>283</v>
      </c>
      <c r="F201" s="8">
        <v>1</v>
      </c>
      <c r="G201" s="8">
        <v>1</v>
      </c>
      <c r="H201" s="113">
        <v>1</v>
      </c>
      <c r="I201" s="8">
        <v>1</v>
      </c>
      <c r="J201" s="8">
        <v>1</v>
      </c>
      <c r="K201" s="8">
        <v>1</v>
      </c>
      <c r="L201" s="8">
        <v>1</v>
      </c>
      <c r="M201" s="37"/>
      <c r="N201" s="37"/>
      <c r="O201" s="37"/>
      <c r="P201" s="37"/>
      <c r="Q201" s="37"/>
      <c r="R201" s="37"/>
    </row>
    <row r="202" spans="1:18" s="239" customFormat="1" ht="22.5" customHeight="1" x14ac:dyDescent="0.25">
      <c r="A202" s="230"/>
      <c r="B202" s="433" t="s">
        <v>292</v>
      </c>
      <c r="C202" s="500"/>
      <c r="D202" s="500"/>
      <c r="E202" s="500"/>
      <c r="F202" s="500"/>
      <c r="G202" s="500"/>
      <c r="H202" s="500"/>
      <c r="I202" s="500"/>
      <c r="J202" s="500"/>
      <c r="K202" s="500"/>
      <c r="L202" s="500"/>
    </row>
    <row r="203" spans="1:18" s="14" customFormat="1" ht="94.5" customHeight="1" x14ac:dyDescent="0.25">
      <c r="A203" s="231"/>
      <c r="B203" s="375" t="s">
        <v>615</v>
      </c>
      <c r="C203" s="12" t="s">
        <v>254</v>
      </c>
      <c r="D203" s="5" t="s">
        <v>246</v>
      </c>
      <c r="E203" s="12" t="s">
        <v>1</v>
      </c>
      <c r="F203" s="122">
        <v>95</v>
      </c>
      <c r="G203" s="122"/>
      <c r="H203" s="122">
        <v>95</v>
      </c>
      <c r="I203" s="122">
        <v>95</v>
      </c>
      <c r="J203" s="122">
        <v>95</v>
      </c>
      <c r="K203" s="122">
        <v>95</v>
      </c>
      <c r="L203" s="122">
        <v>95</v>
      </c>
    </row>
    <row r="204" spans="1:18" s="34" customFormat="1" ht="54" hidden="1" customHeight="1" x14ac:dyDescent="0.25">
      <c r="A204" s="19"/>
      <c r="B204" s="186" t="s">
        <v>766</v>
      </c>
      <c r="C204" s="78" t="s">
        <v>767</v>
      </c>
      <c r="D204" s="8" t="s">
        <v>185</v>
      </c>
      <c r="E204" s="19" t="s">
        <v>293</v>
      </c>
      <c r="F204" s="8">
        <v>2</v>
      </c>
      <c r="G204" s="8"/>
      <c r="H204" s="8">
        <v>2</v>
      </c>
      <c r="I204" s="8">
        <v>2</v>
      </c>
      <c r="J204" s="8">
        <v>2</v>
      </c>
      <c r="K204" s="8">
        <v>2</v>
      </c>
      <c r="L204" s="8">
        <v>2</v>
      </c>
    </row>
    <row r="205" spans="1:18" s="208" customFormat="1" ht="15" customHeight="1" x14ac:dyDescent="0.25">
      <c r="A205" s="229"/>
      <c r="B205" s="433" t="s">
        <v>616</v>
      </c>
      <c r="C205" s="500"/>
      <c r="D205" s="500"/>
      <c r="E205" s="500"/>
      <c r="F205" s="500"/>
      <c r="G205" s="500"/>
      <c r="H205" s="500"/>
      <c r="I205" s="500"/>
      <c r="J205" s="500"/>
      <c r="K205" s="500"/>
      <c r="L205" s="500"/>
    </row>
    <row r="206" spans="1:18" ht="96" customHeight="1" x14ac:dyDescent="0.25">
      <c r="A206" s="7"/>
      <c r="B206" s="193" t="s">
        <v>768</v>
      </c>
      <c r="C206" s="12" t="s">
        <v>254</v>
      </c>
      <c r="D206" s="5" t="s">
        <v>246</v>
      </c>
      <c r="E206" s="3" t="s">
        <v>294</v>
      </c>
      <c r="F206" s="3"/>
      <c r="G206" s="3"/>
      <c r="H206" s="122">
        <v>96.2</v>
      </c>
      <c r="I206" s="122">
        <v>96.4</v>
      </c>
      <c r="J206" s="122">
        <v>96.7</v>
      </c>
      <c r="K206" s="122">
        <v>96.9</v>
      </c>
      <c r="L206" s="122">
        <v>97</v>
      </c>
    </row>
    <row r="207" spans="1:18" s="34" customFormat="1" ht="45" hidden="1" x14ac:dyDescent="0.25">
      <c r="A207" s="19"/>
      <c r="B207" s="186" t="s">
        <v>771</v>
      </c>
      <c r="C207" s="19" t="s">
        <v>276</v>
      </c>
      <c r="D207" s="19" t="s">
        <v>185</v>
      </c>
      <c r="E207" s="19" t="s">
        <v>237</v>
      </c>
      <c r="F207" s="8"/>
      <c r="G207" s="8">
        <v>1</v>
      </c>
      <c r="H207" s="92"/>
      <c r="I207" s="8"/>
      <c r="J207" s="8"/>
      <c r="K207" s="8"/>
      <c r="L207" s="8"/>
    </row>
    <row r="208" spans="1:18" s="208" customFormat="1" ht="15.75" customHeight="1" x14ac:dyDescent="0.25">
      <c r="A208" s="229"/>
      <c r="B208" s="538" t="s">
        <v>296</v>
      </c>
      <c r="C208" s="496"/>
      <c r="D208" s="496"/>
      <c r="E208" s="496"/>
      <c r="F208" s="496"/>
      <c r="G208" s="496"/>
      <c r="H208" s="496"/>
      <c r="I208" s="496"/>
      <c r="J208" s="496"/>
      <c r="K208" s="496"/>
      <c r="L208" s="496"/>
    </row>
    <row r="209" spans="1:13" s="14" customFormat="1" ht="74.25" x14ac:dyDescent="0.25">
      <c r="A209" s="7"/>
      <c r="B209" s="375" t="s">
        <v>617</v>
      </c>
      <c r="C209" s="12" t="s">
        <v>254</v>
      </c>
      <c r="D209" s="12" t="s">
        <v>297</v>
      </c>
      <c r="E209" s="12" t="s">
        <v>1</v>
      </c>
      <c r="F209" s="3"/>
      <c r="G209" s="3"/>
      <c r="H209" s="122">
        <v>19.399999999999999</v>
      </c>
      <c r="I209" s="122">
        <v>19</v>
      </c>
      <c r="J209" s="122">
        <v>18.899999999999999</v>
      </c>
      <c r="K209" s="122">
        <v>18.8</v>
      </c>
      <c r="L209" s="122">
        <v>18.8</v>
      </c>
    </row>
    <row r="210" spans="1:13" s="11" customFormat="1" ht="45" hidden="1" x14ac:dyDescent="0.25">
      <c r="A210" s="18"/>
      <c r="B210" s="183" t="s">
        <v>299</v>
      </c>
      <c r="C210" s="8" t="s">
        <v>298</v>
      </c>
      <c r="D210" s="92" t="s">
        <v>165</v>
      </c>
      <c r="E210" s="8" t="s">
        <v>236</v>
      </c>
      <c r="F210" s="92"/>
      <c r="G210" s="92"/>
      <c r="H210" s="113">
        <v>1</v>
      </c>
      <c r="I210" s="113"/>
      <c r="J210" s="113">
        <v>1</v>
      </c>
      <c r="K210" s="113"/>
      <c r="L210" s="113">
        <v>2</v>
      </c>
    </row>
    <row r="211" spans="1:13" s="14" customFormat="1" ht="24" customHeight="1" x14ac:dyDescent="0.25">
      <c r="A211" s="523" t="s">
        <v>770</v>
      </c>
      <c r="B211" s="550" t="s">
        <v>769</v>
      </c>
      <c r="C211" s="523" t="s">
        <v>309</v>
      </c>
      <c r="D211" s="523" t="s">
        <v>301</v>
      </c>
      <c r="E211" s="523" t="s">
        <v>300</v>
      </c>
      <c r="F211" s="12" t="s">
        <v>33</v>
      </c>
      <c r="G211" s="3">
        <v>414</v>
      </c>
      <c r="H211" s="203" t="s">
        <v>12</v>
      </c>
      <c r="I211" s="12" t="s">
        <v>12</v>
      </c>
      <c r="J211" s="12" t="s">
        <v>12</v>
      </c>
      <c r="K211" s="3">
        <v>430</v>
      </c>
      <c r="L211" s="12" t="s">
        <v>12</v>
      </c>
    </row>
    <row r="212" spans="1:13" s="14" customFormat="1" ht="33" customHeight="1" x14ac:dyDescent="0.25">
      <c r="A212" s="523"/>
      <c r="B212" s="550"/>
      <c r="C212" s="523"/>
      <c r="D212" s="523"/>
      <c r="E212" s="523"/>
      <c r="F212" s="12"/>
      <c r="G212" s="3">
        <v>441</v>
      </c>
      <c r="H212" s="203" t="s">
        <v>12</v>
      </c>
      <c r="I212" s="12" t="s">
        <v>12</v>
      </c>
      <c r="J212" s="12" t="s">
        <v>12</v>
      </c>
      <c r="K212" s="3">
        <v>456</v>
      </c>
      <c r="L212" s="12" t="s">
        <v>12</v>
      </c>
    </row>
    <row r="213" spans="1:13" s="14" customFormat="1" ht="38.25" customHeight="1" x14ac:dyDescent="0.25">
      <c r="A213" s="523"/>
      <c r="B213" s="550"/>
      <c r="C213" s="523"/>
      <c r="D213" s="523"/>
      <c r="E213" s="523"/>
      <c r="F213" s="12"/>
      <c r="G213" s="3">
        <v>445</v>
      </c>
      <c r="H213" s="203" t="s">
        <v>12</v>
      </c>
      <c r="I213" s="12" t="s">
        <v>12</v>
      </c>
      <c r="J213" s="12"/>
      <c r="K213" s="3">
        <v>463</v>
      </c>
      <c r="L213" s="12" t="s">
        <v>12</v>
      </c>
    </row>
    <row r="214" spans="1:13" s="61" customFormat="1" ht="15" customHeight="1" x14ac:dyDescent="0.25">
      <c r="A214" s="195" t="s">
        <v>27</v>
      </c>
      <c r="B214" s="538" t="s">
        <v>302</v>
      </c>
      <c r="C214" s="538"/>
      <c r="D214" s="538"/>
      <c r="E214" s="538"/>
      <c r="F214" s="538"/>
      <c r="G214" s="538"/>
      <c r="H214" s="538"/>
      <c r="I214" s="538"/>
      <c r="J214" s="538"/>
      <c r="K214" s="538"/>
      <c r="L214" s="538"/>
    </row>
    <row r="215" spans="1:13" s="14" customFormat="1" ht="70.5" customHeight="1" x14ac:dyDescent="0.25">
      <c r="A215" s="7"/>
      <c r="B215" s="375" t="s">
        <v>303</v>
      </c>
      <c r="C215" s="12" t="s">
        <v>309</v>
      </c>
      <c r="D215" s="12" t="s">
        <v>305</v>
      </c>
      <c r="E215" s="12" t="s">
        <v>1</v>
      </c>
      <c r="F215" s="3">
        <v>100</v>
      </c>
      <c r="G215" s="3">
        <v>100</v>
      </c>
      <c r="H215" s="3">
        <v>100</v>
      </c>
      <c r="I215" s="3">
        <v>100</v>
      </c>
      <c r="J215" s="3">
        <v>100</v>
      </c>
      <c r="K215" s="3">
        <v>100</v>
      </c>
      <c r="L215" s="3">
        <v>100</v>
      </c>
      <c r="M215" s="80"/>
    </row>
    <row r="216" spans="1:13" s="59" customFormat="1" ht="45" x14ac:dyDescent="0.25">
      <c r="A216" s="62"/>
      <c r="B216" s="55" t="s">
        <v>720</v>
      </c>
      <c r="C216" s="3" t="s">
        <v>773</v>
      </c>
      <c r="D216" s="12" t="s">
        <v>305</v>
      </c>
      <c r="E216" s="12" t="s">
        <v>1</v>
      </c>
      <c r="F216" s="3"/>
      <c r="G216" s="3"/>
      <c r="H216" s="3">
        <v>100</v>
      </c>
      <c r="I216" s="3">
        <v>100</v>
      </c>
      <c r="J216" s="3">
        <v>100</v>
      </c>
      <c r="K216" s="3">
        <v>100</v>
      </c>
      <c r="L216" s="3">
        <v>100</v>
      </c>
    </row>
    <row r="217" spans="1:13" s="61" customFormat="1" ht="15" customHeight="1" x14ac:dyDescent="0.25">
      <c r="A217" s="195" t="s">
        <v>595</v>
      </c>
      <c r="B217" s="538" t="s">
        <v>618</v>
      </c>
      <c r="C217" s="538"/>
      <c r="D217" s="538"/>
      <c r="E217" s="538"/>
      <c r="F217" s="538"/>
      <c r="G217" s="538"/>
      <c r="H217" s="538"/>
      <c r="I217" s="538"/>
      <c r="J217" s="538"/>
      <c r="K217" s="538"/>
      <c r="L217" s="538"/>
    </row>
    <row r="218" spans="1:13" s="33" customFormat="1" ht="45" hidden="1" x14ac:dyDescent="0.25">
      <c r="A218" s="18"/>
      <c r="B218" s="184" t="s">
        <v>772</v>
      </c>
      <c r="C218" s="3" t="s">
        <v>773</v>
      </c>
      <c r="D218" s="8" t="s">
        <v>185</v>
      </c>
      <c r="E218" s="8" t="s">
        <v>236</v>
      </c>
      <c r="F218" s="8"/>
      <c r="G218" s="8"/>
      <c r="H218" s="8">
        <v>1</v>
      </c>
      <c r="I218" s="8"/>
      <c r="J218" s="8"/>
      <c r="K218" s="137"/>
      <c r="L218" s="137"/>
    </row>
    <row r="219" spans="1:13" ht="78" customHeight="1" x14ac:dyDescent="0.25">
      <c r="A219" s="7"/>
      <c r="B219" s="375" t="s">
        <v>306</v>
      </c>
      <c r="C219" s="12" t="s">
        <v>304</v>
      </c>
      <c r="D219" s="12" t="s">
        <v>307</v>
      </c>
      <c r="E219" s="12" t="s">
        <v>1</v>
      </c>
      <c r="F219" s="85">
        <v>46</v>
      </c>
      <c r="G219" s="3">
        <v>74.8</v>
      </c>
      <c r="H219" s="6">
        <v>100</v>
      </c>
      <c r="I219" s="6">
        <v>100</v>
      </c>
      <c r="J219" s="6">
        <v>100</v>
      </c>
      <c r="K219" s="6">
        <v>100</v>
      </c>
      <c r="L219" s="6">
        <v>100</v>
      </c>
    </row>
    <row r="220" spans="1:13" s="59" customFormat="1" ht="45" x14ac:dyDescent="0.25">
      <c r="A220" s="62"/>
      <c r="B220" s="55" t="s">
        <v>720</v>
      </c>
      <c r="C220" s="3" t="s">
        <v>773</v>
      </c>
      <c r="D220" s="12" t="s">
        <v>307</v>
      </c>
      <c r="E220" s="12" t="s">
        <v>1</v>
      </c>
      <c r="F220" s="122"/>
      <c r="G220" s="122"/>
      <c r="H220" s="122">
        <v>80</v>
      </c>
      <c r="I220" s="122">
        <v>85</v>
      </c>
      <c r="J220" s="122">
        <v>90</v>
      </c>
      <c r="K220" s="122">
        <v>95</v>
      </c>
      <c r="L220" s="122">
        <v>100</v>
      </c>
    </row>
    <row r="221" spans="1:13" s="33" customFormat="1" ht="60" hidden="1" x14ac:dyDescent="0.25">
      <c r="A221" s="18"/>
      <c r="B221" s="184" t="s">
        <v>774</v>
      </c>
      <c r="C221" s="3" t="s">
        <v>773</v>
      </c>
      <c r="D221" s="8" t="s">
        <v>185</v>
      </c>
      <c r="E221" s="8" t="s">
        <v>236</v>
      </c>
      <c r="F221" s="8"/>
      <c r="G221" s="8">
        <v>18</v>
      </c>
      <c r="H221" s="8"/>
      <c r="I221" s="8"/>
      <c r="J221" s="8"/>
      <c r="K221" s="8">
        <v>5</v>
      </c>
      <c r="L221" s="8">
        <v>5</v>
      </c>
    </row>
    <row r="222" spans="1:13" s="208" customFormat="1" ht="18.75" customHeight="1" x14ac:dyDescent="0.25">
      <c r="A222" s="229"/>
      <c r="B222" s="496" t="s">
        <v>311</v>
      </c>
      <c r="C222" s="496"/>
      <c r="D222" s="496"/>
      <c r="E222" s="496"/>
      <c r="F222" s="496"/>
      <c r="G222" s="496"/>
      <c r="H222" s="496"/>
      <c r="I222" s="496"/>
      <c r="J222" s="496"/>
      <c r="K222" s="496"/>
      <c r="L222" s="496"/>
    </row>
    <row r="223" spans="1:13" s="11" customFormat="1" ht="48.75" hidden="1" customHeight="1" x14ac:dyDescent="0.25">
      <c r="A223" s="18"/>
      <c r="B223" s="386" t="s">
        <v>312</v>
      </c>
      <c r="C223" s="8" t="s">
        <v>313</v>
      </c>
      <c r="D223" s="8" t="s">
        <v>185</v>
      </c>
      <c r="E223" s="8" t="s">
        <v>314</v>
      </c>
      <c r="F223" s="210">
        <v>3</v>
      </c>
      <c r="G223" s="210">
        <v>4</v>
      </c>
      <c r="H223" s="210">
        <v>4</v>
      </c>
      <c r="I223" s="210">
        <v>4</v>
      </c>
      <c r="J223" s="210">
        <v>4</v>
      </c>
      <c r="K223" s="210">
        <v>4</v>
      </c>
      <c r="L223" s="210">
        <v>4</v>
      </c>
    </row>
    <row r="224" spans="1:13" s="11" customFormat="1" ht="60.75" hidden="1" customHeight="1" x14ac:dyDescent="0.25">
      <c r="A224" s="18"/>
      <c r="B224" s="183" t="s">
        <v>619</v>
      </c>
      <c r="C224" s="8" t="s">
        <v>315</v>
      </c>
      <c r="D224" s="8" t="s">
        <v>185</v>
      </c>
      <c r="E224" s="8" t="s">
        <v>166</v>
      </c>
      <c r="F224" s="213">
        <v>2.8</v>
      </c>
      <c r="G224" s="87">
        <v>11.7</v>
      </c>
      <c r="H224" s="87">
        <v>11.7</v>
      </c>
      <c r="I224" s="87">
        <v>11.7</v>
      </c>
      <c r="J224" s="87">
        <v>11.7</v>
      </c>
      <c r="K224" s="87">
        <v>11.7</v>
      </c>
      <c r="L224" s="87">
        <v>11.7</v>
      </c>
    </row>
    <row r="225" spans="1:12" s="49" customFormat="1" ht="17.25" customHeight="1" x14ac:dyDescent="0.25">
      <c r="A225" s="18"/>
      <c r="B225" s="240" t="s">
        <v>176</v>
      </c>
      <c r="C225" s="240"/>
      <c r="D225" s="240"/>
      <c r="E225" s="240"/>
      <c r="F225" s="107">
        <f>F226+F227+F228</f>
        <v>2.8</v>
      </c>
      <c r="G225" s="107">
        <f t="shared" ref="G225:L225" si="17">G226+G227+G228</f>
        <v>11.7</v>
      </c>
      <c r="H225" s="107">
        <f t="shared" si="17"/>
        <v>11.7</v>
      </c>
      <c r="I225" s="107">
        <f t="shared" si="17"/>
        <v>11.7</v>
      </c>
      <c r="J225" s="107">
        <f t="shared" si="17"/>
        <v>11.7</v>
      </c>
      <c r="K225" s="107">
        <f t="shared" si="17"/>
        <v>11.7</v>
      </c>
      <c r="L225" s="107">
        <f t="shared" si="17"/>
        <v>11.7</v>
      </c>
    </row>
    <row r="226" spans="1:12" s="49" customFormat="1" ht="17.25" hidden="1" customHeight="1" x14ac:dyDescent="0.25">
      <c r="A226" s="18"/>
      <c r="B226" s="240" t="s">
        <v>37</v>
      </c>
      <c r="C226" s="240"/>
      <c r="D226" s="240"/>
      <c r="E226" s="240"/>
      <c r="F226" s="107"/>
      <c r="G226" s="107"/>
      <c r="H226" s="107"/>
      <c r="I226" s="107"/>
      <c r="J226" s="107"/>
      <c r="K226" s="107"/>
      <c r="L226" s="107"/>
    </row>
    <row r="227" spans="1:12" s="49" customFormat="1" ht="17.25" hidden="1" customHeight="1" x14ac:dyDescent="0.25">
      <c r="A227" s="18"/>
      <c r="B227" s="240" t="s">
        <v>175</v>
      </c>
      <c r="C227" s="240"/>
      <c r="D227" s="240"/>
      <c r="E227" s="240"/>
      <c r="F227" s="107">
        <f>F224</f>
        <v>2.8</v>
      </c>
      <c r="G227" s="107">
        <f t="shared" ref="G227:L227" si="18">G224</f>
        <v>11.7</v>
      </c>
      <c r="H227" s="107">
        <f t="shared" si="18"/>
        <v>11.7</v>
      </c>
      <c r="I227" s="107">
        <f t="shared" si="18"/>
        <v>11.7</v>
      </c>
      <c r="J227" s="107">
        <f t="shared" si="18"/>
        <v>11.7</v>
      </c>
      <c r="K227" s="107">
        <f t="shared" si="18"/>
        <v>11.7</v>
      </c>
      <c r="L227" s="107">
        <f t="shared" si="18"/>
        <v>11.7</v>
      </c>
    </row>
    <row r="228" spans="1:12" s="49" customFormat="1" ht="17.25" hidden="1" customHeight="1" x14ac:dyDescent="0.25">
      <c r="A228" s="18"/>
      <c r="B228" s="240" t="s">
        <v>732</v>
      </c>
      <c r="C228" s="240"/>
      <c r="D228" s="240"/>
      <c r="E228" s="240"/>
      <c r="F228" s="107"/>
      <c r="G228" s="107"/>
      <c r="H228" s="107"/>
      <c r="I228" s="107"/>
      <c r="J228" s="107"/>
      <c r="K228" s="107"/>
      <c r="L228" s="107"/>
    </row>
    <row r="229" spans="1:12" s="14" customFormat="1" ht="63" customHeight="1" x14ac:dyDescent="0.25">
      <c r="A229" s="3">
        <v>25</v>
      </c>
      <c r="B229" s="384" t="s">
        <v>587</v>
      </c>
      <c r="C229" s="12" t="s">
        <v>316</v>
      </c>
      <c r="D229" s="12" t="s">
        <v>208</v>
      </c>
      <c r="E229" s="12" t="s">
        <v>35</v>
      </c>
      <c r="F229" s="3">
        <v>4.4000000000000004</v>
      </c>
      <c r="G229" s="85">
        <v>4.3</v>
      </c>
      <c r="H229" s="6">
        <v>4.3</v>
      </c>
      <c r="I229" s="85">
        <v>4.2</v>
      </c>
      <c r="J229" s="85">
        <v>4.0999999999999996</v>
      </c>
      <c r="K229" s="85">
        <v>4.0999999999999996</v>
      </c>
      <c r="L229" s="85">
        <v>4.0999999999999996</v>
      </c>
    </row>
    <row r="230" spans="1:12" s="61" customFormat="1" ht="15" customHeight="1" x14ac:dyDescent="0.25">
      <c r="A230" s="195" t="s">
        <v>28</v>
      </c>
      <c r="B230" s="538" t="s">
        <v>317</v>
      </c>
      <c r="C230" s="538"/>
      <c r="D230" s="538"/>
      <c r="E230" s="538"/>
      <c r="F230" s="538"/>
      <c r="G230" s="538"/>
      <c r="H230" s="538"/>
      <c r="I230" s="538"/>
      <c r="J230" s="538"/>
      <c r="K230" s="538"/>
      <c r="L230" s="538"/>
    </row>
    <row r="231" spans="1:12" s="61" customFormat="1" ht="15" customHeight="1" x14ac:dyDescent="0.25">
      <c r="A231" s="236"/>
      <c r="B231" s="538" t="s">
        <v>318</v>
      </c>
      <c r="C231" s="538"/>
      <c r="D231" s="538"/>
      <c r="E231" s="538"/>
      <c r="F231" s="538"/>
      <c r="G231" s="538"/>
      <c r="H231" s="538"/>
      <c r="I231" s="538"/>
      <c r="J231" s="538"/>
      <c r="K231" s="538"/>
      <c r="L231" s="538"/>
    </row>
    <row r="232" spans="1:12" ht="46.5" customHeight="1" x14ac:dyDescent="0.25">
      <c r="A232" s="7"/>
      <c r="B232" s="378" t="s">
        <v>629</v>
      </c>
      <c r="C232" s="404" t="s">
        <v>316</v>
      </c>
      <c r="D232" s="404" t="s">
        <v>321</v>
      </c>
      <c r="E232" s="404" t="s">
        <v>320</v>
      </c>
      <c r="F232" s="3">
        <v>14.09</v>
      </c>
      <c r="G232" s="3">
        <v>15.03</v>
      </c>
      <c r="H232" s="3">
        <v>15.03</v>
      </c>
      <c r="I232" s="3">
        <v>15.03</v>
      </c>
      <c r="J232" s="3">
        <v>15.03</v>
      </c>
      <c r="K232" s="3">
        <v>15.03</v>
      </c>
      <c r="L232" s="3">
        <v>15.03</v>
      </c>
    </row>
    <row r="233" spans="1:12" x14ac:dyDescent="0.25">
      <c r="A233" s="7"/>
      <c r="B233" s="187" t="s">
        <v>319</v>
      </c>
      <c r="C233" s="404"/>
      <c r="D233" s="404"/>
      <c r="E233" s="404"/>
      <c r="F233" s="3">
        <v>7.5149999999999997</v>
      </c>
      <c r="G233" s="3">
        <v>8.7669999999999995</v>
      </c>
      <c r="H233" s="3">
        <v>10.176</v>
      </c>
      <c r="I233" s="3">
        <v>12.994</v>
      </c>
      <c r="J233" s="3">
        <v>13.151</v>
      </c>
      <c r="K233" s="3">
        <v>13.151</v>
      </c>
      <c r="L233" s="3">
        <v>13.151</v>
      </c>
    </row>
    <row r="234" spans="1:12" s="59" customFormat="1" x14ac:dyDescent="0.25">
      <c r="A234" s="62"/>
      <c r="B234" s="55" t="s">
        <v>720</v>
      </c>
      <c r="C234" s="51"/>
      <c r="D234" s="51"/>
      <c r="E234" s="51" t="s">
        <v>258</v>
      </c>
      <c r="F234" s="122"/>
      <c r="G234" s="122"/>
      <c r="H234" s="122">
        <v>379</v>
      </c>
      <c r="I234" s="122">
        <v>379</v>
      </c>
      <c r="J234" s="122">
        <v>379</v>
      </c>
      <c r="K234" s="122">
        <v>379</v>
      </c>
      <c r="L234" s="122">
        <v>379</v>
      </c>
    </row>
    <row r="235" spans="1:12" s="59" customFormat="1" ht="30" x14ac:dyDescent="0.25">
      <c r="A235" s="62"/>
      <c r="B235" s="55" t="s">
        <v>819</v>
      </c>
      <c r="C235" s="51"/>
      <c r="D235" s="51"/>
      <c r="E235" s="51" t="s">
        <v>258</v>
      </c>
      <c r="F235" s="122"/>
      <c r="G235" s="122"/>
      <c r="H235" s="122">
        <v>258</v>
      </c>
      <c r="I235" s="122">
        <v>328</v>
      </c>
      <c r="J235" s="122">
        <v>332</v>
      </c>
      <c r="K235" s="122">
        <v>332</v>
      </c>
      <c r="L235" s="122">
        <v>332</v>
      </c>
    </row>
    <row r="236" spans="1:12" s="11" customFormat="1" ht="30" hidden="1" x14ac:dyDescent="0.25">
      <c r="A236" s="18"/>
      <c r="B236" s="184" t="s">
        <v>322</v>
      </c>
      <c r="C236" s="8" t="s">
        <v>323</v>
      </c>
      <c r="D236" s="12" t="s">
        <v>208</v>
      </c>
      <c r="E236" s="8" t="s">
        <v>35</v>
      </c>
      <c r="F236" s="122">
        <v>4.5616535994297935</v>
      </c>
      <c r="G236" s="122">
        <v>4.5487329740219167</v>
      </c>
      <c r="H236" s="122">
        <v>4.5358128636041313</v>
      </c>
      <c r="I236" s="122">
        <v>4.522893268161007</v>
      </c>
      <c r="J236" s="122">
        <v>4.3945165678282345</v>
      </c>
      <c r="K236" s="122">
        <v>4.3816003113943536</v>
      </c>
      <c r="L236" s="122">
        <v>4.3686845698426602</v>
      </c>
    </row>
    <row r="237" spans="1:12" s="14" customFormat="1" ht="22.5" hidden="1" customHeight="1" x14ac:dyDescent="0.25">
      <c r="A237" s="404"/>
      <c r="B237" s="497" t="s">
        <v>324</v>
      </c>
      <c r="C237" s="420" t="s">
        <v>323</v>
      </c>
      <c r="D237" s="420" t="s">
        <v>185</v>
      </c>
      <c r="E237" s="8" t="s">
        <v>258</v>
      </c>
      <c r="F237" s="92">
        <v>209</v>
      </c>
      <c r="G237" s="92">
        <v>268</v>
      </c>
      <c r="H237" s="92">
        <v>176</v>
      </c>
      <c r="I237" s="92">
        <v>176</v>
      </c>
      <c r="J237" s="92">
        <v>176</v>
      </c>
      <c r="K237" s="92">
        <v>188</v>
      </c>
      <c r="L237" s="92">
        <v>188</v>
      </c>
    </row>
    <row r="238" spans="1:12" s="14" customFormat="1" ht="24.75" hidden="1" customHeight="1" x14ac:dyDescent="0.25">
      <c r="A238" s="404"/>
      <c r="B238" s="497"/>
      <c r="C238" s="420"/>
      <c r="D238" s="420"/>
      <c r="E238" s="8" t="s">
        <v>188</v>
      </c>
      <c r="F238" s="92">
        <v>304.2</v>
      </c>
      <c r="G238" s="92">
        <v>254.2</v>
      </c>
      <c r="H238" s="92">
        <v>401.8</v>
      </c>
      <c r="I238" s="92">
        <v>401.8</v>
      </c>
      <c r="J238" s="92">
        <v>401.8</v>
      </c>
      <c r="K238" s="92">
        <v>401.8</v>
      </c>
      <c r="L238" s="92">
        <v>401.8</v>
      </c>
    </row>
    <row r="239" spans="1:12" s="14" customFormat="1" ht="26.25" hidden="1" customHeight="1" x14ac:dyDescent="0.25">
      <c r="A239" s="404"/>
      <c r="B239" s="497" t="s">
        <v>325</v>
      </c>
      <c r="C239" s="420" t="s">
        <v>323</v>
      </c>
      <c r="D239" s="420" t="s">
        <v>185</v>
      </c>
      <c r="E239" s="8" t="s">
        <v>258</v>
      </c>
      <c r="F239" s="114">
        <v>10</v>
      </c>
      <c r="G239" s="114">
        <v>15</v>
      </c>
      <c r="H239" s="114">
        <v>20</v>
      </c>
      <c r="I239" s="114">
        <v>20</v>
      </c>
      <c r="J239" s="114">
        <v>20</v>
      </c>
      <c r="K239" s="114">
        <v>20</v>
      </c>
      <c r="L239" s="114">
        <v>20</v>
      </c>
    </row>
    <row r="240" spans="1:12" s="14" customFormat="1" ht="25.5" hidden="1" customHeight="1" x14ac:dyDescent="0.25">
      <c r="A240" s="404"/>
      <c r="B240" s="497"/>
      <c r="C240" s="420"/>
      <c r="D240" s="420"/>
      <c r="E240" s="8" t="s">
        <v>188</v>
      </c>
      <c r="F240" s="114">
        <v>14.8</v>
      </c>
      <c r="G240" s="114">
        <v>23.6</v>
      </c>
      <c r="H240" s="114">
        <v>26.7</v>
      </c>
      <c r="I240" s="114">
        <v>26.7</v>
      </c>
      <c r="J240" s="114">
        <v>26.7</v>
      </c>
      <c r="K240" s="114">
        <v>26.7</v>
      </c>
      <c r="L240" s="114">
        <v>26.7</v>
      </c>
    </row>
    <row r="241" spans="1:12" s="14" customFormat="1" ht="32.25" hidden="1" customHeight="1" x14ac:dyDescent="0.25">
      <c r="A241" s="404"/>
      <c r="B241" s="497" t="s">
        <v>326</v>
      </c>
      <c r="C241" s="420" t="s">
        <v>323</v>
      </c>
      <c r="D241" s="420" t="s">
        <v>185</v>
      </c>
      <c r="E241" s="8" t="s">
        <v>258</v>
      </c>
      <c r="F241" s="114">
        <v>18</v>
      </c>
      <c r="G241" s="114">
        <v>20</v>
      </c>
      <c r="H241" s="114">
        <v>20</v>
      </c>
      <c r="I241" s="114">
        <v>20</v>
      </c>
      <c r="J241" s="114">
        <v>20</v>
      </c>
      <c r="K241" s="114">
        <v>20</v>
      </c>
      <c r="L241" s="114">
        <v>20</v>
      </c>
    </row>
    <row r="242" spans="1:12" s="14" customFormat="1" ht="32.25" hidden="1" customHeight="1" x14ac:dyDescent="0.25">
      <c r="A242" s="404"/>
      <c r="B242" s="497"/>
      <c r="C242" s="420"/>
      <c r="D242" s="420"/>
      <c r="E242" s="8" t="s">
        <v>188</v>
      </c>
      <c r="F242" s="114">
        <v>13.7</v>
      </c>
      <c r="G242" s="114">
        <v>14.7</v>
      </c>
      <c r="H242" s="114">
        <v>5.2352999999999996</v>
      </c>
      <c r="I242" s="114">
        <v>5.2352999999999996</v>
      </c>
      <c r="J242" s="114">
        <v>5.2352999999999996</v>
      </c>
      <c r="K242" s="114">
        <v>5.2352999999999996</v>
      </c>
      <c r="L242" s="114">
        <v>5.2352999999999996</v>
      </c>
    </row>
    <row r="243" spans="1:12" s="14" customFormat="1" ht="28.5" hidden="1" customHeight="1" x14ac:dyDescent="0.25">
      <c r="A243" s="404"/>
      <c r="B243" s="497" t="s">
        <v>327</v>
      </c>
      <c r="C243" s="420" t="s">
        <v>323</v>
      </c>
      <c r="D243" s="420" t="s">
        <v>185</v>
      </c>
      <c r="E243" s="8" t="s">
        <v>258</v>
      </c>
      <c r="F243" s="114">
        <v>54</v>
      </c>
      <c r="G243" s="114">
        <v>46</v>
      </c>
      <c r="H243" s="114">
        <v>52</v>
      </c>
      <c r="I243" s="114">
        <v>52</v>
      </c>
      <c r="J243" s="114">
        <v>52</v>
      </c>
      <c r="K243" s="114">
        <v>52</v>
      </c>
      <c r="L243" s="114">
        <v>52</v>
      </c>
    </row>
    <row r="244" spans="1:12" s="14" customFormat="1" ht="24.75" hidden="1" customHeight="1" x14ac:dyDescent="0.25">
      <c r="A244" s="404"/>
      <c r="B244" s="497"/>
      <c r="C244" s="420"/>
      <c r="D244" s="420"/>
      <c r="E244" s="8" t="s">
        <v>188</v>
      </c>
      <c r="F244" s="114">
        <v>43.5</v>
      </c>
      <c r="G244" s="114">
        <v>105.7</v>
      </c>
      <c r="H244" s="114">
        <v>81.2</v>
      </c>
      <c r="I244" s="114">
        <v>162.30000000000001</v>
      </c>
      <c r="J244" s="114">
        <v>162.30000000000001</v>
      </c>
      <c r="K244" s="114">
        <v>162.30000000000001</v>
      </c>
      <c r="L244" s="114">
        <v>162.30000000000001</v>
      </c>
    </row>
    <row r="245" spans="1:12" s="14" customFormat="1" ht="23.25" hidden="1" customHeight="1" x14ac:dyDescent="0.25">
      <c r="A245" s="404"/>
      <c r="B245" s="428" t="s">
        <v>328</v>
      </c>
      <c r="C245" s="455" t="s">
        <v>330</v>
      </c>
      <c r="D245" s="420" t="s">
        <v>185</v>
      </c>
      <c r="E245" s="8" t="s">
        <v>258</v>
      </c>
      <c r="F245" s="151">
        <v>17</v>
      </c>
      <c r="G245" s="151">
        <v>18</v>
      </c>
      <c r="H245" s="151">
        <v>18</v>
      </c>
      <c r="I245" s="151">
        <v>18</v>
      </c>
      <c r="J245" s="151">
        <v>18</v>
      </c>
      <c r="K245" s="151">
        <v>18</v>
      </c>
      <c r="L245" s="151">
        <v>18</v>
      </c>
    </row>
    <row r="246" spans="1:12" s="14" customFormat="1" ht="23.25" hidden="1" customHeight="1" x14ac:dyDescent="0.25">
      <c r="A246" s="404"/>
      <c r="B246" s="428"/>
      <c r="C246" s="455"/>
      <c r="D246" s="420"/>
      <c r="E246" s="8" t="s">
        <v>188</v>
      </c>
      <c r="F246" s="151">
        <v>72.4636</v>
      </c>
      <c r="G246" s="151">
        <v>68.50269999999999</v>
      </c>
      <c r="H246" s="151">
        <v>70.5</v>
      </c>
      <c r="I246" s="151">
        <v>70.5</v>
      </c>
      <c r="J246" s="151">
        <v>70.5</v>
      </c>
      <c r="K246" s="151">
        <v>70.5</v>
      </c>
      <c r="L246" s="151">
        <v>71</v>
      </c>
    </row>
    <row r="247" spans="1:12" s="61" customFormat="1" ht="15" customHeight="1" x14ac:dyDescent="0.25">
      <c r="A247" s="236"/>
      <c r="B247" s="538" t="s">
        <v>329</v>
      </c>
      <c r="C247" s="538"/>
      <c r="D247" s="538"/>
      <c r="E247" s="538"/>
      <c r="F247" s="538"/>
      <c r="G247" s="538"/>
      <c r="H247" s="538"/>
      <c r="I247" s="538"/>
      <c r="J247" s="538"/>
      <c r="K247" s="538"/>
      <c r="L247" s="538"/>
    </row>
    <row r="248" spans="1:12" s="14" customFormat="1" ht="28.5" hidden="1" customHeight="1" x14ac:dyDescent="0.25">
      <c r="A248" s="448"/>
      <c r="B248" s="428" t="s">
        <v>331</v>
      </c>
      <c r="C248" s="420" t="s">
        <v>323</v>
      </c>
      <c r="D248" s="420" t="s">
        <v>185</v>
      </c>
      <c r="E248" s="8" t="s">
        <v>258</v>
      </c>
      <c r="F248" s="114">
        <v>422</v>
      </c>
      <c r="G248" s="114">
        <v>420</v>
      </c>
      <c r="H248" s="114">
        <v>400</v>
      </c>
      <c r="I248" s="114">
        <v>390</v>
      </c>
      <c r="J248" s="114">
        <v>371</v>
      </c>
      <c r="K248" s="114">
        <v>345</v>
      </c>
      <c r="L248" s="114">
        <v>285</v>
      </c>
    </row>
    <row r="249" spans="1:12" s="14" customFormat="1" ht="21" hidden="1" customHeight="1" x14ac:dyDescent="0.25">
      <c r="A249" s="448"/>
      <c r="B249" s="428"/>
      <c r="C249" s="420"/>
      <c r="D249" s="420"/>
      <c r="E249" s="8" t="s">
        <v>188</v>
      </c>
      <c r="F249" s="114">
        <v>71.7</v>
      </c>
      <c r="G249" s="114">
        <v>25.6</v>
      </c>
      <c r="H249" s="114">
        <v>36.4</v>
      </c>
      <c r="I249" s="114">
        <v>38.200000000000003</v>
      </c>
      <c r="J249" s="114">
        <v>36.200000000000003</v>
      </c>
      <c r="K249" s="114">
        <v>29</v>
      </c>
      <c r="L249" s="114">
        <v>23.2</v>
      </c>
    </row>
    <row r="250" spans="1:12" ht="42" hidden="1" customHeight="1" x14ac:dyDescent="0.25">
      <c r="A250" s="404"/>
      <c r="B250" s="428" t="s">
        <v>332</v>
      </c>
      <c r="C250" s="420" t="s">
        <v>323</v>
      </c>
      <c r="D250" s="420" t="s">
        <v>185</v>
      </c>
      <c r="E250" s="8" t="s">
        <v>258</v>
      </c>
      <c r="F250" s="114">
        <v>223</v>
      </c>
      <c r="G250" s="114">
        <v>210</v>
      </c>
      <c r="H250" s="114">
        <v>200</v>
      </c>
      <c r="I250" s="114">
        <v>190</v>
      </c>
      <c r="J250" s="114">
        <v>185</v>
      </c>
      <c r="K250" s="114">
        <v>175</v>
      </c>
      <c r="L250" s="114">
        <v>167</v>
      </c>
    </row>
    <row r="251" spans="1:12" s="14" customFormat="1" ht="21.75" hidden="1" customHeight="1" x14ac:dyDescent="0.25">
      <c r="A251" s="404"/>
      <c r="B251" s="428"/>
      <c r="C251" s="420"/>
      <c r="D251" s="420"/>
      <c r="E251" s="8" t="s">
        <v>188</v>
      </c>
      <c r="F251" s="114">
        <v>7.6</v>
      </c>
      <c r="G251" s="114">
        <v>2.4</v>
      </c>
      <c r="H251" s="114">
        <v>9.3000000000000007</v>
      </c>
      <c r="I251" s="114">
        <v>9</v>
      </c>
      <c r="J251" s="114">
        <v>8.6</v>
      </c>
      <c r="K251" s="114">
        <v>6.9</v>
      </c>
      <c r="L251" s="114">
        <v>5.5</v>
      </c>
    </row>
    <row r="252" spans="1:12" s="61" customFormat="1" ht="15" customHeight="1" x14ac:dyDescent="0.25">
      <c r="A252" s="236"/>
      <c r="B252" s="538" t="s">
        <v>333</v>
      </c>
      <c r="C252" s="538"/>
      <c r="D252" s="538"/>
      <c r="E252" s="538"/>
      <c r="F252" s="538"/>
      <c r="G252" s="538"/>
      <c r="H252" s="538"/>
      <c r="I252" s="538"/>
      <c r="J252" s="538"/>
      <c r="K252" s="538"/>
      <c r="L252" s="538"/>
    </row>
    <row r="253" spans="1:12" s="14" customFormat="1" ht="28.5" hidden="1" customHeight="1" x14ac:dyDescent="0.25">
      <c r="A253" s="404"/>
      <c r="B253" s="428" t="s">
        <v>126</v>
      </c>
      <c r="C253" s="455" t="s">
        <v>124</v>
      </c>
      <c r="D253" s="455" t="s">
        <v>43</v>
      </c>
      <c r="E253" s="19" t="s">
        <v>59</v>
      </c>
      <c r="F253" s="8"/>
      <c r="G253" s="8"/>
      <c r="H253" s="8"/>
      <c r="I253" s="137">
        <v>120</v>
      </c>
      <c r="J253" s="137">
        <v>120</v>
      </c>
      <c r="K253" s="137">
        <v>120</v>
      </c>
      <c r="L253" s="137">
        <v>120</v>
      </c>
    </row>
    <row r="254" spans="1:12" s="14" customFormat="1" ht="18.75" hidden="1" customHeight="1" x14ac:dyDescent="0.25">
      <c r="A254" s="404"/>
      <c r="B254" s="428"/>
      <c r="C254" s="455"/>
      <c r="D254" s="455"/>
      <c r="E254" s="19" t="s">
        <v>58</v>
      </c>
      <c r="F254" s="8"/>
      <c r="G254" s="8"/>
      <c r="H254" s="8"/>
      <c r="I254" s="8">
        <v>615.70000000000005</v>
      </c>
      <c r="J254" s="8">
        <v>615.70000000000005</v>
      </c>
      <c r="K254" s="8">
        <v>615.70000000000005</v>
      </c>
      <c r="L254" s="8">
        <v>615.70000000000005</v>
      </c>
    </row>
    <row r="255" spans="1:12" s="20" customFormat="1" ht="60" hidden="1" x14ac:dyDescent="0.25">
      <c r="A255" s="194"/>
      <c r="B255" s="186" t="s">
        <v>96</v>
      </c>
      <c r="C255" s="19" t="s">
        <v>124</v>
      </c>
      <c r="D255" s="19" t="s">
        <v>43</v>
      </c>
      <c r="E255" s="32" t="s">
        <v>58</v>
      </c>
      <c r="F255" s="50"/>
      <c r="G255" s="50"/>
      <c r="H255" s="50"/>
      <c r="I255" s="50">
        <v>22</v>
      </c>
      <c r="J255" s="50"/>
      <c r="K255" s="10"/>
      <c r="L255" s="10"/>
    </row>
    <row r="256" spans="1:12" s="20" customFormat="1" ht="53.25" hidden="1" customHeight="1" x14ac:dyDescent="0.25">
      <c r="A256" s="194"/>
      <c r="B256" s="186" t="s">
        <v>83</v>
      </c>
      <c r="C256" s="19" t="s">
        <v>125</v>
      </c>
      <c r="D256" s="19" t="s">
        <v>43</v>
      </c>
      <c r="E256" s="32" t="s">
        <v>58</v>
      </c>
      <c r="F256" s="50"/>
      <c r="G256" s="50"/>
      <c r="H256" s="50"/>
      <c r="I256" s="50"/>
      <c r="J256" s="50"/>
      <c r="K256" s="50"/>
      <c r="L256" s="50">
        <v>2500</v>
      </c>
    </row>
    <row r="257" spans="1:12" s="20" customFormat="1" ht="50.25" hidden="1" customHeight="1" x14ac:dyDescent="0.25">
      <c r="A257" s="194"/>
      <c r="B257" s="387" t="s">
        <v>92</v>
      </c>
      <c r="C257" s="19" t="s">
        <v>125</v>
      </c>
      <c r="D257" s="19" t="s">
        <v>43</v>
      </c>
      <c r="E257" s="32" t="s">
        <v>58</v>
      </c>
      <c r="F257" s="84"/>
      <c r="G257" s="84"/>
      <c r="H257" s="84"/>
      <c r="I257" s="10">
        <v>55.3</v>
      </c>
      <c r="J257" s="155">
        <v>10</v>
      </c>
      <c r="K257" s="155">
        <v>18</v>
      </c>
      <c r="L257" s="155">
        <v>19</v>
      </c>
    </row>
    <row r="258" spans="1:12" s="20" customFormat="1" ht="60" hidden="1" x14ac:dyDescent="0.25">
      <c r="A258" s="194"/>
      <c r="B258" s="388" t="s">
        <v>93</v>
      </c>
      <c r="C258" s="19" t="s">
        <v>125</v>
      </c>
      <c r="D258" s="19" t="s">
        <v>43</v>
      </c>
      <c r="E258" s="32" t="s">
        <v>58</v>
      </c>
      <c r="F258" s="84"/>
      <c r="G258" s="84"/>
      <c r="H258" s="84"/>
      <c r="I258" s="50">
        <v>22</v>
      </c>
      <c r="J258" s="84"/>
      <c r="K258" s="84"/>
      <c r="L258" s="84"/>
    </row>
    <row r="259" spans="1:12" s="20" customFormat="1" ht="45" hidden="1" x14ac:dyDescent="0.25">
      <c r="A259" s="194"/>
      <c r="B259" s="388" t="s">
        <v>94</v>
      </c>
      <c r="C259" s="19" t="s">
        <v>125</v>
      </c>
      <c r="D259" s="19" t="s">
        <v>43</v>
      </c>
      <c r="E259" s="32" t="s">
        <v>58</v>
      </c>
      <c r="F259" s="84"/>
      <c r="G259" s="84"/>
      <c r="H259" s="84"/>
      <c r="I259" s="84"/>
      <c r="J259" s="84"/>
      <c r="K259" s="50">
        <v>18</v>
      </c>
      <c r="L259" s="84"/>
    </row>
    <row r="260" spans="1:12" s="20" customFormat="1" ht="75" hidden="1" x14ac:dyDescent="0.25">
      <c r="A260" s="194"/>
      <c r="B260" s="388" t="s">
        <v>95</v>
      </c>
      <c r="C260" s="19" t="s">
        <v>125</v>
      </c>
      <c r="D260" s="19" t="s">
        <v>43</v>
      </c>
      <c r="E260" s="32" t="s">
        <v>58</v>
      </c>
      <c r="F260" s="84"/>
      <c r="G260" s="84"/>
      <c r="H260" s="84"/>
      <c r="I260" s="84"/>
      <c r="J260" s="84"/>
      <c r="K260" s="84"/>
      <c r="L260" s="50">
        <v>19</v>
      </c>
    </row>
    <row r="261" spans="1:12" s="43" customFormat="1" ht="49.5" hidden="1" customHeight="1" x14ac:dyDescent="0.25">
      <c r="A261" s="194"/>
      <c r="B261" s="186" t="s">
        <v>127</v>
      </c>
      <c r="C261" s="57" t="s">
        <v>128</v>
      </c>
      <c r="D261" s="46" t="s">
        <v>43</v>
      </c>
      <c r="E261" s="32" t="s">
        <v>58</v>
      </c>
      <c r="F261" s="114"/>
      <c r="G261" s="50"/>
      <c r="H261" s="50">
        <v>401</v>
      </c>
      <c r="I261" s="50"/>
      <c r="J261" s="50"/>
      <c r="K261" s="10"/>
      <c r="L261" s="10"/>
    </row>
    <row r="262" spans="1:12" s="20" customFormat="1" ht="60" hidden="1" x14ac:dyDescent="0.25">
      <c r="A262" s="8"/>
      <c r="B262" s="186" t="s">
        <v>84</v>
      </c>
      <c r="C262" s="57" t="s">
        <v>128</v>
      </c>
      <c r="D262" s="19" t="s">
        <v>43</v>
      </c>
      <c r="E262" s="32" t="s">
        <v>58</v>
      </c>
      <c r="F262" s="183"/>
      <c r="G262" s="183"/>
      <c r="H262" s="50">
        <v>8.5</v>
      </c>
      <c r="I262" s="50">
        <v>80</v>
      </c>
      <c r="J262" s="183"/>
      <c r="K262" s="183"/>
      <c r="L262" s="183"/>
    </row>
    <row r="263" spans="1:12" s="20" customFormat="1" ht="60" hidden="1" x14ac:dyDescent="0.25">
      <c r="A263" s="8"/>
      <c r="B263" s="186" t="s">
        <v>129</v>
      </c>
      <c r="C263" s="57" t="s">
        <v>128</v>
      </c>
      <c r="D263" s="19" t="s">
        <v>43</v>
      </c>
      <c r="E263" s="32" t="s">
        <v>58</v>
      </c>
      <c r="F263" s="183"/>
      <c r="G263" s="183"/>
      <c r="H263" s="50">
        <v>133.5</v>
      </c>
      <c r="I263" s="183"/>
      <c r="J263" s="183"/>
      <c r="K263" s="183"/>
      <c r="L263" s="183"/>
    </row>
    <row r="264" spans="1:12" s="43" customFormat="1" ht="75" hidden="1" x14ac:dyDescent="0.25">
      <c r="A264" s="8"/>
      <c r="B264" s="389" t="s">
        <v>85</v>
      </c>
      <c r="C264" s="57" t="s">
        <v>128</v>
      </c>
      <c r="D264" s="19" t="s">
        <v>43</v>
      </c>
      <c r="E264" s="32" t="s">
        <v>58</v>
      </c>
      <c r="F264" s="156"/>
      <c r="G264" s="92"/>
      <c r="H264" s="92">
        <v>30</v>
      </c>
      <c r="I264" s="156"/>
      <c r="J264" s="156"/>
      <c r="K264" s="156"/>
      <c r="L264" s="156"/>
    </row>
    <row r="265" spans="1:12" s="43" customFormat="1" ht="48" hidden="1" customHeight="1" x14ac:dyDescent="0.25">
      <c r="A265" s="8"/>
      <c r="B265" s="389" t="s">
        <v>86</v>
      </c>
      <c r="C265" s="19" t="s">
        <v>124</v>
      </c>
      <c r="D265" s="19" t="s">
        <v>43</v>
      </c>
      <c r="E265" s="32" t="s">
        <v>58</v>
      </c>
      <c r="F265" s="156"/>
      <c r="G265" s="92">
        <v>388</v>
      </c>
      <c r="H265" s="92"/>
      <c r="I265" s="156"/>
      <c r="J265" s="156"/>
      <c r="K265" s="156"/>
      <c r="L265" s="156"/>
    </row>
    <row r="266" spans="1:12" s="20" customFormat="1" ht="48" hidden="1" customHeight="1" x14ac:dyDescent="0.25">
      <c r="A266" s="8"/>
      <c r="B266" s="387" t="s">
        <v>87</v>
      </c>
      <c r="C266" s="19" t="s">
        <v>128</v>
      </c>
      <c r="D266" s="19" t="s">
        <v>43</v>
      </c>
      <c r="E266" s="32" t="s">
        <v>58</v>
      </c>
      <c r="F266" s="92"/>
      <c r="G266" s="92"/>
      <c r="H266" s="92">
        <v>15</v>
      </c>
      <c r="I266" s="92">
        <v>18</v>
      </c>
      <c r="J266" s="92">
        <v>21</v>
      </c>
      <c r="K266" s="92">
        <v>26</v>
      </c>
      <c r="L266" s="92">
        <v>29</v>
      </c>
    </row>
    <row r="267" spans="1:12" s="20" customFormat="1" ht="60" hidden="1" x14ac:dyDescent="0.25">
      <c r="A267" s="8"/>
      <c r="B267" s="387" t="s">
        <v>88</v>
      </c>
      <c r="C267" s="19" t="s">
        <v>128</v>
      </c>
      <c r="D267" s="19" t="s">
        <v>43</v>
      </c>
      <c r="E267" s="32" t="s">
        <v>58</v>
      </c>
      <c r="F267" s="92"/>
      <c r="G267" s="92"/>
      <c r="H267" s="92">
        <v>10</v>
      </c>
      <c r="I267" s="92">
        <v>12</v>
      </c>
      <c r="J267" s="92">
        <v>15</v>
      </c>
      <c r="K267" s="92">
        <v>20</v>
      </c>
      <c r="L267" s="92">
        <v>25</v>
      </c>
    </row>
    <row r="268" spans="1:12" s="20" customFormat="1" ht="75" hidden="1" x14ac:dyDescent="0.25">
      <c r="A268" s="194"/>
      <c r="B268" s="186" t="s">
        <v>89</v>
      </c>
      <c r="C268" s="19" t="s">
        <v>128</v>
      </c>
      <c r="D268" s="19" t="s">
        <v>43</v>
      </c>
      <c r="E268" s="32" t="s">
        <v>58</v>
      </c>
      <c r="F268" s="50"/>
      <c r="G268" s="50"/>
      <c r="H268" s="50"/>
      <c r="I268" s="50"/>
      <c r="J268" s="50">
        <v>22</v>
      </c>
      <c r="K268" s="10"/>
      <c r="L268" s="10"/>
    </row>
    <row r="269" spans="1:12" s="20" customFormat="1" ht="60" hidden="1" x14ac:dyDescent="0.25">
      <c r="A269" s="8"/>
      <c r="B269" s="387" t="s">
        <v>90</v>
      </c>
      <c r="C269" s="19" t="s">
        <v>128</v>
      </c>
      <c r="D269" s="19" t="s">
        <v>43</v>
      </c>
      <c r="E269" s="32" t="s">
        <v>58</v>
      </c>
      <c r="F269" s="92"/>
      <c r="G269" s="92"/>
      <c r="H269" s="92">
        <v>13</v>
      </c>
      <c r="I269" s="92">
        <v>10</v>
      </c>
      <c r="J269" s="92">
        <v>15</v>
      </c>
      <c r="K269" s="92">
        <v>17</v>
      </c>
      <c r="L269" s="92">
        <v>26</v>
      </c>
    </row>
    <row r="270" spans="1:12" s="20" customFormat="1" ht="75" hidden="1" x14ac:dyDescent="0.25">
      <c r="A270" s="194"/>
      <c r="B270" s="186" t="s">
        <v>91</v>
      </c>
      <c r="C270" s="19" t="s">
        <v>128</v>
      </c>
      <c r="D270" s="19" t="s">
        <v>43</v>
      </c>
      <c r="E270" s="32" t="s">
        <v>58</v>
      </c>
      <c r="F270" s="50"/>
      <c r="G270" s="50"/>
      <c r="H270" s="50"/>
      <c r="I270" s="50"/>
      <c r="J270" s="50">
        <v>20</v>
      </c>
      <c r="K270" s="10"/>
      <c r="L270" s="10"/>
    </row>
    <row r="271" spans="1:12" s="43" customFormat="1" ht="60" hidden="1" x14ac:dyDescent="0.25">
      <c r="A271" s="8"/>
      <c r="B271" s="387" t="s">
        <v>97</v>
      </c>
      <c r="C271" s="19" t="s">
        <v>128</v>
      </c>
      <c r="D271" s="19" t="s">
        <v>43</v>
      </c>
      <c r="E271" s="32" t="s">
        <v>58</v>
      </c>
      <c r="F271" s="92"/>
      <c r="G271" s="92"/>
      <c r="H271" s="92">
        <v>21</v>
      </c>
      <c r="I271" s="92">
        <v>21</v>
      </c>
      <c r="J271" s="92">
        <v>25</v>
      </c>
      <c r="K271" s="92">
        <v>23</v>
      </c>
      <c r="L271" s="92">
        <v>24</v>
      </c>
    </row>
    <row r="272" spans="1:12" s="43" customFormat="1" ht="60" hidden="1" x14ac:dyDescent="0.25">
      <c r="A272" s="8"/>
      <c r="B272" s="387" t="s">
        <v>98</v>
      </c>
      <c r="C272" s="19" t="s">
        <v>128</v>
      </c>
      <c r="D272" s="19" t="s">
        <v>43</v>
      </c>
      <c r="E272" s="32" t="s">
        <v>58</v>
      </c>
      <c r="F272" s="92"/>
      <c r="G272" s="92"/>
      <c r="H272" s="92">
        <v>9</v>
      </c>
      <c r="I272" s="92">
        <v>12</v>
      </c>
      <c r="J272" s="92">
        <v>17</v>
      </c>
      <c r="K272" s="92">
        <v>26</v>
      </c>
      <c r="L272" s="92">
        <v>21</v>
      </c>
    </row>
    <row r="273" spans="1:12" s="43" customFormat="1" ht="60" hidden="1" x14ac:dyDescent="0.25">
      <c r="A273" s="8"/>
      <c r="B273" s="186" t="s">
        <v>99</v>
      </c>
      <c r="C273" s="19" t="s">
        <v>128</v>
      </c>
      <c r="D273" s="19" t="s">
        <v>43</v>
      </c>
      <c r="E273" s="32" t="s">
        <v>58</v>
      </c>
      <c r="F273" s="50"/>
      <c r="G273" s="50"/>
      <c r="H273" s="84"/>
      <c r="I273" s="50"/>
      <c r="J273" s="50">
        <v>27</v>
      </c>
      <c r="K273" s="10"/>
      <c r="L273" s="10"/>
    </row>
    <row r="274" spans="1:12" s="43" customFormat="1" ht="60" hidden="1" x14ac:dyDescent="0.25">
      <c r="A274" s="8"/>
      <c r="B274" s="186" t="s">
        <v>100</v>
      </c>
      <c r="C274" s="19" t="s">
        <v>128</v>
      </c>
      <c r="D274" s="19" t="s">
        <v>43</v>
      </c>
      <c r="E274" s="32" t="s">
        <v>58</v>
      </c>
      <c r="F274" s="50"/>
      <c r="G274" s="50"/>
      <c r="H274" s="50"/>
      <c r="I274" s="50"/>
      <c r="J274" s="50">
        <v>17.5</v>
      </c>
      <c r="K274" s="10"/>
      <c r="L274" s="10"/>
    </row>
    <row r="275" spans="1:12" s="43" customFormat="1" ht="46.5" hidden="1" customHeight="1" x14ac:dyDescent="0.25">
      <c r="A275" s="8"/>
      <c r="B275" s="186" t="s">
        <v>101</v>
      </c>
      <c r="C275" s="19" t="s">
        <v>128</v>
      </c>
      <c r="D275" s="19" t="s">
        <v>43</v>
      </c>
      <c r="E275" s="32" t="s">
        <v>58</v>
      </c>
      <c r="F275" s="50"/>
      <c r="G275" s="50"/>
      <c r="H275" s="50"/>
      <c r="I275" s="50">
        <v>27</v>
      </c>
      <c r="J275" s="50"/>
      <c r="K275" s="10"/>
      <c r="L275" s="10"/>
    </row>
    <row r="276" spans="1:12" s="14" customFormat="1" ht="19.5" hidden="1" customHeight="1" x14ac:dyDescent="0.25">
      <c r="A276" s="404"/>
      <c r="B276" s="428" t="s">
        <v>334</v>
      </c>
      <c r="C276" s="420" t="s">
        <v>323</v>
      </c>
      <c r="D276" s="420" t="s">
        <v>185</v>
      </c>
      <c r="E276" s="8" t="s">
        <v>258</v>
      </c>
      <c r="F276" s="8">
        <v>662</v>
      </c>
      <c r="G276" s="8">
        <v>652</v>
      </c>
      <c r="H276" s="8">
        <v>642</v>
      </c>
      <c r="I276" s="8">
        <v>584</v>
      </c>
      <c r="J276" s="8">
        <v>554</v>
      </c>
      <c r="K276" s="8">
        <v>525</v>
      </c>
      <c r="L276" s="8">
        <v>500</v>
      </c>
    </row>
    <row r="277" spans="1:12" s="14" customFormat="1" ht="23.25" hidden="1" customHeight="1" x14ac:dyDescent="0.25">
      <c r="A277" s="404"/>
      <c r="B277" s="428"/>
      <c r="C277" s="420"/>
      <c r="D277" s="420"/>
      <c r="E277" s="8" t="s">
        <v>188</v>
      </c>
      <c r="F277" s="8">
        <v>24.8</v>
      </c>
      <c r="G277" s="8">
        <v>17.399999999999999</v>
      </c>
      <c r="H277" s="8">
        <v>17.2</v>
      </c>
      <c r="I277" s="8">
        <v>17.2</v>
      </c>
      <c r="J277" s="8">
        <v>17.2</v>
      </c>
      <c r="K277" s="8">
        <v>17.2</v>
      </c>
      <c r="L277" s="8">
        <v>17.2</v>
      </c>
    </row>
    <row r="278" spans="1:12" s="14" customFormat="1" hidden="1" x14ac:dyDescent="0.25">
      <c r="A278" s="404"/>
      <c r="B278" s="428" t="s">
        <v>335</v>
      </c>
      <c r="C278" s="420" t="s">
        <v>323</v>
      </c>
      <c r="D278" s="420" t="s">
        <v>185</v>
      </c>
      <c r="E278" s="8" t="s">
        <v>258</v>
      </c>
      <c r="F278" s="157">
        <v>282</v>
      </c>
      <c r="G278" s="8">
        <v>282</v>
      </c>
      <c r="H278" s="8">
        <v>282</v>
      </c>
      <c r="I278" s="8">
        <v>283</v>
      </c>
      <c r="J278" s="8">
        <v>284</v>
      </c>
      <c r="K278" s="8">
        <v>285</v>
      </c>
      <c r="L278" s="8">
        <v>286</v>
      </c>
    </row>
    <row r="279" spans="1:12" s="14" customFormat="1" ht="30" hidden="1" x14ac:dyDescent="0.25">
      <c r="A279" s="404"/>
      <c r="B279" s="428"/>
      <c r="C279" s="420"/>
      <c r="D279" s="420"/>
      <c r="E279" s="8" t="s">
        <v>188</v>
      </c>
      <c r="F279" s="157">
        <v>44.9</v>
      </c>
      <c r="G279" s="8">
        <v>62.5</v>
      </c>
      <c r="H279" s="8">
        <v>51.3</v>
      </c>
      <c r="I279" s="8">
        <v>52.5</v>
      </c>
      <c r="J279" s="8">
        <v>53.8</v>
      </c>
      <c r="K279" s="8">
        <v>53.8</v>
      </c>
      <c r="L279" s="8">
        <v>53.8</v>
      </c>
    </row>
    <row r="280" spans="1:12" s="49" customFormat="1" ht="17.25" customHeight="1" x14ac:dyDescent="0.25">
      <c r="A280" s="18"/>
      <c r="B280" s="240" t="s">
        <v>176</v>
      </c>
      <c r="C280" s="240"/>
      <c r="D280" s="240"/>
      <c r="E280" s="240"/>
      <c r="F280" s="107">
        <f>F281+F282+F283</f>
        <v>597.66359999999997</v>
      </c>
      <c r="G280" s="107">
        <f t="shared" ref="G280:L280" si="19">G281+G282+G283</f>
        <v>574.60270000000003</v>
      </c>
      <c r="H280" s="107">
        <f t="shared" si="19"/>
        <v>699.63529999999992</v>
      </c>
      <c r="I280" s="107">
        <f t="shared" si="19"/>
        <v>783.4353000000001</v>
      </c>
      <c r="J280" s="107">
        <f t="shared" si="19"/>
        <v>782.33530000000007</v>
      </c>
      <c r="K280" s="107">
        <f t="shared" si="19"/>
        <v>773.43529999999998</v>
      </c>
      <c r="L280" s="107">
        <f t="shared" si="19"/>
        <v>766.73530000000005</v>
      </c>
    </row>
    <row r="281" spans="1:12" s="49" customFormat="1" ht="17.25" hidden="1" customHeight="1" x14ac:dyDescent="0.25">
      <c r="A281" s="18"/>
      <c r="B281" s="240" t="s">
        <v>37</v>
      </c>
      <c r="C281" s="240"/>
      <c r="D281" s="240"/>
      <c r="E281" s="240"/>
      <c r="F281" s="107"/>
      <c r="G281" s="107"/>
      <c r="H281" s="107"/>
      <c r="I281" s="107"/>
      <c r="J281" s="107"/>
      <c r="K281" s="107"/>
      <c r="L281" s="107"/>
    </row>
    <row r="282" spans="1:12" s="49" customFormat="1" ht="17.25" hidden="1" customHeight="1" x14ac:dyDescent="0.25">
      <c r="A282" s="18"/>
      <c r="B282" s="240" t="s">
        <v>175</v>
      </c>
      <c r="C282" s="240"/>
      <c r="D282" s="240"/>
      <c r="E282" s="240"/>
      <c r="F282" s="107">
        <f t="shared" ref="F282:L282" si="20">F238+F240+F242+F244+F246+F249+F251+F277+F279</f>
        <v>597.66359999999997</v>
      </c>
      <c r="G282" s="107">
        <f t="shared" si="20"/>
        <v>574.60270000000003</v>
      </c>
      <c r="H282" s="107">
        <f t="shared" si="20"/>
        <v>699.63529999999992</v>
      </c>
      <c r="I282" s="107">
        <f t="shared" si="20"/>
        <v>783.4353000000001</v>
      </c>
      <c r="J282" s="107">
        <f t="shared" si="20"/>
        <v>782.33530000000007</v>
      </c>
      <c r="K282" s="107">
        <f t="shared" si="20"/>
        <v>773.43529999999998</v>
      </c>
      <c r="L282" s="107">
        <f t="shared" si="20"/>
        <v>766.73530000000005</v>
      </c>
    </row>
    <row r="283" spans="1:12" s="49" customFormat="1" ht="17.25" hidden="1" customHeight="1" x14ac:dyDescent="0.25">
      <c r="A283" s="18"/>
      <c r="B283" s="240" t="s">
        <v>732</v>
      </c>
      <c r="C283" s="240"/>
      <c r="D283" s="240"/>
      <c r="E283" s="240"/>
      <c r="F283" s="107"/>
      <c r="G283" s="107"/>
      <c r="H283" s="107"/>
      <c r="I283" s="107"/>
      <c r="J283" s="107"/>
      <c r="K283" s="107"/>
      <c r="L283" s="107"/>
    </row>
    <row r="284" spans="1:12" s="14" customFormat="1" ht="76.5" customHeight="1" x14ac:dyDescent="0.25">
      <c r="A284" s="3">
        <v>27</v>
      </c>
      <c r="B284" s="375" t="s">
        <v>588</v>
      </c>
      <c r="C284" s="12" t="s">
        <v>336</v>
      </c>
      <c r="D284" s="12" t="s">
        <v>337</v>
      </c>
      <c r="E284" s="12" t="s">
        <v>1</v>
      </c>
      <c r="F284" s="3">
        <v>59.2</v>
      </c>
      <c r="G284" s="3">
        <v>60.5</v>
      </c>
      <c r="H284" s="6">
        <v>61.7</v>
      </c>
      <c r="I284" s="3">
        <v>63</v>
      </c>
      <c r="J284" s="3">
        <v>64.2</v>
      </c>
      <c r="K284" s="3">
        <v>65.5</v>
      </c>
      <c r="L284" s="3">
        <v>65.5</v>
      </c>
    </row>
    <row r="285" spans="1:12" s="61" customFormat="1" ht="15" customHeight="1" x14ac:dyDescent="0.25">
      <c r="A285" s="236"/>
      <c r="B285" s="496" t="s">
        <v>620</v>
      </c>
      <c r="C285" s="496"/>
      <c r="D285" s="496"/>
      <c r="E285" s="496"/>
      <c r="F285" s="496"/>
      <c r="G285" s="496"/>
      <c r="H285" s="496"/>
      <c r="I285" s="496"/>
      <c r="J285" s="496"/>
      <c r="K285" s="496"/>
      <c r="L285" s="496"/>
    </row>
    <row r="286" spans="1:12" s="11" customFormat="1" ht="75" x14ac:dyDescent="0.25">
      <c r="A286" s="18"/>
      <c r="B286" s="384" t="s">
        <v>775</v>
      </c>
      <c r="C286" s="19" t="s">
        <v>338</v>
      </c>
      <c r="D286" s="19" t="s">
        <v>185</v>
      </c>
      <c r="E286" s="8" t="s">
        <v>236</v>
      </c>
      <c r="F286" s="159"/>
      <c r="G286" s="159"/>
      <c r="H286" s="164">
        <v>1</v>
      </c>
      <c r="I286" s="159">
        <v>1</v>
      </c>
      <c r="J286" s="159"/>
      <c r="K286" s="159"/>
      <c r="L286" s="8">
        <v>1</v>
      </c>
    </row>
    <row r="287" spans="1:12" s="20" customFormat="1" ht="15" hidden="1" customHeight="1" x14ac:dyDescent="0.25">
      <c r="A287" s="521" t="s">
        <v>182</v>
      </c>
      <c r="B287" s="521"/>
      <c r="C287" s="521"/>
      <c r="D287" s="521"/>
      <c r="E287" s="521"/>
      <c r="F287" s="521"/>
      <c r="G287" s="521"/>
      <c r="H287" s="521"/>
      <c r="I287" s="521"/>
      <c r="J287" s="521"/>
      <c r="K287" s="521"/>
      <c r="L287" s="521"/>
    </row>
    <row r="288" spans="1:12" s="20" customFormat="1" ht="20.25" hidden="1" customHeight="1" x14ac:dyDescent="0.25">
      <c r="A288" s="524"/>
      <c r="B288" s="548" t="s">
        <v>340</v>
      </c>
      <c r="C288" s="455" t="s">
        <v>338</v>
      </c>
      <c r="D288" s="455" t="s">
        <v>185</v>
      </c>
      <c r="E288" s="8" t="s">
        <v>236</v>
      </c>
      <c r="F288" s="162"/>
      <c r="G288" s="162"/>
      <c r="H288" s="162">
        <v>1</v>
      </c>
      <c r="I288" s="162">
        <v>1</v>
      </c>
      <c r="J288" s="162"/>
      <c r="K288" s="162"/>
      <c r="L288" s="162">
        <v>1</v>
      </c>
    </row>
    <row r="289" spans="1:12" s="20" customFormat="1" ht="40.5" hidden="1" customHeight="1" x14ac:dyDescent="0.25">
      <c r="A289" s="524"/>
      <c r="B289" s="548"/>
      <c r="C289" s="455"/>
      <c r="D289" s="455"/>
      <c r="E289" s="19" t="s">
        <v>188</v>
      </c>
      <c r="F289" s="163"/>
      <c r="G289" s="163">
        <f>G290+G291+G292+G293+G294</f>
        <v>190</v>
      </c>
      <c r="H289" s="163">
        <f>H290+H291+H292+H293+H294</f>
        <v>684.22699999999998</v>
      </c>
      <c r="I289" s="163">
        <f t="shared" ref="I289:L289" si="21">I290+I291+I292+I293+I294</f>
        <v>650</v>
      </c>
      <c r="J289" s="163">
        <f t="shared" si="21"/>
        <v>0</v>
      </c>
      <c r="K289" s="163">
        <f t="shared" si="21"/>
        <v>0</v>
      </c>
      <c r="L289" s="163">
        <f t="shared" si="21"/>
        <v>650</v>
      </c>
    </row>
    <row r="290" spans="1:12" s="11" customFormat="1" ht="15" hidden="1" customHeight="1" x14ac:dyDescent="0.25">
      <c r="A290" s="412"/>
      <c r="B290" s="497" t="s">
        <v>341</v>
      </c>
      <c r="C290" s="420" t="s">
        <v>342</v>
      </c>
      <c r="D290" s="420" t="s">
        <v>185</v>
      </c>
      <c r="E290" s="427" t="s">
        <v>188</v>
      </c>
      <c r="F290" s="41"/>
      <c r="G290" s="41">
        <v>190</v>
      </c>
      <c r="H290" s="41"/>
      <c r="I290" s="41"/>
      <c r="J290" s="41"/>
      <c r="K290" s="84"/>
      <c r="L290" s="84"/>
    </row>
    <row r="291" spans="1:12" s="11" customFormat="1" hidden="1" x14ac:dyDescent="0.25">
      <c r="A291" s="412"/>
      <c r="B291" s="497"/>
      <c r="C291" s="420"/>
      <c r="D291" s="420"/>
      <c r="E291" s="427"/>
      <c r="F291" s="41"/>
      <c r="G291" s="47"/>
      <c r="H291" s="41">
        <v>134.227</v>
      </c>
      <c r="I291" s="41"/>
      <c r="J291" s="41"/>
      <c r="K291" s="84"/>
      <c r="L291" s="84"/>
    </row>
    <row r="292" spans="1:12" s="11" customFormat="1" ht="48.75" hidden="1" customHeight="1" x14ac:dyDescent="0.25">
      <c r="A292" s="194"/>
      <c r="B292" s="183" t="s">
        <v>343</v>
      </c>
      <c r="C292" s="8" t="s">
        <v>342</v>
      </c>
      <c r="D292" s="8" t="s">
        <v>185</v>
      </c>
      <c r="E292" s="10" t="s">
        <v>188</v>
      </c>
      <c r="F292" s="41"/>
      <c r="G292" s="41"/>
      <c r="H292" s="41">
        <v>550</v>
      </c>
      <c r="I292" s="41"/>
      <c r="J292" s="41"/>
      <c r="K292" s="84"/>
      <c r="L292" s="84"/>
    </row>
    <row r="293" spans="1:12" s="11" customFormat="1" ht="45" hidden="1" x14ac:dyDescent="0.25">
      <c r="A293" s="194"/>
      <c r="B293" s="183" t="s">
        <v>344</v>
      </c>
      <c r="C293" s="8" t="s">
        <v>342</v>
      </c>
      <c r="D293" s="8" t="s">
        <v>185</v>
      </c>
      <c r="E293" s="10" t="s">
        <v>188</v>
      </c>
      <c r="F293" s="41"/>
      <c r="G293" s="41"/>
      <c r="H293" s="41"/>
      <c r="I293" s="41">
        <v>650</v>
      </c>
      <c r="J293" s="41"/>
      <c r="K293" s="84"/>
      <c r="L293" s="84"/>
    </row>
    <row r="294" spans="1:12" s="11" customFormat="1" ht="45" hidden="1" x14ac:dyDescent="0.25">
      <c r="A294" s="194"/>
      <c r="B294" s="183" t="s">
        <v>345</v>
      </c>
      <c r="C294" s="8" t="s">
        <v>342</v>
      </c>
      <c r="D294" s="8" t="s">
        <v>185</v>
      </c>
      <c r="E294" s="10" t="s">
        <v>188</v>
      </c>
      <c r="F294" s="41"/>
      <c r="G294" s="41"/>
      <c r="H294" s="41"/>
      <c r="I294" s="41"/>
      <c r="J294" s="41"/>
      <c r="K294" s="84"/>
      <c r="L294" s="155">
        <v>650</v>
      </c>
    </row>
    <row r="295" spans="1:12" s="11" customFormat="1" ht="24" hidden="1" customHeight="1" x14ac:dyDescent="0.25">
      <c r="A295" s="418"/>
      <c r="B295" s="549" t="s">
        <v>346</v>
      </c>
      <c r="C295" s="420" t="s">
        <v>347</v>
      </c>
      <c r="D295" s="420" t="s">
        <v>185</v>
      </c>
      <c r="E295" s="8" t="s">
        <v>236</v>
      </c>
      <c r="F295" s="162"/>
      <c r="G295" s="162"/>
      <c r="H295" s="162"/>
      <c r="I295" s="162">
        <v>1</v>
      </c>
      <c r="J295" s="162"/>
      <c r="K295" s="162"/>
      <c r="L295" s="162"/>
    </row>
    <row r="296" spans="1:12" s="11" customFormat="1" ht="21" hidden="1" customHeight="1" x14ac:dyDescent="0.25">
      <c r="A296" s="418"/>
      <c r="B296" s="549"/>
      <c r="C296" s="420"/>
      <c r="D296" s="420"/>
      <c r="E296" s="10" t="s">
        <v>188</v>
      </c>
      <c r="F296" s="163"/>
      <c r="G296" s="163"/>
      <c r="H296" s="163"/>
      <c r="I296" s="163">
        <f>I297</f>
        <v>790.6</v>
      </c>
      <c r="J296" s="163"/>
      <c r="K296" s="163"/>
      <c r="L296" s="163"/>
    </row>
    <row r="297" spans="1:12" s="11" customFormat="1" hidden="1" x14ac:dyDescent="0.25">
      <c r="A297" s="194"/>
      <c r="B297" s="183" t="s">
        <v>348</v>
      </c>
      <c r="C297" s="48"/>
      <c r="D297" s="48"/>
      <c r="E297" s="10" t="s">
        <v>188</v>
      </c>
      <c r="F297" s="50"/>
      <c r="G297" s="8"/>
      <c r="H297" s="8"/>
      <c r="I297" s="8">
        <v>790.6</v>
      </c>
      <c r="J297" s="50"/>
      <c r="K297" s="10"/>
      <c r="L297" s="10"/>
    </row>
    <row r="298" spans="1:12" s="11" customFormat="1" ht="20.25" hidden="1" customHeight="1" x14ac:dyDescent="0.25">
      <c r="A298" s="421"/>
      <c r="B298" s="545" t="s">
        <v>777</v>
      </c>
      <c r="C298" s="523" t="s">
        <v>778</v>
      </c>
      <c r="D298" s="523" t="s">
        <v>185</v>
      </c>
      <c r="E298" s="8" t="s">
        <v>236</v>
      </c>
      <c r="F298" s="137">
        <v>1</v>
      </c>
      <c r="G298" s="137">
        <v>6</v>
      </c>
      <c r="H298" s="137">
        <v>0</v>
      </c>
      <c r="I298" s="137">
        <v>4</v>
      </c>
      <c r="J298" s="137">
        <v>4</v>
      </c>
      <c r="K298" s="137">
        <v>4</v>
      </c>
      <c r="L298" s="137">
        <v>0</v>
      </c>
    </row>
    <row r="299" spans="1:12" ht="24.75" hidden="1" customHeight="1" x14ac:dyDescent="0.25">
      <c r="A299" s="421"/>
      <c r="B299" s="545"/>
      <c r="C299" s="523"/>
      <c r="D299" s="523"/>
      <c r="E299" s="10" t="s">
        <v>188</v>
      </c>
      <c r="F299" s="92">
        <v>10.628</v>
      </c>
      <c r="G299" s="92">
        <v>79.2</v>
      </c>
      <c r="H299" s="92">
        <v>0</v>
      </c>
      <c r="I299" s="92">
        <v>63.7</v>
      </c>
      <c r="J299" s="92">
        <v>65.5</v>
      </c>
      <c r="K299" s="92">
        <v>66.5</v>
      </c>
      <c r="L299" s="92">
        <v>0</v>
      </c>
    </row>
    <row r="300" spans="1:12" ht="20.25" hidden="1" customHeight="1" x14ac:dyDescent="0.25">
      <c r="A300" s="421"/>
      <c r="B300" s="545" t="s">
        <v>352</v>
      </c>
      <c r="C300" s="523" t="s">
        <v>778</v>
      </c>
      <c r="D300" s="523" t="s">
        <v>185</v>
      </c>
      <c r="E300" s="8" t="s">
        <v>236</v>
      </c>
      <c r="F300" s="3"/>
      <c r="G300" s="3"/>
      <c r="H300" s="98">
        <v>1</v>
      </c>
      <c r="I300" s="3">
        <v>1</v>
      </c>
      <c r="J300" s="3"/>
      <c r="K300" s="3"/>
      <c r="L300" s="3"/>
    </row>
    <row r="301" spans="1:12" ht="43.5" hidden="1" customHeight="1" x14ac:dyDescent="0.25">
      <c r="A301" s="421"/>
      <c r="B301" s="545"/>
      <c r="C301" s="523"/>
      <c r="D301" s="523"/>
      <c r="E301" s="12" t="s">
        <v>166</v>
      </c>
      <c r="F301" s="6"/>
      <c r="G301" s="6"/>
      <c r="H301" s="6">
        <v>18.399999999999999</v>
      </c>
      <c r="I301" s="6">
        <v>18.399999999999999</v>
      </c>
      <c r="J301" s="6"/>
      <c r="K301" s="6"/>
      <c r="L301" s="6"/>
    </row>
    <row r="302" spans="1:12" s="11" customFormat="1" ht="45" hidden="1" x14ac:dyDescent="0.25">
      <c r="A302" s="194"/>
      <c r="B302" s="183" t="s">
        <v>780</v>
      </c>
      <c r="C302" s="12" t="s">
        <v>778</v>
      </c>
      <c r="D302" s="8" t="s">
        <v>185</v>
      </c>
      <c r="E302" s="8" t="s">
        <v>58</v>
      </c>
      <c r="F302" s="50"/>
      <c r="G302" s="50"/>
      <c r="H302" s="50">
        <v>18.399999999999999</v>
      </c>
      <c r="I302" s="50"/>
      <c r="J302" s="50"/>
      <c r="K302" s="10"/>
      <c r="L302" s="10"/>
    </row>
    <row r="303" spans="1:12" s="11" customFormat="1" ht="45" hidden="1" x14ac:dyDescent="0.25">
      <c r="A303" s="194"/>
      <c r="B303" s="183" t="s">
        <v>779</v>
      </c>
      <c r="C303" s="12" t="s">
        <v>778</v>
      </c>
      <c r="D303" s="8" t="s">
        <v>185</v>
      </c>
      <c r="E303" s="8" t="s">
        <v>58</v>
      </c>
      <c r="F303" s="50"/>
      <c r="G303" s="50"/>
      <c r="H303" s="50"/>
      <c r="I303" s="50">
        <v>18.399999999999999</v>
      </c>
      <c r="J303" s="50"/>
      <c r="K303" s="10"/>
      <c r="L303" s="10"/>
    </row>
    <row r="304" spans="1:12" ht="90" x14ac:dyDescent="0.25">
      <c r="A304" s="7"/>
      <c r="B304" s="375" t="s">
        <v>353</v>
      </c>
      <c r="C304" s="12" t="s">
        <v>581</v>
      </c>
      <c r="D304" s="12" t="s">
        <v>185</v>
      </c>
      <c r="E304" s="8" t="s">
        <v>236</v>
      </c>
      <c r="F304" s="159"/>
      <c r="G304" s="159"/>
      <c r="H304" s="164">
        <v>1</v>
      </c>
      <c r="I304" s="159"/>
      <c r="J304" s="159"/>
      <c r="K304" s="159"/>
      <c r="L304" s="187"/>
    </row>
    <row r="305" spans="1:12" s="14" customFormat="1" ht="15" hidden="1" customHeight="1" x14ac:dyDescent="0.25">
      <c r="A305" s="521" t="s">
        <v>182</v>
      </c>
      <c r="B305" s="521"/>
      <c r="C305" s="521"/>
      <c r="D305" s="521"/>
      <c r="E305" s="521"/>
      <c r="F305" s="521"/>
      <c r="G305" s="521"/>
      <c r="H305" s="521"/>
      <c r="I305" s="521"/>
      <c r="J305" s="521"/>
      <c r="K305" s="521"/>
      <c r="L305" s="521"/>
    </row>
    <row r="306" spans="1:12" s="11" customFormat="1" ht="24.75" hidden="1" customHeight="1" x14ac:dyDescent="0.25">
      <c r="A306" s="418"/>
      <c r="B306" s="497" t="s">
        <v>626</v>
      </c>
      <c r="C306" s="420" t="s">
        <v>309</v>
      </c>
      <c r="D306" s="420" t="s">
        <v>185</v>
      </c>
      <c r="E306" s="8" t="s">
        <v>236</v>
      </c>
      <c r="F306" s="113"/>
      <c r="G306" s="113"/>
      <c r="H306" s="113">
        <v>1</v>
      </c>
      <c r="I306" s="113"/>
      <c r="J306" s="113"/>
      <c r="K306" s="113"/>
      <c r="L306" s="113"/>
    </row>
    <row r="307" spans="1:12" s="11" customFormat="1" ht="28.5" hidden="1" customHeight="1" x14ac:dyDescent="0.25">
      <c r="A307" s="418"/>
      <c r="B307" s="497"/>
      <c r="C307" s="420"/>
      <c r="D307" s="420"/>
      <c r="E307" s="8" t="s">
        <v>188</v>
      </c>
      <c r="F307" s="92"/>
      <c r="G307" s="92"/>
      <c r="H307" s="92">
        <f>H308</f>
        <v>35</v>
      </c>
      <c r="I307" s="92"/>
      <c r="J307" s="92"/>
      <c r="K307" s="92"/>
      <c r="L307" s="92"/>
    </row>
    <row r="308" spans="1:12" s="20" customFormat="1" ht="38.25" hidden="1" customHeight="1" x14ac:dyDescent="0.25">
      <c r="A308" s="194"/>
      <c r="B308" s="186" t="s">
        <v>354</v>
      </c>
      <c r="C308" s="19" t="s">
        <v>782</v>
      </c>
      <c r="D308" s="19" t="s">
        <v>185</v>
      </c>
      <c r="E308" s="32" t="s">
        <v>188</v>
      </c>
      <c r="F308" s="50"/>
      <c r="G308" s="50"/>
      <c r="H308" s="50">
        <v>35</v>
      </c>
      <c r="I308" s="50"/>
      <c r="J308" s="50"/>
      <c r="K308" s="84"/>
      <c r="L308" s="84"/>
    </row>
    <row r="309" spans="1:12" ht="83.25" customHeight="1" x14ac:dyDescent="0.25">
      <c r="A309" s="7"/>
      <c r="B309" s="193" t="s">
        <v>781</v>
      </c>
      <c r="C309" s="12" t="s">
        <v>355</v>
      </c>
      <c r="D309" s="12" t="s">
        <v>185</v>
      </c>
      <c r="E309" s="8" t="s">
        <v>236</v>
      </c>
      <c r="F309" s="159"/>
      <c r="G309" s="159"/>
      <c r="H309" s="164">
        <v>1</v>
      </c>
      <c r="I309" s="159"/>
      <c r="J309" s="159">
        <v>1</v>
      </c>
      <c r="K309" s="159"/>
      <c r="L309" s="3">
        <v>2</v>
      </c>
    </row>
    <row r="310" spans="1:12" s="14" customFormat="1" ht="15" hidden="1" customHeight="1" x14ac:dyDescent="0.25">
      <c r="A310" s="521" t="s">
        <v>182</v>
      </c>
      <c r="B310" s="521"/>
      <c r="C310" s="521"/>
      <c r="D310" s="521"/>
      <c r="E310" s="521"/>
      <c r="F310" s="521"/>
      <c r="G310" s="521"/>
      <c r="H310" s="521"/>
      <c r="I310" s="521"/>
      <c r="J310" s="521"/>
      <c r="K310" s="521"/>
      <c r="L310" s="521"/>
    </row>
    <row r="311" spans="1:12" s="20" customFormat="1" ht="22.5" hidden="1" customHeight="1" x14ac:dyDescent="0.25">
      <c r="A311" s="420"/>
      <c r="B311" s="539" t="s">
        <v>356</v>
      </c>
      <c r="C311" s="455" t="s">
        <v>788</v>
      </c>
      <c r="D311" s="455" t="s">
        <v>185</v>
      </c>
      <c r="E311" s="8" t="s">
        <v>236</v>
      </c>
      <c r="F311" s="113"/>
      <c r="G311" s="113"/>
      <c r="H311" s="113"/>
      <c r="I311" s="113"/>
      <c r="J311" s="113"/>
      <c r="K311" s="113"/>
      <c r="L311" s="113">
        <v>2</v>
      </c>
    </row>
    <row r="312" spans="1:12" s="20" customFormat="1" ht="33" hidden="1" customHeight="1" x14ac:dyDescent="0.25">
      <c r="A312" s="420"/>
      <c r="B312" s="539"/>
      <c r="C312" s="455"/>
      <c r="D312" s="455"/>
      <c r="E312" s="19" t="s">
        <v>166</v>
      </c>
      <c r="F312" s="92"/>
      <c r="G312" s="92"/>
      <c r="H312" s="92"/>
      <c r="I312" s="92"/>
      <c r="J312" s="92"/>
      <c r="K312" s="92">
        <f>K313+K314</f>
        <v>12</v>
      </c>
      <c r="L312" s="92">
        <f>L313+L314</f>
        <v>750</v>
      </c>
    </row>
    <row r="313" spans="1:12" s="11" customFormat="1" ht="45" hidden="1" x14ac:dyDescent="0.25">
      <c r="A313" s="194"/>
      <c r="B313" s="183" t="s">
        <v>783</v>
      </c>
      <c r="C313" s="19" t="s">
        <v>789</v>
      </c>
      <c r="D313" s="8" t="s">
        <v>185</v>
      </c>
      <c r="E313" s="10" t="s">
        <v>166</v>
      </c>
      <c r="F313" s="50"/>
      <c r="G313" s="50"/>
      <c r="H313" s="50"/>
      <c r="I313" s="50"/>
      <c r="J313" s="84"/>
      <c r="K313" s="50">
        <v>7</v>
      </c>
      <c r="L313" s="50">
        <v>450</v>
      </c>
    </row>
    <row r="314" spans="1:12" s="20" customFormat="1" ht="45" hidden="1" x14ac:dyDescent="0.25">
      <c r="A314" s="194"/>
      <c r="B314" s="186" t="s">
        <v>784</v>
      </c>
      <c r="C314" s="19" t="s">
        <v>789</v>
      </c>
      <c r="D314" s="19" t="s">
        <v>185</v>
      </c>
      <c r="E314" s="10" t="s">
        <v>166</v>
      </c>
      <c r="F314" s="50"/>
      <c r="G314" s="50"/>
      <c r="H314" s="50"/>
      <c r="I314" s="50"/>
      <c r="J314" s="84"/>
      <c r="K314" s="50">
        <v>5</v>
      </c>
      <c r="L314" s="50">
        <v>300</v>
      </c>
    </row>
    <row r="315" spans="1:12" s="20" customFormat="1" ht="15" hidden="1" customHeight="1" x14ac:dyDescent="0.25">
      <c r="A315" s="417"/>
      <c r="B315" s="548" t="s">
        <v>357</v>
      </c>
      <c r="C315" s="455" t="s">
        <v>785</v>
      </c>
      <c r="D315" s="455" t="s">
        <v>185</v>
      </c>
      <c r="E315" s="8" t="s">
        <v>236</v>
      </c>
      <c r="F315" s="113"/>
      <c r="G315" s="113"/>
      <c r="H315" s="113">
        <v>1</v>
      </c>
      <c r="I315" s="113"/>
      <c r="J315" s="113">
        <v>1</v>
      </c>
      <c r="K315" s="113"/>
      <c r="L315" s="113"/>
    </row>
    <row r="316" spans="1:12" s="20" customFormat="1" ht="36" hidden="1" customHeight="1" x14ac:dyDescent="0.25">
      <c r="A316" s="417"/>
      <c r="B316" s="548"/>
      <c r="C316" s="455"/>
      <c r="D316" s="455"/>
      <c r="E316" s="19" t="s">
        <v>166</v>
      </c>
      <c r="F316" s="92">
        <f>F317+F318+F319+F320</f>
        <v>0</v>
      </c>
      <c r="G316" s="92">
        <f t="shared" ref="G316:L316" si="22">G317+G318+G319+G320</f>
        <v>305</v>
      </c>
      <c r="H316" s="92">
        <f t="shared" si="22"/>
        <v>150.5</v>
      </c>
      <c r="I316" s="92">
        <f t="shared" si="22"/>
        <v>5</v>
      </c>
      <c r="J316" s="92">
        <f t="shared" si="22"/>
        <v>150</v>
      </c>
      <c r="K316" s="92">
        <f t="shared" si="22"/>
        <v>0</v>
      </c>
      <c r="L316" s="92">
        <f t="shared" si="22"/>
        <v>0</v>
      </c>
    </row>
    <row r="317" spans="1:12" s="20" customFormat="1" ht="90" hidden="1" x14ac:dyDescent="0.25">
      <c r="A317" s="194"/>
      <c r="B317" s="390" t="s">
        <v>359</v>
      </c>
      <c r="C317" s="19" t="s">
        <v>785</v>
      </c>
      <c r="D317" s="19" t="s">
        <v>185</v>
      </c>
      <c r="E317" s="32" t="s">
        <v>166</v>
      </c>
      <c r="F317" s="31"/>
      <c r="G317" s="31"/>
      <c r="H317" s="31">
        <v>90.2</v>
      </c>
      <c r="I317" s="50"/>
      <c r="J317" s="50"/>
      <c r="K317" s="10"/>
      <c r="L317" s="10"/>
    </row>
    <row r="318" spans="1:12" s="20" customFormat="1" ht="62.25" hidden="1" customHeight="1" x14ac:dyDescent="0.25">
      <c r="A318" s="194"/>
      <c r="B318" s="186" t="s">
        <v>360</v>
      </c>
      <c r="C318" s="19" t="s">
        <v>785</v>
      </c>
      <c r="D318" s="19" t="s">
        <v>185</v>
      </c>
      <c r="E318" s="32" t="s">
        <v>166</v>
      </c>
      <c r="F318" s="31"/>
      <c r="G318" s="31">
        <v>305</v>
      </c>
      <c r="H318" s="50"/>
      <c r="I318" s="50"/>
      <c r="J318" s="50"/>
      <c r="K318" s="10"/>
      <c r="L318" s="10"/>
    </row>
    <row r="319" spans="1:12" s="20" customFormat="1" ht="60" hidden="1" x14ac:dyDescent="0.25">
      <c r="A319" s="194"/>
      <c r="B319" s="186" t="s">
        <v>361</v>
      </c>
      <c r="C319" s="19" t="s">
        <v>785</v>
      </c>
      <c r="D319" s="19" t="s">
        <v>185</v>
      </c>
      <c r="E319" s="32" t="s">
        <v>166</v>
      </c>
      <c r="F319" s="31"/>
      <c r="G319" s="31"/>
      <c r="H319" s="50">
        <v>60.3</v>
      </c>
      <c r="I319" s="50"/>
      <c r="J319" s="50"/>
      <c r="K319" s="10"/>
      <c r="L319" s="10"/>
    </row>
    <row r="320" spans="1:12" s="20" customFormat="1" ht="50.25" hidden="1" customHeight="1" x14ac:dyDescent="0.25">
      <c r="A320" s="194"/>
      <c r="B320" s="186" t="s">
        <v>786</v>
      </c>
      <c r="C320" s="19" t="s">
        <v>785</v>
      </c>
      <c r="D320" s="19" t="s">
        <v>185</v>
      </c>
      <c r="E320" s="32" t="s">
        <v>166</v>
      </c>
      <c r="F320" s="50"/>
      <c r="G320" s="50"/>
      <c r="H320" s="50"/>
      <c r="I320" s="50">
        <v>5</v>
      </c>
      <c r="J320" s="50">
        <v>150</v>
      </c>
      <c r="K320" s="10"/>
      <c r="L320" s="10"/>
    </row>
    <row r="321" spans="1:12" ht="60" hidden="1" x14ac:dyDescent="0.25">
      <c r="A321" s="70"/>
      <c r="B321" s="186" t="s">
        <v>787</v>
      </c>
      <c r="C321" s="19" t="s">
        <v>785</v>
      </c>
      <c r="D321" s="12" t="s">
        <v>185</v>
      </c>
      <c r="E321" s="12" t="s">
        <v>166</v>
      </c>
      <c r="F321" s="6">
        <v>35.4</v>
      </c>
      <c r="G321" s="6">
        <v>32.200000000000003</v>
      </c>
      <c r="H321" s="6">
        <v>0</v>
      </c>
      <c r="I321" s="6">
        <v>0</v>
      </c>
      <c r="J321" s="6">
        <v>24.9</v>
      </c>
      <c r="K321" s="6">
        <v>24.9</v>
      </c>
      <c r="L321" s="6">
        <v>24.9</v>
      </c>
    </row>
    <row r="322" spans="1:12" ht="83.25" customHeight="1" x14ac:dyDescent="0.25">
      <c r="A322" s="7"/>
      <c r="B322" s="375" t="s">
        <v>362</v>
      </c>
      <c r="C322" s="19" t="s">
        <v>785</v>
      </c>
      <c r="D322" s="12" t="s">
        <v>185</v>
      </c>
      <c r="E322" s="12" t="s">
        <v>236</v>
      </c>
      <c r="F322" s="159"/>
      <c r="G322" s="159"/>
      <c r="H322" s="164">
        <v>1</v>
      </c>
      <c r="I322" s="159"/>
      <c r="J322" s="159"/>
      <c r="K322" s="159"/>
      <c r="L322" s="3"/>
    </row>
    <row r="323" spans="1:12" s="14" customFormat="1" ht="15" hidden="1" customHeight="1" x14ac:dyDescent="0.25">
      <c r="A323" s="521" t="s">
        <v>182</v>
      </c>
      <c r="B323" s="521"/>
      <c r="C323" s="521"/>
      <c r="D323" s="521"/>
      <c r="E323" s="521"/>
      <c r="F323" s="521"/>
      <c r="G323" s="521"/>
      <c r="H323" s="521"/>
      <c r="I323" s="521"/>
      <c r="J323" s="521"/>
      <c r="K323" s="521"/>
      <c r="L323" s="521"/>
    </row>
    <row r="324" spans="1:12" ht="32.25" hidden="1" customHeight="1" x14ac:dyDescent="0.25">
      <c r="A324" s="421"/>
      <c r="B324" s="428" t="s">
        <v>363</v>
      </c>
      <c r="C324" s="543" t="s">
        <v>580</v>
      </c>
      <c r="D324" s="523" t="s">
        <v>185</v>
      </c>
      <c r="E324" s="12" t="s">
        <v>236</v>
      </c>
      <c r="F324" s="3"/>
      <c r="G324" s="3"/>
      <c r="H324" s="98">
        <v>1</v>
      </c>
      <c r="I324" s="3"/>
      <c r="J324" s="3"/>
      <c r="K324" s="3"/>
      <c r="L324" s="3"/>
    </row>
    <row r="325" spans="1:12" ht="32.25" hidden="1" customHeight="1" x14ac:dyDescent="0.25">
      <c r="A325" s="421"/>
      <c r="B325" s="428"/>
      <c r="C325" s="543"/>
      <c r="D325" s="523"/>
      <c r="E325" s="12" t="s">
        <v>166</v>
      </c>
      <c r="F325" s="6"/>
      <c r="G325" s="6"/>
      <c r="H325" s="6">
        <v>30</v>
      </c>
      <c r="I325" s="6"/>
      <c r="J325" s="6"/>
      <c r="K325" s="6"/>
      <c r="L325" s="90"/>
    </row>
    <row r="326" spans="1:12" s="14" customFormat="1" ht="81.75" customHeight="1" x14ac:dyDescent="0.25">
      <c r="A326" s="7"/>
      <c r="B326" s="375" t="s">
        <v>364</v>
      </c>
      <c r="C326" s="12" t="s">
        <v>365</v>
      </c>
      <c r="D326" s="12" t="s">
        <v>185</v>
      </c>
      <c r="E326" s="12" t="s">
        <v>236</v>
      </c>
      <c r="F326" s="159"/>
      <c r="G326" s="159"/>
      <c r="H326" s="160">
        <v>2</v>
      </c>
      <c r="I326" s="159"/>
      <c r="J326" s="159">
        <v>1</v>
      </c>
      <c r="K326" s="159"/>
      <c r="L326" s="82">
        <v>1</v>
      </c>
    </row>
    <row r="327" spans="1:12" s="14" customFormat="1" hidden="1" x14ac:dyDescent="0.25">
      <c r="A327" s="521" t="s">
        <v>182</v>
      </c>
      <c r="B327" s="521"/>
      <c r="C327" s="521"/>
      <c r="D327" s="521"/>
      <c r="E327" s="521"/>
      <c r="F327" s="521"/>
      <c r="G327" s="521"/>
      <c r="H327" s="521"/>
      <c r="I327" s="521"/>
      <c r="J327" s="521"/>
      <c r="K327" s="521"/>
      <c r="L327" s="521"/>
    </row>
    <row r="328" spans="1:12" ht="33.75" hidden="1" customHeight="1" x14ac:dyDescent="0.25">
      <c r="A328" s="421"/>
      <c r="B328" s="497" t="s">
        <v>790</v>
      </c>
      <c r="C328" s="455" t="s">
        <v>791</v>
      </c>
      <c r="D328" s="404" t="s">
        <v>185</v>
      </c>
      <c r="E328" s="3" t="s">
        <v>236</v>
      </c>
      <c r="F328" s="101"/>
      <c r="G328" s="8"/>
      <c r="H328" s="113">
        <v>2</v>
      </c>
      <c r="I328" s="8"/>
      <c r="J328" s="8">
        <v>1</v>
      </c>
      <c r="K328" s="8"/>
      <c r="L328" s="8">
        <v>1</v>
      </c>
    </row>
    <row r="329" spans="1:12" ht="30" hidden="1" customHeight="1" x14ac:dyDescent="0.25">
      <c r="A329" s="421"/>
      <c r="B329" s="547"/>
      <c r="C329" s="455"/>
      <c r="D329" s="404"/>
      <c r="E329" s="3" t="s">
        <v>166</v>
      </c>
      <c r="F329" s="156"/>
      <c r="G329" s="92"/>
      <c r="H329" s="92">
        <f>H330+H331+H332+H333</f>
        <v>4.5</v>
      </c>
      <c r="I329" s="92"/>
      <c r="J329" s="92">
        <f>J330+J331+J332+J333</f>
        <v>49</v>
      </c>
      <c r="K329" s="92"/>
      <c r="L329" s="92">
        <f>L330+L331+L332+L333</f>
        <v>60</v>
      </c>
    </row>
    <row r="330" spans="1:12" s="14" customFormat="1" ht="41.25" hidden="1" customHeight="1" x14ac:dyDescent="0.25">
      <c r="A330" s="70"/>
      <c r="B330" s="391" t="s">
        <v>366</v>
      </c>
      <c r="C330" s="12" t="s">
        <v>367</v>
      </c>
      <c r="D330" s="3" t="s">
        <v>185</v>
      </c>
      <c r="E330" s="3" t="s">
        <v>166</v>
      </c>
      <c r="F330" s="6"/>
      <c r="G330" s="92"/>
      <c r="H330" s="92">
        <v>2.5</v>
      </c>
      <c r="I330" s="92"/>
      <c r="J330" s="92"/>
      <c r="K330" s="92"/>
      <c r="L330" s="92"/>
    </row>
    <row r="331" spans="1:12" s="14" customFormat="1" ht="45" hidden="1" x14ac:dyDescent="0.25">
      <c r="A331" s="70"/>
      <c r="B331" s="391" t="s">
        <v>368</v>
      </c>
      <c r="C331" s="12" t="s">
        <v>367</v>
      </c>
      <c r="D331" s="3" t="s">
        <v>185</v>
      </c>
      <c r="E331" s="3" t="s">
        <v>166</v>
      </c>
      <c r="F331" s="6"/>
      <c r="G331" s="6"/>
      <c r="H331" s="6">
        <v>2</v>
      </c>
      <c r="I331" s="6"/>
      <c r="J331" s="6"/>
      <c r="K331" s="6"/>
      <c r="L331" s="6"/>
    </row>
    <row r="332" spans="1:12" s="14" customFormat="1" ht="60" hidden="1" x14ac:dyDescent="0.25">
      <c r="A332" s="70"/>
      <c r="B332" s="391" t="s">
        <v>369</v>
      </c>
      <c r="C332" s="12" t="s">
        <v>367</v>
      </c>
      <c r="D332" s="3" t="s">
        <v>185</v>
      </c>
      <c r="E332" s="3" t="s">
        <v>166</v>
      </c>
      <c r="F332" s="6"/>
      <c r="G332" s="6"/>
      <c r="H332" s="6"/>
      <c r="I332" s="6"/>
      <c r="J332" s="6">
        <v>49</v>
      </c>
      <c r="K332" s="6"/>
      <c r="L332" s="6"/>
    </row>
    <row r="333" spans="1:12" s="14" customFormat="1" ht="45" hidden="1" x14ac:dyDescent="0.25">
      <c r="A333" s="70"/>
      <c r="B333" s="391" t="s">
        <v>589</v>
      </c>
      <c r="C333" s="12" t="s">
        <v>367</v>
      </c>
      <c r="D333" s="3" t="s">
        <v>185</v>
      </c>
      <c r="E333" s="3" t="s">
        <v>166</v>
      </c>
      <c r="F333" s="6"/>
      <c r="G333" s="6"/>
      <c r="H333" s="6"/>
      <c r="I333" s="6"/>
      <c r="J333" s="6"/>
      <c r="K333" s="6"/>
      <c r="L333" s="6">
        <v>60</v>
      </c>
    </row>
    <row r="334" spans="1:12" ht="78" customHeight="1" x14ac:dyDescent="0.25">
      <c r="A334" s="7"/>
      <c r="B334" s="193" t="s">
        <v>590</v>
      </c>
      <c r="C334" s="3" t="s">
        <v>579</v>
      </c>
      <c r="D334" s="3" t="s">
        <v>185</v>
      </c>
      <c r="E334" s="3" t="s">
        <v>236</v>
      </c>
      <c r="F334" s="159"/>
      <c r="G334" s="220"/>
      <c r="H334" s="164">
        <v>1</v>
      </c>
      <c r="I334" s="160"/>
      <c r="J334" s="160"/>
      <c r="K334" s="220"/>
      <c r="L334" s="82">
        <v>2</v>
      </c>
    </row>
    <row r="335" spans="1:12" s="14" customFormat="1" ht="15" hidden="1" customHeight="1" x14ac:dyDescent="0.25">
      <c r="A335" s="521" t="s">
        <v>182</v>
      </c>
      <c r="B335" s="521"/>
      <c r="C335" s="521"/>
      <c r="D335" s="521"/>
      <c r="E335" s="521"/>
      <c r="F335" s="521"/>
      <c r="G335" s="521"/>
      <c r="H335" s="521"/>
      <c r="I335" s="521"/>
      <c r="J335" s="521"/>
      <c r="K335" s="521"/>
      <c r="L335" s="521"/>
    </row>
    <row r="336" spans="1:12" s="20" customFormat="1" ht="25.5" hidden="1" customHeight="1" x14ac:dyDescent="0.25">
      <c r="A336" s="420"/>
      <c r="B336" s="539" t="s">
        <v>370</v>
      </c>
      <c r="C336" s="523" t="s">
        <v>793</v>
      </c>
      <c r="D336" s="455" t="s">
        <v>185</v>
      </c>
      <c r="E336" s="19" t="s">
        <v>236</v>
      </c>
      <c r="F336" s="8"/>
      <c r="G336" s="8"/>
      <c r="H336" s="8">
        <v>1</v>
      </c>
      <c r="I336" s="8"/>
      <c r="J336" s="8"/>
      <c r="K336" s="8"/>
      <c r="L336" s="8">
        <v>2</v>
      </c>
    </row>
    <row r="337" spans="1:12" s="20" customFormat="1" ht="25.5" hidden="1" customHeight="1" x14ac:dyDescent="0.25">
      <c r="A337" s="420"/>
      <c r="B337" s="539"/>
      <c r="C337" s="523"/>
      <c r="D337" s="455"/>
      <c r="E337" s="19" t="s">
        <v>371</v>
      </c>
      <c r="F337" s="92"/>
      <c r="G337" s="92">
        <f t="shared" ref="G337:L337" si="23">G338+G339+G340+G341+G342+G343</f>
        <v>221.39999999999998</v>
      </c>
      <c r="H337" s="92">
        <f t="shared" si="23"/>
        <v>1041.7830000000001</v>
      </c>
      <c r="I337" s="92">
        <f t="shared" si="23"/>
        <v>0</v>
      </c>
      <c r="J337" s="92">
        <f t="shared" si="23"/>
        <v>4</v>
      </c>
      <c r="K337" s="92">
        <f t="shared" si="23"/>
        <v>257</v>
      </c>
      <c r="L337" s="92">
        <f t="shared" si="23"/>
        <v>650</v>
      </c>
    </row>
    <row r="338" spans="1:12" s="20" customFormat="1" ht="25.5" hidden="1" customHeight="1" x14ac:dyDescent="0.25">
      <c r="A338" s="412"/>
      <c r="B338" s="428" t="s">
        <v>372</v>
      </c>
      <c r="C338" s="523" t="s">
        <v>793</v>
      </c>
      <c r="D338" s="455" t="s">
        <v>185</v>
      </c>
      <c r="E338" s="455" t="s">
        <v>371</v>
      </c>
      <c r="F338" s="50"/>
      <c r="G338" s="50">
        <v>95.1</v>
      </c>
      <c r="H338" s="50">
        <v>224.9</v>
      </c>
      <c r="I338" s="50"/>
      <c r="J338" s="50"/>
      <c r="K338" s="221"/>
      <c r="L338" s="221"/>
    </row>
    <row r="339" spans="1:12" s="20" customFormat="1" ht="21.75" hidden="1" customHeight="1" x14ac:dyDescent="0.25">
      <c r="A339" s="412"/>
      <c r="B339" s="428"/>
      <c r="C339" s="523"/>
      <c r="D339" s="455"/>
      <c r="E339" s="455"/>
      <c r="F339" s="50"/>
      <c r="G339" s="50">
        <v>126.3</v>
      </c>
      <c r="H339" s="31">
        <v>816.88300000000004</v>
      </c>
      <c r="I339" s="50"/>
      <c r="J339" s="50"/>
      <c r="K339" s="221"/>
      <c r="L339" s="221"/>
    </row>
    <row r="340" spans="1:12" s="20" customFormat="1" ht="25.5" hidden="1" customHeight="1" x14ac:dyDescent="0.25">
      <c r="A340" s="412"/>
      <c r="B340" s="428" t="s">
        <v>373</v>
      </c>
      <c r="C340" s="523" t="s">
        <v>793</v>
      </c>
      <c r="D340" s="455" t="s">
        <v>185</v>
      </c>
      <c r="E340" s="455" t="s">
        <v>371</v>
      </c>
      <c r="F340" s="50"/>
      <c r="G340" s="50"/>
      <c r="H340" s="222"/>
      <c r="I340" s="222"/>
      <c r="J340" s="50"/>
      <c r="K340" s="50"/>
      <c r="L340" s="50">
        <v>450</v>
      </c>
    </row>
    <row r="341" spans="1:12" s="20" customFormat="1" hidden="1" x14ac:dyDescent="0.25">
      <c r="A341" s="412"/>
      <c r="B341" s="428"/>
      <c r="C341" s="523"/>
      <c r="D341" s="455"/>
      <c r="E341" s="455"/>
      <c r="F341" s="50"/>
      <c r="G341" s="50"/>
      <c r="H341" s="222"/>
      <c r="I341" s="222"/>
      <c r="J341" s="50"/>
      <c r="K341" s="50">
        <v>7</v>
      </c>
      <c r="L341" s="50"/>
    </row>
    <row r="342" spans="1:12" s="20" customFormat="1" ht="25.5" hidden="1" customHeight="1" x14ac:dyDescent="0.25">
      <c r="A342" s="412"/>
      <c r="B342" s="428" t="s">
        <v>792</v>
      </c>
      <c r="C342" s="523" t="s">
        <v>793</v>
      </c>
      <c r="D342" s="455" t="s">
        <v>185</v>
      </c>
      <c r="E342" s="455" t="s">
        <v>371</v>
      </c>
      <c r="F342" s="50"/>
      <c r="G342" s="31"/>
      <c r="H342" s="222"/>
      <c r="I342" s="222"/>
      <c r="J342" s="50"/>
      <c r="K342" s="50">
        <v>250</v>
      </c>
      <c r="L342" s="50">
        <v>200</v>
      </c>
    </row>
    <row r="343" spans="1:12" s="20" customFormat="1" ht="18" hidden="1" customHeight="1" x14ac:dyDescent="0.25">
      <c r="A343" s="412"/>
      <c r="B343" s="428"/>
      <c r="C343" s="523"/>
      <c r="D343" s="455"/>
      <c r="E343" s="455"/>
      <c r="F343" s="50"/>
      <c r="G343" s="31"/>
      <c r="H343" s="222"/>
      <c r="I343" s="222"/>
      <c r="J343" s="50">
        <v>4</v>
      </c>
      <c r="K343" s="50"/>
      <c r="L343" s="50"/>
    </row>
    <row r="344" spans="1:12" ht="83.25" customHeight="1" x14ac:dyDescent="0.25">
      <c r="A344" s="7"/>
      <c r="B344" s="375" t="s">
        <v>796</v>
      </c>
      <c r="C344" s="12" t="s">
        <v>374</v>
      </c>
      <c r="D344" s="3" t="s">
        <v>185</v>
      </c>
      <c r="E344" s="12" t="s">
        <v>35</v>
      </c>
      <c r="F344" s="159">
        <v>63.4</v>
      </c>
      <c r="G344" s="159">
        <v>63.6</v>
      </c>
      <c r="H344" s="160">
        <v>63.7</v>
      </c>
      <c r="I344" s="159">
        <v>63.9</v>
      </c>
      <c r="J344" s="159">
        <v>64</v>
      </c>
      <c r="K344" s="159">
        <v>64.3</v>
      </c>
      <c r="L344" s="3">
        <v>64.400000000000006</v>
      </c>
    </row>
    <row r="345" spans="1:12" s="14" customFormat="1" ht="15" hidden="1" customHeight="1" x14ac:dyDescent="0.25">
      <c r="A345" s="521" t="s">
        <v>182</v>
      </c>
      <c r="B345" s="521"/>
      <c r="C345" s="521"/>
      <c r="D345" s="521"/>
      <c r="E345" s="521"/>
      <c r="F345" s="521"/>
      <c r="G345" s="521"/>
      <c r="H345" s="521"/>
      <c r="I345" s="521"/>
      <c r="J345" s="521"/>
      <c r="K345" s="521"/>
      <c r="L345" s="521"/>
    </row>
    <row r="346" spans="1:12" ht="26.25" hidden="1" customHeight="1" x14ac:dyDescent="0.25">
      <c r="A346" s="421"/>
      <c r="B346" s="428" t="s">
        <v>383</v>
      </c>
      <c r="C346" s="523" t="s">
        <v>378</v>
      </c>
      <c r="D346" s="523" t="s">
        <v>185</v>
      </c>
      <c r="E346" s="12" t="s">
        <v>236</v>
      </c>
      <c r="F346" s="3">
        <v>5</v>
      </c>
      <c r="G346" s="3">
        <v>3</v>
      </c>
      <c r="H346" s="98">
        <v>14</v>
      </c>
      <c r="I346" s="3">
        <v>13</v>
      </c>
      <c r="J346" s="3">
        <v>5</v>
      </c>
      <c r="K346" s="3">
        <v>7</v>
      </c>
      <c r="L346" s="3"/>
    </row>
    <row r="347" spans="1:12" ht="26.25" hidden="1" customHeight="1" x14ac:dyDescent="0.25">
      <c r="A347" s="421"/>
      <c r="B347" s="428"/>
      <c r="C347" s="523"/>
      <c r="D347" s="523"/>
      <c r="E347" s="12" t="s">
        <v>166</v>
      </c>
      <c r="F347" s="6">
        <f t="shared" ref="F347:L347" si="24">F349+F350+F351+F352+F353+F354+F355+F356+F357+F358+F359+F360+F361+F362+F363+F364+F365+F366+F367+F368+F369+F370+F371+F372+F373+F374+F375+F376+F377+F378+F379+F380+F381+F382+F383+F384+F385+F386+F387+F388+F389+F390+F391+F392+F393+F394</f>
        <v>490.20000000000005</v>
      </c>
      <c r="G347" s="6">
        <f t="shared" si="24"/>
        <v>270.89999999999998</v>
      </c>
      <c r="H347" s="6">
        <f t="shared" si="24"/>
        <v>868.30000000000007</v>
      </c>
      <c r="I347" s="6">
        <f t="shared" si="24"/>
        <v>1347.6</v>
      </c>
      <c r="J347" s="6">
        <f t="shared" si="24"/>
        <v>553.20000000000005</v>
      </c>
      <c r="K347" s="6">
        <f t="shared" si="24"/>
        <v>338.1</v>
      </c>
      <c r="L347" s="6">
        <f t="shared" si="24"/>
        <v>0</v>
      </c>
    </row>
    <row r="348" spans="1:12" s="58" customFormat="1" hidden="1" x14ac:dyDescent="0.25">
      <c r="A348" s="8"/>
      <c r="B348" s="544" t="s">
        <v>384</v>
      </c>
      <c r="C348" s="544"/>
      <c r="D348" s="544"/>
      <c r="E348" s="544"/>
      <c r="F348" s="544"/>
      <c r="G348" s="544"/>
      <c r="H348" s="544"/>
      <c r="I348" s="544"/>
      <c r="J348" s="544"/>
      <c r="K348" s="544"/>
      <c r="L348" s="544"/>
    </row>
    <row r="349" spans="1:12" s="53" customFormat="1" ht="45" hidden="1" x14ac:dyDescent="0.25">
      <c r="A349" s="194"/>
      <c r="B349" s="183" t="s">
        <v>385</v>
      </c>
      <c r="C349" s="92" t="s">
        <v>797</v>
      </c>
      <c r="D349" s="92" t="s">
        <v>185</v>
      </c>
      <c r="E349" s="31" t="s">
        <v>371</v>
      </c>
      <c r="F349" s="50">
        <v>34.700000000000003</v>
      </c>
      <c r="G349" s="50"/>
      <c r="H349" s="50"/>
      <c r="I349" s="50"/>
      <c r="J349" s="50"/>
      <c r="K349" s="84"/>
      <c r="L349" s="84"/>
    </row>
    <row r="350" spans="1:12" s="53" customFormat="1" ht="45" hidden="1" x14ac:dyDescent="0.25">
      <c r="A350" s="194"/>
      <c r="B350" s="392" t="s">
        <v>386</v>
      </c>
      <c r="C350" s="92" t="s">
        <v>797</v>
      </c>
      <c r="D350" s="92" t="s">
        <v>185</v>
      </c>
      <c r="E350" s="31" t="s">
        <v>371</v>
      </c>
      <c r="F350" s="50">
        <v>188.6</v>
      </c>
      <c r="G350" s="50">
        <v>189.1</v>
      </c>
      <c r="H350" s="50"/>
      <c r="I350" s="50"/>
      <c r="J350" s="50"/>
      <c r="K350" s="84"/>
      <c r="L350" s="84"/>
    </row>
    <row r="351" spans="1:12" s="53" customFormat="1" ht="45" hidden="1" x14ac:dyDescent="0.25">
      <c r="A351" s="194"/>
      <c r="B351" s="183" t="s">
        <v>387</v>
      </c>
      <c r="C351" s="92" t="s">
        <v>797</v>
      </c>
      <c r="D351" s="92" t="s">
        <v>185</v>
      </c>
      <c r="E351" s="31" t="s">
        <v>371</v>
      </c>
      <c r="F351" s="50">
        <v>114.4</v>
      </c>
      <c r="G351" s="50"/>
      <c r="H351" s="50"/>
      <c r="I351" s="50"/>
      <c r="J351" s="50"/>
      <c r="K351" s="84"/>
      <c r="L351" s="84"/>
    </row>
    <row r="352" spans="1:12" s="53" customFormat="1" ht="45" hidden="1" x14ac:dyDescent="0.25">
      <c r="A352" s="194"/>
      <c r="B352" s="183" t="s">
        <v>388</v>
      </c>
      <c r="C352" s="92" t="s">
        <v>797</v>
      </c>
      <c r="D352" s="92" t="s">
        <v>185</v>
      </c>
      <c r="E352" s="31" t="s">
        <v>371</v>
      </c>
      <c r="F352" s="50">
        <v>126.8</v>
      </c>
      <c r="G352" s="50"/>
      <c r="H352" s="50"/>
      <c r="I352" s="50"/>
      <c r="J352" s="50"/>
      <c r="K352" s="84"/>
      <c r="L352" s="84"/>
    </row>
    <row r="353" spans="1:12" s="53" customFormat="1" ht="45" hidden="1" x14ac:dyDescent="0.25">
      <c r="A353" s="194"/>
      <c r="B353" s="393" t="s">
        <v>389</v>
      </c>
      <c r="C353" s="92" t="s">
        <v>797</v>
      </c>
      <c r="D353" s="92" t="s">
        <v>185</v>
      </c>
      <c r="E353" s="31" t="s">
        <v>371</v>
      </c>
      <c r="F353" s="50">
        <v>25.7</v>
      </c>
      <c r="G353" s="50"/>
      <c r="H353" s="50"/>
      <c r="I353" s="50"/>
      <c r="J353" s="50"/>
      <c r="K353" s="84"/>
      <c r="L353" s="84"/>
    </row>
    <row r="354" spans="1:12" s="53" customFormat="1" ht="45" hidden="1" x14ac:dyDescent="0.25">
      <c r="A354" s="194"/>
      <c r="B354" s="183" t="s">
        <v>390</v>
      </c>
      <c r="C354" s="92" t="s">
        <v>797</v>
      </c>
      <c r="D354" s="92" t="s">
        <v>185</v>
      </c>
      <c r="E354" s="31" t="s">
        <v>371</v>
      </c>
      <c r="F354" s="183"/>
      <c r="G354" s="8">
        <v>52.8</v>
      </c>
      <c r="H354" s="183"/>
      <c r="I354" s="183"/>
      <c r="J354" s="183"/>
      <c r="K354" s="183"/>
      <c r="L354" s="183"/>
    </row>
    <row r="355" spans="1:12" s="53" customFormat="1" ht="45" hidden="1" x14ac:dyDescent="0.25">
      <c r="A355" s="194"/>
      <c r="B355" s="183" t="s">
        <v>391</v>
      </c>
      <c r="C355" s="92" t="s">
        <v>797</v>
      </c>
      <c r="D355" s="92" t="s">
        <v>185</v>
      </c>
      <c r="E355" s="31" t="s">
        <v>371</v>
      </c>
      <c r="F355" s="50"/>
      <c r="G355" s="50">
        <v>29</v>
      </c>
      <c r="H355" s="50"/>
      <c r="I355" s="50"/>
      <c r="J355" s="50"/>
      <c r="K355" s="84"/>
      <c r="L355" s="84"/>
    </row>
    <row r="356" spans="1:12" s="53" customFormat="1" ht="60" hidden="1" x14ac:dyDescent="0.25">
      <c r="A356" s="194"/>
      <c r="B356" s="183" t="s">
        <v>392</v>
      </c>
      <c r="C356" s="92" t="s">
        <v>797</v>
      </c>
      <c r="D356" s="92" t="s">
        <v>185</v>
      </c>
      <c r="E356" s="31" t="s">
        <v>371</v>
      </c>
      <c r="F356" s="50"/>
      <c r="G356" s="50"/>
      <c r="H356" s="50">
        <v>146.69999999999999</v>
      </c>
      <c r="I356" s="50"/>
      <c r="J356" s="50"/>
      <c r="K356" s="84"/>
      <c r="L356" s="84"/>
    </row>
    <row r="357" spans="1:12" s="53" customFormat="1" ht="60" hidden="1" x14ac:dyDescent="0.25">
      <c r="A357" s="194"/>
      <c r="B357" s="183" t="s">
        <v>393</v>
      </c>
      <c r="C357" s="92" t="s">
        <v>797</v>
      </c>
      <c r="D357" s="92" t="s">
        <v>185</v>
      </c>
      <c r="E357" s="31" t="s">
        <v>371</v>
      </c>
      <c r="F357" s="50"/>
      <c r="G357" s="50"/>
      <c r="H357" s="50"/>
      <c r="I357" s="50">
        <v>220.7</v>
      </c>
      <c r="J357" s="50"/>
      <c r="K357" s="84"/>
      <c r="L357" s="84"/>
    </row>
    <row r="358" spans="1:12" s="53" customFormat="1" ht="60" hidden="1" x14ac:dyDescent="0.25">
      <c r="A358" s="194"/>
      <c r="B358" s="183" t="s">
        <v>394</v>
      </c>
      <c r="C358" s="92" t="s">
        <v>797</v>
      </c>
      <c r="D358" s="92" t="s">
        <v>185</v>
      </c>
      <c r="E358" s="31" t="s">
        <v>371</v>
      </c>
      <c r="F358" s="50"/>
      <c r="G358" s="50"/>
      <c r="H358" s="50">
        <v>183.8</v>
      </c>
      <c r="I358" s="50"/>
      <c r="J358" s="50"/>
      <c r="K358" s="84"/>
      <c r="L358" s="84"/>
    </row>
    <row r="359" spans="1:12" s="53" customFormat="1" ht="60" hidden="1" x14ac:dyDescent="0.25">
      <c r="A359" s="194"/>
      <c r="B359" s="183" t="s">
        <v>395</v>
      </c>
      <c r="C359" s="92" t="s">
        <v>797</v>
      </c>
      <c r="D359" s="92" t="s">
        <v>185</v>
      </c>
      <c r="E359" s="31" t="s">
        <v>371</v>
      </c>
      <c r="F359" s="50"/>
      <c r="G359" s="50"/>
      <c r="H359" s="50"/>
      <c r="I359" s="50"/>
      <c r="J359" s="50"/>
      <c r="K359" s="50">
        <v>198.1</v>
      </c>
      <c r="L359" s="84"/>
    </row>
    <row r="360" spans="1:12" s="53" customFormat="1" ht="60" hidden="1" x14ac:dyDescent="0.25">
      <c r="A360" s="194"/>
      <c r="B360" s="183" t="s">
        <v>396</v>
      </c>
      <c r="C360" s="92" t="s">
        <v>797</v>
      </c>
      <c r="D360" s="92" t="s">
        <v>185</v>
      </c>
      <c r="E360" s="31" t="s">
        <v>371</v>
      </c>
      <c r="F360" s="50"/>
      <c r="G360" s="50"/>
      <c r="H360" s="50">
        <v>26.8</v>
      </c>
      <c r="I360" s="50"/>
      <c r="J360" s="50"/>
      <c r="K360" s="84"/>
      <c r="L360" s="84"/>
    </row>
    <row r="361" spans="1:12" s="53" customFormat="1" ht="75" hidden="1" x14ac:dyDescent="0.25">
      <c r="A361" s="194"/>
      <c r="B361" s="183" t="s">
        <v>591</v>
      </c>
      <c r="C361" s="92" t="s">
        <v>797</v>
      </c>
      <c r="D361" s="92" t="s">
        <v>185</v>
      </c>
      <c r="E361" s="31" t="s">
        <v>371</v>
      </c>
      <c r="F361" s="50"/>
      <c r="G361" s="50"/>
      <c r="H361" s="50">
        <v>25</v>
      </c>
      <c r="I361" s="50"/>
      <c r="J361" s="50"/>
      <c r="K361" s="84"/>
      <c r="L361" s="84"/>
    </row>
    <row r="362" spans="1:12" s="53" customFormat="1" ht="45" hidden="1" x14ac:dyDescent="0.25">
      <c r="A362" s="194"/>
      <c r="B362" s="183" t="s">
        <v>397</v>
      </c>
      <c r="C362" s="92" t="s">
        <v>797</v>
      </c>
      <c r="D362" s="92" t="s">
        <v>185</v>
      </c>
      <c r="E362" s="31" t="s">
        <v>371</v>
      </c>
      <c r="F362" s="50"/>
      <c r="G362" s="50"/>
      <c r="H362" s="50">
        <v>79.7</v>
      </c>
      <c r="I362" s="50"/>
      <c r="J362" s="50"/>
      <c r="K362" s="84"/>
      <c r="L362" s="84"/>
    </row>
    <row r="363" spans="1:12" s="53" customFormat="1" ht="105" hidden="1" x14ac:dyDescent="0.25">
      <c r="A363" s="194"/>
      <c r="B363" s="183" t="s">
        <v>398</v>
      </c>
      <c r="C363" s="92" t="s">
        <v>797</v>
      </c>
      <c r="D363" s="92" t="s">
        <v>185</v>
      </c>
      <c r="E363" s="31" t="s">
        <v>371</v>
      </c>
      <c r="F363" s="50"/>
      <c r="G363" s="50"/>
      <c r="H363" s="50"/>
      <c r="I363" s="50">
        <v>338.1</v>
      </c>
      <c r="J363" s="50"/>
      <c r="K363" s="84"/>
      <c r="L363" s="84"/>
    </row>
    <row r="364" spans="1:12" s="53" customFormat="1" ht="45" hidden="1" x14ac:dyDescent="0.25">
      <c r="A364" s="194"/>
      <c r="B364" s="183" t="s">
        <v>399</v>
      </c>
      <c r="C364" s="92" t="s">
        <v>797</v>
      </c>
      <c r="D364" s="92" t="s">
        <v>185</v>
      </c>
      <c r="E364" s="31" t="s">
        <v>371</v>
      </c>
      <c r="F364" s="50"/>
      <c r="G364" s="50"/>
      <c r="H364" s="50">
        <v>5.0999999999999996</v>
      </c>
      <c r="I364" s="50"/>
      <c r="J364" s="50"/>
      <c r="K364" s="84"/>
      <c r="L364" s="84"/>
    </row>
    <row r="365" spans="1:12" s="53" customFormat="1" ht="45" hidden="1" x14ac:dyDescent="0.25">
      <c r="A365" s="194"/>
      <c r="B365" s="183" t="s">
        <v>400</v>
      </c>
      <c r="C365" s="92" t="s">
        <v>797</v>
      </c>
      <c r="D365" s="92" t="s">
        <v>185</v>
      </c>
      <c r="E365" s="31" t="s">
        <v>371</v>
      </c>
      <c r="F365" s="50"/>
      <c r="G365" s="50"/>
      <c r="H365" s="50">
        <v>100</v>
      </c>
      <c r="I365" s="50"/>
      <c r="J365" s="50"/>
      <c r="K365" s="84"/>
      <c r="L365" s="84"/>
    </row>
    <row r="366" spans="1:12" s="53" customFormat="1" ht="45" hidden="1" x14ac:dyDescent="0.25">
      <c r="A366" s="194"/>
      <c r="B366" s="183" t="s">
        <v>401</v>
      </c>
      <c r="C366" s="92" t="s">
        <v>797</v>
      </c>
      <c r="D366" s="92" t="s">
        <v>185</v>
      </c>
      <c r="E366" s="31" t="s">
        <v>371</v>
      </c>
      <c r="F366" s="50"/>
      <c r="G366" s="50"/>
      <c r="H366" s="50">
        <v>22</v>
      </c>
      <c r="I366" s="50"/>
      <c r="J366" s="50"/>
      <c r="K366" s="84"/>
      <c r="L366" s="84"/>
    </row>
    <row r="367" spans="1:12" s="53" customFormat="1" ht="45" hidden="1" x14ac:dyDescent="0.25">
      <c r="A367" s="194"/>
      <c r="B367" s="183" t="s">
        <v>402</v>
      </c>
      <c r="C367" s="92" t="s">
        <v>797</v>
      </c>
      <c r="D367" s="92" t="s">
        <v>185</v>
      </c>
      <c r="E367" s="31" t="s">
        <v>371</v>
      </c>
      <c r="F367" s="50"/>
      <c r="G367" s="50"/>
      <c r="H367" s="50">
        <v>18</v>
      </c>
      <c r="I367" s="50"/>
      <c r="J367" s="50"/>
      <c r="K367" s="84"/>
      <c r="L367" s="84"/>
    </row>
    <row r="368" spans="1:12" s="53" customFormat="1" ht="45" hidden="1" x14ac:dyDescent="0.25">
      <c r="A368" s="194"/>
      <c r="B368" s="183" t="s">
        <v>403</v>
      </c>
      <c r="C368" s="92" t="s">
        <v>797</v>
      </c>
      <c r="D368" s="92" t="s">
        <v>185</v>
      </c>
      <c r="E368" s="31" t="s">
        <v>371</v>
      </c>
      <c r="F368" s="50"/>
      <c r="G368" s="50"/>
      <c r="H368" s="50">
        <v>35</v>
      </c>
      <c r="I368" s="50"/>
      <c r="J368" s="50"/>
      <c r="K368" s="84"/>
      <c r="L368" s="84"/>
    </row>
    <row r="369" spans="1:12" s="53" customFormat="1" ht="45" hidden="1" x14ac:dyDescent="0.25">
      <c r="A369" s="194"/>
      <c r="B369" s="183" t="s">
        <v>404</v>
      </c>
      <c r="C369" s="92" t="s">
        <v>797</v>
      </c>
      <c r="D369" s="92" t="s">
        <v>185</v>
      </c>
      <c r="E369" s="31" t="s">
        <v>371</v>
      </c>
      <c r="F369" s="50"/>
      <c r="G369" s="50"/>
      <c r="H369" s="50">
        <v>5.0999999999999996</v>
      </c>
      <c r="I369" s="50"/>
      <c r="J369" s="50"/>
      <c r="K369" s="84"/>
      <c r="L369" s="84"/>
    </row>
    <row r="370" spans="1:12" s="53" customFormat="1" ht="45" hidden="1" x14ac:dyDescent="0.25">
      <c r="A370" s="194"/>
      <c r="B370" s="183" t="s">
        <v>405</v>
      </c>
      <c r="C370" s="92" t="s">
        <v>797</v>
      </c>
      <c r="D370" s="92" t="s">
        <v>185</v>
      </c>
      <c r="E370" s="31" t="s">
        <v>371</v>
      </c>
      <c r="F370" s="50"/>
      <c r="G370" s="50"/>
      <c r="H370" s="50">
        <v>8</v>
      </c>
      <c r="I370" s="50"/>
      <c r="J370" s="50"/>
      <c r="K370" s="84"/>
      <c r="L370" s="84"/>
    </row>
    <row r="371" spans="1:12" s="53" customFormat="1" ht="60" hidden="1" x14ac:dyDescent="0.25">
      <c r="A371" s="194"/>
      <c r="B371" s="183" t="s">
        <v>406</v>
      </c>
      <c r="C371" s="92" t="s">
        <v>797</v>
      </c>
      <c r="D371" s="92" t="s">
        <v>185</v>
      </c>
      <c r="E371" s="31" t="s">
        <v>371</v>
      </c>
      <c r="F371" s="50"/>
      <c r="G371" s="50"/>
      <c r="H371" s="50">
        <v>83.1</v>
      </c>
      <c r="I371" s="50"/>
      <c r="J371" s="50"/>
      <c r="K371" s="84"/>
      <c r="L371" s="84"/>
    </row>
    <row r="372" spans="1:12" s="53" customFormat="1" ht="60" hidden="1" x14ac:dyDescent="0.25">
      <c r="A372" s="194"/>
      <c r="B372" s="183" t="s">
        <v>407</v>
      </c>
      <c r="C372" s="92" t="s">
        <v>797</v>
      </c>
      <c r="D372" s="92" t="s">
        <v>185</v>
      </c>
      <c r="E372" s="31" t="s">
        <v>371</v>
      </c>
      <c r="F372" s="50"/>
      <c r="G372" s="50"/>
      <c r="H372" s="50">
        <v>130</v>
      </c>
      <c r="I372" s="50"/>
      <c r="J372" s="50"/>
      <c r="K372" s="84"/>
      <c r="L372" s="84"/>
    </row>
    <row r="373" spans="1:12" s="53" customFormat="1" ht="45" hidden="1" x14ac:dyDescent="0.25">
      <c r="A373" s="194"/>
      <c r="B373" s="183" t="s">
        <v>408</v>
      </c>
      <c r="C373" s="92" t="s">
        <v>797</v>
      </c>
      <c r="D373" s="92" t="s">
        <v>185</v>
      </c>
      <c r="E373" s="31" t="s">
        <v>371</v>
      </c>
      <c r="F373" s="50"/>
      <c r="G373" s="50"/>
      <c r="H373" s="50"/>
      <c r="I373" s="50"/>
      <c r="J373" s="50"/>
      <c r="K373" s="50">
        <v>15</v>
      </c>
      <c r="L373" s="84"/>
    </row>
    <row r="374" spans="1:12" s="53" customFormat="1" ht="45" hidden="1" x14ac:dyDescent="0.25">
      <c r="A374" s="194"/>
      <c r="B374" s="183" t="s">
        <v>409</v>
      </c>
      <c r="C374" s="92" t="s">
        <v>797</v>
      </c>
      <c r="D374" s="92" t="s">
        <v>185</v>
      </c>
      <c r="E374" s="31" t="s">
        <v>371</v>
      </c>
      <c r="F374" s="50"/>
      <c r="G374" s="50"/>
      <c r="H374" s="50"/>
      <c r="I374" s="50"/>
      <c r="J374" s="50"/>
      <c r="K374" s="50">
        <v>25</v>
      </c>
      <c r="L374" s="84"/>
    </row>
    <row r="375" spans="1:12" s="53" customFormat="1" ht="45" hidden="1" x14ac:dyDescent="0.25">
      <c r="A375" s="194"/>
      <c r="B375" s="183" t="s">
        <v>410</v>
      </c>
      <c r="C375" s="92" t="s">
        <v>797</v>
      </c>
      <c r="D375" s="92" t="s">
        <v>185</v>
      </c>
      <c r="E375" s="31" t="s">
        <v>371</v>
      </c>
      <c r="F375" s="50"/>
      <c r="G375" s="50"/>
      <c r="H375" s="50"/>
      <c r="I375" s="50"/>
      <c r="J375" s="50"/>
      <c r="K375" s="50">
        <v>10</v>
      </c>
      <c r="L375" s="84"/>
    </row>
    <row r="376" spans="1:12" s="53" customFormat="1" ht="45" hidden="1" x14ac:dyDescent="0.25">
      <c r="A376" s="194"/>
      <c r="B376" s="392" t="s">
        <v>414</v>
      </c>
      <c r="C376" s="92" t="s">
        <v>797</v>
      </c>
      <c r="D376" s="92" t="s">
        <v>185</v>
      </c>
      <c r="E376" s="31" t="s">
        <v>371</v>
      </c>
      <c r="F376" s="50"/>
      <c r="G376" s="50"/>
      <c r="H376" s="50"/>
      <c r="I376" s="50"/>
      <c r="J376" s="50"/>
      <c r="K376" s="50">
        <v>45</v>
      </c>
      <c r="L376" s="84"/>
    </row>
    <row r="377" spans="1:12" s="53" customFormat="1" ht="45" hidden="1" x14ac:dyDescent="0.25">
      <c r="A377" s="194"/>
      <c r="B377" s="392" t="s">
        <v>411</v>
      </c>
      <c r="C377" s="92" t="s">
        <v>797</v>
      </c>
      <c r="D377" s="92" t="s">
        <v>185</v>
      </c>
      <c r="E377" s="31" t="s">
        <v>371</v>
      </c>
      <c r="F377" s="50"/>
      <c r="G377" s="50"/>
      <c r="H377" s="50"/>
      <c r="I377" s="50"/>
      <c r="J377" s="50"/>
      <c r="K377" s="50">
        <v>30</v>
      </c>
      <c r="L377" s="84"/>
    </row>
    <row r="378" spans="1:12" s="53" customFormat="1" ht="45" hidden="1" x14ac:dyDescent="0.25">
      <c r="A378" s="194"/>
      <c r="B378" s="392" t="s">
        <v>412</v>
      </c>
      <c r="C378" s="92" t="s">
        <v>797</v>
      </c>
      <c r="D378" s="92" t="s">
        <v>185</v>
      </c>
      <c r="E378" s="31" t="s">
        <v>371</v>
      </c>
      <c r="F378" s="50"/>
      <c r="G378" s="50"/>
      <c r="H378" s="50"/>
      <c r="I378" s="50">
        <v>94.5</v>
      </c>
      <c r="J378" s="50"/>
      <c r="K378" s="84"/>
      <c r="L378" s="84"/>
    </row>
    <row r="379" spans="1:12" s="53" customFormat="1" ht="45" hidden="1" x14ac:dyDescent="0.25">
      <c r="A379" s="194"/>
      <c r="B379" s="392" t="s">
        <v>413</v>
      </c>
      <c r="C379" s="92" t="s">
        <v>797</v>
      </c>
      <c r="D379" s="92" t="s">
        <v>185</v>
      </c>
      <c r="E379" s="31" t="s">
        <v>371</v>
      </c>
      <c r="F379" s="50"/>
      <c r="G379" s="50"/>
      <c r="H379" s="50"/>
      <c r="I379" s="50">
        <v>9</v>
      </c>
      <c r="J379" s="50"/>
      <c r="K379" s="84"/>
      <c r="L379" s="84"/>
    </row>
    <row r="380" spans="1:12" s="53" customFormat="1" ht="45" hidden="1" x14ac:dyDescent="0.25">
      <c r="A380" s="194"/>
      <c r="B380" s="392" t="s">
        <v>415</v>
      </c>
      <c r="C380" s="92" t="s">
        <v>797</v>
      </c>
      <c r="D380" s="92" t="s">
        <v>185</v>
      </c>
      <c r="E380" s="31" t="s">
        <v>371</v>
      </c>
      <c r="F380" s="50"/>
      <c r="G380" s="50"/>
      <c r="H380" s="50"/>
      <c r="I380" s="50">
        <v>22.5</v>
      </c>
      <c r="J380" s="50"/>
      <c r="K380" s="84"/>
      <c r="L380" s="84"/>
    </row>
    <row r="381" spans="1:12" s="53" customFormat="1" ht="45" hidden="1" x14ac:dyDescent="0.25">
      <c r="A381" s="194"/>
      <c r="B381" s="183" t="s">
        <v>416</v>
      </c>
      <c r="C381" s="92" t="s">
        <v>797</v>
      </c>
      <c r="D381" s="92" t="s">
        <v>185</v>
      </c>
      <c r="E381" s="31" t="s">
        <v>371</v>
      </c>
      <c r="F381" s="50"/>
      <c r="G381" s="50"/>
      <c r="H381" s="50"/>
      <c r="I381" s="50">
        <v>50</v>
      </c>
      <c r="J381" s="50"/>
      <c r="K381" s="84"/>
      <c r="L381" s="84"/>
    </row>
    <row r="382" spans="1:12" s="53" customFormat="1" ht="45" hidden="1" x14ac:dyDescent="0.25">
      <c r="A382" s="194"/>
      <c r="B382" s="183" t="s">
        <v>417</v>
      </c>
      <c r="C382" s="92" t="s">
        <v>797</v>
      </c>
      <c r="D382" s="92" t="s">
        <v>185</v>
      </c>
      <c r="E382" s="31" t="s">
        <v>371</v>
      </c>
      <c r="F382" s="50"/>
      <c r="G382" s="50"/>
      <c r="H382" s="50"/>
      <c r="I382" s="50">
        <v>15</v>
      </c>
      <c r="J382" s="50"/>
      <c r="K382" s="84"/>
      <c r="L382" s="84"/>
    </row>
    <row r="383" spans="1:12" s="53" customFormat="1" ht="45" hidden="1" x14ac:dyDescent="0.25">
      <c r="A383" s="194"/>
      <c r="B383" s="183" t="s">
        <v>418</v>
      </c>
      <c r="C383" s="92" t="s">
        <v>797</v>
      </c>
      <c r="D383" s="92" t="s">
        <v>185</v>
      </c>
      <c r="E383" s="31" t="s">
        <v>371</v>
      </c>
      <c r="F383" s="50"/>
      <c r="G383" s="50"/>
      <c r="H383" s="50"/>
      <c r="I383" s="50">
        <v>60</v>
      </c>
      <c r="J383" s="50"/>
      <c r="K383" s="84"/>
      <c r="L383" s="84"/>
    </row>
    <row r="384" spans="1:12" s="53" customFormat="1" ht="45" hidden="1" x14ac:dyDescent="0.25">
      <c r="A384" s="194"/>
      <c r="B384" s="183" t="s">
        <v>419</v>
      </c>
      <c r="C384" s="92" t="s">
        <v>797</v>
      </c>
      <c r="D384" s="92" t="s">
        <v>185</v>
      </c>
      <c r="E384" s="31" t="s">
        <v>371</v>
      </c>
      <c r="F384" s="50"/>
      <c r="G384" s="50"/>
      <c r="H384" s="50"/>
      <c r="I384" s="50">
        <v>147.80000000000001</v>
      </c>
      <c r="J384" s="50"/>
      <c r="K384" s="84"/>
      <c r="L384" s="84"/>
    </row>
    <row r="385" spans="1:12" s="53" customFormat="1" ht="45" hidden="1" x14ac:dyDescent="0.25">
      <c r="A385" s="194"/>
      <c r="B385" s="183" t="s">
        <v>420</v>
      </c>
      <c r="C385" s="92" t="s">
        <v>797</v>
      </c>
      <c r="D385" s="92" t="s">
        <v>185</v>
      </c>
      <c r="E385" s="31" t="s">
        <v>371</v>
      </c>
      <c r="F385" s="50"/>
      <c r="G385" s="50"/>
      <c r="H385" s="50"/>
      <c r="I385" s="50">
        <v>90</v>
      </c>
      <c r="J385" s="50"/>
      <c r="K385" s="84"/>
      <c r="L385" s="84"/>
    </row>
    <row r="386" spans="1:12" s="53" customFormat="1" ht="75" hidden="1" x14ac:dyDescent="0.25">
      <c r="A386" s="194"/>
      <c r="B386" s="183" t="s">
        <v>421</v>
      </c>
      <c r="C386" s="92" t="s">
        <v>797</v>
      </c>
      <c r="D386" s="92" t="s">
        <v>185</v>
      </c>
      <c r="E386" s="31" t="s">
        <v>371</v>
      </c>
      <c r="F386" s="50"/>
      <c r="G386" s="50"/>
      <c r="H386" s="50"/>
      <c r="I386" s="50">
        <v>120</v>
      </c>
      <c r="J386" s="50"/>
      <c r="K386" s="84"/>
      <c r="L386" s="84"/>
    </row>
    <row r="387" spans="1:12" s="53" customFormat="1" ht="60" hidden="1" x14ac:dyDescent="0.25">
      <c r="A387" s="194"/>
      <c r="B387" s="392" t="s">
        <v>422</v>
      </c>
      <c r="C387" s="92" t="s">
        <v>797</v>
      </c>
      <c r="D387" s="92" t="s">
        <v>185</v>
      </c>
      <c r="E387" s="31" t="s">
        <v>371</v>
      </c>
      <c r="F387" s="50"/>
      <c r="G387" s="50"/>
      <c r="H387" s="50"/>
      <c r="I387" s="50">
        <v>105</v>
      </c>
      <c r="J387" s="50"/>
      <c r="K387" s="84"/>
      <c r="L387" s="84"/>
    </row>
    <row r="388" spans="1:12" s="53" customFormat="1" ht="90" hidden="1" x14ac:dyDescent="0.25">
      <c r="A388" s="194"/>
      <c r="B388" s="183" t="s">
        <v>423</v>
      </c>
      <c r="C388" s="92" t="s">
        <v>797</v>
      </c>
      <c r="D388" s="92" t="s">
        <v>185</v>
      </c>
      <c r="E388" s="31" t="s">
        <v>371</v>
      </c>
      <c r="F388" s="50"/>
      <c r="G388" s="50"/>
      <c r="H388" s="50"/>
      <c r="I388" s="50">
        <v>75</v>
      </c>
      <c r="J388" s="50"/>
      <c r="K388" s="84"/>
      <c r="L388" s="84"/>
    </row>
    <row r="389" spans="1:12" s="53" customFormat="1" ht="45" hidden="1" x14ac:dyDescent="0.25">
      <c r="A389" s="194"/>
      <c r="B389" s="183" t="s">
        <v>424</v>
      </c>
      <c r="C389" s="92" t="s">
        <v>797</v>
      </c>
      <c r="D389" s="92" t="s">
        <v>185</v>
      </c>
      <c r="E389" s="31" t="s">
        <v>371</v>
      </c>
      <c r="F389" s="50"/>
      <c r="G389" s="50"/>
      <c r="H389" s="50"/>
      <c r="I389" s="50"/>
      <c r="J389" s="50">
        <v>60</v>
      </c>
      <c r="K389" s="84"/>
      <c r="L389" s="84"/>
    </row>
    <row r="390" spans="1:12" s="53" customFormat="1" ht="45" hidden="1" x14ac:dyDescent="0.25">
      <c r="A390" s="194"/>
      <c r="B390" s="183" t="s">
        <v>425</v>
      </c>
      <c r="C390" s="92" t="s">
        <v>797</v>
      </c>
      <c r="D390" s="92" t="s">
        <v>185</v>
      </c>
      <c r="E390" s="31" t="s">
        <v>371</v>
      </c>
      <c r="F390" s="50"/>
      <c r="G390" s="50"/>
      <c r="H390" s="50"/>
      <c r="I390" s="50"/>
      <c r="J390" s="50">
        <v>98.2</v>
      </c>
      <c r="K390" s="84"/>
      <c r="L390" s="84"/>
    </row>
    <row r="391" spans="1:12" s="53" customFormat="1" ht="45" hidden="1" x14ac:dyDescent="0.25">
      <c r="A391" s="194"/>
      <c r="B391" s="183" t="s">
        <v>426</v>
      </c>
      <c r="C391" s="92" t="s">
        <v>797</v>
      </c>
      <c r="D391" s="92" t="s">
        <v>185</v>
      </c>
      <c r="E391" s="31" t="s">
        <v>371</v>
      </c>
      <c r="F391" s="50"/>
      <c r="G391" s="50"/>
      <c r="H391" s="50"/>
      <c r="I391" s="50"/>
      <c r="J391" s="50">
        <v>230</v>
      </c>
      <c r="K391" s="84"/>
      <c r="L391" s="84"/>
    </row>
    <row r="392" spans="1:12" s="53" customFormat="1" ht="45" hidden="1" x14ac:dyDescent="0.25">
      <c r="A392" s="194"/>
      <c r="B392" s="183" t="s">
        <v>427</v>
      </c>
      <c r="C392" s="92" t="s">
        <v>797</v>
      </c>
      <c r="D392" s="92" t="s">
        <v>185</v>
      </c>
      <c r="E392" s="31" t="s">
        <v>371</v>
      </c>
      <c r="F392" s="50"/>
      <c r="G392" s="50"/>
      <c r="H392" s="50"/>
      <c r="I392" s="50"/>
      <c r="J392" s="50">
        <v>150</v>
      </c>
      <c r="K392" s="84"/>
      <c r="L392" s="84"/>
    </row>
    <row r="393" spans="1:12" s="53" customFormat="1" ht="45" hidden="1" x14ac:dyDescent="0.25">
      <c r="A393" s="194"/>
      <c r="B393" s="183" t="s">
        <v>428</v>
      </c>
      <c r="C393" s="92" t="s">
        <v>797</v>
      </c>
      <c r="D393" s="92" t="s">
        <v>185</v>
      </c>
      <c r="E393" s="31" t="s">
        <v>371</v>
      </c>
      <c r="F393" s="50"/>
      <c r="G393" s="50"/>
      <c r="H393" s="50"/>
      <c r="I393" s="50"/>
      <c r="J393" s="50">
        <v>15</v>
      </c>
      <c r="K393" s="84"/>
      <c r="L393" s="84"/>
    </row>
    <row r="394" spans="1:12" s="53" customFormat="1" ht="45" hidden="1" x14ac:dyDescent="0.25">
      <c r="A394" s="194"/>
      <c r="B394" s="183" t="s">
        <v>429</v>
      </c>
      <c r="C394" s="92" t="s">
        <v>797</v>
      </c>
      <c r="D394" s="92" t="s">
        <v>185</v>
      </c>
      <c r="E394" s="31" t="s">
        <v>371</v>
      </c>
      <c r="F394" s="50"/>
      <c r="G394" s="50"/>
      <c r="H394" s="50"/>
      <c r="I394" s="50"/>
      <c r="J394" s="50"/>
      <c r="K394" s="50">
        <v>15</v>
      </c>
      <c r="L394" s="84"/>
    </row>
    <row r="395" spans="1:12" s="20" customFormat="1" ht="22.5" hidden="1" customHeight="1" x14ac:dyDescent="0.25">
      <c r="A395" s="417"/>
      <c r="B395" s="545" t="s">
        <v>430</v>
      </c>
      <c r="C395" s="523" t="s">
        <v>468</v>
      </c>
      <c r="D395" s="546" t="s">
        <v>185</v>
      </c>
      <c r="E395" s="19" t="s">
        <v>236</v>
      </c>
      <c r="F395" s="8">
        <v>3</v>
      </c>
      <c r="G395" s="8">
        <v>3</v>
      </c>
      <c r="H395" s="8">
        <v>10</v>
      </c>
      <c r="I395" s="8">
        <v>7</v>
      </c>
      <c r="J395" s="8">
        <v>6</v>
      </c>
      <c r="K395" s="8">
        <v>6</v>
      </c>
      <c r="L395" s="8"/>
    </row>
    <row r="396" spans="1:12" s="20" customFormat="1" ht="23.25" hidden="1" customHeight="1" x14ac:dyDescent="0.25">
      <c r="A396" s="417"/>
      <c r="B396" s="545"/>
      <c r="C396" s="523"/>
      <c r="D396" s="546"/>
      <c r="E396" s="19" t="s">
        <v>467</v>
      </c>
      <c r="F396" s="92">
        <f t="shared" ref="F396:K396" si="25">F397</f>
        <v>0</v>
      </c>
      <c r="G396" s="92">
        <f t="shared" si="25"/>
        <v>0</v>
      </c>
      <c r="H396" s="92">
        <f t="shared" si="25"/>
        <v>0</v>
      </c>
      <c r="I396" s="92">
        <f t="shared" si="25"/>
        <v>0</v>
      </c>
      <c r="J396" s="92">
        <f t="shared" si="25"/>
        <v>0</v>
      </c>
      <c r="K396" s="92">
        <f t="shared" si="25"/>
        <v>0</v>
      </c>
      <c r="L396" s="92"/>
    </row>
    <row r="397" spans="1:12" s="20" customFormat="1" hidden="1" x14ac:dyDescent="0.25">
      <c r="A397" s="194"/>
      <c r="B397" s="544" t="s">
        <v>431</v>
      </c>
      <c r="C397" s="544"/>
      <c r="D397" s="544"/>
      <c r="E397" s="544"/>
      <c r="F397" s="544"/>
      <c r="G397" s="544"/>
      <c r="H397" s="544"/>
      <c r="I397" s="544"/>
      <c r="J397" s="544"/>
      <c r="K397" s="544"/>
      <c r="L397" s="544"/>
    </row>
    <row r="398" spans="1:12" s="11" customFormat="1" ht="45" hidden="1" x14ac:dyDescent="0.25">
      <c r="A398" s="194"/>
      <c r="B398" s="183" t="s">
        <v>432</v>
      </c>
      <c r="C398" s="12" t="s">
        <v>797</v>
      </c>
      <c r="D398" s="8" t="s">
        <v>185</v>
      </c>
      <c r="E398" s="10" t="s">
        <v>188</v>
      </c>
      <c r="F398" s="50">
        <v>8</v>
      </c>
      <c r="G398" s="50"/>
      <c r="H398" s="50"/>
      <c r="I398" s="50"/>
      <c r="J398" s="50"/>
      <c r="K398" s="84"/>
      <c r="L398" s="84"/>
    </row>
    <row r="399" spans="1:12" s="11" customFormat="1" ht="45" hidden="1" x14ac:dyDescent="0.25">
      <c r="A399" s="194"/>
      <c r="B399" s="183" t="s">
        <v>433</v>
      </c>
      <c r="C399" s="12" t="s">
        <v>797</v>
      </c>
      <c r="D399" s="8" t="s">
        <v>185</v>
      </c>
      <c r="E399" s="10" t="s">
        <v>188</v>
      </c>
      <c r="F399" s="50">
        <v>20</v>
      </c>
      <c r="G399" s="50"/>
      <c r="H399" s="50"/>
      <c r="I399" s="50"/>
      <c r="J399" s="50"/>
      <c r="K399" s="84"/>
      <c r="L399" s="84"/>
    </row>
    <row r="400" spans="1:12" s="11" customFormat="1" ht="45" hidden="1" x14ac:dyDescent="0.25">
      <c r="A400" s="194"/>
      <c r="B400" s="183" t="s">
        <v>434</v>
      </c>
      <c r="C400" s="12" t="s">
        <v>797</v>
      </c>
      <c r="D400" s="8" t="s">
        <v>185</v>
      </c>
      <c r="E400" s="10" t="s">
        <v>188</v>
      </c>
      <c r="F400" s="50">
        <v>21.1</v>
      </c>
      <c r="G400" s="50"/>
      <c r="H400" s="50"/>
      <c r="I400" s="50"/>
      <c r="J400" s="50"/>
      <c r="K400" s="84"/>
      <c r="L400" s="84"/>
    </row>
    <row r="401" spans="1:12" s="11" customFormat="1" ht="45" hidden="1" x14ac:dyDescent="0.25">
      <c r="A401" s="194"/>
      <c r="B401" s="183" t="s">
        <v>435</v>
      </c>
      <c r="C401" s="12" t="s">
        <v>797</v>
      </c>
      <c r="D401" s="8" t="s">
        <v>185</v>
      </c>
      <c r="E401" s="10" t="s">
        <v>188</v>
      </c>
      <c r="F401" s="50"/>
      <c r="G401" s="50">
        <v>10</v>
      </c>
      <c r="H401" s="50"/>
      <c r="I401" s="50"/>
      <c r="J401" s="50"/>
      <c r="K401" s="84"/>
      <c r="L401" s="84"/>
    </row>
    <row r="402" spans="1:12" s="11" customFormat="1" ht="45" hidden="1" x14ac:dyDescent="0.25">
      <c r="A402" s="194"/>
      <c r="B402" s="183" t="s">
        <v>436</v>
      </c>
      <c r="C402" s="12" t="s">
        <v>797</v>
      </c>
      <c r="D402" s="8" t="s">
        <v>185</v>
      </c>
      <c r="E402" s="10" t="s">
        <v>188</v>
      </c>
      <c r="F402" s="50"/>
      <c r="G402" s="50">
        <v>69.400000000000006</v>
      </c>
      <c r="H402" s="50"/>
      <c r="I402" s="50"/>
      <c r="J402" s="50"/>
      <c r="K402" s="84"/>
      <c r="L402" s="84"/>
    </row>
    <row r="403" spans="1:12" s="11" customFormat="1" ht="45" hidden="1" x14ac:dyDescent="0.25">
      <c r="A403" s="194"/>
      <c r="B403" s="183" t="s">
        <v>437</v>
      </c>
      <c r="C403" s="12" t="s">
        <v>797</v>
      </c>
      <c r="D403" s="8" t="s">
        <v>185</v>
      </c>
      <c r="E403" s="10" t="s">
        <v>188</v>
      </c>
      <c r="F403" s="50"/>
      <c r="G403" s="50">
        <v>7.3</v>
      </c>
      <c r="H403" s="50"/>
      <c r="I403" s="50"/>
      <c r="J403" s="50"/>
      <c r="K403" s="84"/>
      <c r="L403" s="84"/>
    </row>
    <row r="404" spans="1:12" s="11" customFormat="1" ht="45" hidden="1" x14ac:dyDescent="0.25">
      <c r="A404" s="194"/>
      <c r="B404" s="183" t="s">
        <v>438</v>
      </c>
      <c r="C404" s="12" t="s">
        <v>797</v>
      </c>
      <c r="D404" s="8" t="s">
        <v>185</v>
      </c>
      <c r="E404" s="10" t="s">
        <v>188</v>
      </c>
      <c r="F404" s="183"/>
      <c r="G404" s="50"/>
      <c r="H404" s="50">
        <v>43.3</v>
      </c>
      <c r="I404" s="50"/>
      <c r="J404" s="50"/>
      <c r="K404" s="84"/>
      <c r="L404" s="84"/>
    </row>
    <row r="405" spans="1:12" s="11" customFormat="1" ht="45" hidden="1" x14ac:dyDescent="0.25">
      <c r="A405" s="194"/>
      <c r="B405" s="183" t="s">
        <v>439</v>
      </c>
      <c r="C405" s="12" t="s">
        <v>797</v>
      </c>
      <c r="D405" s="8" t="s">
        <v>185</v>
      </c>
      <c r="E405" s="10" t="s">
        <v>188</v>
      </c>
      <c r="F405" s="183"/>
      <c r="G405" s="50"/>
      <c r="H405" s="50">
        <v>6</v>
      </c>
      <c r="I405" s="50"/>
      <c r="J405" s="50"/>
      <c r="K405" s="84"/>
      <c r="L405" s="84"/>
    </row>
    <row r="406" spans="1:12" s="11" customFormat="1" ht="60" hidden="1" x14ac:dyDescent="0.25">
      <c r="A406" s="194"/>
      <c r="B406" s="183" t="s">
        <v>440</v>
      </c>
      <c r="C406" s="12" t="s">
        <v>797</v>
      </c>
      <c r="D406" s="8" t="s">
        <v>185</v>
      </c>
      <c r="E406" s="10" t="s">
        <v>188</v>
      </c>
      <c r="F406" s="50"/>
      <c r="G406" s="50"/>
      <c r="H406" s="50">
        <v>30</v>
      </c>
      <c r="I406" s="50"/>
      <c r="J406" s="50"/>
      <c r="K406" s="84"/>
      <c r="L406" s="84"/>
    </row>
    <row r="407" spans="1:12" s="11" customFormat="1" ht="45" hidden="1" x14ac:dyDescent="0.25">
      <c r="A407" s="194"/>
      <c r="B407" s="183" t="s">
        <v>441</v>
      </c>
      <c r="C407" s="12" t="s">
        <v>797</v>
      </c>
      <c r="D407" s="8" t="s">
        <v>185</v>
      </c>
      <c r="E407" s="10" t="s">
        <v>188</v>
      </c>
      <c r="F407" s="50"/>
      <c r="G407" s="84"/>
      <c r="H407" s="50">
        <v>25</v>
      </c>
      <c r="I407" s="50"/>
      <c r="J407" s="50"/>
      <c r="K407" s="84"/>
      <c r="L407" s="84"/>
    </row>
    <row r="408" spans="1:12" s="11" customFormat="1" ht="45" hidden="1" x14ac:dyDescent="0.25">
      <c r="A408" s="194"/>
      <c r="B408" s="183" t="s">
        <v>442</v>
      </c>
      <c r="C408" s="12" t="s">
        <v>797</v>
      </c>
      <c r="D408" s="8" t="s">
        <v>185</v>
      </c>
      <c r="E408" s="10" t="s">
        <v>188</v>
      </c>
      <c r="F408" s="50"/>
      <c r="G408" s="84"/>
      <c r="H408" s="50">
        <v>32.799999999999997</v>
      </c>
      <c r="I408" s="50"/>
      <c r="J408" s="50"/>
      <c r="K408" s="84"/>
      <c r="L408" s="84"/>
    </row>
    <row r="409" spans="1:12" s="11" customFormat="1" ht="60" hidden="1" x14ac:dyDescent="0.25">
      <c r="A409" s="194"/>
      <c r="B409" s="183" t="s">
        <v>443</v>
      </c>
      <c r="C409" s="12" t="s">
        <v>797</v>
      </c>
      <c r="D409" s="8" t="s">
        <v>185</v>
      </c>
      <c r="E409" s="10" t="s">
        <v>188</v>
      </c>
      <c r="F409" s="50"/>
      <c r="G409" s="84"/>
      <c r="H409" s="50">
        <v>36.5</v>
      </c>
      <c r="I409" s="50"/>
      <c r="J409" s="50"/>
      <c r="K409" s="84"/>
      <c r="L409" s="84"/>
    </row>
    <row r="410" spans="1:12" s="11" customFormat="1" ht="45" hidden="1" x14ac:dyDescent="0.25">
      <c r="A410" s="194"/>
      <c r="B410" s="183" t="s">
        <v>444</v>
      </c>
      <c r="C410" s="12" t="s">
        <v>797</v>
      </c>
      <c r="D410" s="8" t="s">
        <v>185</v>
      </c>
      <c r="E410" s="10" t="s">
        <v>188</v>
      </c>
      <c r="F410" s="50"/>
      <c r="G410" s="84"/>
      <c r="H410" s="50">
        <v>12</v>
      </c>
      <c r="I410" s="50"/>
      <c r="J410" s="50"/>
      <c r="K410" s="84"/>
      <c r="L410" s="84"/>
    </row>
    <row r="411" spans="1:12" s="11" customFormat="1" ht="36" hidden="1" customHeight="1" x14ac:dyDescent="0.25">
      <c r="A411" s="194"/>
      <c r="B411" s="183" t="s">
        <v>445</v>
      </c>
      <c r="C411" s="12" t="s">
        <v>797</v>
      </c>
      <c r="D411" s="8" t="s">
        <v>185</v>
      </c>
      <c r="E411" s="10" t="s">
        <v>188</v>
      </c>
      <c r="F411" s="50"/>
      <c r="G411" s="50"/>
      <c r="H411" s="50">
        <v>25</v>
      </c>
      <c r="I411" s="50"/>
      <c r="J411" s="50"/>
      <c r="K411" s="84"/>
      <c r="L411" s="84"/>
    </row>
    <row r="412" spans="1:12" s="11" customFormat="1" ht="45" hidden="1" x14ac:dyDescent="0.25">
      <c r="A412" s="194"/>
      <c r="B412" s="183" t="s">
        <v>447</v>
      </c>
      <c r="C412" s="12" t="s">
        <v>797</v>
      </c>
      <c r="D412" s="8" t="s">
        <v>185</v>
      </c>
      <c r="E412" s="10" t="s">
        <v>188</v>
      </c>
      <c r="F412" s="50"/>
      <c r="G412" s="50"/>
      <c r="H412" s="50"/>
      <c r="I412" s="50">
        <v>8.5</v>
      </c>
      <c r="J412" s="50"/>
      <c r="K412" s="84"/>
      <c r="L412" s="84"/>
    </row>
    <row r="413" spans="1:12" s="11" customFormat="1" ht="45" hidden="1" x14ac:dyDescent="0.25">
      <c r="A413" s="194"/>
      <c r="B413" s="183" t="s">
        <v>446</v>
      </c>
      <c r="C413" s="12" t="s">
        <v>797</v>
      </c>
      <c r="D413" s="8" t="s">
        <v>185</v>
      </c>
      <c r="E413" s="10" t="s">
        <v>188</v>
      </c>
      <c r="F413" s="50"/>
      <c r="G413" s="50"/>
      <c r="H413" s="50"/>
      <c r="I413" s="50">
        <v>6.5</v>
      </c>
      <c r="J413" s="50"/>
      <c r="K413" s="84"/>
      <c r="L413" s="84"/>
    </row>
    <row r="414" spans="1:12" s="11" customFormat="1" ht="45" hidden="1" x14ac:dyDescent="0.25">
      <c r="A414" s="194"/>
      <c r="B414" s="183" t="s">
        <v>448</v>
      </c>
      <c r="C414" s="12" t="s">
        <v>797</v>
      </c>
      <c r="D414" s="8" t="s">
        <v>185</v>
      </c>
      <c r="E414" s="10" t="s">
        <v>188</v>
      </c>
      <c r="F414" s="50"/>
      <c r="G414" s="50"/>
      <c r="H414" s="50"/>
      <c r="I414" s="50">
        <v>30</v>
      </c>
      <c r="J414" s="50"/>
      <c r="K414" s="84"/>
      <c r="L414" s="84"/>
    </row>
    <row r="415" spans="1:12" s="11" customFormat="1" ht="45" hidden="1" x14ac:dyDescent="0.25">
      <c r="A415" s="194"/>
      <c r="B415" s="183" t="s">
        <v>449</v>
      </c>
      <c r="C415" s="12" t="s">
        <v>797</v>
      </c>
      <c r="D415" s="8" t="s">
        <v>185</v>
      </c>
      <c r="E415" s="10" t="s">
        <v>188</v>
      </c>
      <c r="F415" s="50"/>
      <c r="G415" s="50"/>
      <c r="H415" s="50"/>
      <c r="I415" s="50">
        <v>50</v>
      </c>
      <c r="J415" s="50"/>
      <c r="K415" s="84"/>
      <c r="L415" s="84"/>
    </row>
    <row r="416" spans="1:12" s="11" customFormat="1" ht="45" hidden="1" x14ac:dyDescent="0.25">
      <c r="A416" s="194"/>
      <c r="B416" s="183" t="s">
        <v>450</v>
      </c>
      <c r="C416" s="12" t="s">
        <v>797</v>
      </c>
      <c r="D416" s="8" t="s">
        <v>185</v>
      </c>
      <c r="E416" s="10" t="s">
        <v>188</v>
      </c>
      <c r="F416" s="50"/>
      <c r="G416" s="50"/>
      <c r="H416" s="50"/>
      <c r="I416" s="50">
        <v>10</v>
      </c>
      <c r="J416" s="50"/>
      <c r="K416" s="84"/>
      <c r="L416" s="84"/>
    </row>
    <row r="417" spans="1:12" s="11" customFormat="1" ht="45" hidden="1" x14ac:dyDescent="0.25">
      <c r="A417" s="194"/>
      <c r="B417" s="183" t="s">
        <v>451</v>
      </c>
      <c r="C417" s="12" t="s">
        <v>797</v>
      </c>
      <c r="D417" s="8" t="s">
        <v>185</v>
      </c>
      <c r="E417" s="10" t="s">
        <v>188</v>
      </c>
      <c r="F417" s="50"/>
      <c r="G417" s="50"/>
      <c r="H417" s="50"/>
      <c r="I417" s="50">
        <v>15</v>
      </c>
      <c r="J417" s="50"/>
      <c r="K417" s="84"/>
      <c r="L417" s="84"/>
    </row>
    <row r="418" spans="1:12" s="11" customFormat="1" ht="45" hidden="1" x14ac:dyDescent="0.25">
      <c r="A418" s="194"/>
      <c r="B418" s="183" t="s">
        <v>452</v>
      </c>
      <c r="C418" s="12" t="s">
        <v>797</v>
      </c>
      <c r="D418" s="8" t="s">
        <v>185</v>
      </c>
      <c r="E418" s="10" t="s">
        <v>188</v>
      </c>
      <c r="F418" s="50"/>
      <c r="G418" s="50"/>
      <c r="H418" s="50"/>
      <c r="I418" s="50">
        <v>30</v>
      </c>
      <c r="J418" s="50"/>
      <c r="K418" s="84"/>
      <c r="L418" s="84"/>
    </row>
    <row r="419" spans="1:12" s="11" customFormat="1" ht="45" hidden="1" x14ac:dyDescent="0.25">
      <c r="A419" s="194"/>
      <c r="B419" s="183" t="s">
        <v>453</v>
      </c>
      <c r="C419" s="12" t="s">
        <v>797</v>
      </c>
      <c r="D419" s="8" t="s">
        <v>185</v>
      </c>
      <c r="E419" s="10" t="s">
        <v>188</v>
      </c>
      <c r="F419" s="50"/>
      <c r="G419" s="50"/>
      <c r="H419" s="50">
        <v>6</v>
      </c>
      <c r="I419" s="50"/>
      <c r="J419" s="50"/>
      <c r="K419" s="84"/>
      <c r="L419" s="84"/>
    </row>
    <row r="420" spans="1:12" s="11" customFormat="1" ht="45" hidden="1" x14ac:dyDescent="0.25">
      <c r="A420" s="194"/>
      <c r="B420" s="183" t="s">
        <v>454</v>
      </c>
      <c r="C420" s="12" t="s">
        <v>797</v>
      </c>
      <c r="D420" s="8" t="s">
        <v>185</v>
      </c>
      <c r="E420" s="10" t="s">
        <v>188</v>
      </c>
      <c r="F420" s="50"/>
      <c r="G420" s="50"/>
      <c r="H420" s="50"/>
      <c r="I420" s="50"/>
      <c r="J420" s="50">
        <v>10</v>
      </c>
      <c r="K420" s="84"/>
      <c r="L420" s="84"/>
    </row>
    <row r="421" spans="1:12" s="11" customFormat="1" ht="45" hidden="1" x14ac:dyDescent="0.25">
      <c r="A421" s="194"/>
      <c r="B421" s="183" t="s">
        <v>455</v>
      </c>
      <c r="C421" s="12" t="s">
        <v>797</v>
      </c>
      <c r="D421" s="8" t="s">
        <v>185</v>
      </c>
      <c r="E421" s="10" t="s">
        <v>188</v>
      </c>
      <c r="F421" s="50"/>
      <c r="G421" s="50"/>
      <c r="H421" s="50">
        <v>15</v>
      </c>
      <c r="I421" s="50"/>
      <c r="J421" s="50"/>
      <c r="K421" s="84"/>
      <c r="L421" s="84"/>
    </row>
    <row r="422" spans="1:12" s="11" customFormat="1" ht="45" hidden="1" x14ac:dyDescent="0.25">
      <c r="A422" s="194"/>
      <c r="B422" s="183" t="s">
        <v>456</v>
      </c>
      <c r="C422" s="12" t="s">
        <v>797</v>
      </c>
      <c r="D422" s="8" t="s">
        <v>185</v>
      </c>
      <c r="E422" s="10" t="s">
        <v>188</v>
      </c>
      <c r="F422" s="50"/>
      <c r="G422" s="50"/>
      <c r="H422" s="50"/>
      <c r="I422" s="50"/>
      <c r="J422" s="50">
        <v>20</v>
      </c>
      <c r="K422" s="84"/>
      <c r="L422" s="84"/>
    </row>
    <row r="423" spans="1:12" s="11" customFormat="1" ht="45" hidden="1" x14ac:dyDescent="0.25">
      <c r="A423" s="194"/>
      <c r="B423" s="183" t="s">
        <v>457</v>
      </c>
      <c r="C423" s="12" t="s">
        <v>797</v>
      </c>
      <c r="D423" s="8" t="s">
        <v>185</v>
      </c>
      <c r="E423" s="10" t="s">
        <v>188</v>
      </c>
      <c r="F423" s="50"/>
      <c r="G423" s="50"/>
      <c r="H423" s="50"/>
      <c r="I423" s="50"/>
      <c r="J423" s="50">
        <v>15</v>
      </c>
      <c r="K423" s="84"/>
      <c r="L423" s="84"/>
    </row>
    <row r="424" spans="1:12" s="11" customFormat="1" ht="45" hidden="1" x14ac:dyDescent="0.25">
      <c r="A424" s="194"/>
      <c r="B424" s="183" t="s">
        <v>458</v>
      </c>
      <c r="C424" s="12" t="s">
        <v>797</v>
      </c>
      <c r="D424" s="8" t="s">
        <v>185</v>
      </c>
      <c r="E424" s="10" t="s">
        <v>188</v>
      </c>
      <c r="F424" s="50"/>
      <c r="G424" s="50"/>
      <c r="H424" s="50"/>
      <c r="I424" s="50"/>
      <c r="J424" s="50">
        <v>20</v>
      </c>
      <c r="K424" s="84"/>
      <c r="L424" s="84"/>
    </row>
    <row r="425" spans="1:12" s="11" customFormat="1" ht="45" hidden="1" x14ac:dyDescent="0.25">
      <c r="A425" s="194"/>
      <c r="B425" s="183" t="s">
        <v>459</v>
      </c>
      <c r="C425" s="12" t="s">
        <v>797</v>
      </c>
      <c r="D425" s="8" t="s">
        <v>185</v>
      </c>
      <c r="E425" s="10" t="s">
        <v>188</v>
      </c>
      <c r="F425" s="50"/>
      <c r="G425" s="50"/>
      <c r="H425" s="50"/>
      <c r="I425" s="50"/>
      <c r="J425" s="50">
        <v>25</v>
      </c>
      <c r="K425" s="84"/>
      <c r="L425" s="84"/>
    </row>
    <row r="426" spans="1:12" s="11" customFormat="1" ht="45" hidden="1" x14ac:dyDescent="0.25">
      <c r="A426" s="194"/>
      <c r="B426" s="183" t="s">
        <v>460</v>
      </c>
      <c r="C426" s="12" t="s">
        <v>797</v>
      </c>
      <c r="D426" s="8" t="s">
        <v>185</v>
      </c>
      <c r="E426" s="10" t="s">
        <v>188</v>
      </c>
      <c r="F426" s="50"/>
      <c r="G426" s="50"/>
      <c r="H426" s="50"/>
      <c r="I426" s="50"/>
      <c r="J426" s="50">
        <v>20</v>
      </c>
      <c r="K426" s="84"/>
      <c r="L426" s="84"/>
    </row>
    <row r="427" spans="1:12" s="11" customFormat="1" ht="60" hidden="1" x14ac:dyDescent="0.25">
      <c r="A427" s="194"/>
      <c r="B427" s="183" t="s">
        <v>461</v>
      </c>
      <c r="C427" s="12" t="s">
        <v>797</v>
      </c>
      <c r="D427" s="8" t="s">
        <v>185</v>
      </c>
      <c r="E427" s="10" t="s">
        <v>188</v>
      </c>
      <c r="F427" s="50"/>
      <c r="G427" s="50"/>
      <c r="H427" s="50"/>
      <c r="I427" s="50"/>
      <c r="J427" s="50"/>
      <c r="K427" s="50">
        <v>30</v>
      </c>
      <c r="L427" s="84"/>
    </row>
    <row r="428" spans="1:12" s="11" customFormat="1" ht="45" hidden="1" x14ac:dyDescent="0.25">
      <c r="A428" s="194"/>
      <c r="B428" s="183" t="s">
        <v>462</v>
      </c>
      <c r="C428" s="12" t="s">
        <v>797</v>
      </c>
      <c r="D428" s="8" t="s">
        <v>185</v>
      </c>
      <c r="E428" s="10" t="s">
        <v>188</v>
      </c>
      <c r="F428" s="50"/>
      <c r="G428" s="50"/>
      <c r="H428" s="50"/>
      <c r="I428" s="50"/>
      <c r="J428" s="50"/>
      <c r="K428" s="50">
        <v>30</v>
      </c>
      <c r="L428" s="84"/>
    </row>
    <row r="429" spans="1:12" s="11" customFormat="1" ht="45" hidden="1" x14ac:dyDescent="0.25">
      <c r="A429" s="194"/>
      <c r="B429" s="183" t="s">
        <v>463</v>
      </c>
      <c r="C429" s="12" t="s">
        <v>797</v>
      </c>
      <c r="D429" s="8" t="s">
        <v>185</v>
      </c>
      <c r="E429" s="10" t="s">
        <v>188</v>
      </c>
      <c r="F429" s="50"/>
      <c r="G429" s="50"/>
      <c r="H429" s="50"/>
      <c r="I429" s="50"/>
      <c r="J429" s="50"/>
      <c r="K429" s="50">
        <v>25</v>
      </c>
      <c r="L429" s="84"/>
    </row>
    <row r="430" spans="1:12" s="11" customFormat="1" ht="60" hidden="1" x14ac:dyDescent="0.25">
      <c r="A430" s="194"/>
      <c r="B430" s="183" t="s">
        <v>464</v>
      </c>
      <c r="C430" s="12" t="s">
        <v>797</v>
      </c>
      <c r="D430" s="8" t="s">
        <v>185</v>
      </c>
      <c r="E430" s="10" t="s">
        <v>188</v>
      </c>
      <c r="F430" s="50"/>
      <c r="G430" s="50"/>
      <c r="H430" s="50"/>
      <c r="I430" s="50"/>
      <c r="J430" s="50"/>
      <c r="K430" s="50">
        <v>8</v>
      </c>
      <c r="L430" s="84"/>
    </row>
    <row r="431" spans="1:12" s="11" customFormat="1" ht="45" hidden="1" x14ac:dyDescent="0.25">
      <c r="A431" s="194"/>
      <c r="B431" s="183" t="s">
        <v>465</v>
      </c>
      <c r="C431" s="12" t="s">
        <v>797</v>
      </c>
      <c r="D431" s="8" t="s">
        <v>185</v>
      </c>
      <c r="E431" s="10" t="s">
        <v>188</v>
      </c>
      <c r="F431" s="50"/>
      <c r="G431" s="50"/>
      <c r="H431" s="50"/>
      <c r="I431" s="50"/>
      <c r="J431" s="50"/>
      <c r="K431" s="50">
        <v>20</v>
      </c>
      <c r="L431" s="84"/>
    </row>
    <row r="432" spans="1:12" s="11" customFormat="1" ht="45" hidden="1" x14ac:dyDescent="0.25">
      <c r="A432" s="194"/>
      <c r="B432" s="183" t="s">
        <v>466</v>
      </c>
      <c r="C432" s="12" t="s">
        <v>797</v>
      </c>
      <c r="D432" s="8" t="s">
        <v>185</v>
      </c>
      <c r="E432" s="10" t="s">
        <v>188</v>
      </c>
      <c r="F432" s="50"/>
      <c r="G432" s="50"/>
      <c r="H432" s="50"/>
      <c r="I432" s="50"/>
      <c r="J432" s="50"/>
      <c r="K432" s="50">
        <v>30</v>
      </c>
      <c r="L432" s="84"/>
    </row>
    <row r="433" spans="1:12" ht="75" x14ac:dyDescent="0.25">
      <c r="A433" s="7"/>
      <c r="B433" s="193" t="s">
        <v>798</v>
      </c>
      <c r="C433" s="12" t="s">
        <v>374</v>
      </c>
      <c r="D433" s="12" t="s">
        <v>185</v>
      </c>
      <c r="E433" s="12" t="s">
        <v>35</v>
      </c>
      <c r="F433" s="159">
        <v>98.2</v>
      </c>
      <c r="G433" s="159">
        <v>100</v>
      </c>
      <c r="H433" s="160">
        <v>100</v>
      </c>
      <c r="I433" s="159">
        <v>100</v>
      </c>
      <c r="J433" s="159">
        <v>100</v>
      </c>
      <c r="K433" s="159">
        <v>100</v>
      </c>
      <c r="L433" s="3">
        <v>100</v>
      </c>
    </row>
    <row r="434" spans="1:12" s="14" customFormat="1" ht="15" hidden="1" customHeight="1" x14ac:dyDescent="0.25">
      <c r="A434" s="521" t="s">
        <v>182</v>
      </c>
      <c r="B434" s="521"/>
      <c r="C434" s="521"/>
      <c r="D434" s="521"/>
      <c r="E434" s="521"/>
      <c r="F434" s="521"/>
      <c r="G434" s="521"/>
      <c r="H434" s="521"/>
      <c r="I434" s="521"/>
      <c r="J434" s="521"/>
      <c r="K434" s="521"/>
      <c r="L434" s="521"/>
    </row>
    <row r="435" spans="1:12" s="20" customFormat="1" ht="15" hidden="1" customHeight="1" x14ac:dyDescent="0.25">
      <c r="A435" s="420"/>
      <c r="B435" s="428" t="s">
        <v>469</v>
      </c>
      <c r="C435" s="523" t="s">
        <v>468</v>
      </c>
      <c r="D435" s="455" t="s">
        <v>185</v>
      </c>
      <c r="E435" s="19" t="s">
        <v>236</v>
      </c>
      <c r="F435" s="8"/>
      <c r="G435" s="8">
        <v>1</v>
      </c>
      <c r="H435" s="8"/>
      <c r="I435" s="8"/>
      <c r="J435" s="8"/>
      <c r="K435" s="8">
        <v>5</v>
      </c>
      <c r="L435" s="8"/>
    </row>
    <row r="436" spans="1:12" s="20" customFormat="1" ht="34.5" hidden="1" customHeight="1" x14ac:dyDescent="0.25">
      <c r="A436" s="420"/>
      <c r="B436" s="428"/>
      <c r="C436" s="523"/>
      <c r="D436" s="455"/>
      <c r="E436" s="19" t="s">
        <v>592</v>
      </c>
      <c r="F436" s="92">
        <f t="shared" ref="F436:K436" si="26">F437</f>
        <v>0</v>
      </c>
      <c r="G436" s="92">
        <f t="shared" si="26"/>
        <v>0</v>
      </c>
      <c r="H436" s="92">
        <f t="shared" si="26"/>
        <v>0</v>
      </c>
      <c r="I436" s="92">
        <f t="shared" si="26"/>
        <v>0</v>
      </c>
      <c r="J436" s="92">
        <f t="shared" si="26"/>
        <v>0</v>
      </c>
      <c r="K436" s="92">
        <f t="shared" si="26"/>
        <v>0</v>
      </c>
      <c r="L436" s="92"/>
    </row>
    <row r="437" spans="1:12" s="20" customFormat="1" hidden="1" x14ac:dyDescent="0.25">
      <c r="A437" s="194"/>
      <c r="B437" s="544" t="s">
        <v>471</v>
      </c>
      <c r="C437" s="544"/>
      <c r="D437" s="544"/>
      <c r="E437" s="544"/>
      <c r="F437" s="544"/>
      <c r="G437" s="544"/>
      <c r="H437" s="544"/>
      <c r="I437" s="544"/>
      <c r="J437" s="544"/>
      <c r="K437" s="544"/>
      <c r="L437" s="544"/>
    </row>
    <row r="438" spans="1:12" s="11" customFormat="1" ht="33" hidden="1" customHeight="1" x14ac:dyDescent="0.25">
      <c r="A438" s="412"/>
      <c r="B438" s="497" t="s">
        <v>472</v>
      </c>
      <c r="C438" s="420" t="s">
        <v>797</v>
      </c>
      <c r="D438" s="420" t="s">
        <v>185</v>
      </c>
      <c r="E438" s="427" t="s">
        <v>166</v>
      </c>
      <c r="F438" s="50">
        <v>305.10000000000002</v>
      </c>
      <c r="G438" s="50"/>
      <c r="H438" s="50"/>
      <c r="I438" s="50"/>
      <c r="J438" s="50"/>
      <c r="K438" s="10"/>
      <c r="L438" s="10"/>
    </row>
    <row r="439" spans="1:12" s="11" customFormat="1" ht="24.75" hidden="1" customHeight="1" x14ac:dyDescent="0.25">
      <c r="A439" s="412"/>
      <c r="B439" s="497"/>
      <c r="C439" s="420"/>
      <c r="D439" s="420"/>
      <c r="E439" s="427"/>
      <c r="F439" s="50">
        <v>250</v>
      </c>
      <c r="G439" s="50">
        <v>131.6</v>
      </c>
      <c r="H439" s="50"/>
      <c r="I439" s="50"/>
      <c r="J439" s="50"/>
      <c r="K439" s="10"/>
      <c r="L439" s="10"/>
    </row>
    <row r="440" spans="1:12" s="11" customFormat="1" ht="26.25" hidden="1" customHeight="1" x14ac:dyDescent="0.25">
      <c r="A440" s="412"/>
      <c r="B440" s="497" t="s">
        <v>473</v>
      </c>
      <c r="C440" s="420" t="s">
        <v>797</v>
      </c>
      <c r="D440" s="420" t="s">
        <v>185</v>
      </c>
      <c r="E440" s="427" t="s">
        <v>166</v>
      </c>
      <c r="F440" s="50"/>
      <c r="G440" s="50"/>
      <c r="H440" s="50"/>
      <c r="I440" s="50"/>
      <c r="J440" s="50"/>
      <c r="K440" s="10">
        <v>108</v>
      </c>
      <c r="L440" s="10"/>
    </row>
    <row r="441" spans="1:12" s="11" customFormat="1" ht="26.25" hidden="1" customHeight="1" x14ac:dyDescent="0.25">
      <c r="A441" s="412"/>
      <c r="B441" s="497"/>
      <c r="C441" s="420"/>
      <c r="D441" s="420"/>
      <c r="E441" s="427"/>
      <c r="F441" s="50"/>
      <c r="G441" s="50"/>
      <c r="H441" s="50"/>
      <c r="I441" s="50">
        <v>3</v>
      </c>
      <c r="J441" s="50"/>
      <c r="K441" s="10"/>
      <c r="L441" s="10"/>
    </row>
    <row r="442" spans="1:12" s="11" customFormat="1" ht="28.5" hidden="1" customHeight="1" x14ac:dyDescent="0.25">
      <c r="A442" s="412"/>
      <c r="B442" s="497" t="s">
        <v>474</v>
      </c>
      <c r="C442" s="420" t="s">
        <v>797</v>
      </c>
      <c r="D442" s="420" t="s">
        <v>185</v>
      </c>
      <c r="E442" s="427" t="s">
        <v>166</v>
      </c>
      <c r="F442" s="50"/>
      <c r="G442" s="50"/>
      <c r="H442" s="50"/>
      <c r="I442" s="50"/>
      <c r="J442" s="50"/>
      <c r="K442" s="10">
        <v>108</v>
      </c>
      <c r="L442" s="10"/>
    </row>
    <row r="443" spans="1:12" s="11" customFormat="1" ht="24" hidden="1" customHeight="1" x14ac:dyDescent="0.25">
      <c r="A443" s="412"/>
      <c r="B443" s="497"/>
      <c r="C443" s="420"/>
      <c r="D443" s="420"/>
      <c r="E443" s="427"/>
      <c r="F443" s="50"/>
      <c r="G443" s="50"/>
      <c r="H443" s="50"/>
      <c r="I443" s="50">
        <v>3</v>
      </c>
      <c r="J443" s="50"/>
      <c r="K443" s="10"/>
      <c r="L443" s="10"/>
    </row>
    <row r="444" spans="1:12" s="11" customFormat="1" ht="27" hidden="1" customHeight="1" x14ac:dyDescent="0.25">
      <c r="A444" s="412"/>
      <c r="B444" s="497" t="s">
        <v>475</v>
      </c>
      <c r="C444" s="420" t="s">
        <v>797</v>
      </c>
      <c r="D444" s="420" t="s">
        <v>185</v>
      </c>
      <c r="E444" s="427" t="s">
        <v>166</v>
      </c>
      <c r="F444" s="50"/>
      <c r="G444" s="50"/>
      <c r="H444" s="50"/>
      <c r="I444" s="50"/>
      <c r="J444" s="50"/>
      <c r="K444" s="10">
        <v>70</v>
      </c>
      <c r="L444" s="10"/>
    </row>
    <row r="445" spans="1:12" s="11" customFormat="1" ht="27" hidden="1" customHeight="1" x14ac:dyDescent="0.25">
      <c r="A445" s="412"/>
      <c r="B445" s="497"/>
      <c r="C445" s="420"/>
      <c r="D445" s="420"/>
      <c r="E445" s="427"/>
      <c r="F445" s="50"/>
      <c r="G445" s="50"/>
      <c r="H445" s="50">
        <v>3</v>
      </c>
      <c r="I445" s="50"/>
      <c r="J445" s="50"/>
      <c r="K445" s="10"/>
      <c r="L445" s="10"/>
    </row>
    <row r="446" spans="1:12" s="11" customFormat="1" ht="29.25" hidden="1" customHeight="1" x14ac:dyDescent="0.25">
      <c r="A446" s="412"/>
      <c r="B446" s="497" t="s">
        <v>476</v>
      </c>
      <c r="C446" s="420" t="s">
        <v>797</v>
      </c>
      <c r="D446" s="420" t="s">
        <v>185</v>
      </c>
      <c r="E446" s="427" t="s">
        <v>166</v>
      </c>
      <c r="F446" s="50"/>
      <c r="G446" s="50"/>
      <c r="H446" s="50"/>
      <c r="I446" s="50"/>
      <c r="J446" s="50"/>
      <c r="K446" s="10">
        <v>85</v>
      </c>
      <c r="L446" s="10"/>
    </row>
    <row r="447" spans="1:12" s="11" customFormat="1" ht="24" hidden="1" customHeight="1" x14ac:dyDescent="0.25">
      <c r="A447" s="412"/>
      <c r="B447" s="497"/>
      <c r="C447" s="420"/>
      <c r="D447" s="420"/>
      <c r="E447" s="427"/>
      <c r="F447" s="50"/>
      <c r="G447" s="50"/>
      <c r="H447" s="50">
        <v>3</v>
      </c>
      <c r="I447" s="50"/>
      <c r="J447" s="50"/>
      <c r="K447" s="10"/>
      <c r="L447" s="10"/>
    </row>
    <row r="448" spans="1:12" s="11" customFormat="1" ht="22.5" hidden="1" customHeight="1" x14ac:dyDescent="0.25">
      <c r="A448" s="412"/>
      <c r="B448" s="497" t="s">
        <v>477</v>
      </c>
      <c r="C448" s="420" t="s">
        <v>797</v>
      </c>
      <c r="D448" s="420" t="s">
        <v>185</v>
      </c>
      <c r="E448" s="427" t="s">
        <v>166</v>
      </c>
      <c r="F448" s="50"/>
      <c r="G448" s="50"/>
      <c r="H448" s="50"/>
      <c r="I448" s="50"/>
      <c r="J448" s="50"/>
      <c r="K448" s="10">
        <v>50</v>
      </c>
      <c r="L448" s="10"/>
    </row>
    <row r="449" spans="1:12" s="11" customFormat="1" ht="25.5" hidden="1" customHeight="1" x14ac:dyDescent="0.25">
      <c r="A449" s="412"/>
      <c r="B449" s="497"/>
      <c r="C449" s="420"/>
      <c r="D449" s="420"/>
      <c r="E449" s="427"/>
      <c r="F449" s="50"/>
      <c r="G449" s="50"/>
      <c r="H449" s="50">
        <v>3</v>
      </c>
      <c r="I449" s="50"/>
      <c r="J449" s="50"/>
      <c r="K449" s="10"/>
      <c r="L449" s="10"/>
    </row>
    <row r="450" spans="1:12" ht="52.5" customHeight="1" x14ac:dyDescent="0.25">
      <c r="A450" s="7"/>
      <c r="B450" s="193" t="s">
        <v>621</v>
      </c>
      <c r="C450" s="10" t="s">
        <v>367</v>
      </c>
      <c r="D450" s="8" t="s">
        <v>185</v>
      </c>
      <c r="E450" s="3"/>
      <c r="F450" s="159"/>
      <c r="G450" s="159"/>
      <c r="H450" s="164"/>
      <c r="I450" s="159"/>
      <c r="J450" s="159"/>
      <c r="K450" s="159"/>
      <c r="L450" s="3"/>
    </row>
    <row r="451" spans="1:12" s="14" customFormat="1" ht="15" hidden="1" customHeight="1" x14ac:dyDescent="0.25">
      <c r="A451" s="521" t="s">
        <v>182</v>
      </c>
      <c r="B451" s="521"/>
      <c r="C451" s="521"/>
      <c r="D451" s="521"/>
      <c r="E451" s="521"/>
      <c r="F451" s="521"/>
      <c r="G451" s="521"/>
      <c r="H451" s="521"/>
      <c r="I451" s="521"/>
      <c r="J451" s="521"/>
      <c r="K451" s="521"/>
      <c r="L451" s="521"/>
    </row>
    <row r="452" spans="1:12" s="14" customFormat="1" ht="20.25" hidden="1" customHeight="1" x14ac:dyDescent="0.25">
      <c r="A452" s="421"/>
      <c r="B452" s="428" t="s">
        <v>488</v>
      </c>
      <c r="C452" s="523" t="s">
        <v>484</v>
      </c>
      <c r="D452" s="523" t="s">
        <v>185</v>
      </c>
      <c r="E452" s="12" t="s">
        <v>236</v>
      </c>
      <c r="F452" s="50"/>
      <c r="G452" s="50"/>
      <c r="H452" s="171">
        <v>2</v>
      </c>
      <c r="I452" s="171">
        <v>1</v>
      </c>
      <c r="J452" s="171">
        <v>2</v>
      </c>
      <c r="K452" s="83">
        <v>2</v>
      </c>
      <c r="L452" s="187"/>
    </row>
    <row r="453" spans="1:12" s="14" customFormat="1" ht="44.25" hidden="1" customHeight="1" x14ac:dyDescent="0.25">
      <c r="A453" s="421"/>
      <c r="B453" s="542"/>
      <c r="C453" s="523"/>
      <c r="D453" s="523"/>
      <c r="E453" s="12" t="s">
        <v>166</v>
      </c>
      <c r="F453" s="92"/>
      <c r="G453" s="92"/>
      <c r="H453" s="92">
        <v>4</v>
      </c>
      <c r="I453" s="92">
        <v>2</v>
      </c>
      <c r="J453" s="92">
        <v>4</v>
      </c>
      <c r="K453" s="92">
        <v>4</v>
      </c>
      <c r="L453" s="187"/>
    </row>
    <row r="454" spans="1:12" s="20" customFormat="1" ht="75" hidden="1" x14ac:dyDescent="0.25">
      <c r="A454" s="8"/>
      <c r="B454" s="186" t="s">
        <v>485</v>
      </c>
      <c r="C454" s="19" t="s">
        <v>484</v>
      </c>
      <c r="D454" s="19" t="s">
        <v>185</v>
      </c>
      <c r="E454" s="12" t="s">
        <v>166</v>
      </c>
      <c r="F454" s="92"/>
      <c r="G454" s="92"/>
      <c r="H454" s="92">
        <v>4</v>
      </c>
      <c r="I454" s="92">
        <v>2</v>
      </c>
      <c r="J454" s="92">
        <v>4</v>
      </c>
      <c r="K454" s="92">
        <v>4</v>
      </c>
      <c r="L454" s="92"/>
    </row>
    <row r="455" spans="1:12" s="14" customFormat="1" ht="20.25" hidden="1" customHeight="1" x14ac:dyDescent="0.25">
      <c r="A455" s="421"/>
      <c r="B455" s="428" t="s">
        <v>486</v>
      </c>
      <c r="C455" s="523" t="s">
        <v>487</v>
      </c>
      <c r="D455" s="523" t="s">
        <v>185</v>
      </c>
      <c r="E455" s="12" t="s">
        <v>236</v>
      </c>
      <c r="F455" s="3"/>
      <c r="G455" s="3"/>
      <c r="H455" s="6"/>
      <c r="I455" s="3"/>
      <c r="J455" s="3"/>
      <c r="K455" s="3">
        <v>1</v>
      </c>
      <c r="L455" s="187"/>
    </row>
    <row r="456" spans="1:12" s="14" customFormat="1" ht="40.5" hidden="1" customHeight="1" x14ac:dyDescent="0.25">
      <c r="A456" s="421"/>
      <c r="B456" s="542"/>
      <c r="C456" s="523"/>
      <c r="D456" s="523"/>
      <c r="E456" s="12" t="s">
        <v>166</v>
      </c>
      <c r="F456" s="6"/>
      <c r="G456" s="6"/>
      <c r="H456" s="6"/>
      <c r="I456" s="6"/>
      <c r="J456" s="6">
        <f>J457</f>
        <v>45</v>
      </c>
      <c r="K456" s="6">
        <f>K458</f>
        <v>600</v>
      </c>
      <c r="L456" s="187"/>
    </row>
    <row r="457" spans="1:12" s="20" customFormat="1" ht="60" hidden="1" x14ac:dyDescent="0.25">
      <c r="A457" s="420"/>
      <c r="B457" s="186" t="s">
        <v>489</v>
      </c>
      <c r="C457" s="19" t="s">
        <v>487</v>
      </c>
      <c r="D457" s="19" t="s">
        <v>185</v>
      </c>
      <c r="E457" s="12" t="s">
        <v>166</v>
      </c>
      <c r="F457" s="92"/>
      <c r="G457" s="92"/>
      <c r="H457" s="84"/>
      <c r="I457" s="92"/>
      <c r="J457" s="50">
        <v>45</v>
      </c>
      <c r="K457" s="92"/>
      <c r="L457" s="92"/>
    </row>
    <row r="458" spans="1:12" s="20" customFormat="1" ht="60" hidden="1" x14ac:dyDescent="0.25">
      <c r="A458" s="420"/>
      <c r="B458" s="186" t="s">
        <v>490</v>
      </c>
      <c r="C458" s="19" t="s">
        <v>487</v>
      </c>
      <c r="D458" s="19" t="s">
        <v>185</v>
      </c>
      <c r="E458" s="12" t="s">
        <v>166</v>
      </c>
      <c r="F458" s="92"/>
      <c r="G458" s="92"/>
      <c r="H458" s="50"/>
      <c r="I458" s="84"/>
      <c r="J458" s="92"/>
      <c r="K458" s="50">
        <v>600</v>
      </c>
      <c r="L458" s="92"/>
    </row>
    <row r="459" spans="1:12" s="14" customFormat="1" ht="20.25" hidden="1" customHeight="1" x14ac:dyDescent="0.25">
      <c r="A459" s="421"/>
      <c r="B459" s="428" t="s">
        <v>805</v>
      </c>
      <c r="C459" s="543" t="s">
        <v>493</v>
      </c>
      <c r="D459" s="523" t="s">
        <v>185</v>
      </c>
      <c r="E459" s="12" t="s">
        <v>236</v>
      </c>
      <c r="F459" s="3"/>
      <c r="G459" s="3"/>
      <c r="H459" s="98">
        <v>5</v>
      </c>
      <c r="I459" s="3">
        <v>14</v>
      </c>
      <c r="J459" s="3"/>
      <c r="K459" s="3"/>
      <c r="L459" s="187"/>
    </row>
    <row r="460" spans="1:12" s="14" customFormat="1" ht="40.5" hidden="1" customHeight="1" x14ac:dyDescent="0.25">
      <c r="A460" s="421"/>
      <c r="B460" s="542"/>
      <c r="C460" s="543"/>
      <c r="D460" s="523"/>
      <c r="E460" s="12" t="s">
        <v>166</v>
      </c>
      <c r="F460" s="6"/>
      <c r="G460" s="6"/>
      <c r="H460" s="6">
        <f>H461</f>
        <v>284.7</v>
      </c>
      <c r="I460" s="6">
        <f>I462</f>
        <v>700</v>
      </c>
      <c r="J460" s="6"/>
      <c r="K460" s="6"/>
      <c r="L460" s="187"/>
    </row>
    <row r="461" spans="1:12" s="20" customFormat="1" ht="60" hidden="1" x14ac:dyDescent="0.25">
      <c r="A461" s="194"/>
      <c r="B461" s="186" t="s">
        <v>491</v>
      </c>
      <c r="C461" s="19" t="s">
        <v>487</v>
      </c>
      <c r="D461" s="19" t="s">
        <v>185</v>
      </c>
      <c r="E461" s="12" t="s">
        <v>166</v>
      </c>
      <c r="F461" s="183"/>
      <c r="G461" s="114"/>
      <c r="H461" s="114">
        <v>284.7</v>
      </c>
      <c r="I461" s="183"/>
      <c r="J461" s="183"/>
      <c r="K461" s="183"/>
      <c r="L461" s="183"/>
    </row>
    <row r="462" spans="1:12" s="20" customFormat="1" ht="90" hidden="1" x14ac:dyDescent="0.25">
      <c r="A462" s="194"/>
      <c r="B462" s="186" t="s">
        <v>492</v>
      </c>
      <c r="C462" s="19" t="s">
        <v>487</v>
      </c>
      <c r="D462" s="19" t="s">
        <v>185</v>
      </c>
      <c r="E462" s="12" t="s">
        <v>166</v>
      </c>
      <c r="F462" s="183"/>
      <c r="G462" s="114"/>
      <c r="H462" s="114"/>
      <c r="I462" s="114">
        <v>700</v>
      </c>
      <c r="J462" s="183"/>
      <c r="K462" s="183"/>
      <c r="L462" s="183"/>
    </row>
    <row r="463" spans="1:12" s="14" customFormat="1" ht="64.5" customHeight="1" x14ac:dyDescent="0.25">
      <c r="A463" s="7"/>
      <c r="B463" s="375" t="s">
        <v>627</v>
      </c>
      <c r="C463" s="12" t="s">
        <v>494</v>
      </c>
      <c r="D463" s="12" t="s">
        <v>185</v>
      </c>
      <c r="E463" s="12" t="s">
        <v>236</v>
      </c>
      <c r="F463" s="159"/>
      <c r="G463" s="159"/>
      <c r="H463" s="160"/>
      <c r="I463" s="159"/>
      <c r="J463" s="159"/>
      <c r="K463" s="159"/>
      <c r="L463" s="3">
        <v>1</v>
      </c>
    </row>
    <row r="464" spans="1:12" s="14" customFormat="1" ht="15" hidden="1" customHeight="1" x14ac:dyDescent="0.25">
      <c r="A464" s="521" t="s">
        <v>182</v>
      </c>
      <c r="B464" s="521"/>
      <c r="C464" s="521"/>
      <c r="D464" s="521"/>
      <c r="E464" s="521"/>
      <c r="F464" s="521"/>
      <c r="G464" s="521"/>
      <c r="H464" s="521"/>
      <c r="I464" s="521"/>
      <c r="J464" s="521"/>
      <c r="K464" s="521"/>
      <c r="L464" s="521"/>
    </row>
    <row r="465" spans="1:12" s="43" customFormat="1" ht="46.5" hidden="1" customHeight="1" x14ac:dyDescent="0.25">
      <c r="A465" s="232"/>
      <c r="B465" s="186" t="s">
        <v>495</v>
      </c>
      <c r="C465" s="394" t="s">
        <v>496</v>
      </c>
      <c r="D465" s="19" t="s">
        <v>185</v>
      </c>
      <c r="E465" s="19" t="s">
        <v>236</v>
      </c>
      <c r="F465" s="18"/>
      <c r="G465" s="18"/>
      <c r="H465" s="174"/>
      <c r="I465" s="113"/>
      <c r="J465" s="113"/>
      <c r="K465" s="113"/>
      <c r="L465" s="113">
        <v>1</v>
      </c>
    </row>
    <row r="466" spans="1:12" ht="26.25" hidden="1" customHeight="1" x14ac:dyDescent="0.25">
      <c r="A466" s="421"/>
      <c r="B466" s="497" t="s">
        <v>497</v>
      </c>
      <c r="C466" s="404" t="s">
        <v>800</v>
      </c>
      <c r="D466" s="404" t="s">
        <v>185</v>
      </c>
      <c r="E466" s="3" t="s">
        <v>236</v>
      </c>
      <c r="F466" s="3">
        <v>3</v>
      </c>
      <c r="G466" s="3"/>
      <c r="H466" s="6"/>
      <c r="I466" s="3"/>
      <c r="J466" s="3">
        <v>2</v>
      </c>
      <c r="K466" s="3"/>
      <c r="L466" s="3"/>
    </row>
    <row r="467" spans="1:12" ht="35.25" hidden="1" customHeight="1" x14ac:dyDescent="0.25">
      <c r="A467" s="421"/>
      <c r="B467" s="497"/>
      <c r="C467" s="404"/>
      <c r="D467" s="404"/>
      <c r="E467" s="3" t="s">
        <v>166</v>
      </c>
      <c r="F467" s="6">
        <f t="shared" ref="F467:K467" si="27">F468+F469+F470+F471+F472</f>
        <v>100</v>
      </c>
      <c r="G467" s="6">
        <f t="shared" si="27"/>
        <v>0</v>
      </c>
      <c r="H467" s="6">
        <f t="shared" si="27"/>
        <v>0</v>
      </c>
      <c r="I467" s="6">
        <f t="shared" si="27"/>
        <v>0</v>
      </c>
      <c r="J467" s="6">
        <f t="shared" si="27"/>
        <v>31.8</v>
      </c>
      <c r="K467" s="6">
        <f t="shared" si="27"/>
        <v>0</v>
      </c>
      <c r="L467" s="90"/>
    </row>
    <row r="468" spans="1:12" s="11" customFormat="1" ht="45" hidden="1" x14ac:dyDescent="0.25">
      <c r="A468" s="194"/>
      <c r="B468" s="183" t="s">
        <v>498</v>
      </c>
      <c r="C468" s="8" t="s">
        <v>800</v>
      </c>
      <c r="D468" s="8" t="s">
        <v>185</v>
      </c>
      <c r="E468" s="3" t="s">
        <v>166</v>
      </c>
      <c r="F468" s="50">
        <v>50</v>
      </c>
      <c r="G468" s="50"/>
      <c r="H468" s="50"/>
      <c r="I468" s="50"/>
      <c r="J468" s="50"/>
      <c r="K468" s="84"/>
      <c r="L468" s="84"/>
    </row>
    <row r="469" spans="1:12" s="20" customFormat="1" ht="45" hidden="1" x14ac:dyDescent="0.25">
      <c r="A469" s="194"/>
      <c r="B469" s="186" t="s">
        <v>499</v>
      </c>
      <c r="C469" s="8" t="s">
        <v>800</v>
      </c>
      <c r="D469" s="8" t="s">
        <v>185</v>
      </c>
      <c r="E469" s="3" t="s">
        <v>166</v>
      </c>
      <c r="F469" s="50">
        <v>25</v>
      </c>
      <c r="G469" s="50"/>
      <c r="H469" s="50"/>
      <c r="I469" s="50"/>
      <c r="J469" s="50"/>
      <c r="K469" s="84"/>
      <c r="L469" s="84"/>
    </row>
    <row r="470" spans="1:12" s="20" customFormat="1" ht="45" hidden="1" x14ac:dyDescent="0.25">
      <c r="A470" s="194"/>
      <c r="B470" s="186" t="s">
        <v>500</v>
      </c>
      <c r="C470" s="8" t="s">
        <v>800</v>
      </c>
      <c r="D470" s="8" t="s">
        <v>185</v>
      </c>
      <c r="E470" s="3" t="s">
        <v>166</v>
      </c>
      <c r="F470" s="50">
        <v>25</v>
      </c>
      <c r="G470" s="50"/>
      <c r="H470" s="50"/>
      <c r="I470" s="50"/>
      <c r="J470" s="50"/>
      <c r="K470" s="84"/>
      <c r="L470" s="84"/>
    </row>
    <row r="471" spans="1:12" s="20" customFormat="1" ht="45" hidden="1" x14ac:dyDescent="0.25">
      <c r="A471" s="194"/>
      <c r="B471" s="186" t="s">
        <v>501</v>
      </c>
      <c r="C471" s="8" t="s">
        <v>800</v>
      </c>
      <c r="D471" s="8" t="s">
        <v>185</v>
      </c>
      <c r="E471" s="3" t="s">
        <v>166</v>
      </c>
      <c r="F471" s="50"/>
      <c r="G471" s="50"/>
      <c r="H471" s="50"/>
      <c r="I471" s="50"/>
      <c r="J471" s="50">
        <v>29</v>
      </c>
      <c r="K471" s="84"/>
      <c r="L471" s="84"/>
    </row>
    <row r="472" spans="1:12" s="20" customFormat="1" ht="45" hidden="1" x14ac:dyDescent="0.25">
      <c r="A472" s="194"/>
      <c r="B472" s="186" t="s">
        <v>502</v>
      </c>
      <c r="C472" s="8" t="s">
        <v>800</v>
      </c>
      <c r="D472" s="8" t="s">
        <v>185</v>
      </c>
      <c r="E472" s="3" t="s">
        <v>166</v>
      </c>
      <c r="F472" s="50"/>
      <c r="G472" s="50"/>
      <c r="H472" s="50"/>
      <c r="I472" s="50"/>
      <c r="J472" s="50">
        <v>2.8</v>
      </c>
      <c r="K472" s="84"/>
      <c r="L472" s="84"/>
    </row>
    <row r="473" spans="1:12" s="14" customFormat="1" ht="38.25" hidden="1" customHeight="1" x14ac:dyDescent="0.25">
      <c r="A473" s="421"/>
      <c r="B473" s="428" t="s">
        <v>503</v>
      </c>
      <c r="C473" s="523" t="s">
        <v>801</v>
      </c>
      <c r="D473" s="404" t="s">
        <v>185</v>
      </c>
      <c r="E473" s="12" t="s">
        <v>236</v>
      </c>
      <c r="F473" s="3"/>
      <c r="G473" s="3"/>
      <c r="H473" s="98">
        <v>1</v>
      </c>
      <c r="I473" s="3">
        <v>2</v>
      </c>
      <c r="J473" s="3">
        <v>2</v>
      </c>
      <c r="K473" s="3"/>
      <c r="L473" s="187"/>
    </row>
    <row r="474" spans="1:12" s="14" customFormat="1" ht="40.5" hidden="1" customHeight="1" x14ac:dyDescent="0.25">
      <c r="A474" s="421"/>
      <c r="B474" s="542"/>
      <c r="C474" s="523"/>
      <c r="D474" s="404"/>
      <c r="E474" s="12" t="s">
        <v>166</v>
      </c>
      <c r="F474" s="6"/>
      <c r="G474" s="6"/>
      <c r="H474" s="6">
        <f>H475+H476+H477+H478+H479</f>
        <v>30</v>
      </c>
      <c r="I474" s="6">
        <f>I475+I476+I477+I478+I479</f>
        <v>60</v>
      </c>
      <c r="J474" s="6">
        <f>J475+J476+J477+J478+J479</f>
        <v>60</v>
      </c>
      <c r="K474" s="6"/>
      <c r="L474" s="187"/>
    </row>
    <row r="475" spans="1:12" ht="75" hidden="1" x14ac:dyDescent="0.25">
      <c r="A475" s="70"/>
      <c r="B475" s="184" t="s">
        <v>504</v>
      </c>
      <c r="C475" s="3" t="s">
        <v>801</v>
      </c>
      <c r="D475" s="3" t="s">
        <v>185</v>
      </c>
      <c r="E475" s="12" t="s">
        <v>166</v>
      </c>
      <c r="F475" s="6"/>
      <c r="G475" s="6"/>
      <c r="H475" s="6">
        <v>30</v>
      </c>
      <c r="I475" s="6"/>
      <c r="J475" s="6"/>
      <c r="K475" s="6"/>
      <c r="L475" s="187"/>
    </row>
    <row r="476" spans="1:12" s="14" customFormat="1" ht="75" hidden="1" x14ac:dyDescent="0.25">
      <c r="A476" s="70"/>
      <c r="B476" s="184" t="s">
        <v>505</v>
      </c>
      <c r="C476" s="3" t="s">
        <v>801</v>
      </c>
      <c r="D476" s="3" t="s">
        <v>185</v>
      </c>
      <c r="E476" s="12" t="s">
        <v>166</v>
      </c>
      <c r="F476" s="6"/>
      <c r="G476" s="6"/>
      <c r="H476" s="6"/>
      <c r="I476" s="6">
        <v>30</v>
      </c>
      <c r="J476" s="6"/>
      <c r="K476" s="6"/>
      <c r="L476" s="187"/>
    </row>
    <row r="477" spans="1:12" s="14" customFormat="1" ht="75" hidden="1" x14ac:dyDescent="0.25">
      <c r="A477" s="70"/>
      <c r="B477" s="184" t="s">
        <v>506</v>
      </c>
      <c r="C477" s="3" t="s">
        <v>801</v>
      </c>
      <c r="D477" s="3" t="s">
        <v>185</v>
      </c>
      <c r="E477" s="12" t="s">
        <v>166</v>
      </c>
      <c r="F477" s="6"/>
      <c r="G477" s="6"/>
      <c r="H477" s="6"/>
      <c r="I477" s="6">
        <v>30</v>
      </c>
      <c r="J477" s="6"/>
      <c r="K477" s="6"/>
      <c r="L477" s="187"/>
    </row>
    <row r="478" spans="1:12" s="14" customFormat="1" ht="75" hidden="1" x14ac:dyDescent="0.25">
      <c r="A478" s="70"/>
      <c r="B478" s="184" t="s">
        <v>507</v>
      </c>
      <c r="C478" s="3" t="s">
        <v>801</v>
      </c>
      <c r="D478" s="3" t="s">
        <v>185</v>
      </c>
      <c r="E478" s="12" t="s">
        <v>166</v>
      </c>
      <c r="F478" s="6"/>
      <c r="G478" s="6"/>
      <c r="H478" s="6"/>
      <c r="I478" s="6"/>
      <c r="J478" s="6">
        <v>30</v>
      </c>
      <c r="K478" s="6"/>
      <c r="L478" s="187"/>
    </row>
    <row r="479" spans="1:12" s="14" customFormat="1" ht="75" hidden="1" x14ac:dyDescent="0.25">
      <c r="A479" s="70"/>
      <c r="B479" s="184" t="s">
        <v>508</v>
      </c>
      <c r="C479" s="3" t="s">
        <v>801</v>
      </c>
      <c r="D479" s="3" t="s">
        <v>185</v>
      </c>
      <c r="E479" s="12" t="s">
        <v>166</v>
      </c>
      <c r="F479" s="6"/>
      <c r="G479" s="6"/>
      <c r="H479" s="6"/>
      <c r="I479" s="6"/>
      <c r="J479" s="6">
        <v>30</v>
      </c>
      <c r="K479" s="6"/>
      <c r="L479" s="187"/>
    </row>
    <row r="480" spans="1:12" s="61" customFormat="1" ht="15" customHeight="1" x14ac:dyDescent="0.25">
      <c r="A480" s="195" t="s">
        <v>799</v>
      </c>
      <c r="B480" s="433" t="s">
        <v>802</v>
      </c>
      <c r="C480" s="433"/>
      <c r="D480" s="433"/>
      <c r="E480" s="433"/>
      <c r="F480" s="433"/>
      <c r="G480" s="433"/>
      <c r="H480" s="433"/>
      <c r="I480" s="433"/>
      <c r="J480" s="433"/>
      <c r="K480" s="433"/>
      <c r="L480" s="433"/>
    </row>
    <row r="481" spans="1:12" ht="15" customHeight="1" x14ac:dyDescent="0.25">
      <c r="A481" s="7"/>
      <c r="B481" s="506" t="s">
        <v>803</v>
      </c>
      <c r="C481" s="506"/>
      <c r="D481" s="506"/>
      <c r="E481" s="506"/>
      <c r="F481" s="506"/>
      <c r="G481" s="506"/>
      <c r="H481" s="506"/>
      <c r="I481" s="506"/>
      <c r="J481" s="506"/>
      <c r="K481" s="506"/>
      <c r="L481" s="506"/>
    </row>
    <row r="482" spans="1:12" s="14" customFormat="1" ht="15" hidden="1" customHeight="1" x14ac:dyDescent="0.25">
      <c r="A482" s="521" t="s">
        <v>182</v>
      </c>
      <c r="B482" s="521"/>
      <c r="C482" s="521"/>
      <c r="D482" s="521"/>
      <c r="E482" s="521"/>
      <c r="F482" s="521"/>
      <c r="G482" s="521"/>
      <c r="H482" s="521"/>
      <c r="I482" s="521"/>
      <c r="J482" s="521"/>
      <c r="K482" s="521"/>
      <c r="L482" s="521"/>
    </row>
    <row r="483" spans="1:12" s="43" customFormat="1" ht="60" hidden="1" x14ac:dyDescent="0.25">
      <c r="A483" s="194"/>
      <c r="B483" s="186" t="s">
        <v>478</v>
      </c>
      <c r="C483" s="19" t="s">
        <v>797</v>
      </c>
      <c r="D483" s="3" t="s">
        <v>185</v>
      </c>
      <c r="E483" s="12" t="s">
        <v>166</v>
      </c>
      <c r="F483" s="50">
        <v>123</v>
      </c>
      <c r="G483" s="373">
        <v>82.627700000000004</v>
      </c>
      <c r="H483" s="373">
        <v>14.1723</v>
      </c>
      <c r="I483" s="50"/>
      <c r="J483" s="50"/>
      <c r="K483" s="170"/>
      <c r="L483" s="170"/>
    </row>
    <row r="484" spans="1:12" s="43" customFormat="1" ht="45" hidden="1" x14ac:dyDescent="0.25">
      <c r="A484" s="194"/>
      <c r="B484" s="186" t="s">
        <v>479</v>
      </c>
      <c r="C484" s="19" t="s">
        <v>797</v>
      </c>
      <c r="D484" s="3" t="s">
        <v>185</v>
      </c>
      <c r="E484" s="12" t="s">
        <v>166</v>
      </c>
      <c r="F484" s="50">
        <v>100</v>
      </c>
      <c r="G484" s="373">
        <v>80.655000000000001</v>
      </c>
      <c r="H484" s="373"/>
      <c r="I484" s="50"/>
      <c r="J484" s="50"/>
      <c r="K484" s="170"/>
      <c r="L484" s="170"/>
    </row>
    <row r="485" spans="1:12" s="43" customFormat="1" ht="45" hidden="1" x14ac:dyDescent="0.25">
      <c r="A485" s="194"/>
      <c r="B485" s="186" t="s">
        <v>480</v>
      </c>
      <c r="C485" s="19" t="s">
        <v>797</v>
      </c>
      <c r="D485" s="3" t="s">
        <v>185</v>
      </c>
      <c r="E485" s="12" t="s">
        <v>166</v>
      </c>
      <c r="F485" s="50">
        <v>277</v>
      </c>
      <c r="G485" s="373">
        <v>7.1707999999999998</v>
      </c>
      <c r="H485" s="373">
        <v>24.123200000000001</v>
      </c>
      <c r="I485" s="50">
        <v>25.603899999999999</v>
      </c>
      <c r="J485" s="50"/>
      <c r="K485" s="170"/>
      <c r="L485" s="170"/>
    </row>
    <row r="486" spans="1:12" s="43" customFormat="1" ht="60" hidden="1" x14ac:dyDescent="0.25">
      <c r="A486" s="194"/>
      <c r="B486" s="374" t="s">
        <v>481</v>
      </c>
      <c r="C486" s="19" t="s">
        <v>797</v>
      </c>
      <c r="D486" s="3" t="s">
        <v>185</v>
      </c>
      <c r="E486" s="12" t="s">
        <v>166</v>
      </c>
      <c r="F486" s="50">
        <v>327.8</v>
      </c>
      <c r="G486" s="373"/>
      <c r="H486" s="373"/>
      <c r="I486" s="50"/>
      <c r="J486" s="50"/>
      <c r="K486" s="170"/>
      <c r="L486" s="170"/>
    </row>
    <row r="487" spans="1:12" s="43" customFormat="1" ht="60" hidden="1" x14ac:dyDescent="0.25">
      <c r="A487" s="194"/>
      <c r="B487" s="374" t="s">
        <v>482</v>
      </c>
      <c r="C487" s="19" t="s">
        <v>797</v>
      </c>
      <c r="D487" s="3" t="s">
        <v>185</v>
      </c>
      <c r="E487" s="12" t="s">
        <v>166</v>
      </c>
      <c r="F487" s="50"/>
      <c r="G487" s="373">
        <v>86</v>
      </c>
      <c r="H487" s="373">
        <v>29.8</v>
      </c>
      <c r="I487" s="50"/>
      <c r="J487" s="50"/>
      <c r="K487" s="84"/>
      <c r="L487" s="84"/>
    </row>
    <row r="488" spans="1:12" s="43" customFormat="1" ht="60" hidden="1" x14ac:dyDescent="0.25">
      <c r="A488" s="194"/>
      <c r="B488" s="374" t="s">
        <v>483</v>
      </c>
      <c r="C488" s="19" t="s">
        <v>797</v>
      </c>
      <c r="D488" s="3" t="s">
        <v>185</v>
      </c>
      <c r="E488" s="12" t="s">
        <v>166</v>
      </c>
      <c r="F488" s="50"/>
      <c r="G488" s="373"/>
      <c r="H488" s="373"/>
      <c r="I488" s="50"/>
      <c r="J488" s="50"/>
      <c r="K488" s="10">
        <v>169.9</v>
      </c>
      <c r="L488" s="84"/>
    </row>
    <row r="489" spans="1:12" s="14" customFormat="1" ht="90" x14ac:dyDescent="0.25">
      <c r="A489" s="3">
        <v>29</v>
      </c>
      <c r="B489" s="375" t="s">
        <v>509</v>
      </c>
      <c r="C489" s="12" t="s">
        <v>510</v>
      </c>
      <c r="D489" s="12" t="s">
        <v>511</v>
      </c>
      <c r="E489" s="12" t="s">
        <v>35</v>
      </c>
      <c r="F489" s="3"/>
      <c r="G489" s="3">
        <v>49</v>
      </c>
      <c r="H489" s="6">
        <v>50.5</v>
      </c>
      <c r="I489" s="3">
        <v>52</v>
      </c>
      <c r="J489" s="3">
        <v>53.6</v>
      </c>
      <c r="K489" s="3">
        <v>55.2</v>
      </c>
      <c r="L489" s="3">
        <v>55.2</v>
      </c>
    </row>
    <row r="490" spans="1:12" s="61" customFormat="1" x14ac:dyDescent="0.25">
      <c r="A490" s="195" t="s">
        <v>29</v>
      </c>
      <c r="B490" s="433" t="s">
        <v>512</v>
      </c>
      <c r="C490" s="433"/>
      <c r="D490" s="433"/>
      <c r="E490" s="433"/>
      <c r="F490" s="433"/>
      <c r="G490" s="433"/>
      <c r="H490" s="433"/>
      <c r="I490" s="433"/>
      <c r="J490" s="433"/>
      <c r="K490" s="433"/>
      <c r="L490" s="433"/>
    </row>
    <row r="491" spans="1:12" s="61" customFormat="1" x14ac:dyDescent="0.25">
      <c r="A491" s="236"/>
      <c r="B491" s="433" t="s">
        <v>630</v>
      </c>
      <c r="C491" s="433"/>
      <c r="D491" s="433"/>
      <c r="E491" s="433"/>
      <c r="F491" s="433"/>
      <c r="G491" s="433"/>
      <c r="H491" s="433"/>
      <c r="I491" s="433"/>
      <c r="J491" s="433"/>
      <c r="K491" s="433"/>
      <c r="L491" s="433"/>
    </row>
    <row r="492" spans="1:12" ht="90" hidden="1" x14ac:dyDescent="0.25">
      <c r="A492" s="7"/>
      <c r="B492" s="187" t="s">
        <v>514</v>
      </c>
      <c r="C492" s="12" t="s">
        <v>510</v>
      </c>
      <c r="D492" s="3" t="s">
        <v>185</v>
      </c>
      <c r="E492" s="3" t="s">
        <v>516</v>
      </c>
      <c r="F492" s="3"/>
      <c r="G492" s="3"/>
      <c r="H492" s="98">
        <v>1</v>
      </c>
      <c r="I492" s="98">
        <v>1</v>
      </c>
      <c r="J492" s="98">
        <v>1</v>
      </c>
      <c r="K492" s="98">
        <v>1</v>
      </c>
      <c r="L492" s="98">
        <v>1</v>
      </c>
    </row>
    <row r="493" spans="1:12" s="61" customFormat="1" ht="15" customHeight="1" x14ac:dyDescent="0.25">
      <c r="A493" s="236"/>
      <c r="B493" s="433" t="s">
        <v>513</v>
      </c>
      <c r="C493" s="433"/>
      <c r="D493" s="433"/>
      <c r="E493" s="433"/>
      <c r="F493" s="433"/>
      <c r="G493" s="433"/>
      <c r="H493" s="433"/>
      <c r="I493" s="433"/>
      <c r="J493" s="433"/>
      <c r="K493" s="433"/>
      <c r="L493" s="433"/>
    </row>
    <row r="494" spans="1:12" ht="90" hidden="1" x14ac:dyDescent="0.25">
      <c r="A494" s="7"/>
      <c r="B494" s="187" t="s">
        <v>820</v>
      </c>
      <c r="C494" s="12" t="s">
        <v>510</v>
      </c>
      <c r="D494" s="3" t="s">
        <v>185</v>
      </c>
      <c r="E494" s="3" t="s">
        <v>517</v>
      </c>
      <c r="F494" s="3">
        <v>1.2</v>
      </c>
      <c r="G494" s="3">
        <v>1.3</v>
      </c>
      <c r="H494" s="6">
        <v>1.4</v>
      </c>
      <c r="I494" s="6">
        <v>1.4</v>
      </c>
      <c r="J494" s="6">
        <v>1.4</v>
      </c>
      <c r="K494" s="6">
        <v>1.4</v>
      </c>
      <c r="L494" s="6">
        <v>1.4</v>
      </c>
    </row>
    <row r="495" spans="1:12" ht="86.25" customHeight="1" x14ac:dyDescent="0.25">
      <c r="A495" s="7"/>
      <c r="B495" s="193" t="s">
        <v>828</v>
      </c>
      <c r="C495" s="3" t="s">
        <v>622</v>
      </c>
      <c r="D495" s="3" t="s">
        <v>133</v>
      </c>
      <c r="E495" s="3" t="s">
        <v>1</v>
      </c>
      <c r="F495" s="3">
        <v>60</v>
      </c>
      <c r="G495" s="3">
        <v>61</v>
      </c>
      <c r="H495" s="6">
        <v>62</v>
      </c>
      <c r="I495" s="3">
        <v>63</v>
      </c>
      <c r="J495" s="3">
        <v>65</v>
      </c>
      <c r="K495" s="3">
        <v>68</v>
      </c>
      <c r="L495" s="3">
        <v>68</v>
      </c>
    </row>
    <row r="496" spans="1:12" s="11" customFormat="1" ht="45" x14ac:dyDescent="0.25">
      <c r="A496" s="194"/>
      <c r="B496" s="55" t="s">
        <v>720</v>
      </c>
      <c r="C496" s="10" t="s">
        <v>146</v>
      </c>
      <c r="D496" s="3" t="s">
        <v>133</v>
      </c>
      <c r="E496" s="3" t="s">
        <v>1</v>
      </c>
      <c r="F496" s="50">
        <f t="shared" ref="F496:L496" si="28">SUM(F497)</f>
        <v>0</v>
      </c>
      <c r="G496" s="50">
        <f t="shared" si="28"/>
        <v>0</v>
      </c>
      <c r="H496" s="50">
        <f t="shared" si="28"/>
        <v>1</v>
      </c>
      <c r="I496" s="50">
        <f t="shared" si="28"/>
        <v>0</v>
      </c>
      <c r="J496" s="50">
        <f t="shared" si="28"/>
        <v>0</v>
      </c>
      <c r="K496" s="50">
        <f t="shared" si="28"/>
        <v>0</v>
      </c>
      <c r="L496" s="50">
        <f t="shared" si="28"/>
        <v>0</v>
      </c>
    </row>
    <row r="497" spans="1:12" s="11" customFormat="1" ht="55.5" hidden="1" customHeight="1" x14ac:dyDescent="0.25">
      <c r="A497" s="194"/>
      <c r="B497" s="183" t="s">
        <v>631</v>
      </c>
      <c r="C497" s="10" t="s">
        <v>146</v>
      </c>
      <c r="D497" s="3" t="s">
        <v>133</v>
      </c>
      <c r="E497" s="10" t="s">
        <v>58</v>
      </c>
      <c r="F497" s="50"/>
      <c r="G497" s="50"/>
      <c r="H497" s="50">
        <v>1</v>
      </c>
      <c r="I497" s="50"/>
      <c r="J497" s="50"/>
      <c r="K497" s="175"/>
      <c r="L497" s="175"/>
    </row>
    <row r="498" spans="1:12" s="42" customFormat="1" ht="17.25" customHeight="1" x14ac:dyDescent="0.25">
      <c r="A498" s="18"/>
      <c r="B498" s="240" t="s">
        <v>176</v>
      </c>
      <c r="C498" s="240"/>
      <c r="D498" s="240"/>
      <c r="E498" s="240"/>
      <c r="F498" s="107">
        <f>F499+F500+F501</f>
        <v>1763.1279999999999</v>
      </c>
      <c r="G498" s="107">
        <f t="shared" ref="G498:L498" si="29">G499+G500+G501</f>
        <v>1592.4535000000001</v>
      </c>
      <c r="H498" s="107">
        <f t="shared" si="29"/>
        <v>3744.8055000000004</v>
      </c>
      <c r="I498" s="107">
        <f t="shared" si="29"/>
        <v>4518.9038999999993</v>
      </c>
      <c r="J498" s="107">
        <f t="shared" si="29"/>
        <v>1142.3999999999999</v>
      </c>
      <c r="K498" s="107">
        <f t="shared" si="29"/>
        <v>2036.4</v>
      </c>
      <c r="L498" s="107">
        <f t="shared" si="29"/>
        <v>2134.9</v>
      </c>
    </row>
    <row r="499" spans="1:12" s="42" customFormat="1" ht="17.25" hidden="1" customHeight="1" x14ac:dyDescent="0.25">
      <c r="A499" s="18"/>
      <c r="B499" s="240" t="s">
        <v>37</v>
      </c>
      <c r="C499" s="240"/>
      <c r="D499" s="240"/>
      <c r="E499" s="240"/>
      <c r="F499" s="107">
        <f>F460+F456+F338+F290</f>
        <v>0</v>
      </c>
      <c r="G499" s="107">
        <f t="shared" ref="G499:L499" si="30">G460+G456+G338+G290</f>
        <v>285.10000000000002</v>
      </c>
      <c r="H499" s="107">
        <f t="shared" si="30"/>
        <v>509.6</v>
      </c>
      <c r="I499" s="107">
        <f t="shared" si="30"/>
        <v>700</v>
      </c>
      <c r="J499" s="107">
        <f t="shared" si="30"/>
        <v>45</v>
      </c>
      <c r="K499" s="107">
        <f t="shared" si="30"/>
        <v>600</v>
      </c>
      <c r="L499" s="107">
        <f t="shared" si="30"/>
        <v>0</v>
      </c>
    </row>
    <row r="500" spans="1:12" s="42" customFormat="1" ht="17.25" hidden="1" customHeight="1" x14ac:dyDescent="0.25">
      <c r="A500" s="18"/>
      <c r="B500" s="240" t="s">
        <v>175</v>
      </c>
      <c r="C500" s="240"/>
      <c r="D500" s="240"/>
      <c r="E500" s="240"/>
      <c r="F500" s="107">
        <f t="shared" ref="F500:L500" si="31">F474+F460+F457+F453+F449+F448+F447+F446+F445+F444+F443+F442+F441+F440+F439+F432+F431+F430+F429+F428+F427+F426+F425+F424+F423+F422+F421+F420+F419+F418+F417+F416+F415+F414+F413+F412+F411+F410+F409+F408+F407+F406+F405+F404+F403+F402+F400+F399+F398+F347+F343+F342+F341+F340+F339+F329+F325+F321+F316+F301+F312+F299+F296+F294+F293+F292+F291+F483+F484+F485+F486+F487+F488</f>
        <v>1663.1279999999999</v>
      </c>
      <c r="G500" s="107">
        <f t="shared" si="31"/>
        <v>1278.3535000000002</v>
      </c>
      <c r="H500" s="107">
        <f t="shared" si="31"/>
        <v>3200.2055000000005</v>
      </c>
      <c r="I500" s="107">
        <f t="shared" si="31"/>
        <v>3818.9038999999998</v>
      </c>
      <c r="J500" s="107">
        <f t="shared" si="31"/>
        <v>1065.5999999999999</v>
      </c>
      <c r="K500" s="107">
        <f t="shared" si="31"/>
        <v>1436.4</v>
      </c>
      <c r="L500" s="107">
        <f t="shared" si="31"/>
        <v>2134.9</v>
      </c>
    </row>
    <row r="501" spans="1:12" s="42" customFormat="1" ht="17.25" hidden="1" customHeight="1" x14ac:dyDescent="0.25">
      <c r="A501" s="18"/>
      <c r="B501" s="240" t="s">
        <v>732</v>
      </c>
      <c r="C501" s="240"/>
      <c r="D501" s="240"/>
      <c r="E501" s="240"/>
      <c r="F501" s="107">
        <f>F467+F355+F307</f>
        <v>100</v>
      </c>
      <c r="G501" s="107">
        <f t="shared" ref="G501:L501" si="32">G467+G355+G307</f>
        <v>29</v>
      </c>
      <c r="H501" s="107">
        <f t="shared" si="32"/>
        <v>35</v>
      </c>
      <c r="I501" s="107">
        <f t="shared" si="32"/>
        <v>0</v>
      </c>
      <c r="J501" s="107">
        <f t="shared" si="32"/>
        <v>31.8</v>
      </c>
      <c r="K501" s="107">
        <f t="shared" si="32"/>
        <v>0</v>
      </c>
      <c r="L501" s="107">
        <f t="shared" si="32"/>
        <v>0</v>
      </c>
    </row>
    <row r="502" spans="1:12" ht="15" customHeight="1" x14ac:dyDescent="0.25">
      <c r="A502" s="7"/>
      <c r="B502" s="541" t="s">
        <v>518</v>
      </c>
      <c r="C502" s="541"/>
      <c r="D502" s="541"/>
      <c r="E502" s="541"/>
      <c r="F502" s="541"/>
      <c r="G502" s="541"/>
      <c r="H502" s="541"/>
      <c r="I502" s="541"/>
      <c r="J502" s="541"/>
      <c r="K502" s="541"/>
      <c r="L502" s="541"/>
    </row>
    <row r="503" spans="1:12" ht="18" customHeight="1" x14ac:dyDescent="0.25">
      <c r="A503" s="7"/>
      <c r="B503" s="541" t="s">
        <v>519</v>
      </c>
      <c r="C503" s="541"/>
      <c r="D503" s="541"/>
      <c r="E503" s="541"/>
      <c r="F503" s="541"/>
      <c r="G503" s="541"/>
      <c r="H503" s="541"/>
      <c r="I503" s="541"/>
      <c r="J503" s="541"/>
      <c r="K503" s="541"/>
      <c r="L503" s="541"/>
    </row>
    <row r="504" spans="1:12" ht="15" customHeight="1" x14ac:dyDescent="0.25">
      <c r="A504" s="7"/>
      <c r="B504" s="541" t="s">
        <v>520</v>
      </c>
      <c r="C504" s="541"/>
      <c r="D504" s="541"/>
      <c r="E504" s="541"/>
      <c r="F504" s="541"/>
      <c r="G504" s="541"/>
      <c r="H504" s="541"/>
      <c r="I504" s="541"/>
      <c r="J504" s="541"/>
      <c r="K504" s="541"/>
      <c r="L504" s="541"/>
    </row>
    <row r="505" spans="1:12" s="61" customFormat="1" ht="19.5" customHeight="1" x14ac:dyDescent="0.25">
      <c r="A505" s="195" t="s">
        <v>30</v>
      </c>
      <c r="B505" s="538" t="s">
        <v>521</v>
      </c>
      <c r="C505" s="538"/>
      <c r="D505" s="538"/>
      <c r="E505" s="538"/>
      <c r="F505" s="538"/>
      <c r="G505" s="538"/>
      <c r="H505" s="538"/>
      <c r="I505" s="538"/>
      <c r="J505" s="538"/>
      <c r="K505" s="538"/>
      <c r="L505" s="538"/>
    </row>
    <row r="506" spans="1:12" ht="88.5" customHeight="1" x14ac:dyDescent="0.25">
      <c r="A506" s="7"/>
      <c r="B506" s="193" t="s">
        <v>813</v>
      </c>
      <c r="C506" s="3" t="s">
        <v>522</v>
      </c>
      <c r="D506" s="3" t="s">
        <v>524</v>
      </c>
      <c r="E506" s="3" t="s">
        <v>523</v>
      </c>
      <c r="F506" s="3">
        <v>8.6999999999999993</v>
      </c>
      <c r="G506" s="3">
        <v>11.7</v>
      </c>
      <c r="H506" s="6">
        <v>11.6</v>
      </c>
      <c r="I506" s="3">
        <v>11.5</v>
      </c>
      <c r="J506" s="3">
        <v>11.4</v>
      </c>
      <c r="K506" s="3">
        <v>11.3</v>
      </c>
      <c r="L506" s="3">
        <v>11.2</v>
      </c>
    </row>
    <row r="507" spans="1:12" s="61" customFormat="1" ht="19.5" customHeight="1" x14ac:dyDescent="0.25">
      <c r="A507" s="236"/>
      <c r="B507" s="433" t="s">
        <v>632</v>
      </c>
      <c r="C507" s="433"/>
      <c r="D507" s="433"/>
      <c r="E507" s="433"/>
      <c r="F507" s="433"/>
      <c r="G507" s="433"/>
      <c r="H507" s="433"/>
      <c r="I507" s="433"/>
      <c r="J507" s="433"/>
      <c r="K507" s="433"/>
      <c r="L507" s="433"/>
    </row>
    <row r="508" spans="1:12" ht="105.75" hidden="1" customHeight="1" x14ac:dyDescent="0.25">
      <c r="A508" s="7"/>
      <c r="B508" s="183" t="s">
        <v>806</v>
      </c>
      <c r="C508" s="3" t="s">
        <v>132</v>
      </c>
      <c r="D508" s="3" t="s">
        <v>524</v>
      </c>
      <c r="E508" s="3" t="s">
        <v>121</v>
      </c>
      <c r="F508" s="3">
        <v>1</v>
      </c>
      <c r="G508" s="3">
        <v>1</v>
      </c>
      <c r="H508" s="3">
        <v>1</v>
      </c>
      <c r="I508" s="3">
        <v>1</v>
      </c>
      <c r="J508" s="3">
        <v>1</v>
      </c>
      <c r="K508" s="3">
        <v>1</v>
      </c>
      <c r="L508" s="3">
        <v>1</v>
      </c>
    </row>
    <row r="509" spans="1:12" ht="64.5" customHeight="1" x14ac:dyDescent="0.25">
      <c r="A509" s="7"/>
      <c r="B509" s="193" t="s">
        <v>623</v>
      </c>
      <c r="C509" s="3" t="s">
        <v>525</v>
      </c>
      <c r="D509" s="3" t="s">
        <v>185</v>
      </c>
      <c r="E509" s="3" t="s">
        <v>1</v>
      </c>
      <c r="F509" s="3"/>
      <c r="G509" s="3"/>
      <c r="H509" s="122">
        <v>100</v>
      </c>
      <c r="I509" s="122">
        <v>100</v>
      </c>
      <c r="J509" s="122">
        <v>100</v>
      </c>
      <c r="K509" s="122">
        <v>100</v>
      </c>
      <c r="L509" s="122">
        <v>100</v>
      </c>
    </row>
    <row r="510" spans="1:12" s="61" customFormat="1" ht="30" customHeight="1" x14ac:dyDescent="0.25">
      <c r="A510" s="236"/>
      <c r="B510" s="433" t="s">
        <v>526</v>
      </c>
      <c r="C510" s="433"/>
      <c r="D510" s="433"/>
      <c r="E510" s="433"/>
      <c r="F510" s="433"/>
      <c r="G510" s="433"/>
      <c r="H510" s="433"/>
      <c r="I510" s="433"/>
      <c r="J510" s="433"/>
      <c r="K510" s="433"/>
      <c r="L510" s="433"/>
    </row>
    <row r="511" spans="1:12" s="33" customFormat="1" ht="66.75" hidden="1" customHeight="1" x14ac:dyDescent="0.25">
      <c r="A511" s="18"/>
      <c r="B511" s="184" t="s">
        <v>527</v>
      </c>
      <c r="C511" s="8" t="s">
        <v>529</v>
      </c>
      <c r="D511" s="3" t="s">
        <v>185</v>
      </c>
      <c r="E511" s="8" t="s">
        <v>35</v>
      </c>
      <c r="F511" s="8">
        <v>75</v>
      </c>
      <c r="G511" s="8">
        <v>80</v>
      </c>
      <c r="H511" s="92">
        <v>98</v>
      </c>
      <c r="I511" s="8">
        <v>98.8</v>
      </c>
      <c r="J511" s="8">
        <v>99.5</v>
      </c>
      <c r="K511" s="8">
        <v>100</v>
      </c>
      <c r="L511" s="8">
        <v>100</v>
      </c>
    </row>
    <row r="512" spans="1:12" s="14" customFormat="1" ht="90" x14ac:dyDescent="0.25">
      <c r="A512" s="231"/>
      <c r="B512" s="375" t="s">
        <v>809</v>
      </c>
      <c r="C512" s="12" t="s">
        <v>812</v>
      </c>
      <c r="D512" s="12" t="s">
        <v>811</v>
      </c>
      <c r="E512" s="12" t="s">
        <v>1</v>
      </c>
      <c r="F512" s="12"/>
      <c r="G512" s="12">
        <v>0</v>
      </c>
      <c r="H512" s="203">
        <v>0</v>
      </c>
      <c r="I512" s="12">
        <v>0</v>
      </c>
      <c r="J512" s="12">
        <v>0</v>
      </c>
      <c r="K512" s="12">
        <v>0</v>
      </c>
      <c r="L512" s="12">
        <v>0</v>
      </c>
    </row>
    <row r="513" spans="1:12" s="14" customFormat="1" ht="90" x14ac:dyDescent="0.25">
      <c r="A513" s="231"/>
      <c r="B513" s="375" t="s">
        <v>810</v>
      </c>
      <c r="C513" s="12" t="s">
        <v>812</v>
      </c>
      <c r="D513" s="12" t="s">
        <v>811</v>
      </c>
      <c r="E513" s="12" t="s">
        <v>1</v>
      </c>
      <c r="F513" s="12"/>
      <c r="G513" s="12">
        <v>0</v>
      </c>
      <c r="H513" s="203">
        <v>0</v>
      </c>
      <c r="I513" s="12">
        <v>0</v>
      </c>
      <c r="J513" s="12">
        <v>0</v>
      </c>
      <c r="K513" s="12">
        <v>0</v>
      </c>
      <c r="L513" s="12">
        <v>0</v>
      </c>
    </row>
    <row r="514" spans="1:12" ht="77.25" customHeight="1" x14ac:dyDescent="0.25">
      <c r="A514" s="7"/>
      <c r="B514" s="375" t="s">
        <v>808</v>
      </c>
      <c r="C514" s="12" t="s">
        <v>530</v>
      </c>
      <c r="D514" s="3" t="s">
        <v>185</v>
      </c>
      <c r="E514" s="12" t="s">
        <v>528</v>
      </c>
      <c r="F514" s="3"/>
      <c r="G514" s="3">
        <v>85</v>
      </c>
      <c r="H514" s="6">
        <v>82</v>
      </c>
      <c r="I514" s="3">
        <v>79</v>
      </c>
      <c r="J514" s="3">
        <v>76</v>
      </c>
      <c r="K514" s="3">
        <v>74</v>
      </c>
      <c r="L514" s="3">
        <v>70</v>
      </c>
    </row>
    <row r="515" spans="1:12" s="61" customFormat="1" ht="31.5" customHeight="1" x14ac:dyDescent="0.25">
      <c r="A515" s="236"/>
      <c r="B515" s="433" t="s">
        <v>531</v>
      </c>
      <c r="C515" s="433"/>
      <c r="D515" s="433"/>
      <c r="E515" s="433"/>
      <c r="F515" s="433"/>
      <c r="G515" s="433"/>
      <c r="H515" s="433"/>
      <c r="I515" s="433"/>
      <c r="J515" s="433"/>
      <c r="K515" s="433"/>
      <c r="L515" s="433"/>
    </row>
    <row r="516" spans="1:12" ht="105" hidden="1" customHeight="1" x14ac:dyDescent="0.25">
      <c r="A516" s="7"/>
      <c r="B516" s="183" t="s">
        <v>532</v>
      </c>
      <c r="C516" s="3" t="s">
        <v>533</v>
      </c>
      <c r="D516" s="3" t="s">
        <v>185</v>
      </c>
      <c r="E516" s="3" t="s">
        <v>259</v>
      </c>
      <c r="F516" s="3"/>
      <c r="G516" s="176"/>
      <c r="H516" s="176"/>
      <c r="I516" s="176"/>
      <c r="J516" s="176"/>
      <c r="K516" s="176"/>
      <c r="L516" s="176" t="s">
        <v>134</v>
      </c>
    </row>
    <row r="517" spans="1:12" ht="79.150000000000006" hidden="1" customHeight="1" x14ac:dyDescent="0.25">
      <c r="A517" s="7"/>
      <c r="B517" s="225" t="s">
        <v>534</v>
      </c>
      <c r="C517" s="3" t="s">
        <v>533</v>
      </c>
      <c r="D517" s="3" t="s">
        <v>185</v>
      </c>
      <c r="E517" s="3" t="s">
        <v>259</v>
      </c>
      <c r="F517" s="3"/>
      <c r="G517" s="8"/>
      <c r="H517" s="8"/>
      <c r="I517" s="8"/>
      <c r="J517" s="8"/>
      <c r="K517" s="8"/>
      <c r="L517" s="8">
        <v>1</v>
      </c>
    </row>
    <row r="518" spans="1:12" s="60" customFormat="1" ht="15" hidden="1" customHeight="1" x14ac:dyDescent="0.25">
      <c r="A518" s="521" t="s">
        <v>182</v>
      </c>
      <c r="B518" s="521"/>
      <c r="C518" s="521"/>
      <c r="D518" s="521"/>
      <c r="E518" s="521"/>
      <c r="F518" s="521"/>
      <c r="G518" s="521"/>
      <c r="H518" s="521"/>
      <c r="I518" s="521"/>
      <c r="J518" s="521"/>
      <c r="K518" s="521"/>
      <c r="L518" s="521"/>
    </row>
    <row r="519" spans="1:12" ht="135" x14ac:dyDescent="0.25">
      <c r="A519" s="7"/>
      <c r="B519" s="193" t="s">
        <v>814</v>
      </c>
      <c r="C519" s="3" t="s">
        <v>535</v>
      </c>
      <c r="D519" s="3" t="s">
        <v>208</v>
      </c>
      <c r="E519" s="3" t="s">
        <v>1</v>
      </c>
      <c r="F519" s="3"/>
      <c r="G519" s="3">
        <v>4.8</v>
      </c>
      <c r="H519" s="6">
        <v>4.7</v>
      </c>
      <c r="I519" s="3">
        <v>4.5999999999999996</v>
      </c>
      <c r="J519" s="3">
        <v>4.5</v>
      </c>
      <c r="K519" s="3">
        <v>4.4000000000000004</v>
      </c>
      <c r="L519" s="3">
        <v>4.3</v>
      </c>
    </row>
    <row r="520" spans="1:12" s="61" customFormat="1" ht="15" customHeight="1" x14ac:dyDescent="0.25">
      <c r="A520" s="236"/>
      <c r="B520" s="433" t="s">
        <v>633</v>
      </c>
      <c r="C520" s="433"/>
      <c r="D520" s="433"/>
      <c r="E520" s="433"/>
      <c r="F520" s="433"/>
      <c r="G520" s="433"/>
      <c r="H520" s="433"/>
      <c r="I520" s="433"/>
      <c r="J520" s="433"/>
      <c r="K520" s="433"/>
      <c r="L520" s="433"/>
    </row>
    <row r="521" spans="1:12" ht="105" hidden="1" x14ac:dyDescent="0.25">
      <c r="A521" s="70"/>
      <c r="B521" s="377" t="s">
        <v>624</v>
      </c>
      <c r="C521" s="3" t="s">
        <v>536</v>
      </c>
      <c r="D521" s="8" t="s">
        <v>537</v>
      </c>
      <c r="E521" s="8" t="s">
        <v>258</v>
      </c>
      <c r="F521" s="8"/>
      <c r="G521" s="8"/>
      <c r="H521" s="122">
        <v>90</v>
      </c>
      <c r="I521" s="122">
        <v>90</v>
      </c>
      <c r="J521" s="122">
        <v>90</v>
      </c>
      <c r="K521" s="122">
        <v>90</v>
      </c>
      <c r="L521" s="122">
        <v>90</v>
      </c>
    </row>
    <row r="522" spans="1:12" ht="68.25" hidden="1" customHeight="1" x14ac:dyDescent="0.25">
      <c r="A522" s="70"/>
      <c r="B522" s="377" t="s">
        <v>54</v>
      </c>
      <c r="C522" s="70" t="s">
        <v>55</v>
      </c>
      <c r="D522" s="8" t="s">
        <v>51</v>
      </c>
      <c r="E522" s="8" t="s">
        <v>52</v>
      </c>
      <c r="F522" s="29">
        <v>4000</v>
      </c>
      <c r="G522" s="29">
        <v>4500</v>
      </c>
      <c r="H522" s="41">
        <v>5000</v>
      </c>
      <c r="I522" s="29">
        <v>5500</v>
      </c>
      <c r="J522" s="29">
        <v>6000</v>
      </c>
      <c r="K522" s="29">
        <v>6500</v>
      </c>
      <c r="L522" s="29">
        <v>7000</v>
      </c>
    </row>
    <row r="523" spans="1:12" ht="39" hidden="1" customHeight="1" x14ac:dyDescent="0.25">
      <c r="A523" s="421"/>
      <c r="B523" s="510" t="s">
        <v>57</v>
      </c>
      <c r="C523" s="421" t="s">
        <v>49</v>
      </c>
      <c r="D523" s="420" t="s">
        <v>50</v>
      </c>
      <c r="E523" s="8" t="s">
        <v>48</v>
      </c>
      <c r="F523" s="29">
        <v>3</v>
      </c>
      <c r="G523" s="29">
        <v>3</v>
      </c>
      <c r="H523" s="41">
        <v>3</v>
      </c>
      <c r="I523" s="29">
        <v>4</v>
      </c>
      <c r="J523" s="29">
        <v>5</v>
      </c>
      <c r="K523" s="29">
        <v>6</v>
      </c>
      <c r="L523" s="29">
        <v>7</v>
      </c>
    </row>
    <row r="524" spans="1:12" ht="29.25" hidden="1" customHeight="1" x14ac:dyDescent="0.25">
      <c r="A524" s="421"/>
      <c r="B524" s="510"/>
      <c r="C524" s="421"/>
      <c r="D524" s="420"/>
      <c r="E524" s="8" t="s">
        <v>36</v>
      </c>
      <c r="F524" s="92">
        <v>29.3</v>
      </c>
      <c r="G524" s="92">
        <v>35.1</v>
      </c>
      <c r="H524" s="92">
        <v>17.399999999999999</v>
      </c>
      <c r="I524" s="92">
        <v>17.399999999999999</v>
      </c>
      <c r="J524" s="92">
        <v>17.399999999999999</v>
      </c>
      <c r="K524" s="92">
        <v>17.399999999999999</v>
      </c>
      <c r="L524" s="92">
        <v>17.399999999999999</v>
      </c>
    </row>
    <row r="525" spans="1:12" s="43" customFormat="1" ht="63.75" hidden="1" customHeight="1" x14ac:dyDescent="0.25">
      <c r="A525" s="72"/>
      <c r="B525" s="389" t="s">
        <v>135</v>
      </c>
      <c r="C525" s="39" t="s">
        <v>103</v>
      </c>
      <c r="D525" s="39" t="s">
        <v>43</v>
      </c>
      <c r="E525" s="40" t="s">
        <v>35</v>
      </c>
      <c r="F525" s="8">
        <v>86.6</v>
      </c>
      <c r="G525" s="8">
        <v>86.8</v>
      </c>
      <c r="H525" s="8">
        <v>87</v>
      </c>
      <c r="I525" s="8">
        <v>87.2</v>
      </c>
      <c r="J525" s="8">
        <v>87.4</v>
      </c>
      <c r="K525" s="8">
        <v>89.2</v>
      </c>
      <c r="L525" s="8">
        <v>89.5</v>
      </c>
    </row>
    <row r="526" spans="1:12" s="43" customFormat="1" ht="64.5" hidden="1" customHeight="1" x14ac:dyDescent="0.25">
      <c r="A526" s="8"/>
      <c r="B526" s="382" t="s">
        <v>136</v>
      </c>
      <c r="C526" s="39" t="s">
        <v>103</v>
      </c>
      <c r="D526" s="39" t="s">
        <v>43</v>
      </c>
      <c r="E526" s="40" t="s">
        <v>35</v>
      </c>
      <c r="F526" s="8">
        <v>93</v>
      </c>
      <c r="G526" s="8">
        <v>100</v>
      </c>
      <c r="H526" s="8">
        <v>100</v>
      </c>
      <c r="I526" s="8">
        <v>100</v>
      </c>
      <c r="J526" s="8">
        <v>100</v>
      </c>
      <c r="K526" s="8">
        <v>100</v>
      </c>
      <c r="L526" s="8">
        <v>100</v>
      </c>
    </row>
    <row r="527" spans="1:12" s="43" customFormat="1" ht="33" hidden="1" customHeight="1" x14ac:dyDescent="0.25">
      <c r="A527" s="418"/>
      <c r="B527" s="539" t="s">
        <v>137</v>
      </c>
      <c r="C527" s="428" t="s">
        <v>102</v>
      </c>
      <c r="D527" s="428" t="s">
        <v>105</v>
      </c>
      <c r="E527" s="19" t="s">
        <v>108</v>
      </c>
      <c r="F527" s="8">
        <v>940</v>
      </c>
      <c r="G527" s="8">
        <v>980</v>
      </c>
      <c r="H527" s="8">
        <v>990</v>
      </c>
      <c r="I527" s="8">
        <v>1000</v>
      </c>
      <c r="J527" s="8">
        <v>1010</v>
      </c>
      <c r="K527" s="8">
        <v>1020</v>
      </c>
      <c r="L527" s="8">
        <v>1050</v>
      </c>
    </row>
    <row r="528" spans="1:12" s="43" customFormat="1" ht="46.5" hidden="1" customHeight="1" x14ac:dyDescent="0.25">
      <c r="A528" s="418"/>
      <c r="B528" s="539"/>
      <c r="C528" s="428"/>
      <c r="D528" s="428"/>
      <c r="E528" s="40" t="s">
        <v>58</v>
      </c>
      <c r="F528" s="92">
        <v>13933.8</v>
      </c>
      <c r="G528" s="92">
        <v>15096.5</v>
      </c>
      <c r="H528" s="92">
        <f>16282.9+113.076</f>
        <v>16395.975999999999</v>
      </c>
      <c r="I528" s="92">
        <f>17889.6+116.938</f>
        <v>18006.537999999997</v>
      </c>
      <c r="J528" s="92">
        <f>18443.5+123.2</f>
        <v>18566.7</v>
      </c>
      <c r="K528" s="92">
        <v>19123.2</v>
      </c>
      <c r="L528" s="92">
        <v>19696.900000000001</v>
      </c>
    </row>
    <row r="529" spans="1:12" s="43" customFormat="1" ht="33" hidden="1" customHeight="1" x14ac:dyDescent="0.25">
      <c r="A529" s="418"/>
      <c r="B529" s="540" t="s">
        <v>138</v>
      </c>
      <c r="C529" s="428" t="s">
        <v>102</v>
      </c>
      <c r="D529" s="428" t="s">
        <v>105</v>
      </c>
      <c r="E529" s="19" t="s">
        <v>108</v>
      </c>
      <c r="F529" s="113">
        <v>8300</v>
      </c>
      <c r="G529" s="113">
        <v>8500</v>
      </c>
      <c r="H529" s="113">
        <v>8600</v>
      </c>
      <c r="I529" s="113">
        <v>8700</v>
      </c>
      <c r="J529" s="113">
        <v>8800</v>
      </c>
      <c r="K529" s="113">
        <v>8900</v>
      </c>
      <c r="L529" s="113">
        <v>9000</v>
      </c>
    </row>
    <row r="530" spans="1:12" s="43" customFormat="1" ht="58.5" hidden="1" customHeight="1" x14ac:dyDescent="0.25">
      <c r="A530" s="418"/>
      <c r="B530" s="540"/>
      <c r="C530" s="428"/>
      <c r="D530" s="428"/>
      <c r="E530" s="40" t="s">
        <v>58</v>
      </c>
      <c r="F530" s="8">
        <v>0.9</v>
      </c>
      <c r="G530" s="8">
        <v>0.8</v>
      </c>
      <c r="H530" s="114">
        <v>1</v>
      </c>
      <c r="I530" s="114">
        <v>1</v>
      </c>
      <c r="J530" s="114">
        <v>1</v>
      </c>
      <c r="K530" s="114">
        <v>1</v>
      </c>
      <c r="L530" s="114">
        <v>1</v>
      </c>
    </row>
    <row r="531" spans="1:12" s="43" customFormat="1" ht="94.5" hidden="1" customHeight="1" x14ac:dyDescent="0.25">
      <c r="A531" s="184"/>
      <c r="B531" s="389" t="s">
        <v>139</v>
      </c>
      <c r="C531" s="39" t="s">
        <v>103</v>
      </c>
      <c r="D531" s="39" t="s">
        <v>43</v>
      </c>
      <c r="E531" s="40" t="s">
        <v>35</v>
      </c>
      <c r="F531" s="8">
        <v>79</v>
      </c>
      <c r="G531" s="8">
        <v>100</v>
      </c>
      <c r="H531" s="8">
        <v>100</v>
      </c>
      <c r="I531" s="8">
        <v>100</v>
      </c>
      <c r="J531" s="8">
        <v>100</v>
      </c>
      <c r="K531" s="8">
        <v>100</v>
      </c>
      <c r="L531" s="8">
        <v>100</v>
      </c>
    </row>
    <row r="532" spans="1:12" s="43" customFormat="1" ht="33" hidden="1" customHeight="1" x14ac:dyDescent="0.25">
      <c r="A532" s="418"/>
      <c r="B532" s="539" t="s">
        <v>140</v>
      </c>
      <c r="C532" s="428" t="s">
        <v>102</v>
      </c>
      <c r="D532" s="428" t="s">
        <v>105</v>
      </c>
      <c r="E532" s="19" t="s">
        <v>112</v>
      </c>
      <c r="F532" s="8">
        <v>33</v>
      </c>
      <c r="G532" s="178">
        <v>38</v>
      </c>
      <c r="H532" s="178">
        <v>40</v>
      </c>
      <c r="I532" s="178">
        <v>42</v>
      </c>
      <c r="J532" s="178">
        <v>43</v>
      </c>
      <c r="K532" s="178">
        <v>45</v>
      </c>
      <c r="L532" s="8">
        <v>46</v>
      </c>
    </row>
    <row r="533" spans="1:12" s="43" customFormat="1" ht="63.75" hidden="1" customHeight="1" x14ac:dyDescent="0.25">
      <c r="A533" s="418"/>
      <c r="B533" s="539"/>
      <c r="C533" s="428"/>
      <c r="D533" s="428"/>
      <c r="E533" s="19" t="s">
        <v>44</v>
      </c>
      <c r="F533" s="92">
        <v>31.2</v>
      </c>
      <c r="G533" s="92">
        <v>28</v>
      </c>
      <c r="H533" s="92">
        <v>30</v>
      </c>
      <c r="I533" s="92">
        <v>32</v>
      </c>
      <c r="J533" s="92">
        <v>33</v>
      </c>
      <c r="K533" s="92">
        <v>35</v>
      </c>
      <c r="L533" s="92">
        <v>37</v>
      </c>
    </row>
    <row r="534" spans="1:12" s="43" customFormat="1" ht="33" hidden="1" customHeight="1" x14ac:dyDescent="0.25">
      <c r="A534" s="418"/>
      <c r="B534" s="539" t="s">
        <v>141</v>
      </c>
      <c r="C534" s="428" t="s">
        <v>102</v>
      </c>
      <c r="D534" s="428" t="s">
        <v>105</v>
      </c>
      <c r="E534" s="19" t="s">
        <v>114</v>
      </c>
      <c r="F534" s="8">
        <v>0</v>
      </c>
      <c r="G534" s="8">
        <v>8</v>
      </c>
      <c r="H534" s="8">
        <v>3</v>
      </c>
      <c r="I534" s="8">
        <v>1</v>
      </c>
      <c r="J534" s="8">
        <v>1</v>
      </c>
      <c r="K534" s="8">
        <v>0</v>
      </c>
      <c r="L534" s="8">
        <v>0</v>
      </c>
    </row>
    <row r="535" spans="1:12" s="43" customFormat="1" ht="33" hidden="1" customHeight="1" x14ac:dyDescent="0.25">
      <c r="A535" s="418"/>
      <c r="B535" s="539"/>
      <c r="C535" s="428"/>
      <c r="D535" s="428"/>
      <c r="E535" s="19" t="s">
        <v>58</v>
      </c>
      <c r="F535" s="8">
        <v>0</v>
      </c>
      <c r="G535" s="8">
        <v>361.1</v>
      </c>
      <c r="H535" s="8">
        <v>56.9</v>
      </c>
      <c r="I535" s="8">
        <v>20.2</v>
      </c>
      <c r="J535" s="8">
        <v>20.2</v>
      </c>
      <c r="K535" s="8">
        <v>0</v>
      </c>
      <c r="L535" s="8">
        <v>0</v>
      </c>
    </row>
    <row r="536" spans="1:12" s="43" customFormat="1" ht="33" hidden="1" customHeight="1" x14ac:dyDescent="0.25">
      <c r="A536" s="418"/>
      <c r="B536" s="539" t="s">
        <v>142</v>
      </c>
      <c r="C536" s="491" t="s">
        <v>102</v>
      </c>
      <c r="D536" s="428" t="s">
        <v>105</v>
      </c>
      <c r="E536" s="19" t="s">
        <v>116</v>
      </c>
      <c r="F536" s="8">
        <v>270</v>
      </c>
      <c r="G536" s="8">
        <v>270</v>
      </c>
      <c r="H536" s="8">
        <v>270</v>
      </c>
      <c r="I536" s="8">
        <v>270</v>
      </c>
      <c r="J536" s="8">
        <v>270</v>
      </c>
      <c r="K536" s="8">
        <v>270</v>
      </c>
      <c r="L536" s="8">
        <v>270</v>
      </c>
    </row>
    <row r="537" spans="1:12" s="43" customFormat="1" ht="33" hidden="1" customHeight="1" x14ac:dyDescent="0.25">
      <c r="A537" s="418"/>
      <c r="B537" s="539"/>
      <c r="C537" s="491"/>
      <c r="D537" s="428"/>
      <c r="E537" s="19" t="s">
        <v>58</v>
      </c>
      <c r="F537" s="92">
        <v>1465.1</v>
      </c>
      <c r="G537" s="92" t="s">
        <v>118</v>
      </c>
      <c r="H537" s="92">
        <v>1554.3</v>
      </c>
      <c r="I537" s="92" t="s">
        <v>119</v>
      </c>
      <c r="J537" s="92" t="s">
        <v>120</v>
      </c>
      <c r="K537" s="92">
        <v>1667.3</v>
      </c>
      <c r="L537" s="92">
        <v>1717.3</v>
      </c>
    </row>
    <row r="538" spans="1:12" ht="69.75" customHeight="1" x14ac:dyDescent="0.25">
      <c r="A538" s="7"/>
      <c r="B538" s="193" t="s">
        <v>540</v>
      </c>
      <c r="C538" s="3" t="s">
        <v>539</v>
      </c>
      <c r="D538" s="3" t="s">
        <v>185</v>
      </c>
      <c r="E538" s="3" t="s">
        <v>1</v>
      </c>
      <c r="F538" s="3">
        <v>93</v>
      </c>
      <c r="G538" s="3">
        <v>94</v>
      </c>
      <c r="H538" s="6">
        <v>95</v>
      </c>
      <c r="I538" s="3">
        <v>97</v>
      </c>
      <c r="J538" s="3">
        <v>98</v>
      </c>
      <c r="K538" s="3">
        <v>98</v>
      </c>
      <c r="L538" s="3">
        <v>98.5</v>
      </c>
    </row>
    <row r="539" spans="1:12" s="59" customFormat="1" ht="19.5" customHeight="1" x14ac:dyDescent="0.25">
      <c r="A539" s="62"/>
      <c r="B539" s="55" t="s">
        <v>720</v>
      </c>
      <c r="C539" s="51"/>
      <c r="D539" s="51"/>
      <c r="E539" s="3" t="s">
        <v>1</v>
      </c>
      <c r="F539" s="122">
        <v>85.21803399852179</v>
      </c>
      <c r="G539" s="122"/>
      <c r="H539" s="122">
        <v>85.3</v>
      </c>
      <c r="I539" s="138">
        <v>85.5</v>
      </c>
      <c r="J539" s="138">
        <v>85.7</v>
      </c>
      <c r="K539" s="138">
        <v>85.9</v>
      </c>
      <c r="L539" s="138">
        <v>90.1</v>
      </c>
    </row>
    <row r="540" spans="1:12" s="61" customFormat="1" ht="51" customHeight="1" x14ac:dyDescent="0.25">
      <c r="A540" s="236"/>
      <c r="B540" s="538" t="s">
        <v>541</v>
      </c>
      <c r="C540" s="538"/>
      <c r="D540" s="538"/>
      <c r="E540" s="538"/>
      <c r="F540" s="538"/>
      <c r="G540" s="538"/>
      <c r="H540" s="538"/>
      <c r="I540" s="538"/>
      <c r="J540" s="538"/>
      <c r="K540" s="538"/>
      <c r="L540" s="538"/>
    </row>
    <row r="541" spans="1:12" s="43" customFormat="1" ht="27.75" hidden="1" customHeight="1" x14ac:dyDescent="0.25">
      <c r="A541" s="420"/>
      <c r="B541" s="428" t="s">
        <v>542</v>
      </c>
      <c r="C541" s="455"/>
      <c r="D541" s="19"/>
      <c r="E541" s="455"/>
      <c r="F541" s="50"/>
      <c r="G541" s="50">
        <v>538.20000000000005</v>
      </c>
      <c r="H541" s="50"/>
      <c r="I541" s="50"/>
      <c r="J541" s="50"/>
      <c r="K541" s="84"/>
      <c r="L541" s="84"/>
    </row>
    <row r="542" spans="1:12" s="43" customFormat="1" ht="27.75" hidden="1" customHeight="1" x14ac:dyDescent="0.25">
      <c r="A542" s="420"/>
      <c r="B542" s="428"/>
      <c r="C542" s="455"/>
      <c r="D542" s="19"/>
      <c r="E542" s="455"/>
      <c r="F542" s="50">
        <v>201</v>
      </c>
      <c r="G542" s="50"/>
      <c r="H542" s="50">
        <v>361.8</v>
      </c>
      <c r="I542" s="50">
        <v>1000</v>
      </c>
      <c r="J542" s="50">
        <v>1391.637469</v>
      </c>
      <c r="K542" s="84"/>
      <c r="L542" s="84"/>
    </row>
    <row r="543" spans="1:12" ht="75" hidden="1" x14ac:dyDescent="0.25">
      <c r="A543" s="7"/>
      <c r="B543" s="183" t="s">
        <v>77</v>
      </c>
      <c r="C543" s="3" t="s">
        <v>13</v>
      </c>
      <c r="D543" s="3" t="s">
        <v>14</v>
      </c>
      <c r="E543" s="3" t="s">
        <v>58</v>
      </c>
      <c r="F543" s="6">
        <v>9705.1</v>
      </c>
      <c r="G543" s="6">
        <v>9324.4</v>
      </c>
      <c r="H543" s="6">
        <v>9751.4</v>
      </c>
      <c r="I543" s="6">
        <v>17751.400000000001</v>
      </c>
      <c r="J543" s="6">
        <v>22751.4</v>
      </c>
      <c r="K543" s="6">
        <v>22751.4</v>
      </c>
      <c r="L543" s="6">
        <v>22751.4</v>
      </c>
    </row>
    <row r="544" spans="1:12" ht="75" hidden="1" x14ac:dyDescent="0.25">
      <c r="A544" s="7"/>
      <c r="B544" s="183" t="s">
        <v>80</v>
      </c>
      <c r="C544" s="3" t="s">
        <v>13</v>
      </c>
      <c r="D544" s="3" t="s">
        <v>14</v>
      </c>
      <c r="E544" s="3" t="s">
        <v>58</v>
      </c>
      <c r="F544" s="6">
        <v>201</v>
      </c>
      <c r="G544" s="6">
        <v>1277.3</v>
      </c>
      <c r="H544" s="6">
        <v>2000</v>
      </c>
      <c r="I544" s="6">
        <v>10000</v>
      </c>
      <c r="J544" s="6">
        <v>15000</v>
      </c>
      <c r="K544" s="6">
        <v>15000</v>
      </c>
      <c r="L544" s="6">
        <v>20000</v>
      </c>
    </row>
    <row r="545" spans="1:12" ht="75" hidden="1" x14ac:dyDescent="0.25">
      <c r="A545" s="7"/>
      <c r="B545" s="183" t="s">
        <v>81</v>
      </c>
      <c r="C545" s="3" t="s">
        <v>13</v>
      </c>
      <c r="D545" s="3" t="s">
        <v>14</v>
      </c>
      <c r="E545" s="3" t="s">
        <v>58</v>
      </c>
      <c r="F545" s="6">
        <v>9504.1</v>
      </c>
      <c r="G545" s="6">
        <v>8047.1</v>
      </c>
      <c r="H545" s="6">
        <v>7751.4</v>
      </c>
      <c r="I545" s="6">
        <v>7751.4</v>
      </c>
      <c r="J545" s="6">
        <v>7751.4</v>
      </c>
      <c r="K545" s="6">
        <v>7751.4</v>
      </c>
      <c r="L545" s="6">
        <v>7751.4</v>
      </c>
    </row>
    <row r="546" spans="1:12" ht="79.5" customHeight="1" x14ac:dyDescent="0.25">
      <c r="A546" s="7"/>
      <c r="B546" s="375" t="s">
        <v>815</v>
      </c>
      <c r="C546" s="376" t="s">
        <v>543</v>
      </c>
      <c r="D546" s="12" t="s">
        <v>208</v>
      </c>
      <c r="E546" s="12" t="s">
        <v>15</v>
      </c>
      <c r="F546" s="3"/>
      <c r="G546" s="3">
        <v>23</v>
      </c>
      <c r="H546" s="6">
        <v>23.2</v>
      </c>
      <c r="I546" s="3">
        <v>23.4</v>
      </c>
      <c r="J546" s="3">
        <v>23.6</v>
      </c>
      <c r="K546" s="3">
        <v>23.8</v>
      </c>
      <c r="L546" s="3">
        <v>24</v>
      </c>
    </row>
    <row r="547" spans="1:12" s="61" customFormat="1" ht="15" customHeight="1" x14ac:dyDescent="0.25">
      <c r="A547" s="236"/>
      <c r="B547" s="433" t="s">
        <v>544</v>
      </c>
      <c r="C547" s="433"/>
      <c r="D547" s="433"/>
      <c r="E547" s="433"/>
      <c r="F547" s="433"/>
      <c r="G547" s="433"/>
      <c r="H547" s="433"/>
      <c r="I547" s="433"/>
      <c r="J547" s="433"/>
      <c r="K547" s="433"/>
      <c r="L547" s="433"/>
    </row>
    <row r="548" spans="1:12" ht="26.25" hidden="1" customHeight="1" x14ac:dyDescent="0.25">
      <c r="A548" s="421"/>
      <c r="B548" s="497" t="s">
        <v>816</v>
      </c>
      <c r="C548" s="404" t="s">
        <v>543</v>
      </c>
      <c r="D548" s="404" t="s">
        <v>185</v>
      </c>
      <c r="E548" s="3" t="s">
        <v>130</v>
      </c>
      <c r="F548" s="6"/>
      <c r="G548" s="6"/>
      <c r="H548" s="6">
        <v>1555</v>
      </c>
      <c r="I548" s="6">
        <v>1764</v>
      </c>
      <c r="J548" s="6">
        <v>2420</v>
      </c>
      <c r="K548" s="6"/>
      <c r="L548" s="6"/>
    </row>
    <row r="549" spans="1:12" ht="54" hidden="1" customHeight="1" x14ac:dyDescent="0.25">
      <c r="A549" s="421"/>
      <c r="B549" s="497"/>
      <c r="C549" s="404"/>
      <c r="D549" s="404"/>
      <c r="E549" s="3" t="s">
        <v>44</v>
      </c>
      <c r="F549" s="6"/>
      <c r="G549" s="6"/>
      <c r="H549" s="6">
        <v>420</v>
      </c>
      <c r="I549" s="6">
        <v>494</v>
      </c>
      <c r="J549" s="6">
        <v>702</v>
      </c>
      <c r="K549" s="6"/>
      <c r="L549" s="6"/>
    </row>
    <row r="550" spans="1:12" s="49" customFormat="1" ht="17.25" customHeight="1" x14ac:dyDescent="0.25">
      <c r="A550" s="18"/>
      <c r="B550" s="54" t="s">
        <v>176</v>
      </c>
      <c r="C550" s="54"/>
      <c r="D550" s="54"/>
      <c r="E550" s="54"/>
      <c r="F550" s="107">
        <f>F551+F552+F553</f>
        <v>201</v>
      </c>
      <c r="G550" s="107">
        <f t="shared" ref="G550:L550" si="33">G551+G552+G553</f>
        <v>538.20000000000005</v>
      </c>
      <c r="H550" s="107">
        <f t="shared" si="33"/>
        <v>781.8</v>
      </c>
      <c r="I550" s="107">
        <f t="shared" si="33"/>
        <v>1494</v>
      </c>
      <c r="J550" s="107">
        <f t="shared" si="33"/>
        <v>2093.6374690000002</v>
      </c>
      <c r="K550" s="107">
        <f t="shared" si="33"/>
        <v>0</v>
      </c>
      <c r="L550" s="107">
        <f t="shared" si="33"/>
        <v>0</v>
      </c>
    </row>
    <row r="551" spans="1:12" s="49" customFormat="1" ht="17.25" hidden="1" customHeight="1" x14ac:dyDescent="0.25">
      <c r="A551" s="18"/>
      <c r="B551" s="54" t="s">
        <v>37</v>
      </c>
      <c r="C551" s="54"/>
      <c r="D551" s="54"/>
      <c r="E551" s="54"/>
      <c r="F551" s="107">
        <f t="shared" ref="F551:L551" si="34">F541</f>
        <v>0</v>
      </c>
      <c r="G551" s="107">
        <f t="shared" si="34"/>
        <v>538.20000000000005</v>
      </c>
      <c r="H551" s="107">
        <f t="shared" si="34"/>
        <v>0</v>
      </c>
      <c r="I551" s="107">
        <f t="shared" si="34"/>
        <v>0</v>
      </c>
      <c r="J551" s="107">
        <f t="shared" si="34"/>
        <v>0</v>
      </c>
      <c r="K551" s="107">
        <f t="shared" si="34"/>
        <v>0</v>
      </c>
      <c r="L551" s="107">
        <f t="shared" si="34"/>
        <v>0</v>
      </c>
    </row>
    <row r="552" spans="1:12" s="49" customFormat="1" ht="17.25" hidden="1" customHeight="1" x14ac:dyDescent="0.25">
      <c r="A552" s="18"/>
      <c r="B552" s="54" t="s">
        <v>175</v>
      </c>
      <c r="C552" s="54"/>
      <c r="D552" s="54"/>
      <c r="E552" s="54"/>
      <c r="F552" s="107">
        <f t="shared" ref="F552:L552" si="35">F549+F542</f>
        <v>201</v>
      </c>
      <c r="G552" s="107">
        <f t="shared" si="35"/>
        <v>0</v>
      </c>
      <c r="H552" s="107">
        <f t="shared" si="35"/>
        <v>781.8</v>
      </c>
      <c r="I552" s="107">
        <f t="shared" si="35"/>
        <v>1494</v>
      </c>
      <c r="J552" s="107">
        <f t="shared" si="35"/>
        <v>2093.6374690000002</v>
      </c>
      <c r="K552" s="107">
        <f t="shared" si="35"/>
        <v>0</v>
      </c>
      <c r="L552" s="107">
        <f t="shared" si="35"/>
        <v>0</v>
      </c>
    </row>
    <row r="553" spans="1:12" s="49" customFormat="1" ht="17.25" hidden="1" customHeight="1" x14ac:dyDescent="0.25">
      <c r="A553" s="18"/>
      <c r="B553" s="54" t="s">
        <v>732</v>
      </c>
      <c r="C553" s="54"/>
      <c r="D553" s="54"/>
      <c r="E553" s="54"/>
      <c r="F553" s="107"/>
      <c r="G553" s="107"/>
      <c r="H553" s="107"/>
      <c r="I553" s="107"/>
      <c r="J553" s="107"/>
      <c r="K553" s="107"/>
      <c r="L553" s="107"/>
    </row>
    <row r="554" spans="1:12" s="14" customFormat="1" ht="15" customHeight="1" x14ac:dyDescent="0.25">
      <c r="A554" s="349"/>
      <c r="B554" s="537" t="s">
        <v>545</v>
      </c>
      <c r="C554" s="537"/>
      <c r="D554" s="537"/>
      <c r="E554" s="537"/>
      <c r="F554" s="537"/>
      <c r="G554" s="537"/>
      <c r="H554" s="537"/>
      <c r="I554" s="537"/>
      <c r="J554" s="537"/>
      <c r="K554" s="537"/>
      <c r="L554" s="537"/>
    </row>
    <row r="555" spans="1:12" s="61" customFormat="1" ht="15" customHeight="1" x14ac:dyDescent="0.25">
      <c r="A555" s="347" t="s">
        <v>39</v>
      </c>
      <c r="B555" s="433" t="s">
        <v>546</v>
      </c>
      <c r="C555" s="433"/>
      <c r="D555" s="433"/>
      <c r="E555" s="433"/>
      <c r="F555" s="433"/>
      <c r="G555" s="433"/>
      <c r="H555" s="433"/>
      <c r="I555" s="433"/>
      <c r="J555" s="433"/>
      <c r="K555" s="433"/>
      <c r="L555" s="433"/>
    </row>
    <row r="556" spans="1:12" s="61" customFormat="1" ht="15" customHeight="1" x14ac:dyDescent="0.25">
      <c r="A556" s="236"/>
      <c r="B556" s="433" t="s">
        <v>547</v>
      </c>
      <c r="C556" s="433"/>
      <c r="D556" s="433"/>
      <c r="E556" s="433"/>
      <c r="F556" s="433"/>
      <c r="G556" s="433"/>
      <c r="H556" s="433"/>
      <c r="I556" s="433"/>
      <c r="J556" s="433"/>
      <c r="K556" s="433"/>
      <c r="L556" s="433"/>
    </row>
    <row r="557" spans="1:12" ht="45.75" customHeight="1" x14ac:dyDescent="0.25">
      <c r="A557" s="7"/>
      <c r="B557" s="375" t="s">
        <v>826</v>
      </c>
      <c r="C557" s="12" t="s">
        <v>530</v>
      </c>
      <c r="D557" s="12" t="s">
        <v>549</v>
      </c>
      <c r="E557" s="12" t="s">
        <v>548</v>
      </c>
      <c r="F557" s="3"/>
      <c r="G557" s="3">
        <v>260</v>
      </c>
      <c r="H557" s="6">
        <v>265</v>
      </c>
      <c r="I557" s="3">
        <v>270</v>
      </c>
      <c r="J557" s="3">
        <v>275</v>
      </c>
      <c r="K557" s="3">
        <v>280</v>
      </c>
      <c r="L557" s="3">
        <v>285</v>
      </c>
    </row>
    <row r="558" spans="1:12" s="61" customFormat="1" ht="18.75" customHeight="1" x14ac:dyDescent="0.25">
      <c r="A558" s="195" t="s">
        <v>40</v>
      </c>
      <c r="B558" s="433" t="s">
        <v>551</v>
      </c>
      <c r="C558" s="433"/>
      <c r="D558" s="433"/>
      <c r="E558" s="433"/>
      <c r="F558" s="433"/>
      <c r="G558" s="433"/>
      <c r="H558" s="433"/>
      <c r="I558" s="433"/>
      <c r="J558" s="433"/>
      <c r="K558" s="433"/>
      <c r="L558" s="433"/>
    </row>
    <row r="559" spans="1:12" ht="51" customHeight="1" x14ac:dyDescent="0.25">
      <c r="A559" s="7"/>
      <c r="B559" s="375" t="s">
        <v>552</v>
      </c>
      <c r="C559" s="12" t="s">
        <v>530</v>
      </c>
      <c r="D559" s="12" t="s">
        <v>550</v>
      </c>
      <c r="E559" s="12" t="s">
        <v>1</v>
      </c>
      <c r="F559" s="85">
        <v>2.5499999999999998</v>
      </c>
      <c r="G559" s="85">
        <v>54.05</v>
      </c>
      <c r="H559" s="85">
        <v>54.05</v>
      </c>
      <c r="I559" s="85">
        <v>54.85</v>
      </c>
      <c r="J559" s="85">
        <v>55.7</v>
      </c>
      <c r="K559" s="85">
        <v>56.55</v>
      </c>
      <c r="L559" s="85">
        <v>57.4</v>
      </c>
    </row>
    <row r="560" spans="1:12" s="59" customFormat="1" ht="21.75" customHeight="1" x14ac:dyDescent="0.25">
      <c r="A560" s="62"/>
      <c r="B560" s="55" t="s">
        <v>187</v>
      </c>
      <c r="C560" s="51"/>
      <c r="D560" s="51"/>
      <c r="E560" s="51" t="s">
        <v>236</v>
      </c>
      <c r="F560" s="122" t="s">
        <v>33</v>
      </c>
      <c r="G560" s="122"/>
      <c r="H560" s="122" t="s">
        <v>33</v>
      </c>
      <c r="I560" s="138" t="s">
        <v>33</v>
      </c>
      <c r="J560" s="138" t="s">
        <v>33</v>
      </c>
      <c r="K560" s="138">
        <v>14</v>
      </c>
      <c r="L560" s="138">
        <v>13</v>
      </c>
    </row>
    <row r="561" spans="1:12" s="33" customFormat="1" ht="45" hidden="1" customHeight="1" x14ac:dyDescent="0.25">
      <c r="A561" s="18"/>
      <c r="B561" s="389" t="s">
        <v>593</v>
      </c>
      <c r="C561" s="12" t="s">
        <v>530</v>
      </c>
      <c r="D561" s="3" t="s">
        <v>185</v>
      </c>
      <c r="E561" s="19" t="s">
        <v>35</v>
      </c>
      <c r="F561" s="114">
        <v>5.0999999999999996</v>
      </c>
      <c r="G561" s="114">
        <v>8.1</v>
      </c>
      <c r="H561" s="114">
        <v>8.1</v>
      </c>
      <c r="I561" s="114">
        <v>9.6999999999999993</v>
      </c>
      <c r="J561" s="114">
        <v>11.4</v>
      </c>
      <c r="K561" s="114">
        <v>13.1</v>
      </c>
      <c r="L561" s="114">
        <v>14.8</v>
      </c>
    </row>
    <row r="562" spans="1:12" s="33" customFormat="1" ht="21" hidden="1" customHeight="1" x14ac:dyDescent="0.25">
      <c r="A562" s="416"/>
      <c r="B562" s="510" t="s">
        <v>554</v>
      </c>
      <c r="C562" s="420" t="s">
        <v>555</v>
      </c>
      <c r="D562" s="404" t="s">
        <v>185</v>
      </c>
      <c r="E562" s="8" t="s">
        <v>236</v>
      </c>
      <c r="F562" s="18"/>
      <c r="G562" s="8">
        <v>1</v>
      </c>
      <c r="H562" s="8"/>
      <c r="I562" s="92"/>
      <c r="J562" s="8"/>
      <c r="K562" s="8"/>
      <c r="L562" s="8"/>
    </row>
    <row r="563" spans="1:12" s="33" customFormat="1" ht="24.75" hidden="1" customHeight="1" x14ac:dyDescent="0.25">
      <c r="A563" s="416"/>
      <c r="B563" s="510"/>
      <c r="C563" s="420"/>
      <c r="D563" s="404"/>
      <c r="E563" s="8" t="s">
        <v>188</v>
      </c>
      <c r="F563" s="114"/>
      <c r="G563" s="114">
        <v>1.8</v>
      </c>
      <c r="H563" s="114"/>
      <c r="I563" s="8"/>
      <c r="J563" s="8"/>
      <c r="K563" s="8"/>
      <c r="L563" s="114"/>
    </row>
    <row r="564" spans="1:12" s="49" customFormat="1" ht="17.25" customHeight="1" x14ac:dyDescent="0.25">
      <c r="A564" s="18"/>
      <c r="B564" s="54" t="s">
        <v>176</v>
      </c>
      <c r="C564" s="54"/>
      <c r="D564" s="54"/>
      <c r="E564" s="54"/>
      <c r="F564" s="107">
        <f>F565+F566+F567</f>
        <v>0</v>
      </c>
      <c r="G564" s="107">
        <f t="shared" ref="G564:L564" si="36">G565+G566+G567</f>
        <v>1.8</v>
      </c>
      <c r="H564" s="107">
        <f t="shared" si="36"/>
        <v>0</v>
      </c>
      <c r="I564" s="107">
        <f t="shared" si="36"/>
        <v>0</v>
      </c>
      <c r="J564" s="107">
        <f t="shared" si="36"/>
        <v>0</v>
      </c>
      <c r="K564" s="107">
        <f t="shared" si="36"/>
        <v>0</v>
      </c>
      <c r="L564" s="107">
        <f t="shared" si="36"/>
        <v>0</v>
      </c>
    </row>
    <row r="565" spans="1:12" s="49" customFormat="1" ht="17.25" hidden="1" customHeight="1" x14ac:dyDescent="0.25">
      <c r="A565" s="18"/>
      <c r="B565" s="54" t="s">
        <v>37</v>
      </c>
      <c r="C565" s="54"/>
      <c r="D565" s="54"/>
      <c r="E565" s="54"/>
      <c r="F565" s="107"/>
      <c r="G565" s="107"/>
      <c r="H565" s="107"/>
      <c r="I565" s="107"/>
      <c r="J565" s="107"/>
      <c r="K565" s="107"/>
      <c r="L565" s="107"/>
    </row>
    <row r="566" spans="1:12" s="49" customFormat="1" ht="17.25" hidden="1" customHeight="1" x14ac:dyDescent="0.25">
      <c r="A566" s="18"/>
      <c r="B566" s="54" t="s">
        <v>175</v>
      </c>
      <c r="C566" s="54"/>
      <c r="D566" s="54"/>
      <c r="E566" s="54"/>
      <c r="F566" s="107">
        <f>F563</f>
        <v>0</v>
      </c>
      <c r="G566" s="107">
        <f t="shared" ref="G566:L566" si="37">G563</f>
        <v>1.8</v>
      </c>
      <c r="H566" s="107">
        <f t="shared" si="37"/>
        <v>0</v>
      </c>
      <c r="I566" s="107">
        <f t="shared" si="37"/>
        <v>0</v>
      </c>
      <c r="J566" s="107">
        <f t="shared" si="37"/>
        <v>0</v>
      </c>
      <c r="K566" s="107">
        <f t="shared" si="37"/>
        <v>0</v>
      </c>
      <c r="L566" s="107">
        <f t="shared" si="37"/>
        <v>0</v>
      </c>
    </row>
    <row r="567" spans="1:12" s="49" customFormat="1" ht="17.25" hidden="1" customHeight="1" x14ac:dyDescent="0.25">
      <c r="A567" s="18"/>
      <c r="B567" s="54" t="s">
        <v>732</v>
      </c>
      <c r="C567" s="54"/>
      <c r="D567" s="54"/>
      <c r="E567" s="54"/>
      <c r="F567" s="107"/>
      <c r="G567" s="107"/>
      <c r="H567" s="107"/>
      <c r="I567" s="107"/>
      <c r="J567" s="107"/>
      <c r="K567" s="107"/>
      <c r="L567" s="107"/>
    </row>
    <row r="568" spans="1:12" s="61" customFormat="1" ht="15" customHeight="1" x14ac:dyDescent="0.25">
      <c r="A568" s="195" t="s">
        <v>41</v>
      </c>
      <c r="B568" s="433" t="s">
        <v>557</v>
      </c>
      <c r="C568" s="433"/>
      <c r="D568" s="433"/>
      <c r="E568" s="433"/>
      <c r="F568" s="433"/>
      <c r="G568" s="433"/>
      <c r="H568" s="433"/>
      <c r="I568" s="433"/>
      <c r="J568" s="433"/>
      <c r="K568" s="433"/>
      <c r="L568" s="433"/>
    </row>
    <row r="569" spans="1:12" s="61" customFormat="1" ht="15" customHeight="1" x14ac:dyDescent="0.25">
      <c r="A569" s="236"/>
      <c r="B569" s="433" t="s">
        <v>558</v>
      </c>
      <c r="C569" s="433"/>
      <c r="D569" s="433"/>
      <c r="E569" s="433"/>
      <c r="F569" s="433"/>
      <c r="G569" s="433"/>
      <c r="H569" s="433"/>
      <c r="I569" s="433"/>
      <c r="J569" s="433"/>
      <c r="K569" s="433"/>
      <c r="L569" s="433"/>
    </row>
    <row r="570" spans="1:12" ht="44.25" customHeight="1" x14ac:dyDescent="0.25">
      <c r="A570" s="7"/>
      <c r="B570" s="193" t="s">
        <v>821</v>
      </c>
      <c r="C570" s="3" t="s">
        <v>313</v>
      </c>
      <c r="D570" s="3" t="s">
        <v>185</v>
      </c>
      <c r="E570" s="3" t="s">
        <v>1</v>
      </c>
      <c r="F570" s="85">
        <v>64</v>
      </c>
      <c r="G570" s="85">
        <v>64.5</v>
      </c>
      <c r="H570" s="6">
        <v>65</v>
      </c>
      <c r="I570" s="85">
        <v>65.5</v>
      </c>
      <c r="J570" s="85">
        <v>66</v>
      </c>
      <c r="K570" s="85">
        <v>66.5</v>
      </c>
      <c r="L570" s="85">
        <v>67</v>
      </c>
    </row>
    <row r="571" spans="1:12" s="11" customFormat="1" ht="93" hidden="1" customHeight="1" x14ac:dyDescent="0.25">
      <c r="A571" s="18"/>
      <c r="B571" s="183" t="s">
        <v>560</v>
      </c>
      <c r="C571" s="8" t="s">
        <v>559</v>
      </c>
      <c r="D571" s="3" t="s">
        <v>185</v>
      </c>
      <c r="E571" s="8" t="s">
        <v>259</v>
      </c>
      <c r="F571" s="10">
        <v>3</v>
      </c>
      <c r="G571" s="10">
        <v>5</v>
      </c>
      <c r="H571" s="83">
        <v>5</v>
      </c>
      <c r="I571" s="10">
        <v>5</v>
      </c>
      <c r="J571" s="10">
        <v>5</v>
      </c>
      <c r="K571" s="10">
        <v>5</v>
      </c>
      <c r="L571" s="10">
        <v>5</v>
      </c>
    </row>
    <row r="572" spans="1:12" s="61" customFormat="1" ht="16.5" customHeight="1" x14ac:dyDescent="0.25">
      <c r="A572" s="195" t="s">
        <v>62</v>
      </c>
      <c r="B572" s="496" t="s">
        <v>561</v>
      </c>
      <c r="C572" s="496"/>
      <c r="D572" s="496"/>
      <c r="E572" s="496"/>
      <c r="F572" s="496"/>
      <c r="G572" s="496"/>
      <c r="H572" s="496"/>
      <c r="I572" s="496"/>
      <c r="J572" s="496"/>
      <c r="K572" s="496"/>
      <c r="L572" s="496"/>
    </row>
    <row r="573" spans="1:12" s="61" customFormat="1" ht="16.5" customHeight="1" x14ac:dyDescent="0.25">
      <c r="A573" s="348"/>
      <c r="B573" s="496" t="s">
        <v>562</v>
      </c>
      <c r="C573" s="496"/>
      <c r="D573" s="496"/>
      <c r="E573" s="496"/>
      <c r="F573" s="496"/>
      <c r="G573" s="496"/>
      <c r="H573" s="496"/>
      <c r="I573" s="496"/>
      <c r="J573" s="496"/>
      <c r="K573" s="496"/>
      <c r="L573" s="496"/>
    </row>
    <row r="574" spans="1:12" s="14" customFormat="1" ht="15" hidden="1" customHeight="1" x14ac:dyDescent="0.25">
      <c r="A574" s="521" t="s">
        <v>182</v>
      </c>
      <c r="B574" s="521"/>
      <c r="C574" s="521"/>
      <c r="D574" s="521"/>
      <c r="E574" s="521"/>
      <c r="F574" s="521"/>
      <c r="G574" s="521"/>
      <c r="H574" s="521"/>
      <c r="I574" s="521"/>
      <c r="J574" s="521"/>
      <c r="K574" s="521"/>
      <c r="L574" s="521"/>
    </row>
    <row r="575" spans="1:12" s="43" customFormat="1" ht="24" hidden="1" customHeight="1" x14ac:dyDescent="0.25">
      <c r="A575" s="412"/>
      <c r="B575" s="536" t="s">
        <v>564</v>
      </c>
      <c r="C575" s="455" t="s">
        <v>563</v>
      </c>
      <c r="D575" s="455" t="s">
        <v>185</v>
      </c>
      <c r="E575" s="19" t="s">
        <v>236</v>
      </c>
      <c r="F575" s="41"/>
      <c r="G575" s="84"/>
      <c r="H575" s="41"/>
      <c r="I575" s="179">
        <v>1</v>
      </c>
      <c r="J575" s="41"/>
      <c r="K575" s="180"/>
      <c r="L575" s="180"/>
    </row>
    <row r="576" spans="1:12" s="43" customFormat="1" ht="21.75" hidden="1" customHeight="1" x14ac:dyDescent="0.25">
      <c r="A576" s="412"/>
      <c r="B576" s="536"/>
      <c r="C576" s="455"/>
      <c r="D576" s="455"/>
      <c r="E576" s="19" t="s">
        <v>166</v>
      </c>
      <c r="F576" s="84"/>
      <c r="G576" s="84"/>
      <c r="H576" s="41">
        <v>11.5</v>
      </c>
      <c r="I576" s="41">
        <v>101</v>
      </c>
      <c r="J576" s="41"/>
      <c r="K576" s="180"/>
      <c r="L576" s="180"/>
    </row>
    <row r="577" spans="1:12" s="49" customFormat="1" ht="17.25" customHeight="1" x14ac:dyDescent="0.25">
      <c r="A577" s="18"/>
      <c r="B577" s="226" t="s">
        <v>176</v>
      </c>
      <c r="C577" s="226"/>
      <c r="D577" s="226"/>
      <c r="E577" s="226"/>
      <c r="F577" s="107">
        <f>F578+F579+F580</f>
        <v>0</v>
      </c>
      <c r="G577" s="107">
        <f t="shared" ref="G577:L577" si="38">G578+G579+G580</f>
        <v>0</v>
      </c>
      <c r="H577" s="107">
        <f t="shared" si="38"/>
        <v>11.5</v>
      </c>
      <c r="I577" s="107">
        <f t="shared" si="38"/>
        <v>101</v>
      </c>
      <c r="J577" s="107">
        <f t="shared" si="38"/>
        <v>0</v>
      </c>
      <c r="K577" s="107">
        <f t="shared" si="38"/>
        <v>0</v>
      </c>
      <c r="L577" s="107">
        <f t="shared" si="38"/>
        <v>0</v>
      </c>
    </row>
    <row r="578" spans="1:12" s="49" customFormat="1" ht="17.25" hidden="1" customHeight="1" x14ac:dyDescent="0.25">
      <c r="A578" s="18"/>
      <c r="B578" s="226" t="s">
        <v>37</v>
      </c>
      <c r="C578" s="226"/>
      <c r="D578" s="226"/>
      <c r="E578" s="226"/>
      <c r="F578" s="107"/>
      <c r="G578" s="107"/>
      <c r="H578" s="107"/>
      <c r="I578" s="107"/>
      <c r="J578" s="107"/>
      <c r="K578" s="107"/>
      <c r="L578" s="107"/>
    </row>
    <row r="579" spans="1:12" s="49" customFormat="1" ht="17.25" hidden="1" customHeight="1" x14ac:dyDescent="0.25">
      <c r="A579" s="18"/>
      <c r="B579" s="226" t="s">
        <v>175</v>
      </c>
      <c r="C579" s="226"/>
      <c r="D579" s="226"/>
      <c r="E579" s="226"/>
      <c r="F579" s="107">
        <f>F576</f>
        <v>0</v>
      </c>
      <c r="G579" s="107">
        <f t="shared" ref="G579:L579" si="39">G576</f>
        <v>0</v>
      </c>
      <c r="H579" s="107">
        <f t="shared" si="39"/>
        <v>11.5</v>
      </c>
      <c r="I579" s="107">
        <f t="shared" si="39"/>
        <v>101</v>
      </c>
      <c r="J579" s="107">
        <f t="shared" si="39"/>
        <v>0</v>
      </c>
      <c r="K579" s="107">
        <f t="shared" si="39"/>
        <v>0</v>
      </c>
      <c r="L579" s="107">
        <f t="shared" si="39"/>
        <v>0</v>
      </c>
    </row>
    <row r="580" spans="1:12" s="49" customFormat="1" ht="17.25" hidden="1" customHeight="1" x14ac:dyDescent="0.25">
      <c r="A580" s="18"/>
      <c r="B580" s="226" t="s">
        <v>732</v>
      </c>
      <c r="C580" s="226"/>
      <c r="D580" s="226"/>
      <c r="E580" s="226"/>
      <c r="F580" s="107"/>
      <c r="G580" s="107"/>
      <c r="H580" s="107"/>
      <c r="I580" s="107"/>
      <c r="J580" s="107"/>
      <c r="K580" s="107"/>
      <c r="L580" s="107"/>
    </row>
    <row r="581" spans="1:12" s="61" customFormat="1" ht="15" customHeight="1" x14ac:dyDescent="0.25">
      <c r="A581" s="197" t="s">
        <v>131</v>
      </c>
      <c r="B581" s="496" t="s">
        <v>566</v>
      </c>
      <c r="C581" s="496"/>
      <c r="D581" s="496"/>
      <c r="E581" s="496"/>
      <c r="F581" s="496"/>
      <c r="G581" s="496"/>
      <c r="H581" s="496"/>
      <c r="I581" s="496"/>
      <c r="J581" s="496"/>
      <c r="K581" s="496"/>
      <c r="L581" s="496"/>
    </row>
    <row r="582" spans="1:12" s="61" customFormat="1" ht="15" customHeight="1" x14ac:dyDescent="0.25">
      <c r="A582" s="197"/>
      <c r="B582" s="496" t="s">
        <v>567</v>
      </c>
      <c r="C582" s="496"/>
      <c r="D582" s="496"/>
      <c r="E582" s="496"/>
      <c r="F582" s="496"/>
      <c r="G582" s="496"/>
      <c r="H582" s="496"/>
      <c r="I582" s="496"/>
      <c r="J582" s="496"/>
      <c r="K582" s="496"/>
      <c r="L582" s="496"/>
    </row>
    <row r="583" spans="1:12" ht="30.75" hidden="1" customHeight="1" x14ac:dyDescent="0.25">
      <c r="A583" s="421"/>
      <c r="B583" s="428" t="s">
        <v>568</v>
      </c>
      <c r="C583" s="523" t="s">
        <v>578</v>
      </c>
      <c r="D583" s="523" t="s">
        <v>205</v>
      </c>
      <c r="E583" s="19" t="s">
        <v>236</v>
      </c>
      <c r="F583" s="3"/>
      <c r="G583" s="3">
        <v>5</v>
      </c>
      <c r="H583" s="98"/>
      <c r="I583" s="3">
        <v>2</v>
      </c>
      <c r="J583" s="3"/>
      <c r="K583" s="3"/>
      <c r="L583" s="3"/>
    </row>
    <row r="584" spans="1:12" ht="32.25" hidden="1" customHeight="1" x14ac:dyDescent="0.25">
      <c r="A584" s="421"/>
      <c r="B584" s="428"/>
      <c r="C584" s="523"/>
      <c r="D584" s="523"/>
      <c r="E584" s="19" t="s">
        <v>166</v>
      </c>
      <c r="F584" s="6"/>
      <c r="G584" s="6">
        <f>G585+G586+G587+G588+G589+G590+G591</f>
        <v>94.399999999999991</v>
      </c>
      <c r="H584" s="6">
        <f t="shared" ref="H584:L584" si="40">H585+H586+H587+H588+H589+H590+H591</f>
        <v>69.7</v>
      </c>
      <c r="I584" s="6">
        <f t="shared" si="40"/>
        <v>49</v>
      </c>
      <c r="J584" s="6">
        <f t="shared" si="40"/>
        <v>49</v>
      </c>
      <c r="K584" s="6">
        <f t="shared" si="40"/>
        <v>0</v>
      </c>
      <c r="L584" s="6">
        <f t="shared" si="40"/>
        <v>0</v>
      </c>
    </row>
    <row r="585" spans="1:12" s="11" customFormat="1" hidden="1" x14ac:dyDescent="0.25">
      <c r="A585" s="194"/>
      <c r="B585" s="184" t="s">
        <v>569</v>
      </c>
      <c r="C585" s="10"/>
      <c r="D585" s="10"/>
      <c r="E585" s="10"/>
      <c r="F585" s="50"/>
      <c r="G585" s="50">
        <v>27.6</v>
      </c>
      <c r="H585" s="50"/>
      <c r="I585" s="50"/>
      <c r="J585" s="50"/>
      <c r="K585" s="50"/>
      <c r="L585" s="50"/>
    </row>
    <row r="586" spans="1:12" s="11" customFormat="1" hidden="1" x14ac:dyDescent="0.25">
      <c r="A586" s="194"/>
      <c r="B586" s="184" t="s">
        <v>570</v>
      </c>
      <c r="C586" s="10"/>
      <c r="D586" s="10"/>
      <c r="E586" s="10"/>
      <c r="F586" s="50"/>
      <c r="G586" s="50">
        <v>28.1</v>
      </c>
      <c r="H586" s="50"/>
      <c r="I586" s="50"/>
      <c r="J586" s="50"/>
      <c r="K586" s="50"/>
      <c r="L586" s="50"/>
    </row>
    <row r="587" spans="1:12" s="11" customFormat="1" hidden="1" x14ac:dyDescent="0.25">
      <c r="A587" s="194"/>
      <c r="B587" s="184" t="s">
        <v>571</v>
      </c>
      <c r="C587" s="10"/>
      <c r="D587" s="10"/>
      <c r="E587" s="10"/>
      <c r="F587" s="50"/>
      <c r="G587" s="50">
        <v>26.9</v>
      </c>
      <c r="H587" s="50"/>
      <c r="I587" s="50"/>
      <c r="J587" s="50"/>
      <c r="K587" s="50"/>
      <c r="L587" s="50"/>
    </row>
    <row r="588" spans="1:12" s="11" customFormat="1" hidden="1" x14ac:dyDescent="0.25">
      <c r="A588" s="194"/>
      <c r="B588" s="184" t="s">
        <v>572</v>
      </c>
      <c r="C588" s="10"/>
      <c r="D588" s="10"/>
      <c r="E588" s="10"/>
      <c r="F588" s="50"/>
      <c r="G588" s="50">
        <v>4.0999999999999996</v>
      </c>
      <c r="H588" s="50">
        <v>24.5</v>
      </c>
      <c r="I588" s="50"/>
      <c r="J588" s="50"/>
      <c r="K588" s="50"/>
      <c r="L588" s="50"/>
    </row>
    <row r="589" spans="1:12" s="11" customFormat="1" hidden="1" x14ac:dyDescent="0.25">
      <c r="A589" s="194"/>
      <c r="B589" s="184" t="s">
        <v>573</v>
      </c>
      <c r="C589" s="10"/>
      <c r="D589" s="10"/>
      <c r="E589" s="10"/>
      <c r="F589" s="50"/>
      <c r="G589" s="50">
        <v>7.7</v>
      </c>
      <c r="H589" s="50">
        <v>45.2</v>
      </c>
      <c r="I589" s="50"/>
      <c r="J589" s="50"/>
      <c r="K589" s="50"/>
      <c r="L589" s="50"/>
    </row>
    <row r="590" spans="1:12" s="11" customFormat="1" hidden="1" x14ac:dyDescent="0.25">
      <c r="A590" s="194"/>
      <c r="B590" s="184" t="s">
        <v>574</v>
      </c>
      <c r="C590" s="10"/>
      <c r="D590" s="10"/>
      <c r="E590" s="10"/>
      <c r="F590" s="50"/>
      <c r="G590" s="50"/>
      <c r="H590" s="50"/>
      <c r="I590" s="50">
        <v>49</v>
      </c>
      <c r="J590" s="50"/>
      <c r="K590" s="50"/>
      <c r="L590" s="50"/>
    </row>
    <row r="591" spans="1:12" s="11" customFormat="1" hidden="1" x14ac:dyDescent="0.25">
      <c r="A591" s="194"/>
      <c r="B591" s="184" t="s">
        <v>575</v>
      </c>
      <c r="C591" s="10"/>
      <c r="D591" s="10"/>
      <c r="E591" s="10"/>
      <c r="F591" s="50"/>
      <c r="G591" s="66"/>
      <c r="H591" s="66"/>
      <c r="I591" s="66"/>
      <c r="J591" s="50">
        <v>49</v>
      </c>
      <c r="K591" s="50"/>
      <c r="L591" s="50"/>
    </row>
    <row r="592" spans="1:12" s="49" customFormat="1" ht="17.25" customHeight="1" x14ac:dyDescent="0.25">
      <c r="A592" s="18"/>
      <c r="B592" s="240" t="s">
        <v>176</v>
      </c>
      <c r="C592" s="240"/>
      <c r="D592" s="240"/>
      <c r="E592" s="240"/>
      <c r="F592" s="107">
        <f>F594</f>
        <v>0</v>
      </c>
      <c r="G592" s="107">
        <f t="shared" ref="G592:L592" si="41">G594</f>
        <v>94.399999999999991</v>
      </c>
      <c r="H592" s="107">
        <f t="shared" si="41"/>
        <v>69.7</v>
      </c>
      <c r="I592" s="107">
        <f t="shared" si="41"/>
        <v>49</v>
      </c>
      <c r="J592" s="107">
        <f t="shared" si="41"/>
        <v>49</v>
      </c>
      <c r="K592" s="107">
        <f t="shared" si="41"/>
        <v>0</v>
      </c>
      <c r="L592" s="107">
        <f t="shared" si="41"/>
        <v>0</v>
      </c>
    </row>
    <row r="593" spans="1:12" s="49" customFormat="1" ht="17.25" hidden="1" customHeight="1" x14ac:dyDescent="0.25">
      <c r="A593" s="18"/>
      <c r="B593" s="240" t="s">
        <v>37</v>
      </c>
      <c r="C593" s="240"/>
      <c r="D593" s="240"/>
      <c r="E593" s="240"/>
      <c r="F593" s="107"/>
      <c r="G593" s="107"/>
      <c r="H593" s="107"/>
      <c r="I593" s="107"/>
      <c r="J593" s="107"/>
      <c r="K593" s="107"/>
      <c r="L593" s="107"/>
    </row>
    <row r="594" spans="1:12" s="49" customFormat="1" ht="17.25" hidden="1" customHeight="1" x14ac:dyDescent="0.25">
      <c r="A594" s="18"/>
      <c r="B594" s="240" t="s">
        <v>175</v>
      </c>
      <c r="C594" s="240"/>
      <c r="D594" s="240"/>
      <c r="E594" s="240"/>
      <c r="F594" s="107">
        <f>F584</f>
        <v>0</v>
      </c>
      <c r="G594" s="107">
        <f>G584</f>
        <v>94.399999999999991</v>
      </c>
      <c r="H594" s="107">
        <f t="shared" ref="H594:L594" si="42">H584</f>
        <v>69.7</v>
      </c>
      <c r="I594" s="107">
        <f>I584</f>
        <v>49</v>
      </c>
      <c r="J594" s="107">
        <f t="shared" si="42"/>
        <v>49</v>
      </c>
      <c r="K594" s="107">
        <f t="shared" si="42"/>
        <v>0</v>
      </c>
      <c r="L594" s="107">
        <f t="shared" si="42"/>
        <v>0</v>
      </c>
    </row>
    <row r="595" spans="1:12" s="49" customFormat="1" ht="17.25" hidden="1" customHeight="1" x14ac:dyDescent="0.25">
      <c r="A595" s="18"/>
      <c r="B595" s="240" t="s">
        <v>732</v>
      </c>
      <c r="C595" s="240"/>
      <c r="D595" s="240"/>
      <c r="E595" s="240"/>
      <c r="F595" s="107"/>
      <c r="G595" s="107"/>
      <c r="H595" s="107"/>
      <c r="I595" s="107"/>
      <c r="J595" s="107"/>
      <c r="K595" s="107"/>
      <c r="L595" s="107"/>
    </row>
    <row r="596" spans="1:12" s="20" customFormat="1" ht="15" hidden="1" customHeight="1" x14ac:dyDescent="0.25">
      <c r="A596" s="521" t="s">
        <v>182</v>
      </c>
      <c r="B596" s="521"/>
      <c r="C596" s="521"/>
      <c r="D596" s="521"/>
      <c r="E596" s="521"/>
      <c r="F596" s="521"/>
      <c r="G596" s="521"/>
      <c r="H596" s="521"/>
      <c r="I596" s="521"/>
      <c r="J596" s="521"/>
      <c r="K596" s="521"/>
      <c r="L596" s="521"/>
    </row>
    <row r="597" spans="1:12" s="11" customFormat="1" ht="47.25" hidden="1" customHeight="1" x14ac:dyDescent="0.25">
      <c r="A597" s="416"/>
      <c r="B597" s="497" t="s">
        <v>375</v>
      </c>
      <c r="C597" s="420" t="s">
        <v>794</v>
      </c>
      <c r="D597" s="420" t="s">
        <v>185</v>
      </c>
      <c r="E597" s="8" t="s">
        <v>236</v>
      </c>
      <c r="F597" s="8">
        <v>1</v>
      </c>
      <c r="G597" s="8"/>
      <c r="H597" s="113"/>
      <c r="I597" s="8">
        <v>1</v>
      </c>
      <c r="J597" s="8">
        <v>1</v>
      </c>
      <c r="K597" s="8"/>
      <c r="L597" s="8"/>
    </row>
    <row r="598" spans="1:12" s="11" customFormat="1" ht="42" hidden="1" customHeight="1" x14ac:dyDescent="0.25">
      <c r="A598" s="416"/>
      <c r="B598" s="497"/>
      <c r="C598" s="420"/>
      <c r="D598" s="420"/>
      <c r="E598" s="8" t="s">
        <v>166</v>
      </c>
      <c r="F598" s="92">
        <f>SUM(F599:F601)</f>
        <v>5</v>
      </c>
      <c r="G598" s="92"/>
      <c r="H598" s="92"/>
      <c r="I598" s="92">
        <f>SUM(I599:I601)</f>
        <v>20</v>
      </c>
      <c r="J598" s="92">
        <f>SUM(J599:J601)</f>
        <v>15</v>
      </c>
      <c r="K598" s="92"/>
      <c r="L598" s="92"/>
    </row>
    <row r="599" spans="1:12" s="11" customFormat="1" ht="60" hidden="1" x14ac:dyDescent="0.25">
      <c r="A599" s="194"/>
      <c r="B599" s="183" t="s">
        <v>795</v>
      </c>
      <c r="C599" s="8" t="s">
        <v>794</v>
      </c>
      <c r="D599" s="8" t="s">
        <v>185</v>
      </c>
      <c r="E599" s="8" t="s">
        <v>371</v>
      </c>
      <c r="F599" s="50">
        <v>5</v>
      </c>
      <c r="G599" s="50"/>
      <c r="H599" s="50"/>
      <c r="I599" s="50"/>
      <c r="J599" s="50"/>
      <c r="K599" s="84"/>
      <c r="L599" s="84"/>
    </row>
    <row r="600" spans="1:12" s="11" customFormat="1" ht="60" hidden="1" x14ac:dyDescent="0.25">
      <c r="A600" s="194"/>
      <c r="B600" s="183" t="s">
        <v>376</v>
      </c>
      <c r="C600" s="8" t="s">
        <v>794</v>
      </c>
      <c r="D600" s="8" t="s">
        <v>185</v>
      </c>
      <c r="E600" s="8" t="s">
        <v>371</v>
      </c>
      <c r="F600" s="50"/>
      <c r="G600" s="50"/>
      <c r="H600" s="50"/>
      <c r="I600" s="50">
        <v>20</v>
      </c>
      <c r="J600" s="50"/>
      <c r="K600" s="84"/>
      <c r="L600" s="84"/>
    </row>
    <row r="601" spans="1:12" s="11" customFormat="1" ht="60" hidden="1" x14ac:dyDescent="0.25">
      <c r="A601" s="194"/>
      <c r="B601" s="183" t="s">
        <v>377</v>
      </c>
      <c r="C601" s="8" t="s">
        <v>794</v>
      </c>
      <c r="D601" s="8" t="s">
        <v>185</v>
      </c>
      <c r="E601" s="8" t="s">
        <v>371</v>
      </c>
      <c r="F601" s="50"/>
      <c r="G601" s="50"/>
      <c r="H601" s="50"/>
      <c r="I601" s="50"/>
      <c r="J601" s="50">
        <v>15</v>
      </c>
      <c r="K601" s="84"/>
      <c r="L601" s="84"/>
    </row>
    <row r="602" spans="1:12" s="11" customFormat="1" ht="26.25" hidden="1" customHeight="1" x14ac:dyDescent="0.25">
      <c r="A602" s="416"/>
      <c r="B602" s="428" t="s">
        <v>379</v>
      </c>
      <c r="C602" s="420" t="s">
        <v>794</v>
      </c>
      <c r="D602" s="420" t="s">
        <v>185</v>
      </c>
      <c r="E602" s="19" t="s">
        <v>236</v>
      </c>
      <c r="F602" s="8"/>
      <c r="G602" s="8"/>
      <c r="H602" s="92"/>
      <c r="I602" s="8">
        <v>1</v>
      </c>
      <c r="J602" s="8">
        <v>1</v>
      </c>
      <c r="K602" s="8">
        <v>1</v>
      </c>
      <c r="L602" s="8"/>
    </row>
    <row r="603" spans="1:12" s="11" customFormat="1" ht="22.5" hidden="1" customHeight="1" x14ac:dyDescent="0.25">
      <c r="A603" s="416"/>
      <c r="B603" s="428"/>
      <c r="C603" s="420"/>
      <c r="D603" s="420"/>
      <c r="E603" s="19" t="s">
        <v>166</v>
      </c>
      <c r="F603" s="92"/>
      <c r="G603" s="92"/>
      <c r="H603" s="92"/>
      <c r="I603" s="92">
        <f>SUM(I604:I606)</f>
        <v>10</v>
      </c>
      <c r="J603" s="92">
        <f>SUM(J604:J606)</f>
        <v>10</v>
      </c>
      <c r="K603" s="92">
        <f>SUM(K604:K606)</f>
        <v>15</v>
      </c>
      <c r="L603" s="92"/>
    </row>
    <row r="604" spans="1:12" s="11" customFormat="1" ht="60" hidden="1" x14ac:dyDescent="0.25">
      <c r="A604" s="194"/>
      <c r="B604" s="183" t="s">
        <v>380</v>
      </c>
      <c r="C604" s="8" t="s">
        <v>794</v>
      </c>
      <c r="D604" s="8" t="s">
        <v>185</v>
      </c>
      <c r="E604" s="19" t="s">
        <v>166</v>
      </c>
      <c r="F604" s="183"/>
      <c r="G604" s="183"/>
      <c r="H604" s="183"/>
      <c r="I604" s="50">
        <v>10</v>
      </c>
      <c r="J604" s="183"/>
      <c r="K604" s="183"/>
      <c r="L604" s="183"/>
    </row>
    <row r="605" spans="1:12" s="11" customFormat="1" ht="60" hidden="1" x14ac:dyDescent="0.25">
      <c r="A605" s="194"/>
      <c r="B605" s="183" t="s">
        <v>381</v>
      </c>
      <c r="C605" s="8" t="s">
        <v>794</v>
      </c>
      <c r="D605" s="8" t="s">
        <v>185</v>
      </c>
      <c r="E605" s="19" t="s">
        <v>166</v>
      </c>
      <c r="F605" s="50"/>
      <c r="G605" s="50"/>
      <c r="H605" s="50"/>
      <c r="I605" s="50"/>
      <c r="J605" s="50">
        <v>10</v>
      </c>
      <c r="K605" s="84"/>
      <c r="L605" s="84"/>
    </row>
    <row r="606" spans="1:12" s="11" customFormat="1" ht="60" hidden="1" x14ac:dyDescent="0.25">
      <c r="A606" s="194"/>
      <c r="B606" s="228" t="s">
        <v>382</v>
      </c>
      <c r="C606" s="8" t="s">
        <v>794</v>
      </c>
      <c r="D606" s="22" t="s">
        <v>185</v>
      </c>
      <c r="E606" s="19" t="s">
        <v>166</v>
      </c>
      <c r="F606" s="50"/>
      <c r="G606" s="50"/>
      <c r="H606" s="50"/>
      <c r="I606" s="50"/>
      <c r="J606" s="50"/>
      <c r="K606" s="50">
        <v>15</v>
      </c>
      <c r="L606" s="84"/>
    </row>
    <row r="607" spans="1:12" s="49" customFormat="1" ht="17.25" customHeight="1" x14ac:dyDescent="0.25">
      <c r="A607" s="18"/>
      <c r="B607" s="264" t="s">
        <v>176</v>
      </c>
      <c r="C607" s="240"/>
      <c r="D607" s="240"/>
      <c r="E607" s="240"/>
      <c r="F607" s="107">
        <f>F609+F608+F610</f>
        <v>5</v>
      </c>
      <c r="G607" s="107">
        <f t="shared" ref="G607:L607" si="43">G609+G608+G610</f>
        <v>0</v>
      </c>
      <c r="H607" s="107">
        <f t="shared" si="43"/>
        <v>0</v>
      </c>
      <c r="I607" s="107">
        <f t="shared" si="43"/>
        <v>30</v>
      </c>
      <c r="J607" s="107">
        <f t="shared" si="43"/>
        <v>25</v>
      </c>
      <c r="K607" s="107">
        <f t="shared" si="43"/>
        <v>15</v>
      </c>
      <c r="L607" s="107">
        <f t="shared" si="43"/>
        <v>0</v>
      </c>
    </row>
    <row r="608" spans="1:12" s="49" customFormat="1" ht="17.25" hidden="1" customHeight="1" x14ac:dyDescent="0.25">
      <c r="A608" s="18"/>
      <c r="B608" s="264" t="s">
        <v>37</v>
      </c>
      <c r="C608" s="240"/>
      <c r="D608" s="240"/>
      <c r="E608" s="240"/>
      <c r="F608" s="107"/>
      <c r="G608" s="107"/>
      <c r="H608" s="107"/>
      <c r="I608" s="107"/>
      <c r="J608" s="107"/>
      <c r="K608" s="107"/>
      <c r="L608" s="107"/>
    </row>
    <row r="609" spans="1:12" s="49" customFormat="1" ht="17.25" hidden="1" customHeight="1" x14ac:dyDescent="0.25">
      <c r="A609" s="18"/>
      <c r="B609" s="264" t="s">
        <v>175</v>
      </c>
      <c r="C609" s="240"/>
      <c r="D609" s="240"/>
      <c r="E609" s="240"/>
      <c r="F609" s="107"/>
      <c r="G609" s="107"/>
      <c r="H609" s="107"/>
      <c r="I609" s="107"/>
      <c r="J609" s="107"/>
      <c r="K609" s="107"/>
      <c r="L609" s="107"/>
    </row>
    <row r="610" spans="1:12" s="49" customFormat="1" ht="17.25" hidden="1" customHeight="1" x14ac:dyDescent="0.25">
      <c r="A610" s="18"/>
      <c r="B610" s="264" t="s">
        <v>732</v>
      </c>
      <c r="C610" s="240"/>
      <c r="D610" s="240"/>
      <c r="E610" s="240"/>
      <c r="F610" s="107">
        <f>F598+F603</f>
        <v>5</v>
      </c>
      <c r="G610" s="107">
        <f t="shared" ref="G610:L610" si="44">G598+G603</f>
        <v>0</v>
      </c>
      <c r="H610" s="107">
        <f t="shared" si="44"/>
        <v>0</v>
      </c>
      <c r="I610" s="107">
        <f t="shared" si="44"/>
        <v>30</v>
      </c>
      <c r="J610" s="107">
        <f t="shared" si="44"/>
        <v>25</v>
      </c>
      <c r="K610" s="107">
        <f>K598+K603</f>
        <v>15</v>
      </c>
      <c r="L610" s="107">
        <f t="shared" si="44"/>
        <v>0</v>
      </c>
    </row>
    <row r="611" spans="1:12" s="49" customFormat="1" ht="17.25" hidden="1" customHeight="1" x14ac:dyDescent="0.25">
      <c r="A611" s="18"/>
      <c r="B611" s="264" t="s">
        <v>576</v>
      </c>
      <c r="C611" s="240"/>
      <c r="D611" s="240"/>
      <c r="E611" s="240"/>
      <c r="F611" s="107">
        <f>F612+F613+F614</f>
        <v>3722.8285999999998</v>
      </c>
      <c r="G611" s="107">
        <f>G612+G613+G614</f>
        <v>4136.9882000000007</v>
      </c>
      <c r="H611" s="107">
        <f t="shared" ref="H611:L611" si="45">H612+H613+H614</f>
        <v>6539.1747999999998</v>
      </c>
      <c r="I611" s="107">
        <f t="shared" si="45"/>
        <v>15223.844219999999</v>
      </c>
      <c r="J611" s="107">
        <f t="shared" si="45"/>
        <v>11612.410939599999</v>
      </c>
      <c r="K611" s="107">
        <f>K612+K613+K614</f>
        <v>4917.9706157179999</v>
      </c>
      <c r="L611" s="107">
        <f t="shared" si="45"/>
        <v>4703.3336751895395</v>
      </c>
    </row>
    <row r="612" spans="1:12" s="49" customFormat="1" ht="17.25" hidden="1" customHeight="1" x14ac:dyDescent="0.25">
      <c r="A612" s="18"/>
      <c r="B612" s="264" t="s">
        <v>37</v>
      </c>
      <c r="C612" s="240"/>
      <c r="D612" s="240"/>
      <c r="E612" s="240"/>
      <c r="F612" s="107">
        <f>F593+F578+F565+F551+F499+F281+F226+F127+F99+F80+F57+F38+F23+F608+F156</f>
        <v>47.2</v>
      </c>
      <c r="G612" s="107">
        <f t="shared" ref="G612:L612" si="46">G593+G578+G565+G551+G499+G281+G226+G127+G99+G80+G57+G38+G23+G608+G156</f>
        <v>906.80000000000007</v>
      </c>
      <c r="H612" s="107">
        <f t="shared" si="46"/>
        <v>559.70000000000005</v>
      </c>
      <c r="I612" s="107">
        <f t="shared" si="46"/>
        <v>753</v>
      </c>
      <c r="J612" s="107">
        <f t="shared" si="46"/>
        <v>99</v>
      </c>
      <c r="K612" s="107">
        <f t="shared" si="46"/>
        <v>665</v>
      </c>
      <c r="L612" s="107">
        <f t="shared" si="46"/>
        <v>66</v>
      </c>
    </row>
    <row r="613" spans="1:12" s="49" customFormat="1" ht="17.25" hidden="1" customHeight="1" x14ac:dyDescent="0.25">
      <c r="A613" s="18"/>
      <c r="B613" s="240" t="s">
        <v>175</v>
      </c>
      <c r="C613" s="240"/>
      <c r="D613" s="240"/>
      <c r="E613" s="240"/>
      <c r="F613" s="107">
        <f>F594+F579+F566+F552+F500+F282+F227+F128+F100+F81+F58+F39+F24+F609+F157</f>
        <v>3570.6286</v>
      </c>
      <c r="G613" s="107">
        <f t="shared" ref="G613:L614" si="47">G594+G579+G566+G552+G500+G282+G227+G128+G100+G81+G58+G39+G24+G609+G157</f>
        <v>3201.1882000000005</v>
      </c>
      <c r="H613" s="107">
        <f t="shared" si="47"/>
        <v>5944.4748</v>
      </c>
      <c r="I613" s="107">
        <f t="shared" si="47"/>
        <v>7477.4442199999994</v>
      </c>
      <c r="J613" s="107">
        <f t="shared" si="47"/>
        <v>5202.5109395999998</v>
      </c>
      <c r="K613" s="107">
        <f t="shared" si="47"/>
        <v>3457.270615718</v>
      </c>
      <c r="L613" s="107">
        <f t="shared" si="47"/>
        <v>4182.8336751895395</v>
      </c>
    </row>
    <row r="614" spans="1:12" s="49" customFormat="1" ht="17.25" hidden="1" customHeight="1" x14ac:dyDescent="0.25">
      <c r="A614" s="18"/>
      <c r="B614" s="240" t="s">
        <v>732</v>
      </c>
      <c r="C614" s="240"/>
      <c r="D614" s="240"/>
      <c r="E614" s="240"/>
      <c r="F614" s="107">
        <f t="shared" ref="F614" si="48">F595+F580+F567+F553+F501+F283+F228+F129+F101+F82+F59+F40+F25+F610+F158</f>
        <v>105</v>
      </c>
      <c r="G614" s="107">
        <f t="shared" si="47"/>
        <v>29</v>
      </c>
      <c r="H614" s="107">
        <f t="shared" si="47"/>
        <v>35</v>
      </c>
      <c r="I614" s="107">
        <f t="shared" si="47"/>
        <v>6993.4</v>
      </c>
      <c r="J614" s="107">
        <f t="shared" si="47"/>
        <v>6310.9</v>
      </c>
      <c r="K614" s="107">
        <f t="shared" si="47"/>
        <v>795.7</v>
      </c>
      <c r="L614" s="107">
        <f t="shared" si="47"/>
        <v>454.5</v>
      </c>
    </row>
    <row r="615" spans="1:12" ht="30" x14ac:dyDescent="0.25">
      <c r="A615" s="18"/>
      <c r="B615" s="240" t="s">
        <v>577</v>
      </c>
      <c r="C615" s="240"/>
      <c r="D615" s="240"/>
      <c r="E615" s="240"/>
      <c r="F615" s="107">
        <f>F611</f>
        <v>3722.8285999999998</v>
      </c>
      <c r="G615" s="107">
        <f t="shared" ref="G615:L615" si="49">G611</f>
        <v>4136.9882000000007</v>
      </c>
      <c r="H615" s="107">
        <f t="shared" si="49"/>
        <v>6539.1747999999998</v>
      </c>
      <c r="I615" s="107">
        <f t="shared" si="49"/>
        <v>15223.844219999999</v>
      </c>
      <c r="J615" s="107">
        <f t="shared" si="49"/>
        <v>11612.410939599999</v>
      </c>
      <c r="K615" s="107">
        <f>K611</f>
        <v>4917.9706157179999</v>
      </c>
      <c r="L615" s="107">
        <f t="shared" si="49"/>
        <v>4703.3336751895395</v>
      </c>
    </row>
    <row r="616" spans="1:12" x14ac:dyDescent="0.25">
      <c r="A616" s="1"/>
    </row>
    <row r="617" spans="1:12" x14ac:dyDescent="0.25">
      <c r="A617" s="1"/>
    </row>
    <row r="618" spans="1:12" ht="22.5" x14ac:dyDescent="0.3">
      <c r="A618" s="1"/>
      <c r="B618" s="293" t="s">
        <v>636</v>
      </c>
    </row>
    <row r="619" spans="1:12" x14ac:dyDescent="0.25">
      <c r="A619" s="1"/>
    </row>
    <row r="620" spans="1:12" ht="15.75" x14ac:dyDescent="0.25">
      <c r="A620" s="1"/>
      <c r="B620" s="370" t="s">
        <v>637</v>
      </c>
    </row>
    <row r="621" spans="1:12" x14ac:dyDescent="0.25">
      <c r="A621" s="1"/>
    </row>
    <row r="622" spans="1:12" x14ac:dyDescent="0.25">
      <c r="A622" s="1"/>
    </row>
    <row r="623" spans="1:12" x14ac:dyDescent="0.25">
      <c r="A623" s="1"/>
    </row>
    <row r="624" spans="1:12"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sheetData>
  <mergeCells count="370">
    <mergeCell ref="H3:L3"/>
    <mergeCell ref="A6:L6"/>
    <mergeCell ref="A7:L7"/>
    <mergeCell ref="B1:L1"/>
    <mergeCell ref="A3:A4"/>
    <mergeCell ref="B3:B4"/>
    <mergeCell ref="C3:C4"/>
    <mergeCell ref="D3:D4"/>
    <mergeCell ref="E3:E4"/>
    <mergeCell ref="F3:F4"/>
    <mergeCell ref="G3:G4"/>
    <mergeCell ref="B43:L43"/>
    <mergeCell ref="B44:L44"/>
    <mergeCell ref="B52:L52"/>
    <mergeCell ref="B53:L53"/>
    <mergeCell ref="B61:L61"/>
    <mergeCell ref="B62:L62"/>
    <mergeCell ref="B10:L10"/>
    <mergeCell ref="B11:L11"/>
    <mergeCell ref="A26:L26"/>
    <mergeCell ref="B28:L28"/>
    <mergeCell ref="B30:L30"/>
    <mergeCell ref="C32:C33"/>
    <mergeCell ref="B64:L64"/>
    <mergeCell ref="B65:L65"/>
    <mergeCell ref="B83:L83"/>
    <mergeCell ref="B84:L84"/>
    <mergeCell ref="A85:L85"/>
    <mergeCell ref="A86:A88"/>
    <mergeCell ref="B86:B88"/>
    <mergeCell ref="C86:C88"/>
    <mergeCell ref="D86:D88"/>
    <mergeCell ref="E90:E91"/>
    <mergeCell ref="F90:F91"/>
    <mergeCell ref="G90:G91"/>
    <mergeCell ref="H90:H91"/>
    <mergeCell ref="I90:I91"/>
    <mergeCell ref="J90:J91"/>
    <mergeCell ref="K90:K91"/>
    <mergeCell ref="L87:L88"/>
    <mergeCell ref="A89:A91"/>
    <mergeCell ref="B89:B91"/>
    <mergeCell ref="C89:C91"/>
    <mergeCell ref="D89:D91"/>
    <mergeCell ref="L90:L91"/>
    <mergeCell ref="E87:E88"/>
    <mergeCell ref="F87:F88"/>
    <mergeCell ref="G87:G88"/>
    <mergeCell ref="H87:H88"/>
    <mergeCell ref="I87:I88"/>
    <mergeCell ref="J87:J88"/>
    <mergeCell ref="K87:K88"/>
    <mergeCell ref="E93:E94"/>
    <mergeCell ref="F93:F94"/>
    <mergeCell ref="G93:G94"/>
    <mergeCell ref="H93:H94"/>
    <mergeCell ref="I93:I94"/>
    <mergeCell ref="J93:J94"/>
    <mergeCell ref="K93:K94"/>
    <mergeCell ref="L93:L94"/>
    <mergeCell ref="A92:A94"/>
    <mergeCell ref="B92:B94"/>
    <mergeCell ref="C92:C94"/>
    <mergeCell ref="D92:D94"/>
    <mergeCell ref="B119:L119"/>
    <mergeCell ref="B130:L130"/>
    <mergeCell ref="B131:L131"/>
    <mergeCell ref="B134:L134"/>
    <mergeCell ref="B135:L135"/>
    <mergeCell ref="B148:L148"/>
    <mergeCell ref="B95:L95"/>
    <mergeCell ref="B96:L96"/>
    <mergeCell ref="A102:L102"/>
    <mergeCell ref="B108:L108"/>
    <mergeCell ref="B109:L109"/>
    <mergeCell ref="B118:L118"/>
    <mergeCell ref="B153:B154"/>
    <mergeCell ref="C153:C154"/>
    <mergeCell ref="D153:D154"/>
    <mergeCell ref="A151:A152"/>
    <mergeCell ref="B151:B152"/>
    <mergeCell ref="C151:C152"/>
    <mergeCell ref="D151:D152"/>
    <mergeCell ref="A153:A154"/>
    <mergeCell ref="A149:A150"/>
    <mergeCell ref="B149:B150"/>
    <mergeCell ref="C149:C150"/>
    <mergeCell ref="D149:D150"/>
    <mergeCell ref="B202:L202"/>
    <mergeCell ref="B205:L205"/>
    <mergeCell ref="B208:L208"/>
    <mergeCell ref="A211:A213"/>
    <mergeCell ref="B211:B213"/>
    <mergeCell ref="C211:C213"/>
    <mergeCell ref="D211:D213"/>
    <mergeCell ref="E211:E213"/>
    <mergeCell ref="A159:L159"/>
    <mergeCell ref="B161:L161"/>
    <mergeCell ref="B169:L169"/>
    <mergeCell ref="B175:L175"/>
    <mergeCell ref="B176:L176"/>
    <mergeCell ref="B182:L182"/>
    <mergeCell ref="B214:L214"/>
    <mergeCell ref="B217:L217"/>
    <mergeCell ref="B222:L222"/>
    <mergeCell ref="B230:L230"/>
    <mergeCell ref="B231:L231"/>
    <mergeCell ref="A237:A238"/>
    <mergeCell ref="B237:B238"/>
    <mergeCell ref="C237:C238"/>
    <mergeCell ref="D237:D238"/>
    <mergeCell ref="E232:E233"/>
    <mergeCell ref="D232:D233"/>
    <mergeCell ref="C232:C233"/>
    <mergeCell ref="A243:A244"/>
    <mergeCell ref="B243:B244"/>
    <mergeCell ref="C243:C244"/>
    <mergeCell ref="D243:D244"/>
    <mergeCell ref="A241:A242"/>
    <mergeCell ref="B241:B242"/>
    <mergeCell ref="C241:C242"/>
    <mergeCell ref="D241:D242"/>
    <mergeCell ref="A239:A240"/>
    <mergeCell ref="B239:B240"/>
    <mergeCell ref="C239:C240"/>
    <mergeCell ref="D239:D240"/>
    <mergeCell ref="B247:L247"/>
    <mergeCell ref="A248:A249"/>
    <mergeCell ref="B248:B249"/>
    <mergeCell ref="C248:C249"/>
    <mergeCell ref="D248:D249"/>
    <mergeCell ref="A245:A246"/>
    <mergeCell ref="B245:B246"/>
    <mergeCell ref="C245:C246"/>
    <mergeCell ref="D245:D246"/>
    <mergeCell ref="B252:L252"/>
    <mergeCell ref="A253:A254"/>
    <mergeCell ref="B253:B254"/>
    <mergeCell ref="C253:C254"/>
    <mergeCell ref="D253:D254"/>
    <mergeCell ref="A250:A251"/>
    <mergeCell ref="B250:B251"/>
    <mergeCell ref="C250:C251"/>
    <mergeCell ref="D250:D251"/>
    <mergeCell ref="A278:A279"/>
    <mergeCell ref="B278:B279"/>
    <mergeCell ref="C278:C279"/>
    <mergeCell ref="D278:D279"/>
    <mergeCell ref="B285:L285"/>
    <mergeCell ref="A276:A277"/>
    <mergeCell ref="B276:B277"/>
    <mergeCell ref="C276:C277"/>
    <mergeCell ref="D276:D277"/>
    <mergeCell ref="A290:A291"/>
    <mergeCell ref="B290:B291"/>
    <mergeCell ref="C290:C291"/>
    <mergeCell ref="D290:D291"/>
    <mergeCell ref="E290:E291"/>
    <mergeCell ref="A287:L287"/>
    <mergeCell ref="A288:A289"/>
    <mergeCell ref="B288:B289"/>
    <mergeCell ref="C288:C289"/>
    <mergeCell ref="D288:D289"/>
    <mergeCell ref="A300:A301"/>
    <mergeCell ref="B300:B301"/>
    <mergeCell ref="C300:C301"/>
    <mergeCell ref="D300:D301"/>
    <mergeCell ref="A298:A299"/>
    <mergeCell ref="B298:B299"/>
    <mergeCell ref="C298:C299"/>
    <mergeCell ref="D298:D299"/>
    <mergeCell ref="A295:A296"/>
    <mergeCell ref="B295:B296"/>
    <mergeCell ref="C295:C296"/>
    <mergeCell ref="D295:D296"/>
    <mergeCell ref="A310:L310"/>
    <mergeCell ref="A311:A312"/>
    <mergeCell ref="B311:B312"/>
    <mergeCell ref="C311:C312"/>
    <mergeCell ref="D311:D312"/>
    <mergeCell ref="A305:L305"/>
    <mergeCell ref="A306:A307"/>
    <mergeCell ref="B306:B307"/>
    <mergeCell ref="C306:C307"/>
    <mergeCell ref="D306:D307"/>
    <mergeCell ref="A323:L323"/>
    <mergeCell ref="A324:A325"/>
    <mergeCell ref="B324:B325"/>
    <mergeCell ref="C324:C325"/>
    <mergeCell ref="D324:D325"/>
    <mergeCell ref="A315:A316"/>
    <mergeCell ref="B315:B316"/>
    <mergeCell ref="C315:C316"/>
    <mergeCell ref="D315:D316"/>
    <mergeCell ref="A335:L335"/>
    <mergeCell ref="A336:A337"/>
    <mergeCell ref="B336:B337"/>
    <mergeCell ref="C336:C337"/>
    <mergeCell ref="D336:D337"/>
    <mergeCell ref="A327:L327"/>
    <mergeCell ref="A328:A329"/>
    <mergeCell ref="B328:B329"/>
    <mergeCell ref="C328:C329"/>
    <mergeCell ref="D328:D329"/>
    <mergeCell ref="A340:A341"/>
    <mergeCell ref="B340:B341"/>
    <mergeCell ref="C340:C341"/>
    <mergeCell ref="D340:D341"/>
    <mergeCell ref="E340:E341"/>
    <mergeCell ref="A338:A339"/>
    <mergeCell ref="B338:B339"/>
    <mergeCell ref="C338:C339"/>
    <mergeCell ref="D338:D339"/>
    <mergeCell ref="E338:E339"/>
    <mergeCell ref="A345:L345"/>
    <mergeCell ref="A346:A347"/>
    <mergeCell ref="B346:B347"/>
    <mergeCell ref="C346:C347"/>
    <mergeCell ref="D346:D347"/>
    <mergeCell ref="A342:A343"/>
    <mergeCell ref="B342:B343"/>
    <mergeCell ref="C342:C343"/>
    <mergeCell ref="D342:D343"/>
    <mergeCell ref="E342:E343"/>
    <mergeCell ref="B397:L397"/>
    <mergeCell ref="A434:L434"/>
    <mergeCell ref="A435:A436"/>
    <mergeCell ref="B435:B436"/>
    <mergeCell ref="C435:C436"/>
    <mergeCell ref="D435:D436"/>
    <mergeCell ref="B348:L348"/>
    <mergeCell ref="A395:A396"/>
    <mergeCell ref="B395:B396"/>
    <mergeCell ref="C395:C396"/>
    <mergeCell ref="D395:D396"/>
    <mergeCell ref="A440:A441"/>
    <mergeCell ref="B440:B441"/>
    <mergeCell ref="C440:C441"/>
    <mergeCell ref="D440:D441"/>
    <mergeCell ref="E440:E441"/>
    <mergeCell ref="B437:L437"/>
    <mergeCell ref="A438:A439"/>
    <mergeCell ref="B438:B439"/>
    <mergeCell ref="C438:C439"/>
    <mergeCell ref="D438:D439"/>
    <mergeCell ref="E438:E439"/>
    <mergeCell ref="A444:A445"/>
    <mergeCell ref="B444:B445"/>
    <mergeCell ref="C444:C445"/>
    <mergeCell ref="D444:D445"/>
    <mergeCell ref="E444:E445"/>
    <mergeCell ref="A442:A443"/>
    <mergeCell ref="B442:B443"/>
    <mergeCell ref="C442:C443"/>
    <mergeCell ref="D442:D443"/>
    <mergeCell ref="E442:E443"/>
    <mergeCell ref="A448:A449"/>
    <mergeCell ref="B448:B449"/>
    <mergeCell ref="C448:C449"/>
    <mergeCell ref="D448:D449"/>
    <mergeCell ref="E448:E449"/>
    <mergeCell ref="A446:A447"/>
    <mergeCell ref="B446:B447"/>
    <mergeCell ref="C446:C447"/>
    <mergeCell ref="D446:D447"/>
    <mergeCell ref="E446:E447"/>
    <mergeCell ref="A455:A456"/>
    <mergeCell ref="B455:B456"/>
    <mergeCell ref="C455:C456"/>
    <mergeCell ref="D455:D456"/>
    <mergeCell ref="A451:L451"/>
    <mergeCell ref="A452:A453"/>
    <mergeCell ref="B452:B453"/>
    <mergeCell ref="C452:C453"/>
    <mergeCell ref="D452:D453"/>
    <mergeCell ref="A464:L464"/>
    <mergeCell ref="A466:A467"/>
    <mergeCell ref="B466:B467"/>
    <mergeCell ref="C466:C467"/>
    <mergeCell ref="D466:D467"/>
    <mergeCell ref="A457:A458"/>
    <mergeCell ref="A459:A460"/>
    <mergeCell ref="B459:B460"/>
    <mergeCell ref="C459:C460"/>
    <mergeCell ref="D459:D460"/>
    <mergeCell ref="B480:L480"/>
    <mergeCell ref="B481:L481"/>
    <mergeCell ref="A482:L482"/>
    <mergeCell ref="B490:L490"/>
    <mergeCell ref="B491:L491"/>
    <mergeCell ref="B493:L493"/>
    <mergeCell ref="A473:A474"/>
    <mergeCell ref="B473:B474"/>
    <mergeCell ref="C473:C474"/>
    <mergeCell ref="D473:D474"/>
    <mergeCell ref="B515:L515"/>
    <mergeCell ref="A518:L518"/>
    <mergeCell ref="B520:L520"/>
    <mergeCell ref="A523:A524"/>
    <mergeCell ref="B523:B524"/>
    <mergeCell ref="C523:C524"/>
    <mergeCell ref="D523:D524"/>
    <mergeCell ref="B502:L502"/>
    <mergeCell ref="B503:L503"/>
    <mergeCell ref="B504:L504"/>
    <mergeCell ref="B505:L505"/>
    <mergeCell ref="B507:L507"/>
    <mergeCell ref="B510:L510"/>
    <mergeCell ref="A534:A535"/>
    <mergeCell ref="B534:B535"/>
    <mergeCell ref="C534:C535"/>
    <mergeCell ref="D534:D535"/>
    <mergeCell ref="A532:A533"/>
    <mergeCell ref="B532:B533"/>
    <mergeCell ref="C532:C533"/>
    <mergeCell ref="D532:D533"/>
    <mergeCell ref="A527:A528"/>
    <mergeCell ref="B527:B528"/>
    <mergeCell ref="C527:C528"/>
    <mergeCell ref="D527:D528"/>
    <mergeCell ref="A529:A530"/>
    <mergeCell ref="B529:B530"/>
    <mergeCell ref="C529:C530"/>
    <mergeCell ref="D529:D530"/>
    <mergeCell ref="B540:L540"/>
    <mergeCell ref="A541:A542"/>
    <mergeCell ref="B541:B542"/>
    <mergeCell ref="C541:C542"/>
    <mergeCell ref="E541:E542"/>
    <mergeCell ref="A536:A537"/>
    <mergeCell ref="B536:B537"/>
    <mergeCell ref="C536:C537"/>
    <mergeCell ref="D536:D537"/>
    <mergeCell ref="B558:L558"/>
    <mergeCell ref="A562:A563"/>
    <mergeCell ref="B562:B563"/>
    <mergeCell ref="C562:C563"/>
    <mergeCell ref="D562:D563"/>
    <mergeCell ref="B554:L554"/>
    <mergeCell ref="B555:L555"/>
    <mergeCell ref="B556:L556"/>
    <mergeCell ref="B547:L547"/>
    <mergeCell ref="A548:A549"/>
    <mergeCell ref="B548:B549"/>
    <mergeCell ref="C548:C549"/>
    <mergeCell ref="D548:D549"/>
    <mergeCell ref="B581:L581"/>
    <mergeCell ref="B582:L582"/>
    <mergeCell ref="A583:A584"/>
    <mergeCell ref="B583:B584"/>
    <mergeCell ref="C583:C584"/>
    <mergeCell ref="D583:D584"/>
    <mergeCell ref="B568:L568"/>
    <mergeCell ref="B569:L569"/>
    <mergeCell ref="B572:L572"/>
    <mergeCell ref="B573:L573"/>
    <mergeCell ref="A574:L574"/>
    <mergeCell ref="A575:A576"/>
    <mergeCell ref="B575:B576"/>
    <mergeCell ref="C575:C576"/>
    <mergeCell ref="D575:D576"/>
    <mergeCell ref="A602:A603"/>
    <mergeCell ref="B602:B603"/>
    <mergeCell ref="C602:C603"/>
    <mergeCell ref="D602:D603"/>
    <mergeCell ref="A596:L596"/>
    <mergeCell ref="A597:A598"/>
    <mergeCell ref="B597:B598"/>
    <mergeCell ref="C597:C598"/>
    <mergeCell ref="D597:D598"/>
  </mergeCells>
  <pageMargins left="0" right="0" top="0" bottom="0" header="0" footer="0"/>
  <pageSetup paperSize="9" scale="60" orientation="landscape" r:id="rId1"/>
  <headerFooter>
    <oddFooter>&amp;C&amp;"Times New Roman,Italic"Раздел 4. Основные направления, цели, целевые индикаторы, задачи, показатели результатов и ресурсы</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Инвест план каз</vt:lpstr>
      <vt:lpstr>Раздел 4 каз.</vt:lpstr>
      <vt:lpstr>'Инвест план каз'!Область_печати</vt:lpstr>
      <vt:lpstr>'Раздел 4 каз.'!Область_печати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Администратор</cp:lastModifiedBy>
  <cp:revision>273</cp:revision>
  <cp:lastPrinted>2026-03-18T10:50:52Z</cp:lastPrinted>
  <dcterms:created xsi:type="dcterms:W3CDTF">2024-11-16T01:55:00Z</dcterms:created>
  <dcterms:modified xsi:type="dcterms:W3CDTF">2026-03-19T03:56:24Z</dcterms:modified>
</cp:coreProperties>
</file>