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OTDFIN\Desktop\РАБОТА 2026\упр экономики\подготовка к сессии маслихата\Все прав\Утвержденный маслихатом план развития\Внес.изм в ПРР с проекты Ауыл Аманаты прав\сопр в маслихат\РЕШЕНИЕ внес изм\"/>
    </mc:Choice>
  </mc:AlternateContent>
  <xr:revisionPtr revIDLastSave="0" documentId="13_ncr:1_{98EA786C-5F7C-4AC4-B627-AC42FEABD773}" xr6:coauthVersionLast="47" xr6:coauthVersionMax="47" xr10:uidLastSave="{00000000-0000-0000-0000-000000000000}"/>
  <bookViews>
    <workbookView xWindow="75" yWindow="45" windowWidth="27975" windowHeight="15360" activeTab="1" xr2:uid="{00000000-000D-0000-FFFF-FFFF00000000}"/>
  </bookViews>
  <sheets>
    <sheet name="ИП" sheetId="11" r:id="rId1"/>
    <sheet name="ИП (альбомная)" sheetId="12" r:id="rId2"/>
  </sheets>
  <definedNames>
    <definedName name="_xlnm.Print_Area" localSheetId="0">ИП!$A$1:$R$816</definedName>
    <definedName name="_xlnm.Print_Area" localSheetId="1">'ИП (альбомная)'!$A$1:$R$821</definedName>
  </definedNames>
  <calcPr calcId="191029"/>
</workbook>
</file>

<file path=xl/calcChain.xml><?xml version="1.0" encoding="utf-8"?>
<calcChain xmlns="http://schemas.openxmlformats.org/spreadsheetml/2006/main">
  <c r="K794" i="12" l="1"/>
  <c r="K795" i="12"/>
  <c r="O30" i="12"/>
  <c r="N30" i="12"/>
  <c r="M30" i="12"/>
  <c r="L30" i="12"/>
  <c r="K30" i="12"/>
  <c r="K67" i="12"/>
  <c r="K728" i="12"/>
  <c r="K819" i="12" s="1"/>
  <c r="J728" i="12"/>
  <c r="J819" i="12" s="1"/>
  <c r="I728" i="12"/>
  <c r="O22" i="12"/>
  <c r="N22" i="12"/>
  <c r="M22" i="12"/>
  <c r="L22" i="12"/>
  <c r="J22" i="12"/>
  <c r="K22" i="12"/>
  <c r="O794" i="12"/>
  <c r="N794" i="12"/>
  <c r="M794" i="12"/>
  <c r="L794" i="12"/>
  <c r="J794" i="12"/>
  <c r="I794" i="12"/>
  <c r="M793" i="12"/>
  <c r="L793" i="12"/>
  <c r="K793" i="12"/>
  <c r="J793" i="12"/>
  <c r="I793" i="12"/>
  <c r="O790" i="12"/>
  <c r="O793" i="12" s="1"/>
  <c r="N790" i="12"/>
  <c r="N793" i="12" s="1"/>
  <c r="O764" i="12"/>
  <c r="N764" i="12"/>
  <c r="M764" i="12"/>
  <c r="L764" i="12"/>
  <c r="K764" i="12"/>
  <c r="J764" i="12"/>
  <c r="I764" i="12"/>
  <c r="O763" i="12"/>
  <c r="N763" i="12"/>
  <c r="M763" i="12"/>
  <c r="L763" i="12"/>
  <c r="K763" i="12"/>
  <c r="J763" i="12"/>
  <c r="I763" i="12"/>
  <c r="O736" i="12"/>
  <c r="N736" i="12"/>
  <c r="M736" i="12"/>
  <c r="L736" i="12"/>
  <c r="K736" i="12"/>
  <c r="J736" i="12"/>
  <c r="I736" i="12"/>
  <c r="O728" i="12"/>
  <c r="O819" i="12" s="1"/>
  <c r="N728" i="12"/>
  <c r="N819" i="12" s="1"/>
  <c r="M728" i="12"/>
  <c r="M819" i="12" s="1"/>
  <c r="L728" i="12"/>
  <c r="L819" i="12" s="1"/>
  <c r="I819" i="12"/>
  <c r="O726" i="12"/>
  <c r="N726" i="12"/>
  <c r="M726" i="12"/>
  <c r="M817" i="12" s="1"/>
  <c r="L726" i="12"/>
  <c r="K726" i="12"/>
  <c r="J726" i="12"/>
  <c r="I726" i="12"/>
  <c r="I817" i="12" s="1"/>
  <c r="O525" i="12"/>
  <c r="K443" i="12"/>
  <c r="O261" i="12"/>
  <c r="N261" i="12"/>
  <c r="O258" i="12"/>
  <c r="N258" i="12"/>
  <c r="O255" i="12"/>
  <c r="N255" i="12"/>
  <c r="O235" i="12"/>
  <c r="O232" i="12"/>
  <c r="N232" i="12"/>
  <c r="M232" i="12"/>
  <c r="L232" i="12"/>
  <c r="K232" i="12"/>
  <c r="J232" i="12"/>
  <c r="I232" i="12"/>
  <c r="O208" i="12"/>
  <c r="N208" i="12"/>
  <c r="M208" i="12"/>
  <c r="L208" i="12"/>
  <c r="K208" i="12"/>
  <c r="J208" i="12"/>
  <c r="I208" i="12"/>
  <c r="O192" i="12"/>
  <c r="N192" i="12"/>
  <c r="M192" i="12"/>
  <c r="L192" i="12"/>
  <c r="K192" i="12"/>
  <c r="J192" i="12"/>
  <c r="I192" i="12"/>
  <c r="O166" i="12"/>
  <c r="N166" i="12"/>
  <c r="M166" i="12"/>
  <c r="L166" i="12"/>
  <c r="K166" i="12"/>
  <c r="J166" i="12"/>
  <c r="I166" i="12"/>
  <c r="O153" i="12"/>
  <c r="N153" i="12"/>
  <c r="M153" i="12"/>
  <c r="L153" i="12"/>
  <c r="J153" i="12"/>
  <c r="I153" i="12"/>
  <c r="O132" i="12"/>
  <c r="N132" i="12"/>
  <c r="M132" i="12"/>
  <c r="L132" i="12"/>
  <c r="K132" i="12"/>
  <c r="J132" i="12"/>
  <c r="I132" i="12"/>
  <c r="O115" i="12"/>
  <c r="N115" i="12"/>
  <c r="M115" i="12"/>
  <c r="L115" i="12"/>
  <c r="K115" i="12"/>
  <c r="J115" i="12"/>
  <c r="I115" i="12"/>
  <c r="O101" i="12"/>
  <c r="N101" i="12"/>
  <c r="M101" i="12"/>
  <c r="L101" i="12"/>
  <c r="L727" i="12" s="1"/>
  <c r="K101" i="12"/>
  <c r="J101" i="12"/>
  <c r="I101" i="12"/>
  <c r="O67" i="12"/>
  <c r="N67" i="12"/>
  <c r="M67" i="12"/>
  <c r="L67" i="12"/>
  <c r="J67" i="12"/>
  <c r="I67" i="12"/>
  <c r="O62" i="12"/>
  <c r="N62" i="12"/>
  <c r="M62" i="12"/>
  <c r="L62" i="12"/>
  <c r="K62" i="12"/>
  <c r="J62" i="12"/>
  <c r="O54" i="12"/>
  <c r="N54" i="12"/>
  <c r="M54" i="12"/>
  <c r="L54" i="12"/>
  <c r="K54" i="12"/>
  <c r="J54" i="12"/>
  <c r="O47" i="12"/>
  <c r="N47" i="12"/>
  <c r="M47" i="12"/>
  <c r="L47" i="12"/>
  <c r="K47" i="12"/>
  <c r="J47" i="12"/>
  <c r="O43" i="12"/>
  <c r="N43" i="12"/>
  <c r="M43" i="12"/>
  <c r="L43" i="12"/>
  <c r="K43" i="12"/>
  <c r="J43" i="12"/>
  <c r="O36" i="12"/>
  <c r="N36" i="12"/>
  <c r="M36" i="12"/>
  <c r="L36" i="12"/>
  <c r="K36" i="12"/>
  <c r="J36" i="12"/>
  <c r="J30" i="12"/>
  <c r="I30" i="12"/>
  <c r="O816" i="11"/>
  <c r="N816" i="11"/>
  <c r="M816" i="11"/>
  <c r="L816" i="11"/>
  <c r="K816" i="11"/>
  <c r="J816" i="11"/>
  <c r="I816" i="11"/>
  <c r="O815" i="11"/>
  <c r="N815" i="11"/>
  <c r="M815" i="11"/>
  <c r="L815" i="11"/>
  <c r="K815" i="11"/>
  <c r="J815" i="11"/>
  <c r="I815" i="11"/>
  <c r="O814" i="11"/>
  <c r="N814" i="11"/>
  <c r="M814" i="11"/>
  <c r="L814" i="11"/>
  <c r="K814" i="11"/>
  <c r="J814" i="11"/>
  <c r="I814" i="11"/>
  <c r="O813" i="11"/>
  <c r="N813" i="11"/>
  <c r="M813" i="11"/>
  <c r="L813" i="11"/>
  <c r="K813" i="11"/>
  <c r="J813" i="11"/>
  <c r="I813" i="11"/>
  <c r="O812" i="11"/>
  <c r="N812" i="11"/>
  <c r="M812" i="11"/>
  <c r="L812" i="11"/>
  <c r="K812" i="11"/>
  <c r="J812" i="11"/>
  <c r="I812" i="11"/>
  <c r="O789" i="11"/>
  <c r="N789" i="11"/>
  <c r="M789" i="11"/>
  <c r="L789" i="11"/>
  <c r="K789" i="11"/>
  <c r="J789" i="11"/>
  <c r="I789" i="11"/>
  <c r="O788" i="11"/>
  <c r="N788" i="11"/>
  <c r="M788" i="11"/>
  <c r="L788" i="11"/>
  <c r="K788" i="11"/>
  <c r="J788" i="11"/>
  <c r="I788" i="11"/>
  <c r="O785" i="11"/>
  <c r="N785" i="11"/>
  <c r="O767" i="11"/>
  <c r="N767" i="11"/>
  <c r="M767" i="11"/>
  <c r="L767" i="11"/>
  <c r="K767" i="11"/>
  <c r="J767" i="11"/>
  <c r="I767" i="11"/>
  <c r="O759" i="11"/>
  <c r="N759" i="11"/>
  <c r="M759" i="11"/>
  <c r="L759" i="11"/>
  <c r="K759" i="11"/>
  <c r="J759" i="11"/>
  <c r="I759" i="11"/>
  <c r="O758" i="11"/>
  <c r="N758" i="11"/>
  <c r="M758" i="11"/>
  <c r="L758" i="11"/>
  <c r="K758" i="11"/>
  <c r="J758" i="11"/>
  <c r="I758" i="11"/>
  <c r="O731" i="11"/>
  <c r="N731" i="11"/>
  <c r="M731" i="11"/>
  <c r="L731" i="11"/>
  <c r="K731" i="11"/>
  <c r="J731" i="11"/>
  <c r="I731" i="11"/>
  <c r="O723" i="11"/>
  <c r="N723" i="11"/>
  <c r="M723" i="11"/>
  <c r="L723" i="11"/>
  <c r="K723" i="11"/>
  <c r="J723" i="11"/>
  <c r="I723" i="11"/>
  <c r="O722" i="11"/>
  <c r="N722" i="11"/>
  <c r="M722" i="11"/>
  <c r="L722" i="11"/>
  <c r="K722" i="11"/>
  <c r="J722" i="11"/>
  <c r="I722" i="11"/>
  <c r="O721" i="11"/>
  <c r="N721" i="11"/>
  <c r="M721" i="11"/>
  <c r="L721" i="11"/>
  <c r="K721" i="11"/>
  <c r="J721" i="11"/>
  <c r="I721" i="11"/>
  <c r="O520" i="11"/>
  <c r="K438" i="11"/>
  <c r="O259" i="11"/>
  <c r="N259" i="11"/>
  <c r="O256" i="11"/>
  <c r="N256" i="11"/>
  <c r="O253" i="11"/>
  <c r="N253" i="11"/>
  <c r="O233" i="11"/>
  <c r="O230" i="11"/>
  <c r="N230" i="11"/>
  <c r="M230" i="11"/>
  <c r="L230" i="11"/>
  <c r="K230" i="11"/>
  <c r="J230" i="11"/>
  <c r="I230" i="11"/>
  <c r="O206" i="11"/>
  <c r="N206" i="11"/>
  <c r="M206" i="11"/>
  <c r="L206" i="11"/>
  <c r="K206" i="11"/>
  <c r="J206" i="11"/>
  <c r="I206" i="11"/>
  <c r="O190" i="11"/>
  <c r="N190" i="11"/>
  <c r="M190" i="11"/>
  <c r="L190" i="11"/>
  <c r="K190" i="11"/>
  <c r="J190" i="11"/>
  <c r="I190" i="11"/>
  <c r="O164" i="11"/>
  <c r="N164" i="11"/>
  <c r="M164" i="11"/>
  <c r="L164" i="11"/>
  <c r="K164" i="11"/>
  <c r="J164" i="11"/>
  <c r="I164" i="11"/>
  <c r="O151" i="11"/>
  <c r="N151" i="11"/>
  <c r="M151" i="11"/>
  <c r="L151" i="11"/>
  <c r="J151" i="11"/>
  <c r="I151" i="11"/>
  <c r="O130" i="11"/>
  <c r="N130" i="11"/>
  <c r="M130" i="11"/>
  <c r="L130" i="11"/>
  <c r="K130" i="11"/>
  <c r="J130" i="11"/>
  <c r="I130" i="11"/>
  <c r="O113" i="11"/>
  <c r="N113" i="11"/>
  <c r="M113" i="11"/>
  <c r="L113" i="11"/>
  <c r="K113" i="11"/>
  <c r="J113" i="11"/>
  <c r="I113" i="11"/>
  <c r="O99" i="11"/>
  <c r="N99" i="11"/>
  <c r="M99" i="11"/>
  <c r="L99" i="11"/>
  <c r="K99" i="11"/>
  <c r="J99" i="11"/>
  <c r="I99" i="11"/>
  <c r="O65" i="11"/>
  <c r="N65" i="11"/>
  <c r="M65" i="11"/>
  <c r="L65" i="11"/>
  <c r="K65" i="11"/>
  <c r="J65" i="11"/>
  <c r="I65" i="11"/>
  <c r="O60" i="11"/>
  <c r="N60" i="11"/>
  <c r="M60" i="11"/>
  <c r="L60" i="11"/>
  <c r="K60" i="11"/>
  <c r="J60" i="11"/>
  <c r="O52" i="11"/>
  <c r="N52" i="11"/>
  <c r="M52" i="11"/>
  <c r="L52" i="11"/>
  <c r="K52" i="11"/>
  <c r="J52" i="11"/>
  <c r="O45" i="11"/>
  <c r="N45" i="11"/>
  <c r="M45" i="11"/>
  <c r="L45" i="11"/>
  <c r="K45" i="11"/>
  <c r="J45" i="11"/>
  <c r="O41" i="11"/>
  <c r="N41" i="11"/>
  <c r="M41" i="11"/>
  <c r="L41" i="11"/>
  <c r="K41" i="11"/>
  <c r="J41" i="11"/>
  <c r="O34" i="11"/>
  <c r="N34" i="11"/>
  <c r="M34" i="11"/>
  <c r="L34" i="11"/>
  <c r="K34" i="11"/>
  <c r="J34" i="11"/>
  <c r="O28" i="11"/>
  <c r="N28" i="11"/>
  <c r="M28" i="11"/>
  <c r="L28" i="11"/>
  <c r="K28" i="11"/>
  <c r="J28" i="11"/>
  <c r="I28" i="11"/>
  <c r="O20" i="11"/>
  <c r="N20" i="11"/>
  <c r="M20" i="11"/>
  <c r="L20" i="11"/>
  <c r="K20" i="11"/>
  <c r="J20" i="11"/>
  <c r="L817" i="12" l="1"/>
  <c r="K817" i="12"/>
  <c r="K772" i="12"/>
  <c r="K820" i="12" s="1"/>
  <c r="O772" i="12"/>
  <c r="O820" i="12" s="1"/>
  <c r="K727" i="12"/>
  <c r="K818" i="12" s="1"/>
  <c r="O727" i="12"/>
  <c r="O818" i="12" s="1"/>
  <c r="J817" i="12"/>
  <c r="L772" i="12"/>
  <c r="L820" i="12" s="1"/>
  <c r="O817" i="12"/>
  <c r="N817" i="12"/>
  <c r="I772" i="12"/>
  <c r="I820" i="12" s="1"/>
  <c r="M772" i="12"/>
  <c r="M820" i="12" s="1"/>
  <c r="J772" i="12"/>
  <c r="N772" i="12"/>
  <c r="N820" i="12" s="1"/>
  <c r="L818" i="12"/>
  <c r="I727" i="12"/>
  <c r="I818" i="12" s="1"/>
  <c r="M727" i="12"/>
  <c r="M818" i="12" s="1"/>
  <c r="J727" i="12"/>
  <c r="J818" i="12" s="1"/>
  <c r="N727" i="12"/>
  <c r="N818" i="12" s="1"/>
  <c r="J820" i="12"/>
  <c r="L821" i="12" l="1"/>
  <c r="N821" i="12"/>
  <c r="O821" i="12"/>
  <c r="K821" i="12"/>
  <c r="J821" i="12"/>
  <c r="M821" i="12"/>
  <c r="I821" i="12"/>
</calcChain>
</file>

<file path=xl/sharedStrings.xml><?xml version="1.0" encoding="utf-8"?>
<sst xmlns="http://schemas.openxmlformats.org/spreadsheetml/2006/main" count="5697" uniqueCount="672">
  <si>
    <t>Приложение 13 к Методике</t>
  </si>
  <si>
    <t xml:space="preserve">Форма </t>
  </si>
  <si>
    <t xml:space="preserve"> 2026-2030 жылдарға арналған Аршалы ауданының даму жоспарын іске асыру жөніндегі инвестициялық жоспар</t>
  </si>
  <si>
    <t>№</t>
  </si>
  <si>
    <t>Атауы</t>
  </si>
  <si>
    <t>Жауапты орындаушы</t>
  </si>
  <si>
    <t>Ақпарат көзі</t>
  </si>
  <si>
    <t>Өлшем бірлігі</t>
  </si>
  <si>
    <t>Срок исполнения</t>
  </si>
  <si>
    <t>Аяқтау нысаны</t>
  </si>
  <si>
    <t xml:space="preserve"> 2024 жылға есепті кезең</t>
  </si>
  <si>
    <t>Ағымдағы жылдың жоспары (фактісі) (қаңтар-қараша)</t>
  </si>
  <si>
    <t>Есепті кезең</t>
  </si>
  <si>
    <t>Қаржыландыру көзі / бюджеттік бағдарламаның коды</t>
  </si>
  <si>
    <t>Код ББ /БПП</t>
  </si>
  <si>
    <t>Жобаны іске асырудан күтілетін нәтиже, оның ішінде құрылған жұмыс орындарына (тұрақты/уақытша)</t>
  </si>
  <si>
    <t xml:space="preserve"> 2026 жыл</t>
  </si>
  <si>
    <t xml:space="preserve"> 2027 жыл</t>
  </si>
  <si>
    <t xml:space="preserve"> 2028 жыл</t>
  </si>
  <si>
    <t xml:space="preserve">  2029 жыл</t>
  </si>
  <si>
    <t xml:space="preserve"> 2030 жыл</t>
  </si>
  <si>
    <t>Қазақстан Республикасының ұлттық даму жоспарын іске асыру</t>
  </si>
  <si>
    <t>1-БАҒЫТ: ЭКОНОМИКАНЫҢ БЕРІК ІРГЕТАСЫ</t>
  </si>
  <si>
    <r>
      <rPr>
        <b/>
        <sz val="11"/>
        <color theme="1"/>
        <rFont val="Times New Roman"/>
        <family val="1"/>
        <charset val="204"/>
      </rPr>
      <t xml:space="preserve">КНИ 2 </t>
    </r>
    <r>
      <rPr>
        <sz val="11"/>
        <color theme="1"/>
        <rFont val="Times New Roman"/>
        <family val="1"/>
        <charset val="204"/>
      </rPr>
      <t>Экономиканың нақты өсу қарқыны, өткен жылмен салыстырғанда  %</t>
    </r>
  </si>
  <si>
    <r>
      <rPr>
        <b/>
        <sz val="11"/>
        <color theme="1"/>
        <rFont val="Times New Roman"/>
        <family val="1"/>
        <charset val="204"/>
      </rPr>
      <t>НИ.</t>
    </r>
    <r>
      <rPr>
        <sz val="11"/>
        <color theme="1"/>
        <rFont val="Times New Roman"/>
        <family val="1"/>
        <charset val="204"/>
      </rPr>
      <t xml:space="preserve"> Ауыл шаруашылығының жалпы өнімінің (көрсетілетін қызметтерінің) нақты көлемінің индексі</t>
    </r>
  </si>
  <si>
    <t>АШжәнеЖҚБ</t>
  </si>
  <si>
    <t>БНС</t>
  </si>
  <si>
    <t>%</t>
  </si>
  <si>
    <r>
      <rPr>
        <b/>
        <sz val="11"/>
        <color theme="1"/>
        <rFont val="Times New Roman"/>
        <family val="1"/>
        <charset val="204"/>
      </rPr>
      <t>НИ.</t>
    </r>
    <r>
      <rPr>
        <sz val="11"/>
        <color theme="1"/>
        <rFont val="Times New Roman"/>
        <family val="1"/>
        <charset val="204"/>
      </rPr>
      <t xml:space="preserve"> Өнеркәсіптік өндірістің нақты көлемінің индексі</t>
    </r>
  </si>
  <si>
    <t>Елтоқ ауылында "LK-KZ" ЖШС керамикалық кірпіш өндіру зауытын салу</t>
  </si>
  <si>
    <t>млн.теңге</t>
  </si>
  <si>
    <t>Қолданысқа енгізу актісі</t>
  </si>
  <si>
    <t>Жеке инвестициялар</t>
  </si>
  <si>
    <t>өңірдің құрылыс саласын сапалы құрылыс материалымен қамтамасыз ету, жұмыс орындарын құру және жергілікті өндіріс үлесін ұлғайту, 12 тұрақты жұмыс орны</t>
  </si>
  <si>
    <t>"SG-Brick" ЖШС ереуіл кірпішін өндіру зауытын салу (2 кезек), Елтоқ</t>
  </si>
  <si>
    <t>2026-2027</t>
  </si>
  <si>
    <t>жергілікті өндірістің құрылыс материалдарының көлемін ұлғайту және ауылда жаңа жұмыс орындарын құру</t>
  </si>
  <si>
    <t>"Terracottas" ЖШС жоғары сапалы керамикалық кірпіш және ірі форматты блоктар өндіретін кірпіш зауытын салу, Елток ауылы (ИЗ)</t>
  </si>
  <si>
    <t>өңірдің құрылыс саласын сапалы құрылыс материалымен қамтамасыз ету, жұмыс орындарын құру және жергілікті өндіріс үлесін ұлғайту, тұрақты жұмыс орындарын құру</t>
  </si>
  <si>
    <t>Ақтасты ауылында нан-тоқаш өнімдерін өндіруге арналған наубайхана ашу,"Lakers" ЖК</t>
  </si>
  <si>
    <t>халықты жаңа піскен нан өнімдерімен қамтамасыз ету, 3 жұмыс орнын құру және жергілікті кәсіпкерлікті дамыту</t>
  </si>
  <si>
    <t>ТИ қаржылық ресурстары</t>
  </si>
  <si>
    <r>
      <rPr>
        <b/>
        <sz val="12"/>
        <rFont val="Times New Roman"/>
        <family val="1"/>
        <charset val="204"/>
      </rPr>
      <t xml:space="preserve">НИ. </t>
    </r>
    <r>
      <rPr>
        <sz val="12"/>
        <rFont val="Times New Roman"/>
        <family val="1"/>
        <charset val="204"/>
      </rPr>
      <t>Өнеркәсіптік өндірістің нақты көлемінің индексі</t>
    </r>
  </si>
  <si>
    <r>
      <rPr>
        <b/>
        <sz val="12"/>
        <rFont val="Times New Roman"/>
        <family val="1"/>
        <charset val="204"/>
      </rPr>
      <t xml:space="preserve">НИ. </t>
    </r>
    <r>
      <rPr>
        <sz val="12"/>
        <rFont val="Times New Roman"/>
        <family val="1"/>
        <charset val="204"/>
      </rPr>
      <t>Бөлшек сауданың нақты көлем индексі</t>
    </r>
  </si>
  <si>
    <r>
      <rPr>
        <b/>
        <sz val="12"/>
        <rFont val="Times New Roman"/>
        <family val="1"/>
        <charset val="204"/>
      </rPr>
      <t xml:space="preserve">НИ. </t>
    </r>
    <r>
      <rPr>
        <sz val="12"/>
        <rFont val="Times New Roman"/>
        <family val="1"/>
        <charset val="204"/>
      </rPr>
      <t>Құрылыс жұмыстарының (қызметтерінің)нақты көлемінің индексі</t>
    </r>
  </si>
  <si>
    <t>СҚжәнеҚБ</t>
  </si>
  <si>
    <t xml:space="preserve"> РБ</t>
  </si>
  <si>
    <t xml:space="preserve"> ОБ</t>
  </si>
  <si>
    <t>ЖБ</t>
  </si>
  <si>
    <t xml:space="preserve"> ВБ</t>
  </si>
  <si>
    <t>2-БАҒЫТ: ЖАҢА ӨСУ НҮКТЕЛЕРІ</t>
  </si>
  <si>
    <t>"Инновация, цифрлық және креативті экономика" саласы</t>
  </si>
  <si>
    <r>
      <rPr>
        <b/>
        <sz val="12"/>
        <rFont val="Times New Roman"/>
        <family val="1"/>
        <charset val="204"/>
      </rPr>
      <t>КНИ 25</t>
    </r>
    <r>
      <rPr>
        <sz val="12"/>
        <rFont val="Times New Roman"/>
        <family val="1"/>
        <charset val="204"/>
      </rPr>
      <t xml:space="preserve"> Инновация саласындағы белсенділік деңгейі</t>
    </r>
  </si>
  <si>
    <t>Мақсат. Қолданбалы ғылымды және ғылыми және (немесе) ғылыми-техникалық қызмет нәтижелерін коммерцияландыру экожүйесін (ҒҒТҚН) дамыту</t>
  </si>
  <si>
    <t>Green TECHOLOGY Garden KZЖШС қуаты 6000 тонна жоғары технологиялық жылыжай кешенін салу</t>
  </si>
  <si>
    <t>Жобаның құны 40 жұмыс орнын құрумен 9 300,0 млн. теңгені құрайды. Жобаны іске асырудың жоспарланған мерзімі 2026-2027 жж. қазіргі уақытта жоба жер учаскесін ресімдеу сатысында. Іске асыру Ақбұлақ ауылында жоспарлануда.</t>
  </si>
  <si>
    <t xml:space="preserve"> "Туризм" саласы</t>
  </si>
  <si>
    <r>
      <rPr>
        <b/>
        <sz val="12"/>
        <rFont val="Times New Roman"/>
        <family val="1"/>
        <charset val="204"/>
      </rPr>
      <t>КНИ 26</t>
    </r>
    <r>
      <rPr>
        <sz val="12"/>
        <rFont val="Times New Roman"/>
        <family val="1"/>
        <charset val="204"/>
      </rPr>
      <t xml:space="preserve"> Орналастыру орындарымен қызмет көрсетілетін ішкі туристер саны</t>
    </r>
  </si>
  <si>
    <t>мың адам</t>
  </si>
  <si>
    <t>4,7</t>
  </si>
  <si>
    <t>12,6</t>
  </si>
  <si>
    <t>13,2</t>
  </si>
  <si>
    <t>14,2</t>
  </si>
  <si>
    <t>15,2</t>
  </si>
  <si>
    <t>Жібек жолы ауылында "Silk Way Estate" ЖШС (200 үй) коттедж қалашығын салу</t>
  </si>
  <si>
    <t>10000,0</t>
  </si>
  <si>
    <t>Жібек жолы ауылында "Silk Way Estate" ЖШС коттедж қалашығын (200 үй) салу, жобаның құны-10 000,0 млн. теңге, 50 жұмыс орнын құрумен</t>
  </si>
  <si>
    <t>Қостомар ауылындағы "Өмір Astana" ЖШС space CAPSULE HOUSE модульдік үйлерінің тұжырымдамасы бойынша эко-қонақ үй салу</t>
  </si>
  <si>
    <t>Жобаның құны-1 200,0 млн. теңге. Жұмыс орындары: құрылыс кезінде-20 жұмыс орны, пайдалану кезінде – 50 жұмыс орны. Жобаны іске асырудың жоспарланған мерзімі 2026-2027 жж. Бүгінгі таңда ауданы 50 га жер учаскесі қаралды.</t>
  </si>
  <si>
    <t>Қостомар ауылында "Tengri Umai" ЖШС "Эко парк" салу</t>
  </si>
  <si>
    <t>Жобаның құны-2 000,0 млн. теңге. Жұмыс орындары: құрылыс кезінде – 40 жұмыс орны, пайдалану кезінде – 120 жұмыс орны. Жобаны іске асырудың жоспарланған мерзімі 2026-2027 жж. Қазіргі уақытта жоба жер учаскесін ресімдеу сатысында.</t>
  </si>
  <si>
    <t>Қостомар ауылында "Психикалық және физикалық денсаулық орталығы "ЖШС  бальнеологиялық санаторий кешенін салу</t>
  </si>
  <si>
    <t>Жобаның құны-693 000,0 мың теңге. Жұмыс орындары: 40-60 жұмыс орны. Жобаны іске асырудың жоспарланған мерзімі 2026-2027 жж. Жоба Ақмола облысының Өңірлік үйлестіру кеңесінде (ӨҮК), жер учаскесін ресімдеу сатысында қаралды.</t>
  </si>
  <si>
    <r>
      <rPr>
        <b/>
        <sz val="12"/>
        <rFont val="Times New Roman"/>
        <family val="1"/>
        <charset val="204"/>
      </rPr>
      <t>КНИ 27</t>
    </r>
    <r>
      <rPr>
        <sz val="12"/>
        <rFont val="Times New Roman"/>
        <family val="1"/>
        <charset val="204"/>
      </rPr>
      <t xml:space="preserve"> Орналастыру орындарымен қызмет көрсетілетін келуші туристер саны</t>
    </r>
  </si>
  <si>
    <t>First Chill ЖШС "US  Лимитед" ЖШС "Разгуляй" демалыс аймағын реконструкциялау және салу (біржолғы 200 адам)</t>
  </si>
  <si>
    <t>демалыс аймағы, 15 уақытша, 10 тұрақты жұмыс орны</t>
  </si>
  <si>
    <t>Арнасай ауылының (БФМ Агро ЖШС )астаналық аймағында демалыс аймағын салу, туризмді дамыту</t>
  </si>
  <si>
    <t>демалыс аймағы, 20 уақытша, 10 тұрақты жұмыс орны</t>
  </si>
  <si>
    <t xml:space="preserve"> "Агроөнеркәсіптік кешен" саласы</t>
  </si>
  <si>
    <t>Мақсат. АӨК субъектілерінің бәсекеге қабілеттілігін арттыру үшін жағдайлар жасау</t>
  </si>
  <si>
    <t>1-міндет.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</si>
  <si>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r>
      <rPr>
        <b/>
        <sz val="12"/>
        <rFont val="Times New Roman"/>
        <family val="1"/>
        <charset val="204"/>
      </rPr>
      <t>Нәтиже көрсеткіші 1.1.</t>
    </r>
    <r>
      <rPr>
        <sz val="12"/>
        <rFont val="Times New Roman"/>
        <family val="1"/>
        <charset val="204"/>
      </rPr>
      <t xml:space="preserve"> Етті өңдеу үлесі</t>
    </r>
  </si>
  <si>
    <t>Ақ-Дала Агро ЖШС қуаттылығы жылына 10 000 тонна ет болатын құс фабрикасын салу (4 кезең)</t>
  </si>
  <si>
    <t>құс фабрикасы, 10 уақытша, 10 тұрақты жұмыс орны</t>
  </si>
  <si>
    <t>Елтоқ ауылындағы "Айтпай" ШҚ 1 ет фермасын кеңейту</t>
  </si>
  <si>
    <t>Елтоқ ауылында - "Айтпай" ШҚ 1 ет фермасын 17,0 млн. теңгеге, 43 бас ІҚМ кеңейту</t>
  </si>
  <si>
    <r>
      <rPr>
        <b/>
        <sz val="12"/>
        <rFont val="Times New Roman"/>
        <family val="1"/>
        <charset val="204"/>
      </rPr>
      <t xml:space="preserve">Нәтиже көрсеткіші 1.2. </t>
    </r>
    <r>
      <rPr>
        <sz val="12"/>
        <rFont val="Times New Roman"/>
        <family val="1"/>
        <charset val="204"/>
      </rPr>
      <t>Сүтті өңдеу үлесі</t>
    </r>
  </si>
  <si>
    <t>1 200 басқа арналған "Tamyr 2024" ЖШС сүт-тауар фермасын салу</t>
  </si>
  <si>
    <t>Жобаның құны-2 000,0 млн.теңге, 10 жұмыс орнын құрумен. Жобаны іске асырудың жоспарланған мерзімі 2027-2028 жж.</t>
  </si>
  <si>
    <t>Темір Агро ЖШС сауын табынының санын 600 басқа дейін ұлғайту</t>
  </si>
  <si>
    <t>сүт өндіру көлемінің өсуі, ауыл шаруашылығы өндірушілерінің табысын арттыру және жергілікті деңгейде азық-түлік қауіпсіздігін қамтамасыз ету, жұмыс орындарын құру</t>
  </si>
  <si>
    <t>Сүт өндіру үшін ІҚМ 10 бас және сүт өнімін қайта өңдеу құралын сатып алу (сауу аппараты, сепаратор, май ұрғыш) ст. Сары-Оба</t>
  </si>
  <si>
    <t>Ақмола облысы Түрген ауылы "ULYDALAAGROKZ"ЖШС кеңейте отырып, 800 басқа арналған сүт-тауар фермасын салу</t>
  </si>
  <si>
    <t>Жобаның құны 6 500,0 млн.теңгені құрайды, 15 жұмыс орны ашылады. Жобаны іске асырудың жоспарланған мерзімі 2026-2027 жж. жоба "Көкше ӘКК"АҚ-да өтінімді қарау сатысында</t>
  </si>
  <si>
    <t>Қойгелді-Астық ЖШС</t>
  </si>
  <si>
    <t>Сарыоба-Астық ЖШС</t>
  </si>
  <si>
    <t>3-БАҒЫТ: ӨМІРДІҢ ЖОҒАРЫ САПАСЫ</t>
  </si>
  <si>
    <t>"Денсаулық сақтау" саласы</t>
  </si>
  <si>
    <r>
      <rPr>
        <b/>
        <sz val="12"/>
        <rFont val="Times New Roman"/>
        <family val="1"/>
        <charset val="204"/>
      </rPr>
      <t xml:space="preserve">Нәтиже көрсеткіші 2.5. </t>
    </r>
    <r>
      <rPr>
        <sz val="12"/>
        <rFont val="Times New Roman"/>
        <family val="1"/>
        <charset val="204"/>
      </rPr>
      <t>Медициналық ұйымдар ғимараттарының тозу деңгейін төмендету</t>
    </r>
  </si>
  <si>
    <r>
      <rPr>
        <b/>
        <sz val="12"/>
        <rFont val="Times New Roman"/>
        <family val="1"/>
        <charset val="204"/>
      </rPr>
      <t xml:space="preserve">Іс-шара 1. </t>
    </r>
    <r>
      <rPr>
        <sz val="12"/>
        <rFont val="Times New Roman"/>
        <family val="1"/>
        <charset val="204"/>
      </rPr>
      <t>16 Денсаулық сақтау нысанын салу және реконструкциялау:</t>
    </r>
  </si>
  <si>
    <t xml:space="preserve">Арнасай ауылында дәрігерлік амбулатория салу </t>
  </si>
  <si>
    <t>АОА</t>
  </si>
  <si>
    <t>бір.</t>
  </si>
  <si>
    <t>5.2.288.038.015.</t>
  </si>
  <si>
    <t>837 ауыл тұрғыны үшін денсаулық сақтау сапасын жақсарту, 15 уақытша, 5 тұрақты жұмыс орындары 2025 жылы пайдалануға берілді</t>
  </si>
  <si>
    <t>млн. теңге</t>
  </si>
  <si>
    <t>ОБ</t>
  </si>
  <si>
    <t xml:space="preserve">Арнасай ауылында дәрігерлік амбулаторияға ИКИ салу </t>
  </si>
  <si>
    <t>ЦРБ</t>
  </si>
  <si>
    <t xml:space="preserve"> ЦРБ</t>
  </si>
  <si>
    <t>Акт ввода в эксплуатацию</t>
  </si>
  <si>
    <t>7.1.467.004.028.</t>
  </si>
  <si>
    <t>№ 2 мекемеде мамандандырылған дәрігерлік амбулатория салу</t>
  </si>
  <si>
    <t>Ауыл тұрғындары үшін денсаулық сақтау сапасын жақсарту. 2026 жылы 10 уақытша, 5 тұрақты жұмыс орны 5,6 млн. теңге сомасына ЖСҚ әзірлеу жоспарлануда</t>
  </si>
  <si>
    <t>Бабатай станциясында медициналық пункт салу</t>
  </si>
  <si>
    <t>Ауыл тұрғындары үшін денсаулық сақтау сапасын жақсарту. 2027 жылы 10 уақытша, 5 тұрақты жұмыс орны 5,6 млн. теңге сомасына ЖСҚ әзірлеу жоспарлануда</t>
  </si>
  <si>
    <t>Бірсуат ауылында фельдшерлік-акушерлік пункт салу</t>
  </si>
  <si>
    <t>Ауылдық округтің 882 тұрғыны үшін денсаулық сақтау сапасын жақсарту. 2025 жылы ЖСҚ әзірлеу жоспарлануда (10,0 млн. теңге), 10 уақытша, 5 тұрақты жұмыс орны</t>
  </si>
  <si>
    <t>Ақбұлақ ауылында фельдшерлік-акушерлік пункт салу</t>
  </si>
  <si>
    <t>Ауылдық округ тұрғындары үшін денсаулық сақтау сапасын жақсарту. 2026 жылы 15 уақытша, 5 тұрақты жұмыс орны 6,2 млн. теңге сомасына ЖСҚ әзірлеу жоспарлануда</t>
  </si>
  <si>
    <t>Бұлақсай ауылында фельдшерлік-акушерлік пункт салу</t>
  </si>
  <si>
    <t>Ауыл тұрғындары үшін денсаулық сақтау сапасын жақсарту. 2026 жылы 12,8 млн. теңге, 15 уақытша, 5 тұрақты жұмыс орны сомасына ЖСҚ әзірлеу жоспарлануда</t>
  </si>
  <si>
    <t>"Аршалы ауданы Жібек жолы ауылында МСАК орталығын салу</t>
  </si>
  <si>
    <t>Кент тұрғындары үшін денсаулық сақтау сапасын жақсарту. 2027 жылы 20 уақытша, 10 тұрақты жұмыс орны 27,7 млн. теңге сомасына ЖСҚ әзірлеу жоспарлануда</t>
  </si>
  <si>
    <t>Константинов ауылында дәрігерлік амулаториясын салу</t>
  </si>
  <si>
    <t>Ауыл тұрғындарының денсаулық сақтау сапасын жақсарту. 2027 жылы 10 уақытша, 5 тұрақты жұмыс орны 6,7 млн. теңге сомасына ЖСҚ әзірлеу жоспарлануда</t>
  </si>
  <si>
    <t>Сары-Оба станциясында медициналық пункт салу</t>
  </si>
  <si>
    <t>Ауыл тұрғындары үшін денсаулық сақтау сапасын жақсарту. 2026 жылы 10 уақытша, 5 тұрақты жұмыс орны 5,2 млн. теңге сомасына ЖСҚ әзірлеу жоспарлануда</t>
  </si>
  <si>
    <t>Елтоқ ауылында фельдшерлік-акушерлік пункт салу</t>
  </si>
  <si>
    <t>Ауылдық округ тұрғындары үшін денсаулық сақтау сапасын жақсарту. 2026 жылы 10 уақытша, 3 тұрақты жұмыс орны 9,66,2 млн. теңге сомасына ЖСҚ әзірлеу жоспарлануда</t>
  </si>
  <si>
    <t>Ижев  ауылында фельдшерлік-акушерлік пункт салу</t>
  </si>
  <si>
    <t>Ауыл тұрғындары үшін денсаулық сақтау сапасын жақсарту. 2028 жылы 10 уақытша, 3 тұрақты жұмыс орны  14,9 млн. теңге сомасына ЖСҚ әзірлеу жоспарлануда</t>
  </si>
  <si>
    <t>Сарыоба станциясында медициналық пункт салу</t>
  </si>
  <si>
    <t>Ауыл тұрғындары үшін денсаулық сақтау сапасын жақсарту. 2028 жылы 10 уақытша, 3 тұрақты жұмыс орны  6,0 млн. теңге сомасына ЖСҚ әзірлеу жоспарлануда</t>
  </si>
  <si>
    <t>Ақтасты ауылында медициналық пункт салу</t>
  </si>
  <si>
    <t>Ауыл тұрғындары үшін денсаулық сақтау сапасын жақсарту. 2029 жылы 10 уақытша, 3 тұрақты жұмыс орны  6,6 млн. теңге сомасына ЖСҚ әзірлеу жоспарлануда</t>
  </si>
  <si>
    <t>Белоярка ауылында медициналық пункт салу</t>
  </si>
  <si>
    <t>Ауыл тұрғындары үшін денсаулық сақтау сапасын жақсарту. 2029 жылы 10 уақытша, 3 тұрақты жұмыс орны 6,6 млн. теңге сомасына ЖСҚ әзірлеу жоспарлануда</t>
  </si>
  <si>
    <r>
      <rPr>
        <b/>
        <sz val="12"/>
        <rFont val="Times New Roman"/>
        <family val="1"/>
        <charset val="204"/>
      </rPr>
      <t xml:space="preserve">Іс-шара 2. 7 </t>
    </r>
    <r>
      <rPr>
        <sz val="12"/>
        <rFont val="Times New Roman"/>
        <family val="1"/>
        <charset val="204"/>
      </rPr>
      <t>Денсаулық сақтау объектісіне күрделі жөндеу жүргізу:</t>
    </r>
  </si>
  <si>
    <t>Аршалы кентінің аудандық ауруханасының бас корпусын күрделі жөндеу</t>
  </si>
  <si>
    <t>5.9.253.033.015</t>
  </si>
  <si>
    <t>Түрген ауылының дәрігерлік амбулаториясын күрделі жөндеу</t>
  </si>
  <si>
    <t>Ауылдық округ тұрғындары үшін денсаулық сақтау сапасын жақсарту. 2026 жылы 10 уақытша, 3 тұрақты жұмыс орны 9,6 млн. теңге сомасына ЖСҚ әзірлеу жоспарлануда</t>
  </si>
  <si>
    <t>Анар станциясындағы дәрігерлік амбулаторияны күрделі жөндеу</t>
  </si>
  <si>
    <t>Ауыл тұрғындары үшін денсаулық сақтау сапасын жақсарту. 2029 жылы 10 уақытша, 3 тұрақты жұмыс орны 12,1 млн. теңге сомасына ЖСҚ әзірлеу жоспарлануда</t>
  </si>
  <si>
    <t>Михайлов ауылындағы дәрігерлік амбулаторияны күрделі жөндеу</t>
  </si>
  <si>
    <t>Жалтыркөл ауылындағы фельдшерлік-акушерлік пунктті күрделі жөндеу</t>
  </si>
  <si>
    <t>Ауыл тұрғындары үшін денсаулық сақтау сапасын жақсарту. 2029 жылы 10 уақытша, 3 тұрақты жұмыс орны 5,2 млн. теңге сомасына ЖСҚ әзірлеу жоспарлануда</t>
  </si>
  <si>
    <t>Қостомар ауылындағы медициналық пункт күрделі жөндеу</t>
  </si>
  <si>
    <t>Ауыл тұрғындары үшін денсаулық сақтау сапасын жақсарту. 2029 жылы  10 уақытша, 3 тұрақты жұмыс орны  4,4 млн. теңге сомасына ЖСҚ әзірлеу жоспарлануда</t>
  </si>
  <si>
    <t xml:space="preserve"> "Әлеуметтік қорғау" саласы</t>
  </si>
  <si>
    <t>Мақсат. Халықты жұмыспен қамтуға жәрдемдесу және әлеуметтік қолдаудың атаулылығын күшейту</t>
  </si>
  <si>
    <t>1-міндет. 3,3 млн. астам азаматты жұмысқа орналастыру, оның ішінде жастар – 2,3 млн. адамнан кем емес</t>
  </si>
  <si>
    <r>
      <rPr>
        <b/>
        <sz val="11"/>
        <color theme="1"/>
        <rFont val="Times New Roman"/>
        <family val="1"/>
        <charset val="204"/>
      </rPr>
      <t>Нәтиже көрсеткіші 1.1.</t>
    </r>
    <r>
      <rPr>
        <sz val="11"/>
        <color theme="1"/>
        <rFont val="Times New Roman"/>
        <family val="1"/>
        <charset val="204"/>
      </rPr>
      <t xml:space="preserve"> Жұмысқа орналастырылған азаматтардың саны</t>
    </r>
  </si>
  <si>
    <t>ЖҚжәнеӘББ</t>
  </si>
  <si>
    <t>оның ішінде жастар</t>
  </si>
  <si>
    <t xml:space="preserve"> "Білім және ғылым" саласы</t>
  </si>
  <si>
    <t>Мақсат. Мектеп жасына дейінгі балалардың дағдылары мен дағдыларын дамыту деңгейін арттыру</t>
  </si>
  <si>
    <r>
      <rPr>
        <b/>
        <sz val="11"/>
        <color theme="1"/>
        <rFont val="Times New Roman"/>
        <family val="1"/>
        <charset val="204"/>
      </rPr>
      <t xml:space="preserve">НИ 1. </t>
    </r>
    <r>
      <rPr>
        <sz val="11"/>
        <color theme="1"/>
        <rFont val="Times New Roman"/>
        <family val="1"/>
        <charset val="204"/>
      </rPr>
      <t>2 жастан 6 жасқа дейінгі балаларды мектепке дейінгі тәрбиемен және оқытумен қамту</t>
    </r>
  </si>
  <si>
    <t>ББ</t>
  </si>
  <si>
    <r>
      <rPr>
        <b/>
        <sz val="12"/>
        <rFont val="Times New Roman"/>
        <family val="1"/>
        <charset val="204"/>
      </rPr>
      <t>Іс-шара 1.</t>
    </r>
    <r>
      <rPr>
        <sz val="12"/>
        <rFont val="Times New Roman"/>
        <family val="1"/>
        <charset val="204"/>
      </rPr>
      <t xml:space="preserve"> 2 мектепке дейінгі мекеме салу</t>
    </r>
  </si>
  <si>
    <t>Жалтыркөл ауылында 120 орындық балалар үйін салу</t>
  </si>
  <si>
    <t>4.1.288.011.015</t>
  </si>
  <si>
    <t>2027 жылы ЖСҚ әзірлеу жоспарлануда, 5 уақытша, 15 тұрақты</t>
  </si>
  <si>
    <r>
      <rPr>
        <b/>
        <sz val="12"/>
        <rFont val="Times New Roman"/>
        <family val="1"/>
        <charset val="204"/>
      </rPr>
      <t xml:space="preserve">Іс-шара 2. </t>
    </r>
    <r>
      <rPr>
        <sz val="12"/>
        <rFont val="Times New Roman"/>
        <family val="1"/>
        <charset val="204"/>
      </rPr>
      <t>6 мектепке дейінгі мекемені күрделі және ағымдағы жөндеу</t>
    </r>
  </si>
  <si>
    <t>Ижев ауылындағы "Есілжай" бөбекжай балабақшасын күрделі жөндеу</t>
  </si>
  <si>
    <t>4.9.261.067.015</t>
  </si>
  <si>
    <t>мектеп жасына дейінгі балалардың, уақытша 5 адамның болу жағдайларын, қауіпсіздігін және дамуын жақсарту</t>
  </si>
  <si>
    <t>Михайлов ауылындағы балабақшаны күрделі жөндеу</t>
  </si>
  <si>
    <t>КНИ 13</t>
  </si>
  <si>
    <r>
      <rPr>
        <b/>
        <sz val="12"/>
        <rFont val="Times New Roman"/>
        <family val="1"/>
        <charset val="204"/>
      </rPr>
      <t>НИ.</t>
    </r>
    <r>
      <rPr>
        <sz val="12"/>
        <rFont val="Times New Roman"/>
        <family val="1"/>
        <charset val="204"/>
      </rPr>
      <t xml:space="preserve"> Өңірлік стандарттар жүйесіне сәйкес әлеуметтік игіліктермен және қызметтермен қамтамасыз ету деңгейі, ауыл</t>
    </r>
  </si>
  <si>
    <t>ЭжҚБ</t>
  </si>
  <si>
    <t>кенттер мен ауылдық округтердің әкімдіктері</t>
  </si>
  <si>
    <t>67,2</t>
  </si>
  <si>
    <t>68,8</t>
  </si>
  <si>
    <t>70,9</t>
  </si>
  <si>
    <t>74,1</t>
  </si>
  <si>
    <t>76,4</t>
  </si>
  <si>
    <t>"Ақмола облысы Аршалы ауданы Анар станциясында учаскелік полиция пунктін салу"</t>
  </si>
  <si>
    <t>ПБ</t>
  </si>
  <si>
    <t>3.1.288.053.015</t>
  </si>
  <si>
    <t>Ауылда полиция қызметкерлерінің тұрақты болуы есебінен қоғамдық қауіпсіздік деңгейін және құқық бұзушылықтарға ден қоюдың жеделдігін арттыру, 5 уақытша және 3 тұрақты жұмыс орнын құру. 2030 жылы ЖСҚ әзірлеу жоспарлануда</t>
  </si>
  <si>
    <t>"Ақмола облысы Аршалы ауданы Елтоқ ауылында учаскелік полиция пунктін салу"</t>
  </si>
  <si>
    <t>Ауылдағы құқық бұзушылықтарға қоғамдық қауіпсіздік пен жедел ден деңгейін арттыру. Уақытша 10 жұмыс орнын құру.</t>
  </si>
  <si>
    <t>"Ақмола облысы Аршалы ауданы Түрген ауылында учаскелік полиция пунктін салу"</t>
  </si>
  <si>
    <t>"Ақмола облысы Аршалы ауданы Жалтыркөл ауылында учаскелік полиция пунктін салу"</t>
  </si>
  <si>
    <t>Ауылдағы құқық бұзушылықтарға қоғамдық қауіпсіздік пен жедел ден қою деңгейін арттыру. 2028 жылы ЖСҚ әзірлеу жоспарлануда. Уақытша 10 жұмыс орнын құру.</t>
  </si>
  <si>
    <t>"Ақмола облысы Аршалы ауданы Бұлақсай ауылында учаскелік полиция пунктін салу"</t>
  </si>
  <si>
    <t>"Ақмола облысы Аршалы ауданы Ижев ауылындағы учаскелік пунктті күрделі жөндеу"</t>
  </si>
  <si>
    <t>3.1.252.003.015</t>
  </si>
  <si>
    <t>"Ақмола облысы Аршалы ауданы Константинов ауылындағы учаскелік пунктті ағымдағы жөндеу"</t>
  </si>
  <si>
    <t>3.1.252.001.015</t>
  </si>
  <si>
    <t>полиция қызметкерлерінің жұмыс жағдайларын жақсарту және халыққа құқықтық тәртіпті қамтамасыз ету бойынша көрсетілетін қызметтердің сапасын арттыру.</t>
  </si>
  <si>
    <t>"Ақмола облысы Аршалы ауданы Михайлов ауылындағы учаскелік пунктті ағымдағы жөндеу"</t>
  </si>
  <si>
    <t>"Ақмола облысы Аршалы ауданы Арнасай ауылындағы учаскелік пунктті ағымдағы жөндеу"</t>
  </si>
  <si>
    <t>Міндет. Ауыл және қала тұрғындары үшін қолайлы орта құру</t>
  </si>
  <si>
    <t>Білім беру</t>
  </si>
  <si>
    <r>
      <rPr>
        <b/>
        <sz val="12"/>
        <rFont val="Times New Roman"/>
        <family val="1"/>
        <charset val="204"/>
      </rPr>
      <t xml:space="preserve">Нәтиже көрсеткіші 1.1. </t>
    </r>
    <r>
      <rPr>
        <sz val="12"/>
        <rFont val="Times New Roman"/>
        <family val="1"/>
        <charset val="204"/>
      </rPr>
      <t>Типтік ғимараттарда орналасқан мектептердің үлесі</t>
    </r>
  </si>
  <si>
    <r>
      <rPr>
        <b/>
        <sz val="12"/>
        <rFont val="Times New Roman"/>
        <family val="1"/>
        <charset val="204"/>
      </rPr>
      <t>Іс-шара 1.</t>
    </r>
    <r>
      <rPr>
        <sz val="12"/>
        <rFont val="Times New Roman"/>
        <family val="1"/>
        <charset val="204"/>
      </rPr>
      <t xml:space="preserve"> 4 жаңа мектеп салу</t>
    </r>
  </si>
  <si>
    <t>Аршалы кентінде 120 орындық мектеп салу (қайта қолдану жобасы)</t>
  </si>
  <si>
    <t>орын көрсеткіші</t>
  </si>
  <si>
    <t>4.2.288.012.015.</t>
  </si>
  <si>
    <t>13,6 млн. теңге 2025 жылы ведомстводан тыс кешенді сараптама жүргізумен ЖСҚ әзірлеуге 13,6 млн. теңге бөлінді</t>
  </si>
  <si>
    <t>Жібек жолы ауылында 600 орындық мектеп салу (Д)</t>
  </si>
  <si>
    <t>2026 жылы ЖСҚ әзірлеу жоспарлануда, жұмыс орындарын құру: уақытша 15, тұрақты 60</t>
  </si>
  <si>
    <t>Аршалы ауданы Елтоқ ауылында 400 орындық мектеп салу</t>
  </si>
  <si>
    <t>құрылған жұмыс орындары: уақытша 30, тұрақты 15</t>
  </si>
  <si>
    <r>
      <rPr>
        <b/>
        <sz val="12"/>
        <rFont val="Times New Roman"/>
        <family val="1"/>
        <charset val="204"/>
      </rPr>
      <t xml:space="preserve">Іс-шара 2. </t>
    </r>
    <r>
      <rPr>
        <sz val="12"/>
        <rFont val="Times New Roman"/>
        <family val="1"/>
        <charset val="204"/>
      </rPr>
      <t>13 білім беру нысанын күрделі жөндеу</t>
    </r>
  </si>
  <si>
    <t>"Аршалы ауданы Ақбұлақ ауылының жалпы білім беретін мектебі"КММ күрделі жөндеу</t>
  </si>
  <si>
    <t> 1</t>
  </si>
  <si>
    <t>балаларды оқыту және тәрбиелеу үшін қауіпсіз және жайлы жағдайлар жасау, уақытша 5 адам</t>
  </si>
  <si>
    <t xml:space="preserve"> "Аршалы ауданы Константинов ауылының жалпы білім беретін мектебі" КММ күрделі жөндеу
</t>
  </si>
  <si>
    <t xml:space="preserve"> "Аршалы ауданы Бірсуат ауылының жалпы білім беретін мектебі" КММ күрделі жөндеу
"</t>
  </si>
  <si>
    <t>"Ақмола облысы білім басқармасының Аршалы ауданы бойынша білім бөлімінің Ижев а. жалпы білім беретін мектебі" КММ күрделі жөндеу</t>
  </si>
  <si>
    <t>балаларды оқыту және тәрбиелеу үшін қауіпсіз және жайлы жағдай жасау, уақытша 8 жұмыс орны</t>
  </si>
  <si>
    <t>"Ақмола облысы білім басқармасының Аршалы ауданы бойынша білім бөлімінің Түрген а. жалпы білім беретін мектебі" КММ күрделі жөндеу</t>
  </si>
  <si>
    <t>балаларды оқыту және тәрбиелеу үшін қауіпсіз және жайлы жағдай жасау, уақытша 20 жұмыс орны</t>
  </si>
  <si>
    <t>"Ақмола облысы білім басқармасының Аршалы ауданы бойынша білім бөлімінің Жібек жолы а. жалпы білім беретін мектебі" КММ күрделі жөндеу</t>
  </si>
  <si>
    <t>балаларды оқыту және тәрбиелеу үшін қауіпсіз және жайлы жағдай жасау, уақытша 15 жұмыс орны</t>
  </si>
  <si>
    <t>"Ақмола облысы білім басқармасының Аршалы ауданы бойынша білім бөлімінің Бабатай станциясының негізгі орта мектебі" КММ күрделі жөндеу</t>
  </si>
  <si>
    <t>Арнасай ауылындағы мектепті күрделі жөндеу</t>
  </si>
  <si>
    <t>Елтоқ уылындағы мектепті күрделі жөндеу</t>
  </si>
  <si>
    <t xml:space="preserve"> Михайлов ауылындағы мектепті күрделі жөндеу</t>
  </si>
  <si>
    <t xml:space="preserve"> Ақтасты ауылындағы мектепті күрделі жөндеу</t>
  </si>
  <si>
    <t>Қойгелді ауылының жалпы білім беретін мектебін күрделі жөндеу</t>
  </si>
  <si>
    <r>
      <rPr>
        <b/>
        <sz val="12"/>
        <rFont val="Times New Roman"/>
        <family val="1"/>
        <charset val="204"/>
      </rPr>
      <t xml:space="preserve">Іс-шара 3. </t>
    </r>
    <r>
      <rPr>
        <sz val="12"/>
        <rFont val="Times New Roman"/>
        <family val="1"/>
        <charset val="204"/>
      </rPr>
      <t>МТБ 7 Білім беру нысанын жасақтау</t>
    </r>
  </si>
  <si>
    <t>МТБ қамтамасыз ету, адами капитал талап етілмейді</t>
  </si>
  <si>
    <t>Жаңа модификация кабинеті</t>
  </si>
  <si>
    <t>Компьютерлік техниканы жаңғырту</t>
  </si>
  <si>
    <t>Мектеп жиһазын жаңарту</t>
  </si>
  <si>
    <t>Мектеп асханасын санитарлық талаптарға сәйкес келтіру</t>
  </si>
  <si>
    <r>
      <rPr>
        <b/>
        <sz val="12"/>
        <rFont val="Times New Roman"/>
        <family val="1"/>
        <charset val="204"/>
      </rPr>
      <t xml:space="preserve">Іс-шара 4. </t>
    </r>
    <r>
      <rPr>
        <sz val="12"/>
        <rFont val="Times New Roman"/>
        <family val="1"/>
        <charset val="204"/>
      </rPr>
      <t>Жылыту маусымына дайындық 11 білім беру нысаны</t>
    </r>
  </si>
  <si>
    <t>"Жібек жолы кентінің жалпы білім беретін мектебі" КММ газбен жабдықтауды қосу</t>
  </si>
  <si>
    <t>білім беру объектілерінің қолайлы жағдайларын қамтамасыз ету, 2 уақытша жұмыс орнын құру</t>
  </si>
  <si>
    <t>"Ақбұлақ а. жалпы білім беретін мектебі" КММ газбен жабдықтауды қосу</t>
  </si>
  <si>
    <t>"Елтоқ а. жалпы білім беретін мектебі" КММ газбен жабдықтауды қосу</t>
  </si>
  <si>
    <t>"Арнасай а. жалпы білім беретін мектебі" КММ газбен жабдықтауды қосу</t>
  </si>
  <si>
    <t>"Бірсуат а. жалпы білім беретін мектебі" КММ газбен жабдықтауды қосу</t>
  </si>
  <si>
    <t>"№1 Аршалы кентінің орта мектебі"КММ  газбен жабдықтауды қосу</t>
  </si>
  <si>
    <t>"№2 Аршалы кентінің орта мектебі"КММ  газбен жабдықтауды қосу</t>
  </si>
  <si>
    <t>"Анар а. жалпы білім беретін мектебі" КММ газбен жабдықтауды қосу</t>
  </si>
  <si>
    <t>"Жібек жолы а. жалпы білім беретін мектебі" КММ газбен жабдықтауды қосу</t>
  </si>
  <si>
    <t>"Қойгелді а. жалпы білім беретін мектебі" КММ газбен жабдықтауды қосу</t>
  </si>
  <si>
    <t>"И.Құтпанұлы атын. жалпы білім беретін мектебі" КММ газбен жабдықтауды қосу"</t>
  </si>
  <si>
    <r>
      <rPr>
        <b/>
        <sz val="12"/>
        <rFont val="Times New Roman"/>
        <family val="1"/>
        <charset val="204"/>
      </rPr>
      <t xml:space="preserve">Нәтиже көрсеткіші 1.3. </t>
    </r>
    <r>
      <rPr>
        <sz val="12"/>
        <rFont val="Times New Roman"/>
        <family val="1"/>
        <charset val="204"/>
      </rPr>
      <t>Балаларды қосымша біліммен қамту</t>
    </r>
  </si>
  <si>
    <r>
      <rPr>
        <b/>
        <sz val="12"/>
        <rFont val="Times New Roman"/>
        <family val="1"/>
        <charset val="204"/>
      </rPr>
      <t xml:space="preserve">Іс-шара 1. </t>
    </r>
    <r>
      <rPr>
        <sz val="12"/>
        <rFont val="Times New Roman"/>
        <family val="1"/>
        <charset val="204"/>
      </rPr>
      <t>Ижев ауылында балалардың бос уақытына бағытталған қосымша білім беру объектісін салу</t>
    </r>
  </si>
  <si>
    <t>саны</t>
  </si>
  <si>
    <t>Қадамдық қол жетімділікте қолжетімді және сапалы бос уақыт есебінен балалардың шығармашылық және зияткерлік қабілеттерін дамыту үшін жағдайларды жақсарту</t>
  </si>
  <si>
    <r>
      <rPr>
        <b/>
        <sz val="12"/>
        <rFont val="Times New Roman"/>
        <family val="1"/>
        <charset val="204"/>
      </rPr>
      <t xml:space="preserve">Нәтиже көрсеткіші 1.4. </t>
    </r>
    <r>
      <rPr>
        <sz val="12"/>
        <rFont val="Times New Roman"/>
        <family val="1"/>
        <charset val="204"/>
      </rPr>
      <t>Үлгілік ғимараттарда орналасқан техникалық және кәсіптік, орта білімнен кейінгі білім беру (ТжКБ) объектілерінің үлесі</t>
    </r>
  </si>
  <si>
    <r>
      <rPr>
        <b/>
        <sz val="12"/>
        <rFont val="Times New Roman"/>
        <family val="1"/>
        <charset val="204"/>
      </rPr>
      <t>Іс-шара 1.</t>
    </r>
    <r>
      <rPr>
        <sz val="12"/>
        <rFont val="Times New Roman"/>
        <family val="1"/>
        <charset val="204"/>
      </rPr>
      <t xml:space="preserve"> "Агротехникалық колледж, Аршалы кенті" МКҚК күрделі жөндеу</t>
    </r>
  </si>
  <si>
    <t>"Аршалы кентінің агротехникалық колледжі" МКҚК жөндеу, уақытша 5 адам</t>
  </si>
  <si>
    <t>Мәдениет</t>
  </si>
  <si>
    <r>
      <rPr>
        <b/>
        <sz val="12"/>
        <rFont val="Times New Roman"/>
        <family val="1"/>
        <charset val="204"/>
      </rPr>
      <t xml:space="preserve">Нәтиже көрсеткіші 3.1. </t>
    </r>
    <r>
      <rPr>
        <sz val="12"/>
        <rFont val="Times New Roman"/>
        <family val="1"/>
        <charset val="204"/>
      </rPr>
      <t>Мәдениет объектілерімен және қызметтерімен қамтамасыз етудің өсуі</t>
    </r>
  </si>
  <si>
    <t>ТД, М СжәнеДБ</t>
  </si>
  <si>
    <r>
      <rPr>
        <b/>
        <sz val="12"/>
        <rFont val="Times New Roman"/>
        <family val="1"/>
        <charset val="204"/>
      </rPr>
      <t xml:space="preserve">Іс-шара 1. </t>
    </r>
    <r>
      <rPr>
        <sz val="12"/>
        <rFont val="Times New Roman"/>
        <family val="1"/>
        <charset val="204"/>
      </rPr>
      <t>Ақмола облысы Аршалы ауданы Жібек жолы ауылында 150 орындық демалыс орталығын салу</t>
    </r>
  </si>
  <si>
    <t>орын.</t>
  </si>
  <si>
    <t>РБ/ОБ</t>
  </si>
  <si>
    <t>13.9.466.079.032     13.9.466.079.011 13.9.466.079.028 13.9.466.079.015</t>
  </si>
  <si>
    <t>Халықты мәдени демалыспен қамтамасыз ету
Объектіні пайдалануға қабылдау актісі 02.12.2025</t>
  </si>
  <si>
    <t>ҰҚ</t>
  </si>
  <si>
    <t xml:space="preserve"> Из НФ</t>
  </si>
  <si>
    <t>13.09.466.079.032</t>
  </si>
  <si>
    <t xml:space="preserve"> Из ОБ</t>
  </si>
  <si>
    <t>13.09.466.079.028</t>
  </si>
  <si>
    <t>АудБ</t>
  </si>
  <si>
    <t>Из райБ</t>
  </si>
  <si>
    <t>13.09.466.079.015</t>
  </si>
  <si>
    <r>
      <rPr>
        <b/>
        <sz val="12"/>
        <rFont val="Times New Roman"/>
        <family val="1"/>
        <charset val="204"/>
      </rPr>
      <t xml:space="preserve">Іс-шара 2. </t>
    </r>
    <r>
      <rPr>
        <sz val="12"/>
        <rFont val="Times New Roman"/>
        <family val="1"/>
        <charset val="204"/>
      </rPr>
      <t>Ақмола облысы Аршалы ауданы Аршалы кентінде 300 орындық мәдениет үйін салу</t>
    </r>
  </si>
  <si>
    <t>13.9.466.079.032 13.9.466.079.011 13.9.466.079.028 13.9.466.079.015</t>
  </si>
  <si>
    <t xml:space="preserve"> Халықты мәдени демалыспен қамтамасыз ету, жұмыс орындарын құру: уақытша 40, тұрақты 25.</t>
  </si>
  <si>
    <t>РБ</t>
  </si>
  <si>
    <t xml:space="preserve"> Из РБ</t>
  </si>
  <si>
    <t>13.09.466.079.011</t>
  </si>
  <si>
    <r>
      <rPr>
        <b/>
        <sz val="12"/>
        <rFont val="Times New Roman"/>
        <family val="1"/>
        <charset val="204"/>
      </rPr>
      <t xml:space="preserve">Іс-шара 3. </t>
    </r>
    <r>
      <rPr>
        <sz val="12"/>
        <rFont val="Times New Roman"/>
        <family val="1"/>
        <charset val="204"/>
      </rPr>
      <t>Аршалы ауданы Жалтыркөл ауылында демалыс орталығын салу</t>
    </r>
  </si>
  <si>
    <t>МБ</t>
  </si>
  <si>
    <t>13.9.466.079.028. 13.9.466.079.015</t>
  </si>
  <si>
    <t>ауыл тұрғындарын мәдени демалыспен қамтамасыз ету, уақытша 20 адам, тұрақты 10 адам</t>
  </si>
  <si>
    <r>
      <rPr>
        <b/>
        <sz val="12"/>
        <rFont val="Times New Roman"/>
        <family val="1"/>
        <charset val="204"/>
      </rPr>
      <t xml:space="preserve">Іс-шара 4. </t>
    </r>
    <r>
      <rPr>
        <sz val="12"/>
        <rFont val="Times New Roman"/>
        <family val="1"/>
        <charset val="204"/>
      </rPr>
      <t>Аршалы ауданы Ақбұлақ ауылында мәдениет үйін салу</t>
    </r>
  </si>
  <si>
    <t>2027 жылы ЖСҚ әзірлеу жоспарлануда. Ауыл тұрғындарын мәдени демалыспен қамтамасыз ету, жұмыс орындарын құру: уақытша 20, тұрақты 10.</t>
  </si>
  <si>
    <r>
      <rPr>
        <b/>
        <sz val="12"/>
        <rFont val="Times New Roman"/>
        <family val="1"/>
        <charset val="204"/>
      </rPr>
      <t xml:space="preserve">Іс-шара 5. </t>
    </r>
    <r>
      <rPr>
        <sz val="12"/>
        <rFont val="Times New Roman"/>
        <family val="1"/>
        <charset val="204"/>
      </rPr>
      <t>Костомар ауылында демалыс орталығын салу</t>
    </r>
  </si>
  <si>
    <r>
      <rPr>
        <b/>
        <sz val="12"/>
        <rFont val="Times New Roman"/>
        <family val="1"/>
        <charset val="204"/>
      </rPr>
      <t xml:space="preserve">Іс-шара 6. </t>
    </r>
    <r>
      <rPr>
        <sz val="12"/>
        <rFont val="Times New Roman"/>
        <family val="1"/>
        <charset val="204"/>
      </rPr>
      <t>Николаев ауылдық клубын күрделі жөндеу</t>
    </r>
  </si>
  <si>
    <t>Қабылдау актісі</t>
  </si>
  <si>
    <t>8.09.455.032.028</t>
  </si>
  <si>
    <t>Ауыл тұрғындарын мәдени демалыспен қамтамасыз ету, уақытша 5 адам</t>
  </si>
  <si>
    <r>
      <rPr>
        <b/>
        <sz val="12"/>
        <rFont val="Times New Roman"/>
        <family val="1"/>
        <charset val="204"/>
      </rPr>
      <t xml:space="preserve">Іс-шара 7. </t>
    </r>
    <r>
      <rPr>
        <sz val="12"/>
        <rFont val="Times New Roman"/>
        <family val="1"/>
        <charset val="204"/>
      </rPr>
      <t>Шортанды ауылдық клубының күрделі жөндеуі</t>
    </r>
  </si>
  <si>
    <r>
      <rPr>
        <b/>
        <sz val="12"/>
        <rFont val="Times New Roman"/>
        <family val="1"/>
        <charset val="204"/>
      </rPr>
      <t xml:space="preserve">Іс-шара 8.  </t>
    </r>
    <r>
      <rPr>
        <sz val="12"/>
        <rFont val="Times New Roman"/>
        <family val="1"/>
        <charset val="204"/>
      </rPr>
      <t>Михайлов ауылдық мәдениет үйін күрделі жөндеу</t>
    </r>
  </si>
  <si>
    <r>
      <rPr>
        <b/>
        <sz val="12"/>
        <rFont val="Times New Roman"/>
        <family val="1"/>
        <charset val="204"/>
      </rPr>
      <t xml:space="preserve">Іс-шара 9.  </t>
    </r>
    <r>
      <rPr>
        <sz val="12"/>
        <rFont val="Times New Roman"/>
        <family val="1"/>
        <charset val="204"/>
      </rPr>
      <t>Түрген ауылдық мәдениет үйін күрделі жөндеу</t>
    </r>
  </si>
  <si>
    <r>
      <rPr>
        <b/>
        <sz val="12"/>
        <rFont val="Times New Roman"/>
        <family val="1"/>
        <charset val="204"/>
      </rPr>
      <t>10-іс-шара,</t>
    </r>
    <r>
      <rPr>
        <sz val="12"/>
        <rFont val="Times New Roman"/>
        <family val="1"/>
        <charset val="204"/>
      </rPr>
      <t xml:space="preserve"> Константинов ауылдық клубын күрделі жөндеу</t>
    </r>
  </si>
  <si>
    <r>
      <rPr>
        <b/>
        <sz val="12"/>
        <rFont val="Times New Roman"/>
        <family val="1"/>
        <charset val="204"/>
      </rPr>
      <t xml:space="preserve">Іс-шара 11. </t>
    </r>
    <r>
      <rPr>
        <sz val="12"/>
        <rFont val="Times New Roman"/>
        <family val="1"/>
        <charset val="204"/>
      </rPr>
      <t>Арнасай Мәдениет үйін күрделі жөндеу</t>
    </r>
  </si>
  <si>
    <r>
      <rPr>
        <b/>
        <sz val="12"/>
        <rFont val="Times New Roman"/>
        <family val="1"/>
        <charset val="204"/>
      </rPr>
      <t xml:space="preserve">Іс-шара 12. </t>
    </r>
    <r>
      <rPr>
        <sz val="12"/>
        <rFont val="Times New Roman"/>
        <family val="1"/>
        <charset val="204"/>
      </rPr>
      <t>Жастар орталығы ғимаратын күрделі жөндеу</t>
    </r>
  </si>
  <si>
    <r>
      <rPr>
        <b/>
        <sz val="12"/>
        <rFont val="Times New Roman"/>
        <family val="1"/>
        <charset val="204"/>
      </rPr>
      <t xml:space="preserve">Іс-шара 13. </t>
    </r>
    <r>
      <rPr>
        <sz val="12"/>
        <rFont val="Times New Roman"/>
        <family val="1"/>
        <charset val="204"/>
      </rPr>
      <t>Аршалы ауданы Бірсуат ауылдық клубының ғимаратын күрделі жөндеу</t>
    </r>
  </si>
  <si>
    <r>
      <rPr>
        <b/>
        <sz val="12"/>
        <rFont val="Times New Roman"/>
        <family val="1"/>
        <charset val="204"/>
      </rPr>
      <t xml:space="preserve">Іс-шара 14. </t>
    </r>
    <r>
      <rPr>
        <sz val="12"/>
        <rFont val="Times New Roman"/>
        <family val="1"/>
        <charset val="204"/>
      </rPr>
      <t>Елтоқ ауылының клубын күрделі жөндеу</t>
    </r>
  </si>
  <si>
    <r>
      <rPr>
        <b/>
        <sz val="12"/>
        <rFont val="Times New Roman"/>
        <family val="1"/>
        <charset val="204"/>
      </rPr>
      <t xml:space="preserve">Іс-шара 15. </t>
    </r>
    <r>
      <rPr>
        <sz val="12"/>
        <rFont val="Times New Roman"/>
        <family val="1"/>
        <charset val="204"/>
      </rPr>
      <t>Аршалы ауданы Сараба ауылдық клубының ғимаратын күрделі жөндеу</t>
    </r>
  </si>
  <si>
    <r>
      <rPr>
        <b/>
        <sz val="12"/>
        <rFont val="Times New Roman"/>
        <family val="1"/>
        <charset val="204"/>
      </rPr>
      <t xml:space="preserve">Іс-шара 16. </t>
    </r>
    <r>
      <rPr>
        <sz val="12"/>
        <rFont val="Times New Roman"/>
        <family val="1"/>
        <charset val="204"/>
      </rPr>
      <t>Аршалы ауданы Бұлақсай ауылдық клубының ғимаратын күрделі жөндеу</t>
    </r>
  </si>
  <si>
    <r>
      <rPr>
        <b/>
        <sz val="12"/>
        <rFont val="Times New Roman"/>
        <family val="1"/>
        <charset val="204"/>
      </rPr>
      <t xml:space="preserve">Іс-шара 16. </t>
    </r>
    <r>
      <rPr>
        <sz val="12"/>
        <rFont val="Times New Roman"/>
        <family val="1"/>
        <charset val="204"/>
      </rPr>
      <t>Аршалы ауданы Ольгинка ауылдық клубының ғимаратын күрделі жөндеу</t>
    </r>
  </si>
  <si>
    <r>
      <rPr>
        <b/>
        <sz val="12"/>
        <rFont val="Times New Roman"/>
        <family val="1"/>
        <charset val="204"/>
      </rPr>
      <t>Іс-шара 17. А</t>
    </r>
    <r>
      <rPr>
        <sz val="12"/>
        <rFont val="Times New Roman"/>
        <family val="1"/>
        <charset val="204"/>
      </rPr>
      <t>ршалы аудандық мәдениет үйін газбен жабдықтауға қосу</t>
    </r>
  </si>
  <si>
    <t>ауыл тұрғындарының бос уақытын өткізу үшін жағдайларды жақсарту, уақытша 3 жұмыс орны</t>
  </si>
  <si>
    <r>
      <rPr>
        <b/>
        <sz val="12"/>
        <rFont val="Times New Roman"/>
        <family val="1"/>
        <charset val="204"/>
      </rPr>
      <t xml:space="preserve">Іс-шара 18. </t>
    </r>
    <r>
      <rPr>
        <sz val="12"/>
        <rFont val="Times New Roman"/>
        <family val="1"/>
        <charset val="204"/>
      </rPr>
      <t>Елтоқ ауылының клубын газбен жабдықтауға қосу</t>
    </r>
  </si>
  <si>
    <r>
      <rPr>
        <b/>
        <sz val="12"/>
        <rFont val="Times New Roman"/>
        <family val="1"/>
        <charset val="204"/>
      </rPr>
      <t>Іс-шара 19.</t>
    </r>
    <r>
      <rPr>
        <sz val="12"/>
        <rFont val="Times New Roman"/>
        <family val="1"/>
        <charset val="204"/>
      </rPr>
      <t xml:space="preserve"> Түрген ауылының клубын газбен жабдықтауға қосу</t>
    </r>
  </si>
  <si>
    <r>
      <rPr>
        <b/>
        <sz val="12"/>
        <rFont val="Times New Roman"/>
        <family val="1"/>
        <charset val="204"/>
      </rPr>
      <t xml:space="preserve">Іс-шара 20.  </t>
    </r>
    <r>
      <rPr>
        <sz val="12"/>
        <rFont val="Times New Roman"/>
        <family val="1"/>
        <charset val="204"/>
      </rPr>
      <t>Жібек жолы кентінің демалыс орталығы газбен жабдықтауға қосылу</t>
    </r>
  </si>
  <si>
    <t>Спорт</t>
  </si>
  <si>
    <r>
      <rPr>
        <b/>
        <sz val="12"/>
        <rFont val="Times New Roman"/>
        <family val="1"/>
        <charset val="204"/>
      </rPr>
      <t xml:space="preserve">Нәтиже көрсеткіші 4.1. </t>
    </r>
    <r>
      <rPr>
        <sz val="12"/>
        <rFont val="Times New Roman"/>
        <family val="1"/>
        <charset val="204"/>
      </rPr>
      <t>Дене шынықтырумен және спортпен шұғылданатын азаматтар санын жалпы халықтың 50% - на дейін жеткізу</t>
    </r>
  </si>
  <si>
    <r>
      <rPr>
        <b/>
        <sz val="12"/>
        <rFont val="Times New Roman"/>
        <family val="1"/>
        <charset val="204"/>
      </rPr>
      <t xml:space="preserve">Іс-шара 1. </t>
    </r>
    <r>
      <rPr>
        <sz val="12"/>
        <rFont val="Times New Roman"/>
        <family val="1"/>
        <charset val="204"/>
      </rPr>
      <t>3 спорт нысанын салу</t>
    </r>
  </si>
  <si>
    <t>Ақмола облысы, Аршалы ауданы, Жібек жолы ауылында дене шынықтыру-сауықтыру кешенін салу (қайта қолдану жобасын байланыстыру)</t>
  </si>
  <si>
    <t xml:space="preserve">13.9.466.079.032 13.9.466.079.028 </t>
  </si>
  <si>
    <t>дене белсенділігін дамыту, халықты сауықтыру және жастарды спортқа тарту үшін жағдай жасау, 30 уақытша, 20 тұрақты жұмыс орны. ҚМЖ жүргізілуде.</t>
  </si>
  <si>
    <t>13.9.466.079.032</t>
  </si>
  <si>
    <t>13.9.466.079.028</t>
  </si>
  <si>
    <t>Ақмола облысы Аршалы ауданы Қойгелді ауылында хоккей кортын салу</t>
  </si>
  <si>
    <t>8.2.466.008.028</t>
  </si>
  <si>
    <t>дене белсенділігін дамыту, халықты сауықтыру және жастарды спортқа тарту үшін жағдай жасайды, 10 уақытша, 5 тұрақты жұмыс орны. 2027 жылы ЖСҚ әзірлеу жоспарлануда</t>
  </si>
  <si>
    <t>Ақмола облысы Аршалы ауданы Қостомар ауылында дене шынықтыру-сауықтыру кешенін салу</t>
  </si>
  <si>
    <t>13.9.466.079.028.</t>
  </si>
  <si>
    <t>дене белсенділігін дамыту, халықты сауықтыру және жастарды спортқа тарту үшін жағдай жасайды, 10 уақытша, 5 тұрақты жұмыс орны. 2028 жылы ЖСҚ әзірлеу жоспарлануда</t>
  </si>
  <si>
    <t>Ақмола облысы Аршалы ауданы Михайлов ауылында спорт-ойын алаңын орнату</t>
  </si>
  <si>
    <t>ауылдық округ әкімінің аппараты</t>
  </si>
  <si>
    <t>ауд.бюджет</t>
  </si>
  <si>
    <t>07.03.124.011.015</t>
  </si>
  <si>
    <t>Аудбюджет</t>
  </si>
  <si>
    <t>Ақмола облысы Аршалы ауданы Ижев ауылында спорт-ойын алаңын орнату</t>
  </si>
  <si>
    <t>балаларға белсенді демалу, физикалық даму және әлеуметтену үшін қауіпсіз жағдай жасайды, 5 уақытша жұмыс орнын ашу</t>
  </si>
  <si>
    <t>Ақмола облысы Аршалы ауданы Ақбұлақ ауылында спорт-ойын алаңын орнату</t>
  </si>
  <si>
    <t>Ақмола облысы Аршалы ауданы Анар ст. спорт-ойын алаңын орнату</t>
  </si>
  <si>
    <t>Ақмола облысы Аршалы ауданы Бұлақсай ауылында спорт-ойын алаңын орнату</t>
  </si>
  <si>
    <t>Ақмола облысы Аршалы ауданы Қостомар ауылында спорт-ойын алаңын орнату</t>
  </si>
  <si>
    <t>балалардың белсенді және салауатты демалысы үшін жағдай жасау, ЖСҚ әзірлеу 2026 жылы жоспарланып отыр, 5 уақытша жұмыс орнын құру</t>
  </si>
  <si>
    <t>Ақмола облысы Аршалы ауданы Константинов ауылында спорт-ойын алаңын орнату</t>
  </si>
  <si>
    <t>Аршалы кентінде спорт-ойын алаңын орнату</t>
  </si>
  <si>
    <t>Жол инфрақұрылымы</t>
  </si>
  <si>
    <r>
      <rPr>
        <b/>
        <sz val="12"/>
        <rFont val="Times New Roman"/>
        <family val="1"/>
        <charset val="204"/>
      </rPr>
      <t xml:space="preserve">Нәтиже көрсеткіші 6.1 </t>
    </r>
    <r>
      <rPr>
        <sz val="12"/>
        <rFont val="Times New Roman"/>
        <family val="1"/>
        <charset val="204"/>
      </rPr>
      <t>ішкі жолдардың жақсы және қанағаттанарлық жағдайдағы үлесін ұлғайту</t>
    </r>
  </si>
  <si>
    <t>ТКШ,ЖК және АЖБ</t>
  </si>
  <si>
    <r>
      <rPr>
        <b/>
        <sz val="12"/>
        <rFont val="Times New Roman"/>
        <family val="1"/>
        <charset val="204"/>
      </rPr>
      <t xml:space="preserve">Іс-шара 1. </t>
    </r>
    <r>
      <rPr>
        <sz val="12"/>
        <rFont val="Times New Roman"/>
        <family val="1"/>
        <charset val="204"/>
      </rPr>
      <t>Ішкі жолдарды салу және реконструкциялау</t>
    </r>
  </si>
  <si>
    <t>Аршалы ауданы Елтоқ ауылдық округінің "AQMOLA" индустриялық аймағында жол желісін салу</t>
  </si>
  <si>
    <t>км.</t>
  </si>
  <si>
    <t>07.01.466.004.028</t>
  </si>
  <si>
    <t>ауданның дамуы үшін қолайлы инвестициялық ахуал жасау</t>
  </si>
  <si>
    <t>"Ақмола облысы Аршалы ауданы, Қостомар ауылы, Бұлақсай ауылдық округінде орналасқан инженерлік-коммуникациялық инфрақұрылым (жол-көше желілері) құрылысы (түзету) " (А)</t>
  </si>
  <si>
    <t>РБ/ЖБ</t>
  </si>
  <si>
    <t>13.9.466.071.032 13.9.466.071.028</t>
  </si>
  <si>
    <t xml:space="preserve">көліктік қолжетімділікті жақсарту, халықтың өмір сүру сапасын арттыру, инфрақұрылымды дамыту және инвестициялар тарту үшін қолайлы жағдайлар жасау, 30 уақытша жұмыс орнын құру
</t>
  </si>
  <si>
    <t>13.9.466.071.032.</t>
  </si>
  <si>
    <t>13.9.466.071.028.</t>
  </si>
  <si>
    <t>Жібек жолы (а) а. 1,4,6,7,8 шағын және 3 массивінде ИКИ (көше-жол желілері)салу</t>
  </si>
  <si>
    <t>7.1.466.004.011 7.1.466.004.028</t>
  </si>
  <si>
    <t>сапалы көлік инфрақұрылымын жақсарту, 30 уақытша жұмыс орны</t>
  </si>
  <si>
    <t>7.1.466.004.011.</t>
  </si>
  <si>
    <t>7.1.466.004.028.</t>
  </si>
  <si>
    <t>Аршалы ауданы Жалтыркөл ауылында инженерлік-коммуникациялық инфрақұрылым (көше-жол желілері) салу</t>
  </si>
  <si>
    <t>сапалы көлік инфрақұрылымын жақсарту, 20 уақытша жұмыс орны</t>
  </si>
  <si>
    <t>Аршалы ауданы Жібек жолы ауылындағы инженерлік-коммуникациялық инфрақұрылым (көше-жол желілері) құрылысы 5,9,10,11 шағын аудандар</t>
  </si>
  <si>
    <t>7.1.466.004.028</t>
  </si>
  <si>
    <t>сапалы көлік инфрақұрылымын жақсарту, 50 уақытша жұмыс орны</t>
  </si>
  <si>
    <t>"Ақмола облысы, Аршалы ауданы, Жібек Жолы ауылындағы 1-ші және 6-шы шағын аудандар арасында орналасқан Есіл өзені арқылы өтетін көпір өткелінің құрылысы"РП</t>
  </si>
  <si>
    <t>12.1.458.022.028</t>
  </si>
  <si>
    <t xml:space="preserve">Жыл бойы көлік байланысын қамтамасыз ету, жол жүру уақытын қысқарту және халықтың және көліктің қозғалыс қауіпсіздігін арттыру, уақытша 20 жұмыс орнын құру </t>
  </si>
  <si>
    <t>"Жібек жолы кентіндегі Нұразия шағын ауданына көпір өткелін салу"</t>
  </si>
  <si>
    <t xml:space="preserve">Жыл бойы көлік байланысын қамтамасыз ету, жол жүру уақытын қысқарту және халықтың және көліктің қозғалыс қауіпсіздігін арттыру, уақытша 15 жұмыс орнын құру </t>
  </si>
  <si>
    <t>"Аршалы кентінде карьерге көпір өткелін салу"</t>
  </si>
  <si>
    <t>Аршалы ауданы Жібек Жолы ауылының 7-ші шағын ауданындағы көпірді қайта жаңарту</t>
  </si>
  <si>
    <t>шағын аудан тұрғындары үшін қауіпсіз және үздіксіз көлік қатынасын қалпына келтіру, жол инфрақұрылымын жақсарту және қолайлы орта деңгейін арттыру, уақытша 20 жұмыс орнын құру</t>
  </si>
  <si>
    <t>Аршалы ауданы Жібек Жолы ауылының 8-ші шағын ауданындағы көпірді қайта жаңарту</t>
  </si>
  <si>
    <r>
      <rPr>
        <b/>
        <sz val="12"/>
        <rFont val="Times New Roman"/>
        <family val="1"/>
        <charset val="204"/>
      </rPr>
      <t xml:space="preserve">Іс-шара 2. </t>
    </r>
    <r>
      <rPr>
        <sz val="12"/>
        <rFont val="Times New Roman"/>
        <family val="1"/>
        <charset val="204"/>
      </rPr>
      <t>Ішкі Жолдарды күрделі жөндеу</t>
    </r>
  </si>
  <si>
    <t>Аршалы ауданы Қойгелді ауылының кентішілік жолдарын күрделі жөндеу</t>
  </si>
  <si>
    <t>12.1.124.045.028</t>
  </si>
  <si>
    <t>жол жамылғысының сапасын жақсарту, қозғалыс қауіпсіздігін және тұрғындардың жүріп-тұруы үшін қолайлы жағдайларды арттыру, 5 уақытша жұмыс орнын құру</t>
  </si>
  <si>
    <t>Аршалы ауданы Бабатай станциясындағы кентішілік жолдарды күрделі жөндеу</t>
  </si>
  <si>
    <t>жол сапасын жақсарту, уақытша 10 жұмыс орны</t>
  </si>
  <si>
    <t>Аршалы ауданы Елтоқ (Волгодонов) ауылындағы кентішілік жолдарды күрделі жөндеу</t>
  </si>
  <si>
    <t>жол сапасын жақсарту, уақытша 10 жұмыс орнын құру. 9,643 км салынды (2 аялдама повильоны мен жол белгілерін орнату жұмыстары қалды)</t>
  </si>
  <si>
    <t>Аршалы ауданы Жалтыркөл ауылындағы кентішілік жолдарды күрделі жөндеу</t>
  </si>
  <si>
    <t>Ауыл тұрғындары үшін көліктік қолжетімділікті жақсарту және жол қозғалысы қауіпсіздігін арттыру, армениялық 10 жұмыс орнын құру. Жұмыстар жүргізілуде</t>
  </si>
  <si>
    <t>Сараба ауылындағы кентішілік автомобиль жолын күрделі жөндеу</t>
  </si>
  <si>
    <t>рай.бюджет</t>
  </si>
  <si>
    <t>12.1.124.045.015</t>
  </si>
  <si>
    <t>Ауыл тұрғындары үшін көлік инфрақұрылымының сапасын және жүріп-тұру жайлылығын арттыру. Жұмыс орындарын құру. 2026 жылы ЖСҚ әзірлеу жоспарлануда.</t>
  </si>
  <si>
    <t>Жібек жолы кентіндегі кентішілік автомобиль жолын күрделі жөндеу</t>
  </si>
  <si>
    <t>Ауыл тұрғындары үшін көлік инфрақұрылымының сапасын және жүріп-тұру жайлылығын арттыру. Жұмыс орындарын құру</t>
  </si>
  <si>
    <t>Байдалы ауылындағы кентішілік автомобиль жолын күрделі жөндеу</t>
  </si>
  <si>
    <t>102 Разъезіндегі кентішілік автомобиль жолын күрделі жөндеу</t>
  </si>
  <si>
    <t>Жалтыркөл ауылының кіреберіс жолын күрделі жөндеу 2,776 км</t>
  </si>
  <si>
    <t>42-Разъезден Астана-Қарағанды республикалық трассасына дейінгі кірме жолды күрделі жөндеу 4,0 км</t>
  </si>
  <si>
    <t>Бұлақсай ауылынан Аршалы ауданындағы ұзындығы 7 км Ақжар ауылына дейінгі кірме жолды күрделі жөндеу (А)</t>
  </si>
  <si>
    <t>Арнасай ауылындағы кентішілік жолдарды күрделі жөндеу 8,7 км</t>
  </si>
  <si>
    <t>Ауыл тұрғындары үшін көлік инфрақұрылымының сапасын арттыру. Жұмыс орындарын құру</t>
  </si>
  <si>
    <t>аудбюджет</t>
  </si>
  <si>
    <t>Шөптікөл станциясындағы кентішілік жолдардың күрделі семонты 3,7 км</t>
  </si>
  <si>
    <t>Ауыл тұрғындары үшін көлік инфрақұрылымының сапасын және жүріп-тұру жайлылығын арттыру. Жұмыс орындарын құру.2028 жылы ЖСҚ әзірлеу жоспарлануда.</t>
  </si>
  <si>
    <t>41 Разъездіндегі кентішілік жолдардың күрделі жөндеуі</t>
  </si>
  <si>
    <t>Константинов ауылының кентішілік жолдарын күрделі жөндеу</t>
  </si>
  <si>
    <t>Белоярка ауылының кентішілік жолдарын күрделі жөндеу</t>
  </si>
  <si>
    <t xml:space="preserve"> Шортанды ауылының кентішілік жолдарын күрделі жөндеу</t>
  </si>
  <si>
    <t>Ауыл тұрғындары үшін көлік инфрақұрылымының сапасын және жүріп-тұру жайлылығын арттыру. Жұмыс орындарын құру.2026 жылы ЖСҚ әзірлеу жоспарлануда.</t>
  </si>
  <si>
    <r>
      <rPr>
        <b/>
        <sz val="12"/>
        <rFont val="Times New Roman"/>
        <family val="1"/>
        <charset val="204"/>
      </rPr>
      <t xml:space="preserve">Іс-шара 3. </t>
    </r>
    <r>
      <rPr>
        <sz val="12"/>
        <rFont val="Times New Roman"/>
        <family val="1"/>
        <charset val="204"/>
      </rPr>
      <t>Кентішілік жолдарды орташа жөндеу</t>
    </r>
  </si>
  <si>
    <t>Писарев көшесі 1100 м, Тәуелсіздік көшесі 780 м, Восточная көшесі 800 м, Южно-Восточная көшесі 640 м, Коммунальная көшесі 350 м, Гранитная көшесі 300 м, Целинная көшесі 500 м, Заречная көшесі 700 м, Ақмола облысы, Аршалы ауданы, Аршалы кенті бойынша автомобиль жолын орташа жөндеу</t>
  </si>
  <si>
    <t>Көлік инфрақұрылымының сапасын арттыру. Уақытша 10 жұмыс орны</t>
  </si>
  <si>
    <t>Ақтасты ауылының кірме жолын орташа жөндеу 2,5 км</t>
  </si>
  <si>
    <t>Ақмола облысы Аршалы ауданы Ижев ауылындағы Целинная көшесі 0-1, 1 км, Зайчукова көшесі 0-0, 75 км, 30 лет Целины көшесі 0-0, 53 км, Степная көшесі 0-0, 5 км, Титов көшесі 0-0, 5 км, Мир көшесі 0-0, 65 км автомобиль жолдарын орташа жөндеу</t>
  </si>
  <si>
    <t>Түрген ауылындағы кентішілік жолдарды орташа жөндеу (1,540 км), Жастар көшесі -665 м, Береке көшесі 285 м, Жеңіс көшесі тұйық көшесі-335 м, Есіл көшесі -225 м</t>
  </si>
  <si>
    <t>Красное көлі ауылындағы кентішілік жолдарды орташа жөндеу -2,7 км, қызыл көшесі -1,1 км, Жасыл көшесі -0,8 км, Мектеп көшесі-0,8 км.</t>
  </si>
  <si>
    <t>Аршалы ауданы Бұлақсай ауылдық округінің кентішілік жолдарын орташа жөндеу</t>
  </si>
  <si>
    <t xml:space="preserve">Ақмола облысы Аршалы ауданы Ақжар ауылы Әуезов көшесі 800 м, Құрманғазы көшесі 700 м кентішілік жолдарды орташа жөндеу </t>
  </si>
  <si>
    <t>Ақтасты ауылының кентішілік жолдарын орташа жөндеу 2,0 км</t>
  </si>
  <si>
    <t>Көлік инфрақұрылымының сапасын арттыру. Жұмыс орындарын құру. 2026 жылы 2,0 млн. теңге сомасына ЖСҚ әзірлеу жоспарлануда.</t>
  </si>
  <si>
    <t>"Ақмола облысы, Аршалы ауданы, Аршалы ауылы, Родниковская көшесі 921 м, Абай көшесі 1520 м, Волков көшесі 380 м, Пацаев көшесі 380 м, Жамбыл тұйық көшесі 521 м автомобиль жолын орташа жөндеу"</t>
  </si>
  <si>
    <t>Ақмола облысы,Аршалы ауданы, Анар станциясындағы Покотилов көшесі 0-1,62 км, Астана көшесі 0-1, 14 км, Тәшенов көшесі 0-072 км кентішілік жолдарды орташа жөндеу</t>
  </si>
  <si>
    <t>Анаркөл ауылының кентішілік жолдарын орташа жөндеу 2,9 км</t>
  </si>
  <si>
    <t>Көлік инфрақұрылымының сапасын арттыру. Жұмыс орындарын құру.</t>
  </si>
  <si>
    <t>Бірсуат-Байдалы жолының орташа жөндеуі 5 км</t>
  </si>
  <si>
    <t>Берсуат ауылының кентішілік жолдарын орташа жөндеу 2,4 км</t>
  </si>
  <si>
    <t>Ақбұлақ ауылының кентішілік жолдарын орташа жөндеу 5,0 км</t>
  </si>
  <si>
    <t>Аудандық маңызы бар KC-AR-15 автомобиль жолын орташа жөндеу Бірсуат ауылына кірме жол</t>
  </si>
  <si>
    <t>Михайлов ауылының кентішілік жолдарын орташа жөндеу</t>
  </si>
  <si>
    <t>Ауыл тұрғындары үшін көлік инфрақұрылымының сапасын және жүріп-тұру жайлылығын арттыру. Жұмыс орындарын құру. Спутниктік ауыл. Саны-1 022 адам жоба әзірленді, ұзындығы -3,6 км, жобаның сметалық құны 224 597,9 мың теңге, ЖСҚ ведомствоаралық сараптамаға шарт дайын, мемлекеттік сараптамадан өтуде, 2025 жылдың соңына дейін дайын болады.</t>
  </si>
  <si>
    <t>Николаев ауылының кентішілік жолдарын орташа жөндеу</t>
  </si>
  <si>
    <t>Ольгинка ауылының кентішілік жолдарын орташа жөндеу</t>
  </si>
  <si>
    <t>Ақмола облысы Аршалы ауданы Сарыоба станциясындағы кентішілік жолдарды орташа жөндеу</t>
  </si>
  <si>
    <t>Ақмола облысы Аршалы ауданы Қостомар ауылындағы кентішілік жолдарды орташа жөндеу</t>
  </si>
  <si>
    <r>
      <rPr>
        <b/>
        <sz val="12"/>
        <rFont val="Times New Roman"/>
        <family val="1"/>
        <charset val="204"/>
      </rPr>
      <t xml:space="preserve">Іс-шара 4. </t>
    </r>
    <r>
      <rPr>
        <sz val="12"/>
        <rFont val="Times New Roman"/>
        <family val="1"/>
        <charset val="204"/>
      </rPr>
      <t>Автобус аялдамаларын орнату</t>
    </r>
  </si>
  <si>
    <t>Анар станциясында автобус аялдамаларын орнату 1 дана</t>
  </si>
  <si>
    <t>2030</t>
  </si>
  <si>
    <t>7.3.124.011.015</t>
  </si>
  <si>
    <t>жолаушылардың жайлылығы мен қауіпсіздігін арттыру, қоғамдық көліктің қолжетімділігін жақсарту</t>
  </si>
  <si>
    <t>Жібек жолы кентінде автобус аялдамаларын орнату 10 а.</t>
  </si>
  <si>
    <t>Инженерлік инфрақұрылым</t>
  </si>
  <si>
    <r>
      <rPr>
        <b/>
        <sz val="12"/>
        <rFont val="Times New Roman"/>
        <family val="1"/>
        <charset val="204"/>
      </rPr>
      <t xml:space="preserve">Нәтиже көрсеткіші 7.1 </t>
    </r>
    <r>
      <rPr>
        <sz val="12"/>
        <rFont val="Times New Roman"/>
        <family val="1"/>
        <charset val="204"/>
      </rPr>
      <t>халықтың сумен жабдықтау қызметтеріне қолжетімділігін қамтамасыз ету:</t>
    </r>
  </si>
  <si>
    <r>
      <rPr>
        <b/>
        <sz val="12"/>
        <rFont val="Times New Roman"/>
        <family val="1"/>
        <charset val="204"/>
      </rPr>
      <t xml:space="preserve">Іс-шара 1. </t>
    </r>
    <r>
      <rPr>
        <sz val="12"/>
        <rFont val="Times New Roman"/>
        <family val="1"/>
        <charset val="204"/>
      </rPr>
      <t>Су құбыры желілерін салу</t>
    </r>
  </si>
  <si>
    <t>Бұлақсай ауылдық округінің Қостомар ауылында инженерлік-коммуникациялық инфрақұрылым (су құбыры желілері) салу</t>
  </si>
  <si>
    <t>халықты сапалы ауыз сумен қамтамасыз ету, 15 уақытша жұмыс орнын құру.</t>
  </si>
  <si>
    <t>Аршалы ауданы Жібек жолы кентінің 5,9,10,11 шағын ауданында инженерлік-коммуникациялық инфрақұрылым (су құбыры желілері) салу</t>
  </si>
  <si>
    <t>Аршалы ауданы Елтоқ ауылдық округінің "AQMOLA" индустриялық аймағында су құбыры желілерін салу</t>
  </si>
  <si>
    <t>7.2.458.058.028.</t>
  </si>
  <si>
    <r>
      <rPr>
        <b/>
        <sz val="12"/>
        <rFont val="Times New Roman"/>
        <family val="1"/>
        <charset val="204"/>
      </rPr>
      <t xml:space="preserve">Іс-шара 2. </t>
    </r>
    <r>
      <rPr>
        <sz val="12"/>
        <rFont val="Times New Roman"/>
        <family val="1"/>
        <charset val="204"/>
      </rPr>
      <t>Су құбыры желілерін қайта құру, күрделі және орташа жөнде</t>
    </r>
    <r>
      <rPr>
        <b/>
        <sz val="12"/>
        <rFont val="Times New Roman"/>
        <family val="1"/>
        <charset val="204"/>
      </rPr>
      <t>у</t>
    </r>
  </si>
  <si>
    <t>Ақмола облысы Аршалы ауданы Жалтыркөл ауылында сумен жабдықтаудың таратушы желілерін қайта жаңарту (А)</t>
  </si>
  <si>
    <t>РБ/МБ</t>
  </si>
  <si>
    <t>халықты сапалы ауыз суға тұрақты қолжетімділікпен қамтамасыз ету және желілердегі су шығынын азайту, уақытша 10 жұмыс орнын құру</t>
  </si>
  <si>
    <t>7.2.466.058.032          7.2.466.058.028</t>
  </si>
  <si>
    <t>Константинов ауылындағы су құбыры желілерін қайта жаңарту</t>
  </si>
  <si>
    <t>7.2.472.058.028.</t>
  </si>
  <si>
    <t>Бабатай станциясындағы ауыз су резервуарларын күрделі жөндеу</t>
  </si>
  <si>
    <t>7.2.124.014.028.</t>
  </si>
  <si>
    <t>Ақтасты ауылында су мұнарасын орнату</t>
  </si>
  <si>
    <t>Мұнараны орнату. Ауыл тұрғындарын тұрақты және сапалы сумен қамтамасыз ету. Уақытша 5 жұмыс орнын құру. 2026 жылы ЖСҚ әзірлеу жоспарлануда</t>
  </si>
  <si>
    <t>Аршалы кентінің су құбыры желілерін күрделі жөндеу</t>
  </si>
  <si>
    <t>Арнасай ауылы су құбырын күрделі жөндеу 15 км</t>
  </si>
  <si>
    <t>халықты сапалы ауыз суға тұрақты қолжетімділікпен қамтамасыз ету және желілердегі су шығынын азайту, уақытша 5 жұмыс орнын құру</t>
  </si>
  <si>
    <t>Бабатай станциясының су құбыры желілерін rүрделі жөндеу 2,5 км</t>
  </si>
  <si>
    <t>Елтоқ ауылының су құбыры желілерін rүрделі жөндеу</t>
  </si>
  <si>
    <t>Халықты сапалы ауыз суға тұрақты қолжетімділікпен қамтамасыз ету және желілердегі су шығынын азайту, уақытша 5 жұмыс орнын құру. 2027 жылы ЖСҚ әзірлеу жоспарлануда</t>
  </si>
  <si>
    <t>Қойгелді ауылының су құбыры желілерін Күрделі жөндеу</t>
  </si>
  <si>
    <t>Халықты сапалы ауыз суға тұрақты қолжетімділікпен қамтамасыз ету. 5 жұмыс орнын құру</t>
  </si>
  <si>
    <t xml:space="preserve">42 Разъезд ұңғымасын күрделі жөндеу </t>
  </si>
  <si>
    <t>Түрген а. су құбыры желілерін күрделі жөндеу (5 км., құбырларды ауыстыру)</t>
  </si>
  <si>
    <t>Халықты сапалы ауыз суға тұрақты қолжетімділікпен қамтамасыз ету. 10 жұмыс орнын құру</t>
  </si>
  <si>
    <t>Николаев ауылында су мұнарасын орнату</t>
  </si>
  <si>
    <t>Михайлов ауылындағы су құбыры желілерін күрделі жөндеу</t>
  </si>
  <si>
    <t>Бұлақсай ауылындағы су құбыры желілерін күрделі жөндеу</t>
  </si>
  <si>
    <t>Бірсуат ауылындағы су құбыры желілерін күрделі жөндеу</t>
  </si>
  <si>
    <t xml:space="preserve"> Анар ст. су құбыры желілерін күрделі жөндеу</t>
  </si>
  <si>
    <t>Анаркөл ауылындағы су құбыры желілерін күрделі жөндеу</t>
  </si>
  <si>
    <t>42  Разъезда су құбыры желілерін күрделі жөндеу</t>
  </si>
  <si>
    <t>млн. тенге</t>
  </si>
  <si>
    <t>7.2.472.058.015.</t>
  </si>
  <si>
    <t>Сары-Оба ст. су құбыры желілерін күрделі жөндеу</t>
  </si>
  <si>
    <t>Қостомар а. су құбыры желілерін күрделі жөндеу</t>
  </si>
  <si>
    <r>
      <rPr>
        <b/>
        <sz val="12"/>
        <rFont val="Times New Roman"/>
        <family val="1"/>
        <charset val="204"/>
      </rPr>
      <t xml:space="preserve">Іс-шара 3. </t>
    </r>
    <r>
      <rPr>
        <sz val="12"/>
        <rFont val="Times New Roman"/>
        <family val="1"/>
        <charset val="204"/>
      </rPr>
      <t>Кәріз желілерін салу және реконструкциялау</t>
    </r>
  </si>
  <si>
    <t>Жібек жолы кентінде кәріз және сарқынды құбырлар салу</t>
  </si>
  <si>
    <t>санитарлық салауаттылықты қамтамасыз ету, қоршаған ортаның ластануын болдырмау және халықтың өмір сүру сапасын жақсарту, уақытша жұмыс орындарын құру</t>
  </si>
  <si>
    <t>7.2.466.058.028</t>
  </si>
  <si>
    <t>Аршалы кентіндегі кәріз және сарқынды құбырларды қайта жаңарту 20 км</t>
  </si>
  <si>
    <r>
      <rPr>
        <b/>
        <sz val="12"/>
        <rFont val="Times New Roman"/>
        <family val="1"/>
        <charset val="204"/>
      </rPr>
      <t xml:space="preserve">Нәтиже көрсеткіші 7.2. </t>
    </r>
    <r>
      <rPr>
        <sz val="12"/>
        <rFont val="Times New Roman"/>
        <family val="1"/>
        <charset val="204"/>
      </rPr>
      <t>Электр желілерінің тозуын азайту</t>
    </r>
  </si>
  <si>
    <r>
      <rPr>
        <b/>
        <sz val="12"/>
        <rFont val="Times New Roman"/>
        <family val="1"/>
        <charset val="204"/>
      </rPr>
      <t xml:space="preserve">Іс-шара 1. </t>
    </r>
    <r>
      <rPr>
        <sz val="12"/>
        <rFont val="Times New Roman"/>
        <family val="1"/>
        <charset val="204"/>
      </rPr>
      <t>Электр желілерін салу</t>
    </r>
  </si>
  <si>
    <t>Ақмола облысы, Аршалы ауданы, Қостомар кентінде инженерлік-коммуникациялық инфрақұрылым салу (электр тарату желісі)</t>
  </si>
  <si>
    <t xml:space="preserve">13.9.466.079.032 13.9.466.079.011 13.9.466.079.028 </t>
  </si>
  <si>
    <t>ауыл халқын және әлеуметтік объектілерді үздіксіз және қауіпсіз электрмен жабдықтауды қамтамасыз ету, 25 уақытша жұмыс орнын құру.</t>
  </si>
  <si>
    <t>13.9.466.079.011</t>
  </si>
  <si>
    <t xml:space="preserve">13.9.466.079.028 </t>
  </si>
  <si>
    <t>Аршалы ауданы Жібек жолы кентінде ИКИ (электрмен жабдықтау желісі) құрылысы</t>
  </si>
  <si>
    <t>7.1.466.004.032 7.1.466.004.028</t>
  </si>
  <si>
    <t>ауыл халқын және әлеуметтік объектілерді үздіксіз және қауіпсіз электрмен жабдықтауды қамтамасыз ету, 20 уақытша жұмыс орнын құру</t>
  </si>
  <si>
    <t xml:space="preserve">7.1.466.004.032 </t>
  </si>
  <si>
    <t xml:space="preserve"> Аршалы ауданы Жібек жолы ауылындағы инженерлік-коммуникациялық инфрақұрылым құрылысы 5,9,10,11 шағын аудандар (ЭТЖ)</t>
  </si>
  <si>
    <t>ауыл халқын және әлеуметтік объектілерді үздіксіз және қауіпсіз электрмен жабдықтауды қамтамасыз ету, 10 уақытша жұмыс орнын құру</t>
  </si>
  <si>
    <t>Аршалы ауданы Елтоқ ауылдық округінің "AQMOLA" индустриялық аймағында электрмен жабдықтау желілерін салуа</t>
  </si>
  <si>
    <r>
      <rPr>
        <b/>
        <sz val="12"/>
        <rFont val="Times New Roman"/>
        <family val="1"/>
        <charset val="204"/>
      </rPr>
      <t xml:space="preserve">Іс-шара 2. </t>
    </r>
    <r>
      <rPr>
        <sz val="12"/>
        <rFont val="Times New Roman"/>
        <family val="1"/>
        <charset val="204"/>
      </rPr>
      <t>Электрмен жабдықтау желілерін жөнде</t>
    </r>
    <r>
      <rPr>
        <b/>
        <sz val="12"/>
        <rFont val="Times New Roman"/>
        <family val="1"/>
        <charset val="204"/>
      </rPr>
      <t xml:space="preserve">у </t>
    </r>
  </si>
  <si>
    <t>Ақбұлақ ауылындағы электрмен жабдықтау желілерін жөндеу</t>
  </si>
  <si>
    <t>7.3.124.008.015</t>
  </si>
  <si>
    <t>Ауыл халқын және әлеуметтік объектілерді тұрақты және үздіксіз электрмен жабдықтауды қамтамасыз ету</t>
  </si>
  <si>
    <t>Анар ст. электрмен жабдықтау желілерін жөндеу</t>
  </si>
  <si>
    <t>Ижев а. электрмен жабдықтау желілерін жөндеу</t>
  </si>
  <si>
    <t>Сараба а. электрмен жабдықтау желілерін жөндеу</t>
  </si>
  <si>
    <t>Елтоқ а. электрмен жабдықтау желілерін жөндеу</t>
  </si>
  <si>
    <t>Анаркөл а. электрмен жабдықтау желілерін жөндеу</t>
  </si>
  <si>
    <t>Қойгелді а. электрмен жабдықтау желілерін жөндеу</t>
  </si>
  <si>
    <r>
      <rPr>
        <b/>
        <sz val="12"/>
        <rFont val="Times New Roman"/>
        <family val="1"/>
        <charset val="204"/>
      </rPr>
      <t xml:space="preserve">Іс-шара 2. </t>
    </r>
    <r>
      <rPr>
        <sz val="12"/>
        <rFont val="Times New Roman"/>
        <family val="1"/>
        <charset val="204"/>
      </rPr>
      <t>Көше жарығын салу</t>
    </r>
  </si>
  <si>
    <t>Аршалы ауданы (А)15 км Бұлақсай ауылының көше жарығын салу</t>
  </si>
  <si>
    <t>км</t>
  </si>
  <si>
    <t>2029</t>
  </si>
  <si>
    <t>7.2.466.007.28</t>
  </si>
  <si>
    <t xml:space="preserve">тәуліктің қараңғы уақытында тұрғындардың өмір сүру қауіпсіздігі мен жайлы жағдайларын арттыру, 15 уақытша жұмыс орнын құру. </t>
  </si>
  <si>
    <t>Николаев а. көше жарығын салу</t>
  </si>
  <si>
    <t xml:space="preserve">тәуліктің қараңғы уақытында тұрғындардың өмір сүру қауіпсіздігі мен жайлы жағдайларын арттыру, 10 уақытша жұмыс орнын құру. </t>
  </si>
  <si>
    <t>Михайлов а. көше жарығын салу</t>
  </si>
  <si>
    <t>Ольгинка а. көше жарығын салу</t>
  </si>
  <si>
    <t>Ақтасты а. көше жарығын салу</t>
  </si>
  <si>
    <t>Арнасай а. көше жарығын салу 8,7 км</t>
  </si>
  <si>
    <t xml:space="preserve">тәуліктің қараңғы уақытында тұрғындардың өмір сүру қауіпсіздігі мен жайлы жағдайларын арттыру, 5 уақытша жұмыс орнын құру. </t>
  </si>
  <si>
    <t>Ақбұлақ а. көше жарығын салу</t>
  </si>
  <si>
    <t>Шөптікөл а. көше жарығын салу</t>
  </si>
  <si>
    <t>Анар ст. көше жарығын салу  14,7 км</t>
  </si>
  <si>
    <t>Анаркөл а. көше жарығын салу 3,1 км</t>
  </si>
  <si>
    <t>тәуліктің қараңғы уақытында тұрғындардың өмір сүру қауіпсіздігі мен жайлы жағдайларын арттыру, 5 уақытша жұмыс орнын құру. 2028 жылы ЖСҚ әзірлеу жоспарлануда.</t>
  </si>
  <si>
    <t>Аршалы ауданы Бірсуат ауылында көше жарығын салу</t>
  </si>
  <si>
    <t>Қойгелді ауылында көше жарығын салу 2,8 км</t>
  </si>
  <si>
    <t>42 Разъезде көше жарығын салу 4,592 км</t>
  </si>
  <si>
    <t>Константинов а. көше жарығын салу</t>
  </si>
  <si>
    <r>
      <rPr>
        <b/>
        <sz val="12"/>
        <rFont val="Times New Roman"/>
        <family val="1"/>
        <charset val="204"/>
      </rPr>
      <t xml:space="preserve">Нәтиже көрсеткіші 7.3. </t>
    </r>
    <r>
      <rPr>
        <sz val="12"/>
        <rFont val="Times New Roman"/>
        <family val="1"/>
        <charset val="204"/>
      </rPr>
      <t>Пайдалануға берілген тұрғын үйлердің жалпы ауданы</t>
    </r>
  </si>
  <si>
    <t>мың ш.м.</t>
  </si>
  <si>
    <r>
      <rPr>
        <b/>
        <sz val="12"/>
        <rFont val="Times New Roman"/>
        <family val="1"/>
        <charset val="204"/>
      </rPr>
      <t xml:space="preserve">Іс-шара 1. </t>
    </r>
    <r>
      <rPr>
        <sz val="12"/>
        <rFont val="Times New Roman"/>
        <family val="1"/>
        <charset val="204"/>
      </rPr>
      <t>Тұрғын үй құрылысы</t>
    </r>
  </si>
  <si>
    <t>Аршалы кентінде 45 пәтерлі үй салу (1-позиция)</t>
  </si>
  <si>
    <t>СҚжәнеҚБ дерекері</t>
  </si>
  <si>
    <t>7.1.466.003.028</t>
  </si>
  <si>
    <t>Кент тұрғындары үшін тұрғын үй жағдайларын жақсарту және Қолжетімді тұрғын үймен қамтамасыз ету, 20 уақытша жұмыс орнын құру (бір үйдің жалпы ауданы 1,2 мың шаршы метрді құрайды)</t>
  </si>
  <si>
    <t>Аршалы кентінде 45 пәтерлі үй салу (2-позиция)</t>
  </si>
  <si>
    <t>Аршалы кентінде 45 пәтерлі үй салу (4-позиция)</t>
  </si>
  <si>
    <t>Аршалы кентінде 45 пәтерлі үй салу (3-позиция)</t>
  </si>
  <si>
    <r>
      <rPr>
        <b/>
        <sz val="12"/>
        <rFont val="Times New Roman"/>
        <family val="1"/>
        <charset val="204"/>
      </rPr>
      <t xml:space="preserve">Нәтиже көрсеткіші 7.4. </t>
    </r>
    <r>
      <rPr>
        <sz val="12"/>
        <rFont val="Times New Roman"/>
        <family val="1"/>
        <charset val="204"/>
      </rPr>
      <t>Жылу желілерінің тозуын азайту</t>
    </r>
  </si>
  <si>
    <r>
      <rPr>
        <b/>
        <sz val="12"/>
        <rFont val="Times New Roman"/>
        <family val="1"/>
        <charset val="204"/>
      </rPr>
      <t xml:space="preserve">Іс-шара 1. </t>
    </r>
    <r>
      <rPr>
        <sz val="12"/>
        <rFont val="Times New Roman"/>
        <family val="1"/>
        <charset val="204"/>
      </rPr>
      <t>Газ желілерін салу</t>
    </r>
  </si>
  <si>
    <t>Ақмола облысы Аршалы ауданы Аршалы кентінде газбен жабдықтау құрылысы</t>
  </si>
  <si>
    <t>2024-206</t>
  </si>
  <si>
    <t>9.9.458.036.028</t>
  </si>
  <si>
    <t>Тұрақты және ыңғайлы энергия көзіне қол жеткізуді қамтамасыз ету есебінен халықтың өмір сүру сапасын арттыру, уақытша 20 жұмыс орнын құру</t>
  </si>
  <si>
    <r>
      <rPr>
        <b/>
        <sz val="12"/>
        <rFont val="Times New Roman"/>
        <family val="1"/>
        <charset val="204"/>
      </rPr>
      <t xml:space="preserve"> </t>
    </r>
    <r>
      <rPr>
        <sz val="12"/>
        <rFont val="Times New Roman"/>
        <family val="1"/>
        <charset val="204"/>
      </rPr>
      <t xml:space="preserve">«Ақмола облысы Аршалы ауданы Ақбұлақ ауылында газбен жабдықтау құрылысы» </t>
    </r>
  </si>
  <si>
    <t>2025-2026</t>
  </si>
  <si>
    <t>экологиялық және ыңғайлы энергия көзіне қол жеткізуді қамтамасыз ету есебінен халықтың өмір сүру сапасын арттыру, уақытша 20 жұмыс орнын, 3 тұрақты жұмыс орнын құру.</t>
  </si>
  <si>
    <t>Бабатай станциясында газбен жабдықтау желілерін салу</t>
  </si>
  <si>
    <t>Тұрақты және ыңғайлы энергия көзіне қол жеткізуді қамтамасыз ету есебінен халықтың өмір сүру сапасын арттыру, уақытша 15 жұмыс орнын құру.</t>
  </si>
  <si>
    <t>Аршалы ауданы Жалтыркөл ауылының жаңа шағын аудандарында газ құбырын салу (А)</t>
  </si>
  <si>
    <t>Жібек жолы кентінде газбен жабдықтау құрылысы</t>
  </si>
  <si>
    <t>Жоба ауылды газдандыруға кірмеген үйлерге қатысты. Тұрақты және ыңғайлы энергия көзіне қол жеткізуді қамтамасыз ету есебінен халықтың өмір сүру сапасын арттыру, уақытша 15 жұмыс орнын құру.</t>
  </si>
  <si>
    <t>Газға үш блокты-модульді коммуналдық қазандықтарды орнату</t>
  </si>
  <si>
    <t>Бұлақсай ауылында, Аршалы ауданы Бұлақсай ауылдық округінің Қостомар ауылында газ құбырын салу</t>
  </si>
  <si>
    <t>Михайлов ауылында, Николаев ауылында, Ольгинка ауылында газбен жабдықтау құрылысы</t>
  </si>
  <si>
    <t>Сараба ауылдық округінің Сараба ауылында газбен жабдықтау құрылысы</t>
  </si>
  <si>
    <t>Қоршаған ортаның қауіпсіздігі мен қорғалуын қамтамасыз ету</t>
  </si>
  <si>
    <r>
      <rPr>
        <b/>
        <sz val="12"/>
        <rFont val="Times New Roman"/>
        <family val="1"/>
        <charset val="204"/>
      </rPr>
      <t>Нәтиже көрсеткіші 8.2.</t>
    </r>
    <r>
      <rPr>
        <sz val="12"/>
        <rFont val="Times New Roman"/>
        <family val="1"/>
        <charset val="204"/>
      </rPr>
      <t xml:space="preserve"> ҚТҚ қайта өңдеу және кәдеге жарату үлесін ұлғайту</t>
    </r>
  </si>
  <si>
    <t>Түрген ауылында мал қорымын салу</t>
  </si>
  <si>
    <t>санитарлық қауіпсіздікті қамтамасыз ету, жұқпалы аурулардың таралуын болдырмау және өлген жануарларды кәдеге жарату кезінде ветеринариялық-санитариялық нормаларды сақтау</t>
  </si>
  <si>
    <t>10.1.466.010.028</t>
  </si>
  <si>
    <t>Елтоқ а. мал қорымын салу</t>
  </si>
  <si>
    <t xml:space="preserve"> Анаркөл ауылында  мал қорымын салу</t>
  </si>
  <si>
    <t>Мақсат. Орман ресурстарын, жануарлар дүниесі ресурстарын, табиғи-қорық қоры объектілерін сақтау, ұтымды пайдалану және молықтыру</t>
  </si>
  <si>
    <t>НИ 4. Халықты қалдықтарды жинау және шығару жөніндегі қызметтермен қамтамасыз ету, %</t>
  </si>
  <si>
    <t>Қаржы ресурстары</t>
  </si>
  <si>
    <t>4-БАҒЫТ: ЭКОНОМИКА МЕН ҚОҒАМНЫҢ ТҮПКІЛІКТІ ӨЗГЕРІСТЕРІ</t>
  </si>
  <si>
    <t>Сала  "Кәсіпкерлік орта"</t>
  </si>
  <si>
    <r>
      <rPr>
        <b/>
        <sz val="12"/>
        <rFont val="Times New Roman"/>
        <family val="1"/>
        <charset val="204"/>
      </rPr>
      <t xml:space="preserve">КНИ 28 </t>
    </r>
    <r>
      <rPr>
        <sz val="12"/>
        <rFont val="Times New Roman"/>
        <family val="1"/>
        <charset val="204"/>
      </rPr>
      <t>ШОБ субъектілерінің өнім шығаруы, млрд. Теңге</t>
    </r>
  </si>
  <si>
    <t>ЖҚ, ЖҚ және КБ</t>
  </si>
  <si>
    <t>млрд. тенге</t>
  </si>
  <si>
    <t>116,5</t>
  </si>
  <si>
    <t>134,3</t>
  </si>
  <si>
    <t>155,4</t>
  </si>
  <si>
    <t>179,4</t>
  </si>
  <si>
    <t>205,4</t>
  </si>
  <si>
    <t>233,7</t>
  </si>
  <si>
    <t>Арнасай ауылында отырғызу материалын өсіру жөніндегі орман қабылдағышы (БФМ Агро ЖШС) ашық учаске</t>
  </si>
  <si>
    <t>15</t>
  </si>
  <si>
    <t>жеке инвестициялар</t>
  </si>
  <si>
    <t>аймақты орманды қалпына келтіру және көгалдандыру үшін сапалы отырғызу материалымен қамтамасыз ету, жұмыс орындарын құру және экологиялық жағдайды жақсарту</t>
  </si>
  <si>
    <t>Аршалы кентінде жартылай фабрикаттар өндірісі</t>
  </si>
  <si>
    <t>2026</t>
  </si>
  <si>
    <t>70</t>
  </si>
  <si>
    <t>халықты жаңа өнімдермен қамтамасыз ету, ауылда жұмыс орындарын құру және қайта өңдеу саласын дамыту, рефрежиратор сатып алу (2 бірлік), тоңазытқыштар,компрессор, шылым шегетін орын, 254 шаршы метр ғимарат бар.</t>
  </si>
  <si>
    <t>ТЖ қаржы ресурстары</t>
  </si>
  <si>
    <r>
      <rPr>
        <b/>
        <sz val="12"/>
        <rFont val="Times New Roman"/>
        <family val="1"/>
        <charset val="204"/>
      </rPr>
      <t>КНИ 29</t>
    </r>
    <r>
      <rPr>
        <sz val="12"/>
        <rFont val="Times New Roman"/>
        <family val="1"/>
        <charset val="204"/>
      </rPr>
      <t xml:space="preserve"> Орта кәсіпкерлік субъектілерінің өнім шығаруы, млрд. Теңге</t>
    </r>
  </si>
  <si>
    <t>млрд. теңге</t>
  </si>
  <si>
    <t xml:space="preserve"> "F3.KZ" ЖШС планшеттері мен компьютерлерін әзірлеу, құрастыру, Жібек жолы кенті</t>
  </si>
  <si>
    <t>500</t>
  </si>
  <si>
    <t>Сала "Инвестиция"</t>
  </si>
  <si>
    <r>
      <rPr>
        <b/>
        <sz val="12"/>
        <rFont val="Times New Roman"/>
        <family val="1"/>
        <charset val="204"/>
      </rPr>
      <t xml:space="preserve">КНИ 30 </t>
    </r>
    <r>
      <rPr>
        <sz val="12"/>
        <rFont val="Times New Roman"/>
        <family val="1"/>
        <charset val="204"/>
      </rPr>
      <t>Негізгі капиталға инвестициялар (ИОК), ЖІӨ % ,</t>
    </r>
  </si>
  <si>
    <r>
      <rPr>
        <b/>
        <sz val="12"/>
        <rFont val="Times New Roman"/>
        <family val="1"/>
        <charset val="204"/>
      </rPr>
      <t xml:space="preserve">НИ. </t>
    </r>
    <r>
      <rPr>
        <sz val="12"/>
        <rFont val="Times New Roman"/>
        <family val="1"/>
        <charset val="204"/>
      </rPr>
      <t>Негізгі капиталға инвестициялар</t>
    </r>
  </si>
  <si>
    <t>Temir Agro ЖШС ауыл шаруашылығы дақылдарын суару (ауданы 1 120 га)</t>
  </si>
  <si>
    <t>1 120 га алаңда ауыл шаруашылығы дақылдарын суару, уақытша 2 жұмыс орны</t>
  </si>
  <si>
    <t>Қазақ мұнай және газ институты АҚ өндірістік ғимараттарын, қоймаларын салу, Елтоқ ауылы (ИА)</t>
  </si>
  <si>
    <t>Аршалы ауданы Елтоқ ауылында логистикалық хаб салу (А/ЧИ)</t>
  </si>
  <si>
    <t>Бабатай станциясындағы Арнасай_Елток-Сараба (Индустриалды парк) жолдарының айрығында кафе-дүкен үшін модульдік ғимарат сатып алу (ЖК Маусымбаев)</t>
  </si>
  <si>
    <t>жол инфрақұрылымын сауда және тамақтану объектісімен қамтамасыз ету, халыққа және транзиттік жүргізушілерге, сондай-ақ жаңа жұмыс орындарына қолайлы жағдай жасау</t>
  </si>
  <si>
    <t>Арнасай ауылында жүк автомашиналарына арналған автокөлік жуу орнын салу, (ЖТ Ж. Алиманов)</t>
  </si>
  <si>
    <t>Жүк автокөлігін жуу бойынша сапалы сервисті қамтамасыз ету, санитариялық жағдайларды жақсарту және уақытша 5 орын, жаңа жұмыс 2 орын құру</t>
  </si>
  <si>
    <t>Бабатай станциясында ТҚКС салу (ЖТ Ж. Алиманов)</t>
  </si>
  <si>
    <t>Автокөлікке техникалық қызмет көрсетуді қамтамасыз ету, сервис деңгейін арттыру және уақытша 5 орын, жергілікті тұрғындар үшін жаңа 2 жұмыс орнын құру.</t>
  </si>
  <si>
    <t>ІҚМ сатып алу 25 бас Бұлақсай ауылы</t>
  </si>
  <si>
    <t>Мал басын ұлғайту, сүт және ет өнімдерін өндіруді ұлғайту, ауыл шаруашылығы тауарын өндірушілер үшін қосымша табыс жасау, 2 жұмыс орнын құру</t>
  </si>
  <si>
    <t>ІҚМ сатып алу 10 бас Қостомар ауылы</t>
  </si>
  <si>
    <t>Костомар ауылында қоғамдық монша ашу</t>
  </si>
  <si>
    <t>Монша қызметтеріне қолжетімділікті қамтамасыз ету есебінен халықтың санитарлық-гигиеналық жағдайлары мен өмір сүру сапасын жақсарту, тұрақты 2 жұмыс орнын құру</t>
  </si>
  <si>
    <t>Аршалы кентінде панельдерден үй-жай салумен 1000 жұмыртқаға арналған инкубатор ашу (инвестор Иванюк Д. И.)</t>
  </si>
  <si>
    <t>өз төлін өсіру есебінен құс өндірісін ұлғайту және сыртқы жеткізушілерге тәуелділікті азайту, жаңа жұмыс орындарын құру</t>
  </si>
  <si>
    <t>Анаркөл ауылында "Роговая"ЖК қоғамдық тамақтандыруды ашу</t>
  </si>
  <si>
    <t>Анаркол ауылындағы іс-шараларға арналған кафе ретінде жабдықталуы, жөнделуі және іске қосылуы қажет кафе үшін жұмыс істейтін дүкен мен бос бөлмелер бар</t>
  </si>
  <si>
    <t>Сараба ауылының жеке кәсіпкерлігінен өсіру үшін шағын және орта кәсіпкерлікті сатып алу</t>
  </si>
  <si>
    <t>Ижев-Аршалы ауылдарының шекарасында логистикалық орталық салу, экспедиторлық және көлік компанияларына алаңдар, сондай-ақ Ижев ауылының жүк автомобильдеріне арналған тұрақтар беріледі</t>
  </si>
  <si>
    <t>көлік инфрақұрылымын дамыту, тауар айналымын ұлғайту және жүк көлігі үшін логистикалық қызметтер мен тұрақтар ұсыну есебінен жаңа жұмыс орындарын құру</t>
  </si>
  <si>
    <t>"AgroKeep" ЖШС қуаттылығы 6000 тонна көкөніс қоймасын салу</t>
  </si>
  <si>
    <t>қарыз қаражаты</t>
  </si>
  <si>
    <t>Жобаның құны 10 жұмыс орнын құрумен 2 700,0 млн. теңгені құрайды. Жобаны іске асырудың жоспарланған мерзімі 2026-2027 жж. жоба "СПК Кокше" АҚ-да өтінімді қарау сатысында. Іске асыру Жібек жолы ауылында жоспарлануда.</t>
  </si>
  <si>
    <t xml:space="preserve"> "ПК Агромир" ЖШС</t>
  </si>
  <si>
    <t>суару, көкөністер</t>
  </si>
  <si>
    <t>"ТНС Агро" ЖШС</t>
  </si>
  <si>
    <t>суару, жемшөп дақылдары</t>
  </si>
  <si>
    <t xml:space="preserve"> "Dalian Hesheng Holdings" ЖШС</t>
  </si>
  <si>
    <t>Өсімдік өнімдерін ҚАЙТА ӨҢДЕУ, тағамдық қоспалар (натрий глутаматы) (дәмді күшейткіш)</t>
  </si>
  <si>
    <t>"KZ-EuroPol Cluster" ЖШС</t>
  </si>
  <si>
    <t>САҚТАУ, көкөністер</t>
  </si>
  <si>
    <t xml:space="preserve"> "Жибек Жолы Агросервис"  ЖШС</t>
  </si>
  <si>
    <t>КНИ 31 Негізгі капиталға сыртқы инвестициялардың үлесі (ИОК)</t>
  </si>
  <si>
    <r>
      <rPr>
        <b/>
        <sz val="12"/>
        <rFont val="Times New Roman"/>
        <family val="1"/>
        <charset val="204"/>
      </rPr>
      <t xml:space="preserve">НИ. </t>
    </r>
    <r>
      <rPr>
        <sz val="12"/>
        <rFont val="Times New Roman"/>
        <family val="1"/>
        <charset val="204"/>
      </rPr>
      <t>Негізгі капиталға сыртқы инвестициялар көлемі (ИОК)</t>
    </r>
  </si>
  <si>
    <t>Мақсат. Қазақстан Республикасының төмен көміртекті дамуға көшуі</t>
  </si>
  <si>
    <t>1-міндет. Көміртекті бейтараптыққа қол жеткізу үшін жағдай жасау</t>
  </si>
  <si>
    <r>
      <rPr>
        <b/>
        <sz val="12"/>
        <rFont val="Times New Roman"/>
        <family val="1"/>
        <charset val="204"/>
      </rPr>
      <t xml:space="preserve">НИ 2. </t>
    </r>
    <r>
      <rPr>
        <sz val="12"/>
        <rFont val="Times New Roman"/>
        <family val="1"/>
        <charset val="204"/>
      </rPr>
      <t>Коммуналдық қалдықтарды қайта өңдеу және кәдеге жарату үлесі</t>
    </r>
  </si>
  <si>
    <t>Сала "Тиімді мемлекеттік қаржы"</t>
  </si>
  <si>
    <t>Сала "Құқық үстемдігін қамтамасыз ету және мемлекеттік басқарудың тиімділігін арттыру"</t>
  </si>
  <si>
    <t>Басқа мақсаттар</t>
  </si>
  <si>
    <t>Мақсат. Азаматтық қорғауды қамтамасыз ету: "Қауіпсіз ел" ұлттық жобасын іске асыру</t>
  </si>
  <si>
    <r>
      <rPr>
        <b/>
        <sz val="12"/>
        <rFont val="Times New Roman"/>
        <family val="1"/>
        <charset val="204"/>
      </rPr>
      <t>НИ.</t>
    </r>
    <r>
      <rPr>
        <sz val="12"/>
        <rFont val="Times New Roman"/>
        <family val="1"/>
        <charset val="204"/>
      </rPr>
      <t xml:space="preserve"> Шалғайдағы және ауылдық елді мекендердің халқын өрт сөндіру бекеттерімен қорғау деңгейі</t>
    </r>
  </si>
  <si>
    <t>аудан әкімінің ТКШ және инфрақұрылымды дамыту мәселелері жөніндегі орынбасары, ТЖБ бастығы және т. б.</t>
  </si>
  <si>
    <t>ТЖМ</t>
  </si>
  <si>
    <t>100</t>
  </si>
  <si>
    <t>Аршалы ауданы Жібек жолы ауылында өрт сөндіру депосын салу (тиістілік нормаларын ескере отырып), онда мемлекеттік өртке қарсы қызмет жоқ (Д)</t>
  </si>
  <si>
    <t>ТЖБ</t>
  </si>
  <si>
    <t>957,3</t>
  </si>
  <si>
    <t>2.2.288.010.028</t>
  </si>
  <si>
    <t>Ауылдағы және іргелес елді мекендердегі төтенше жағдайларға жедел ден қоюды қамтамасыз ету және өрт қауіпсіздігі деңгейін арттыру. 15 уақытша және 10 тұрақты жұмыс орнын құру. 2027 жылы ЖСҚ әзірлеу жоспарлануда.</t>
  </si>
  <si>
    <t>Аршалы ауданы Михайлов ауылында өрт сөндіру бекетінің ашылуы</t>
  </si>
  <si>
    <t>16,0</t>
  </si>
  <si>
    <t>2.2.122.007.015</t>
  </si>
  <si>
    <t>Ауылдағы және іргелес елді мекендердегі төтенше жағдайларға жедел ден қоюды қамтамасыз ету және өрт қауіпсіздігі деңгейін арттыру. Жұмыс орындарын құру</t>
  </si>
  <si>
    <r>
      <rPr>
        <b/>
        <sz val="12"/>
        <rFont val="Times New Roman"/>
        <family val="1"/>
        <charset val="204"/>
      </rPr>
      <t>НИ.</t>
    </r>
    <r>
      <rPr>
        <sz val="12"/>
        <rFont val="Times New Roman"/>
        <family val="1"/>
        <charset val="204"/>
      </rPr>
      <t xml:space="preserve"> Азаматтық қорғау органдарының авариялық-құтқару және шұғыл жұмыстарды жүргізу үшін бірінші кезектегі материалдық-техникалық құралдармен жарақталу деңгейі%, тиістілік нормаларына дейін жеткізу</t>
    </r>
  </si>
  <si>
    <t>85</t>
  </si>
  <si>
    <t>90</t>
  </si>
  <si>
    <t>92</t>
  </si>
  <si>
    <t>96</t>
  </si>
  <si>
    <t>98</t>
  </si>
  <si>
    <r>
      <rPr>
        <b/>
        <sz val="12"/>
        <rFont val="Times New Roman"/>
        <family val="1"/>
        <charset val="204"/>
      </rPr>
      <t xml:space="preserve">НИ. </t>
    </r>
    <r>
      <rPr>
        <sz val="12"/>
        <rFont val="Times New Roman"/>
        <family val="1"/>
        <charset val="204"/>
      </rPr>
      <t>Халықты су тасқынынан, еріген және жаңбыр суларынан қорғау деңгейі, %</t>
    </r>
  </si>
  <si>
    <r>
      <rPr>
        <b/>
        <sz val="12"/>
        <rFont val="Times New Roman"/>
        <family val="1"/>
        <charset val="204"/>
      </rPr>
      <t xml:space="preserve">НИ. </t>
    </r>
    <r>
      <rPr>
        <sz val="12"/>
        <rFont val="Times New Roman"/>
        <family val="1"/>
        <charset val="204"/>
      </rPr>
      <t>ТЖ қаупі төнген кезде халықты құлақтандыру деңгейі</t>
    </r>
  </si>
  <si>
    <t>Ақмола облысы Аршалы ауданы Жібек жолы ауылының ішіндегі Есіл өзенінің арнасын тереңдету және кеңейту (Д)</t>
  </si>
  <si>
    <t>10.5.254.022.011</t>
  </si>
  <si>
    <t>ҚМЖ жүргізілуде.</t>
  </si>
  <si>
    <t xml:space="preserve">Аршалы ауданында Аршалы кентінде құлақтандыру жүйесін аудандық басқару пультін енгізу (1 жиынтық)_x000D_
</t>
  </si>
  <si>
    <t xml:space="preserve">Жібек жолы кентінің Аршалы ауданында сирень-сөйлеу құрылғысын енгізу (1 жиынтық)_x000D_
</t>
  </si>
  <si>
    <t>5-БАҒЫТ: ТДМ</t>
  </si>
  <si>
    <t>Мақсат. Тұрақты даму мақсаттарын іске асыру</t>
  </si>
  <si>
    <t>Тапсырма 4.5.  Халықтың осал топтары үшін барлық деңгейдегі білімге және кәсіптік-техникалық даярлыққа тең қолжетімділікті қамтамасыз ету</t>
  </si>
  <si>
    <t>Нәтиже көрсеткіші 4.5.1 инклюзивті білім беру үшін жағдай жасаған білім беру ұйымдарының үлесі, %</t>
  </si>
  <si>
    <t>Міндет 4.а. балалардың мүдделерін, мүгедектердің ерекше мұқтаждықтарын және гендерлік аспектілерді ескеретін оқу орындарын құру және жетілдіру, зорлық-зомбылықтан және әлеуметтік кедергілерден қауіпсіз және тиімді оқыту ортасын қамтамасыз ету</t>
  </si>
  <si>
    <r>
      <rPr>
        <b/>
        <sz val="12"/>
        <rFont val="Times New Roman"/>
        <family val="1"/>
        <charset val="204"/>
      </rPr>
      <t xml:space="preserve">Нәтиже көрсеткіші 4.а. 1.2. </t>
    </r>
    <r>
      <rPr>
        <sz val="12"/>
        <rFont val="Times New Roman"/>
        <family val="1"/>
        <charset val="204"/>
      </rPr>
      <t>Үш ауысымды мектептердің үлесі, %</t>
    </r>
  </si>
  <si>
    <r>
      <rPr>
        <b/>
        <sz val="12"/>
        <rFont val="Times New Roman"/>
        <family val="1"/>
        <charset val="204"/>
      </rPr>
      <t xml:space="preserve">Нәтиже көрсеткіші 4.а. 1.3. </t>
    </r>
    <r>
      <rPr>
        <sz val="12"/>
        <rFont val="Times New Roman"/>
        <family val="1"/>
        <charset val="204"/>
      </rPr>
      <t>Апатты мектептердің үлесі, %</t>
    </r>
  </si>
  <si>
    <t>Тапсырма 11.2. 2030 жылға қарай жол қозғалысы қауіпсіздігін арттыру, атап айтқанда, осал жағдайдағы адамдардың, әйелдердің, балалардың, мүгедектердің және қарттардың қажеттіліктеріне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</si>
  <si>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r>
      <rPr>
        <b/>
        <sz val="12"/>
        <rFont val="Times New Roman"/>
        <family val="1"/>
        <charset val="204"/>
      </rPr>
      <t xml:space="preserve">Нәтиже көрсеткіші 11.2.1.1. </t>
    </r>
    <r>
      <rPr>
        <sz val="12"/>
        <rFont val="Times New Roman"/>
        <family val="1"/>
        <charset val="204"/>
      </rPr>
      <t>Жақсы және қанағаттанарлық жағдайдағы жергілікті маңызы бар жолдардың үлесі, %</t>
    </r>
  </si>
  <si>
    <t>Міндет 11.3. 2030 жылға қарай барлық елдерге кеңінен қатысу негізінде барлығына ашық және экологиялық тұрақты урбанизация ауқымын және елді мекендерді кешенді және тұрақты жоспарлау және басқару мүмкіндіктерін кеңейту</t>
  </si>
  <si>
    <r>
      <rPr>
        <b/>
        <sz val="12"/>
        <rFont val="Times New Roman"/>
        <family val="1"/>
        <charset val="204"/>
      </rPr>
      <t xml:space="preserve">Нәтиже көрсеткіші 11.3.1. </t>
    </r>
    <r>
      <rPr>
        <sz val="12"/>
        <rFont val="Times New Roman"/>
        <family val="1"/>
        <charset val="204"/>
      </rPr>
      <t>Бір тұрғынға тұрғын үймен қамтамасыз ету, ш. м.</t>
    </r>
  </si>
  <si>
    <t>кв.м</t>
  </si>
  <si>
    <t>Міндет 6.2. 2030 жылға қарай тиісті санитарлық-гигиеналық құралдарға жалпыға бірдей және тең қол жеткізуді қамтамасыз ету</t>
  </si>
  <si>
    <r>
      <rPr>
        <b/>
        <sz val="12"/>
        <color theme="1"/>
        <rFont val="Times New Roman"/>
        <family val="1"/>
        <charset val="204"/>
      </rPr>
      <t xml:space="preserve">Нәтиже көрсеткіші 6.2.1. </t>
    </r>
    <r>
      <rPr>
        <sz val="12"/>
        <color theme="1"/>
        <rFont val="Times New Roman"/>
        <family val="1"/>
        <charset val="204"/>
      </rPr>
      <t>Халықты ағынды суларды тазартумен қамту</t>
    </r>
  </si>
  <si>
    <t>БАРЛЫҒЫ:</t>
  </si>
  <si>
    <t>Іс-шара 1. "Ауыл Аманат" бағдарламасы шеңберінде жобаларды іске асыру</t>
  </si>
  <si>
    <t>ақпарат</t>
  </si>
  <si>
    <t>5 бөлім. 2026-2030 жылдарға арналған Аршалы ауданының даму жоспарын іске асыру жөніндегі инвестициялық жоспар</t>
  </si>
  <si>
    <t>Ауыл шаруашылығы көлемін ұлғайту және 22 жаңа жұмыс орнын құру</t>
  </si>
  <si>
    <t>Ақмола облысы Аршалы ауданы Жалтыркөл ауылында дене шынықтыру-сауықтыру кешенін салу</t>
  </si>
  <si>
    <r>
      <t xml:space="preserve">Іс-шара 2. </t>
    </r>
    <r>
      <rPr>
        <sz val="12"/>
        <rFont val="Times New Roman"/>
        <family val="1"/>
        <charset val="204"/>
      </rPr>
      <t>8 спорттық-ойын нысандарын орнату</t>
    </r>
  </si>
  <si>
    <t>Іс-шара 2. 8 спорттық-ойын нысандарын орнату</t>
  </si>
  <si>
    <r>
      <t xml:space="preserve">Іс-шара 1. </t>
    </r>
    <r>
      <rPr>
        <sz val="12"/>
        <rFont val="Times New Roman"/>
        <family val="1"/>
        <charset val="204"/>
      </rPr>
      <t>4 спорт нысанын салу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</si>
</sst>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_ "/>
    <numFmt numFmtId="166" formatCode="0.000"/>
    <numFmt numFmtId="167" formatCode="0.000_ "/>
    <numFmt numFmtId="168" formatCode="0_ "/>
    <numFmt numFmtId="169" formatCode="#\ ##0.00"/>
    <numFmt numFmtId="170" formatCode="#\ ##0"/>
    <numFmt numFmtId="171" formatCode="#\ ##0.0"/>
    <numFmt numFmtId="172" formatCode="0.00_ "/>
  </numFmts>
  <fonts count="33">
    <font>
      <sz val="11"/>
      <color theme="1"/>
      <name val="Calibri"/>
      <charset val="134"/>
      <scheme val="minor"/>
    </font>
    <font>
      <i/>
      <sz val="11"/>
      <color theme="1"/>
      <name val="Calibri"/>
      <family val="2"/>
      <charset val="204"/>
      <scheme val="minor"/>
    </font>
    <font>
      <sz val="9"/>
      <color theme="1"/>
      <name val="Calibri"/>
      <family val="2"/>
      <charset val="204"/>
      <scheme val="minor"/>
    </font>
    <font>
      <sz val="12"/>
      <color theme="1"/>
      <name val="Times New Roman"/>
      <family val="1"/>
      <charset val="204"/>
    </font>
    <font>
      <b/>
      <sz val="12"/>
      <color theme="1"/>
      <name val="Times New Roman"/>
      <family val="1"/>
      <charset val="204"/>
    </font>
    <font>
      <b/>
      <sz val="10"/>
      <color theme="1"/>
      <name val="Times New Roman"/>
      <family val="1"/>
      <charset val="204"/>
    </font>
    <font>
      <b/>
      <sz val="9"/>
      <color theme="1"/>
      <name val="Calibri"/>
      <family val="2"/>
      <charset val="204"/>
      <scheme val="minor"/>
    </font>
    <font>
      <sz val="10"/>
      <color theme="1"/>
      <name val="Times New Roman"/>
      <family val="1"/>
      <charset val="204"/>
    </font>
    <font>
      <u/>
      <sz val="9"/>
      <color theme="1"/>
      <name val="Calibri"/>
      <family val="2"/>
      <charset val="204"/>
      <scheme val="minor"/>
    </font>
    <font>
      <sz val="9"/>
      <color theme="1"/>
      <name val="Times New Roman"/>
      <family val="1"/>
      <charset val="204"/>
    </font>
    <font>
      <b/>
      <sz val="12"/>
      <name val="Times New Roman"/>
      <family val="1"/>
      <charset val="204"/>
    </font>
    <font>
      <sz val="12"/>
      <color theme="1"/>
      <name val="Times New Roman"/>
      <family val="1"/>
      <charset val="204"/>
    </font>
    <font>
      <b/>
      <sz val="11"/>
      <color theme="1"/>
      <name val="Times New Roman"/>
      <family val="1"/>
      <charset val="204"/>
    </font>
    <font>
      <sz val="12"/>
      <name val="Times New Roman"/>
      <family val="1"/>
      <charset val="204"/>
    </font>
    <font>
      <sz val="12"/>
      <color rgb="FF000000"/>
      <name val="Times New Roman"/>
      <family val="1"/>
      <charset val="204"/>
    </font>
    <font>
      <b/>
      <i/>
      <sz val="12"/>
      <color theme="1"/>
      <name val="Times New Roman"/>
      <family val="1"/>
      <charset val="204"/>
    </font>
    <font>
      <i/>
      <sz val="12"/>
      <name val="Times New Roman"/>
      <family val="1"/>
      <charset val="204"/>
    </font>
    <font>
      <i/>
      <sz val="12"/>
      <color theme="1"/>
      <name val="Times New Roman"/>
      <family val="1"/>
      <charset val="204"/>
    </font>
    <font>
      <i/>
      <sz val="12"/>
      <color rgb="FF000000"/>
      <name val="Times New Roman"/>
      <family val="1"/>
      <charset val="204"/>
    </font>
    <font>
      <sz val="11"/>
      <name val="Calibri"/>
      <family val="2"/>
      <charset val="204"/>
      <scheme val="minor"/>
    </font>
    <font>
      <sz val="12"/>
      <name val="Times New Roman"/>
      <family val="1"/>
      <charset val="204"/>
    </font>
    <font>
      <b/>
      <i/>
      <sz val="12"/>
      <name val="Times New Roman"/>
      <family val="1"/>
      <charset val="204"/>
    </font>
    <font>
      <b/>
      <sz val="12"/>
      <color theme="1"/>
      <name val="Times New Roman"/>
      <family val="1"/>
      <charset val="204"/>
    </font>
    <font>
      <i/>
      <sz val="12"/>
      <color theme="1"/>
      <name val="Times New Roman"/>
      <family val="1"/>
      <charset val="204"/>
    </font>
    <font>
      <b/>
      <i/>
      <sz val="12"/>
      <name val="Times New Roman"/>
      <family val="1"/>
      <charset val="204"/>
    </font>
    <font>
      <sz val="9"/>
      <color theme="1"/>
      <name val="Times New Roman"/>
      <family val="1"/>
      <charset val="204"/>
    </font>
    <font>
      <sz val="11"/>
      <color theme="1"/>
      <name val="Times New Roman"/>
      <family val="1"/>
      <charset val="204"/>
    </font>
    <font>
      <sz val="12"/>
      <color rgb="FFFFFF00"/>
      <name val="Times New Roman"/>
      <family val="1"/>
      <charset val="204"/>
    </font>
    <font>
      <sz val="12"/>
      <color rgb="FFFF0000"/>
      <name val="Times New Roman"/>
      <family val="1"/>
      <charset val="204"/>
    </font>
    <font>
      <b/>
      <sz val="11"/>
      <name val="Times New Roman"/>
      <family val="1"/>
      <charset val="204"/>
    </font>
    <font>
      <i/>
      <sz val="12"/>
      <color rgb="FFFF0000"/>
      <name val="Times New Roman"/>
      <family val="1"/>
      <charset val="204"/>
    </font>
    <font>
      <sz val="10"/>
      <name val="Arial"/>
      <family val="2"/>
      <charset val="204"/>
    </font>
    <font>
      <sz val="10"/>
      <name val="Arial"/>
      <family val="2"/>
      <charset val="204"/>
    </font>
  </fonts>
  <fills count="18">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79992065187536243"/>
        <bgColor indexed="64"/>
      </patternFill>
    </fill>
    <fill>
      <patternFill patternType="solid">
        <fgColor rgb="FF92D05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3" tint="0.79992065187536243"/>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rgb="FFFFFFFF"/>
        <bgColor indexed="64"/>
      </patternFill>
    </fill>
    <fill>
      <patternFill patternType="solid">
        <fgColor theme="9" tint="0.79989013336588644"/>
        <bgColor indexed="64"/>
      </patternFill>
    </fill>
    <fill>
      <patternFill patternType="solid">
        <fgColor rgb="FF00FF00"/>
        <bgColor indexed="64"/>
      </patternFill>
    </fill>
    <fill>
      <patternFill patternType="solid">
        <fgColor theme="0" tint="-0.14996795556505021"/>
        <bgColor indexed="64"/>
      </patternFill>
    </fill>
    <fill>
      <patternFill patternType="solid">
        <fgColor theme="4" tint="0.39997558519241921"/>
        <bgColor indexed="64"/>
      </patternFill>
    </fill>
  </fills>
  <borders count="24">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s>
  <cellStyleXfs count="3">
    <xf numFmtId="0" fontId="0" fillId="0" borderId="0"/>
    <xf numFmtId="0" fontId="31" fillId="0" borderId="0"/>
    <xf numFmtId="0" fontId="32" fillId="0" borderId="0"/>
  </cellStyleXfs>
  <cellXfs count="791">
    <xf numFmtId="0" fontId="0" fillId="0" borderId="0" xfId="0"/>
    <xf numFmtId="0" fontId="1" fillId="0" borderId="0" xfId="0" applyFont="1"/>
    <xf numFmtId="0" fontId="0" fillId="0" borderId="0" xfId="0" applyAlignment="1">
      <alignment vertical="center"/>
    </xf>
    <xf numFmtId="0" fontId="2" fillId="0" borderId="0" xfId="0" applyFont="1"/>
    <xf numFmtId="0" fontId="3" fillId="0" borderId="0" xfId="0" applyFont="1" applyAlignment="1">
      <alignment horizontal="right" vertical="center" indent="15"/>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6" fillId="0" borderId="0" xfId="0" applyFont="1"/>
    <xf numFmtId="0" fontId="7" fillId="0" borderId="0" xfId="0" applyFont="1" applyAlignment="1">
      <alignment horizontal="center" vertical="center"/>
    </xf>
    <xf numFmtId="0" fontId="3" fillId="0" borderId="0" xfId="0" applyFont="1" applyAlignment="1">
      <alignment horizontal="justify"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3" fillId="2" borderId="5" xfId="0" applyFont="1" applyFill="1" applyBorder="1" applyAlignment="1">
      <alignment horizontal="center" vertical="center"/>
    </xf>
    <xf numFmtId="0" fontId="11" fillId="3" borderId="5" xfId="0" applyFont="1" applyFill="1" applyBorder="1" applyAlignment="1">
      <alignment vertical="center"/>
    </xf>
    <xf numFmtId="0" fontId="11" fillId="0" borderId="5" xfId="0" applyFont="1" applyBorder="1" applyAlignment="1">
      <alignment vertical="center"/>
    </xf>
    <xf numFmtId="0" fontId="12" fillId="0" borderId="10" xfId="0" applyFont="1" applyBorder="1" applyAlignment="1">
      <alignment wrapText="1"/>
    </xf>
    <xf numFmtId="0" fontId="3" fillId="0" borderId="5" xfId="0" applyFont="1" applyBorder="1" applyAlignment="1">
      <alignment vertical="top" wrapText="1"/>
    </xf>
    <xf numFmtId="0" fontId="3" fillId="0" borderId="5" xfId="0" applyFont="1" applyBorder="1" applyAlignment="1">
      <alignment vertical="top"/>
    </xf>
    <xf numFmtId="0" fontId="13" fillId="0" borderId="5" xfId="0" applyFont="1" applyBorder="1" applyAlignment="1">
      <alignment vertical="top" wrapText="1"/>
    </xf>
    <xf numFmtId="0" fontId="13" fillId="0" borderId="5" xfId="0" applyFont="1" applyBorder="1" applyAlignment="1">
      <alignment horizontal="center" vertical="top" wrapText="1"/>
    </xf>
    <xf numFmtId="0" fontId="3" fillId="0" borderId="5" xfId="0" applyFont="1" applyBorder="1" applyAlignment="1">
      <alignment horizontal="center" vertical="top" wrapText="1"/>
    </xf>
    <xf numFmtId="0" fontId="3" fillId="0" borderId="5" xfId="0" applyFont="1" applyBorder="1" applyAlignment="1">
      <alignment horizontal="center" vertical="top"/>
    </xf>
    <xf numFmtId="0" fontId="14" fillId="0" borderId="5" xfId="0" applyFont="1" applyBorder="1" applyAlignment="1">
      <alignment horizontal="center" vertical="top" wrapText="1"/>
    </xf>
    <xf numFmtId="0" fontId="12" fillId="0" borderId="10" xfId="0" applyFont="1" applyBorder="1" applyAlignment="1">
      <alignment vertical="top" wrapText="1"/>
    </xf>
    <xf numFmtId="0" fontId="11" fillId="4" borderId="5" xfId="0" applyFont="1" applyFill="1" applyBorder="1" applyAlignment="1">
      <alignment vertical="center"/>
    </xf>
    <xf numFmtId="0" fontId="13" fillId="4" borderId="5" xfId="0" applyFont="1" applyFill="1" applyBorder="1" applyAlignment="1">
      <alignment vertical="top" wrapText="1"/>
    </xf>
    <xf numFmtId="0" fontId="3" fillId="4" borderId="5" xfId="0" applyFont="1" applyFill="1" applyBorder="1" applyAlignment="1">
      <alignment horizontal="center" vertical="top"/>
    </xf>
    <xf numFmtId="0" fontId="13" fillId="4" borderId="5" xfId="0" applyFont="1" applyFill="1" applyBorder="1" applyAlignment="1">
      <alignment horizontal="center" vertical="top" wrapText="1"/>
    </xf>
    <xf numFmtId="0" fontId="14" fillId="4" borderId="5" xfId="0" applyFont="1" applyFill="1" applyBorder="1" applyAlignment="1">
      <alignment horizontal="center" vertical="top" wrapText="1"/>
    </xf>
    <xf numFmtId="164" fontId="13" fillId="4" borderId="5" xfId="0" applyNumberFormat="1" applyFont="1" applyFill="1" applyBorder="1" applyAlignment="1">
      <alignment horizontal="center" vertical="top" wrapText="1"/>
    </xf>
    <xf numFmtId="0" fontId="3" fillId="4" borderId="5" xfId="0" applyFont="1" applyFill="1" applyBorder="1" applyAlignment="1">
      <alignment vertical="top" wrapText="1"/>
    </xf>
    <xf numFmtId="0" fontId="3" fillId="4" borderId="5" xfId="0" applyFont="1" applyFill="1" applyBorder="1" applyAlignment="1">
      <alignment horizontal="justify" vertical="top" wrapText="1"/>
    </xf>
    <xf numFmtId="1" fontId="13" fillId="4" borderId="5" xfId="0" applyNumberFormat="1" applyFont="1" applyFill="1" applyBorder="1" applyAlignment="1">
      <alignment horizontal="center" vertical="top" wrapText="1"/>
    </xf>
    <xf numFmtId="0" fontId="15" fillId="5" borderId="5" xfId="0" applyFont="1" applyFill="1" applyBorder="1" applyAlignment="1">
      <alignment vertical="center"/>
    </xf>
    <xf numFmtId="0" fontId="16" fillId="5" borderId="5" xfId="0" applyFont="1" applyFill="1" applyBorder="1" applyAlignment="1">
      <alignment vertical="top" wrapText="1"/>
    </xf>
    <xf numFmtId="0" fontId="17" fillId="5" borderId="5" xfId="0" applyFont="1" applyFill="1" applyBorder="1" applyAlignment="1">
      <alignment horizontal="center" wrapText="1"/>
    </xf>
    <xf numFmtId="0" fontId="17" fillId="5" borderId="5" xfId="0" applyFont="1" applyFill="1" applyBorder="1" applyAlignment="1">
      <alignment horizontal="center"/>
    </xf>
    <xf numFmtId="0" fontId="16" fillId="5" borderId="5" xfId="0" applyFont="1" applyFill="1" applyBorder="1" applyAlignment="1">
      <alignment horizontal="center" vertical="top" wrapText="1"/>
    </xf>
    <xf numFmtId="0" fontId="18" fillId="5" borderId="5" xfId="0" applyFont="1" applyFill="1" applyBorder="1" applyAlignment="1">
      <alignment horizontal="center" vertical="top" wrapText="1"/>
    </xf>
    <xf numFmtId="0" fontId="10" fillId="0" borderId="5" xfId="0" applyFont="1" applyBorder="1" applyAlignment="1">
      <alignment vertical="top" wrapText="1"/>
    </xf>
    <xf numFmtId="0" fontId="19" fillId="0" borderId="0" xfId="0" applyFont="1"/>
    <xf numFmtId="0" fontId="20" fillId="6" borderId="5" xfId="0" applyFont="1" applyFill="1" applyBorder="1" applyAlignment="1">
      <alignment vertical="center"/>
    </xf>
    <xf numFmtId="0" fontId="21" fillId="6" borderId="5" xfId="0" applyFont="1" applyFill="1" applyBorder="1" applyAlignment="1">
      <alignment vertical="top" wrapText="1"/>
    </xf>
    <xf numFmtId="0" fontId="10" fillId="6" borderId="5" xfId="0" applyFont="1" applyFill="1" applyBorder="1" applyAlignment="1">
      <alignment horizontal="center" vertical="top" wrapText="1"/>
    </xf>
    <xf numFmtId="0" fontId="13" fillId="6" borderId="5" xfId="0" applyFont="1" applyFill="1" applyBorder="1" applyAlignment="1">
      <alignment horizontal="center" vertical="top" wrapText="1"/>
    </xf>
    <xf numFmtId="0" fontId="11" fillId="7" borderId="5" xfId="0" applyFont="1" applyFill="1" applyBorder="1" applyAlignment="1">
      <alignment vertical="center"/>
    </xf>
    <xf numFmtId="0" fontId="10" fillId="7" borderId="5" xfId="0" applyFont="1" applyFill="1" applyBorder="1" applyAlignment="1">
      <alignment vertical="top"/>
    </xf>
    <xf numFmtId="0" fontId="10" fillId="7" borderId="5" xfId="0" applyFont="1" applyFill="1" applyBorder="1" applyAlignment="1">
      <alignment vertical="top" wrapText="1"/>
    </xf>
    <xf numFmtId="164" fontId="13" fillId="0" borderId="5" xfId="0" applyNumberFormat="1" applyFont="1" applyBorder="1" applyAlignment="1">
      <alignment horizontal="center" vertical="top" wrapText="1"/>
    </xf>
    <xf numFmtId="0" fontId="10" fillId="0" borderId="11" xfId="0" applyFont="1" applyBorder="1" applyAlignment="1">
      <alignment vertical="top" wrapText="1"/>
    </xf>
    <xf numFmtId="0" fontId="10" fillId="0" borderId="5" xfId="0" applyFont="1" applyBorder="1" applyAlignment="1">
      <alignment horizontal="center" vertical="top" wrapText="1"/>
    </xf>
    <xf numFmtId="0" fontId="22" fillId="4" borderId="5" xfId="0" applyFont="1" applyFill="1" applyBorder="1" applyAlignment="1">
      <alignment vertical="center" wrapText="1"/>
    </xf>
    <xf numFmtId="0" fontId="13" fillId="4" borderId="11" xfId="0" applyFont="1" applyFill="1" applyBorder="1" applyAlignment="1">
      <alignment vertical="top" wrapText="1"/>
    </xf>
    <xf numFmtId="0" fontId="3" fillId="8" borderId="5" xfId="0" applyFont="1" applyFill="1" applyBorder="1" applyAlignment="1">
      <alignment horizontal="center" vertical="top" wrapText="1"/>
    </xf>
    <xf numFmtId="0" fontId="23" fillId="9" borderId="5" xfId="0" applyFont="1" applyFill="1" applyBorder="1" applyAlignment="1">
      <alignment vertical="center"/>
    </xf>
    <xf numFmtId="0" fontId="10" fillId="7" borderId="5" xfId="0" applyFont="1" applyFill="1" applyBorder="1" applyAlignment="1">
      <alignment horizontal="center" vertical="top" wrapText="1"/>
    </xf>
    <xf numFmtId="0" fontId="13" fillId="4" borderId="12" xfId="0" applyFont="1" applyFill="1" applyBorder="1" applyAlignment="1">
      <alignment vertical="top" wrapText="1"/>
    </xf>
    <xf numFmtId="0" fontId="16" fillId="5" borderId="12" xfId="0" applyFont="1" applyFill="1" applyBorder="1" applyAlignment="1">
      <alignment horizontal="left" vertical="top" wrapText="1"/>
    </xf>
    <xf numFmtId="0" fontId="17" fillId="5" borderId="5" xfId="0" applyFont="1" applyFill="1" applyBorder="1" applyAlignment="1">
      <alignment vertical="center"/>
    </xf>
    <xf numFmtId="0" fontId="10" fillId="0" borderId="12" xfId="0" applyFont="1" applyBorder="1" applyAlignment="1">
      <alignment horizontal="left" vertical="top" wrapText="1"/>
    </xf>
    <xf numFmtId="0" fontId="3" fillId="0" borderId="5" xfId="0" applyFont="1" applyBorder="1" applyAlignment="1">
      <alignment horizontal="center" vertical="center"/>
    </xf>
    <xf numFmtId="0" fontId="13" fillId="4" borderId="12" xfId="0" applyFont="1" applyFill="1" applyBorder="1" applyAlignment="1">
      <alignment horizontal="justify" vertical="top" wrapText="1"/>
    </xf>
    <xf numFmtId="0" fontId="16" fillId="4" borderId="5" xfId="0" applyFont="1" applyFill="1" applyBorder="1" applyAlignment="1">
      <alignment horizontal="center" vertical="top" wrapText="1"/>
    </xf>
    <xf numFmtId="0" fontId="23" fillId="5" borderId="5" xfId="0" applyFont="1" applyFill="1" applyBorder="1" applyAlignment="1">
      <alignment vertical="center"/>
    </xf>
    <xf numFmtId="0" fontId="16" fillId="5" borderId="12" xfId="0" applyFont="1" applyFill="1" applyBorder="1" applyAlignment="1">
      <alignment vertical="top"/>
    </xf>
    <xf numFmtId="0" fontId="10" fillId="7" borderId="12" xfId="0" applyFont="1" applyFill="1" applyBorder="1" applyAlignment="1">
      <alignment vertical="top"/>
    </xf>
    <xf numFmtId="0" fontId="10" fillId="0" borderId="12" xfId="0" applyFont="1" applyBorder="1" applyAlignment="1">
      <alignment vertical="top" wrapText="1"/>
    </xf>
    <xf numFmtId="0" fontId="10" fillId="0" borderId="12" xfId="0" applyFont="1" applyBorder="1" applyAlignment="1">
      <alignment horizontal="justify" vertical="top" wrapText="1"/>
    </xf>
    <xf numFmtId="165" fontId="13" fillId="0" borderId="5" xfId="0" applyNumberFormat="1" applyFont="1" applyBorder="1" applyAlignment="1">
      <alignment horizontal="center" vertical="top" wrapText="1"/>
    </xf>
    <xf numFmtId="49" fontId="13" fillId="4" borderId="5" xfId="0" applyNumberFormat="1" applyFont="1" applyFill="1" applyBorder="1" applyAlignment="1">
      <alignment horizontal="center" vertical="top" wrapText="1"/>
    </xf>
    <xf numFmtId="2" fontId="10" fillId="4" borderId="5" xfId="0" applyNumberFormat="1" applyFont="1" applyFill="1" applyBorder="1" applyAlignment="1">
      <alignment horizontal="center" vertical="top" wrapText="1"/>
    </xf>
    <xf numFmtId="2" fontId="13" fillId="4" borderId="5" xfId="0" applyNumberFormat="1" applyFont="1" applyFill="1" applyBorder="1" applyAlignment="1">
      <alignment horizontal="center" vertical="top" wrapText="1"/>
    </xf>
    <xf numFmtId="0" fontId="10" fillId="10" borderId="12" xfId="0" applyFont="1" applyFill="1" applyBorder="1" applyAlignment="1">
      <alignment horizontal="left" vertical="top" wrapText="1"/>
    </xf>
    <xf numFmtId="0" fontId="3" fillId="10" borderId="5" xfId="0" applyFont="1" applyFill="1" applyBorder="1" applyAlignment="1">
      <alignment horizontal="center" vertical="top" wrapText="1"/>
    </xf>
    <xf numFmtId="0" fontId="13" fillId="10" borderId="5" xfId="0" applyFont="1" applyFill="1" applyBorder="1" applyAlignment="1">
      <alignment horizontal="center" vertical="top" wrapText="1"/>
    </xf>
    <xf numFmtId="0" fontId="10" fillId="10" borderId="5" xfId="0" applyFont="1" applyFill="1" applyBorder="1" applyAlignment="1">
      <alignment horizontal="center" vertical="top" wrapText="1"/>
    </xf>
    <xf numFmtId="0" fontId="10" fillId="4" borderId="5" xfId="0" applyFont="1" applyFill="1" applyBorder="1" applyAlignment="1">
      <alignment horizontal="center" vertical="top" wrapText="1"/>
    </xf>
    <xf numFmtId="0" fontId="3" fillId="4" borderId="5" xfId="0" applyFont="1" applyFill="1" applyBorder="1" applyAlignment="1">
      <alignment wrapText="1"/>
    </xf>
    <xf numFmtId="0" fontId="24" fillId="4" borderId="5" xfId="0" applyFont="1" applyFill="1" applyBorder="1" applyAlignment="1">
      <alignment vertical="center"/>
    </xf>
    <xf numFmtId="0" fontId="24" fillId="5" borderId="5" xfId="0" applyFont="1" applyFill="1" applyBorder="1" applyAlignment="1">
      <alignment vertical="center"/>
    </xf>
    <xf numFmtId="0" fontId="16" fillId="5" borderId="11" xfId="0" applyFont="1" applyFill="1" applyBorder="1" applyAlignment="1">
      <alignment vertical="top" wrapText="1"/>
    </xf>
    <xf numFmtId="0" fontId="13" fillId="11" borderId="5" xfId="0" applyFont="1" applyFill="1" applyBorder="1" applyAlignment="1">
      <alignment horizontal="center" vertical="top" wrapText="1"/>
    </xf>
    <xf numFmtId="164" fontId="0" fillId="0" borderId="0" xfId="0" applyNumberFormat="1"/>
    <xf numFmtId="166" fontId="0" fillId="0" borderId="0" xfId="0" applyNumberFormat="1"/>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25" fillId="0" borderId="16" xfId="0" applyFont="1" applyBorder="1" applyAlignment="1">
      <alignment horizontal="center"/>
    </xf>
    <xf numFmtId="0" fontId="13" fillId="0" borderId="8" xfId="0" applyFont="1" applyBorder="1" applyAlignment="1">
      <alignment horizontal="center" vertical="top" wrapText="1"/>
    </xf>
    <xf numFmtId="0" fontId="11" fillId="0" borderId="5" xfId="0" applyFont="1" applyBorder="1" applyAlignment="1">
      <alignment vertical="top"/>
    </xf>
    <xf numFmtId="165" fontId="14" fillId="0" borderId="5" xfId="0" applyNumberFormat="1" applyFont="1" applyBorder="1" applyAlignment="1">
      <alignment horizontal="center" vertical="top" wrapText="1"/>
    </xf>
    <xf numFmtId="165" fontId="14" fillId="0" borderId="8" xfId="0" applyNumberFormat="1" applyFont="1" applyBorder="1" applyAlignment="1">
      <alignment horizontal="center" vertical="top" wrapText="1"/>
    </xf>
    <xf numFmtId="0" fontId="3" fillId="4" borderId="5" xfId="0" applyFont="1" applyFill="1" applyBorder="1" applyAlignment="1">
      <alignment vertical="top"/>
    </xf>
    <xf numFmtId="164" fontId="13" fillId="4" borderId="8" xfId="0" applyNumberFormat="1" applyFont="1" applyFill="1" applyBorder="1" applyAlignment="1">
      <alignment horizontal="center" vertical="top" wrapText="1"/>
    </xf>
    <xf numFmtId="164" fontId="18" fillId="5" borderId="5" xfId="0" applyNumberFormat="1" applyFont="1" applyFill="1" applyBorder="1" applyAlignment="1">
      <alignment horizontal="center" vertical="top" wrapText="1"/>
    </xf>
    <xf numFmtId="164" fontId="18" fillId="12" borderId="5" xfId="0" applyNumberFormat="1" applyFont="1" applyFill="1" applyBorder="1" applyAlignment="1">
      <alignment horizontal="center" vertical="top" wrapText="1"/>
    </xf>
    <xf numFmtId="0" fontId="15" fillId="5" borderId="5" xfId="0" applyFont="1" applyFill="1" applyBorder="1"/>
    <xf numFmtId="164" fontId="10" fillId="6" borderId="5" xfId="0" applyNumberFormat="1" applyFont="1" applyFill="1" applyBorder="1" applyAlignment="1">
      <alignment horizontal="center" vertical="top" wrapText="1"/>
    </xf>
    <xf numFmtId="0" fontId="10" fillId="7" borderId="8" xfId="0" applyFont="1" applyFill="1" applyBorder="1" applyAlignment="1">
      <alignment vertical="top" wrapText="1"/>
    </xf>
    <xf numFmtId="0" fontId="11" fillId="7" borderId="5" xfId="0" applyFont="1" applyFill="1" applyBorder="1"/>
    <xf numFmtId="165" fontId="13" fillId="0" borderId="8" xfId="0" applyNumberFormat="1" applyFont="1" applyBorder="1" applyAlignment="1">
      <alignment horizontal="center" vertical="top" wrapText="1"/>
    </xf>
    <xf numFmtId="0" fontId="11" fillId="0" borderId="5" xfId="0" applyFont="1" applyBorder="1" applyAlignment="1">
      <alignment horizontal="center"/>
    </xf>
    <xf numFmtId="0" fontId="10" fillId="0" borderId="8" xfId="0" applyFont="1" applyBorder="1" applyAlignment="1">
      <alignment vertical="top" wrapText="1"/>
    </xf>
    <xf numFmtId="0" fontId="11" fillId="0" borderId="5" xfId="0" applyFont="1" applyBorder="1"/>
    <xf numFmtId="0" fontId="10" fillId="4" borderId="8" xfId="0" applyFont="1" applyFill="1" applyBorder="1" applyAlignment="1">
      <alignment vertical="top" wrapText="1"/>
    </xf>
    <xf numFmtId="164" fontId="16" fillId="5" borderId="5" xfId="0" applyNumberFormat="1" applyFont="1" applyFill="1" applyBorder="1" applyAlignment="1">
      <alignment vertical="top" wrapText="1"/>
    </xf>
    <xf numFmtId="164" fontId="16" fillId="12" borderId="5" xfId="0" applyNumberFormat="1" applyFont="1" applyFill="1" applyBorder="1" applyAlignment="1">
      <alignment vertical="top" wrapText="1"/>
    </xf>
    <xf numFmtId="0" fontId="23" fillId="5" borderId="5" xfId="0" applyFont="1" applyFill="1" applyBorder="1"/>
    <xf numFmtId="167" fontId="13" fillId="0" borderId="5" xfId="0" applyNumberFormat="1" applyFont="1" applyBorder="1" applyAlignment="1">
      <alignment horizontal="center" vertical="top" wrapText="1"/>
    </xf>
    <xf numFmtId="49" fontId="13" fillId="0" borderId="5" xfId="0" applyNumberFormat="1" applyFont="1" applyBorder="1" applyAlignment="1">
      <alignment horizontal="center" vertical="top" wrapText="1"/>
    </xf>
    <xf numFmtId="49" fontId="13" fillId="0" borderId="8" xfId="0" applyNumberFormat="1" applyFont="1" applyBorder="1" applyAlignment="1">
      <alignment horizontal="center" vertical="top" wrapText="1"/>
    </xf>
    <xf numFmtId="0" fontId="11" fillId="0" borderId="0" xfId="0" applyFont="1"/>
    <xf numFmtId="49" fontId="13" fillId="4" borderId="8" xfId="0" applyNumberFormat="1" applyFont="1" applyFill="1" applyBorder="1" applyAlignment="1">
      <alignment horizontal="center" vertical="top" wrapText="1"/>
    </xf>
    <xf numFmtId="164" fontId="3" fillId="4" borderId="5" xfId="0" applyNumberFormat="1" applyFont="1" applyFill="1" applyBorder="1" applyAlignment="1">
      <alignment horizontal="center" vertical="top"/>
    </xf>
    <xf numFmtId="0" fontId="3" fillId="4" borderId="8" xfId="0" applyFont="1" applyFill="1" applyBorder="1" applyAlignment="1">
      <alignment horizontal="center" vertical="top"/>
    </xf>
    <xf numFmtId="167" fontId="17" fillId="5" borderId="5" xfId="0" applyNumberFormat="1" applyFont="1" applyFill="1" applyBorder="1" applyAlignment="1">
      <alignment vertical="center"/>
    </xf>
    <xf numFmtId="165" fontId="16" fillId="5" borderId="12" xfId="0" applyNumberFormat="1" applyFont="1" applyFill="1" applyBorder="1" applyAlignment="1">
      <alignment horizontal="center" vertical="top" wrapText="1"/>
    </xf>
    <xf numFmtId="165" fontId="16" fillId="12" borderId="12" xfId="0" applyNumberFormat="1" applyFont="1" applyFill="1" applyBorder="1" applyAlignment="1">
      <alignment horizontal="center" vertical="top" wrapText="1"/>
    </xf>
    <xf numFmtId="167" fontId="3" fillId="0" borderId="5" xfId="0" applyNumberFormat="1" applyFont="1" applyBorder="1" applyAlignment="1">
      <alignment horizontal="center" vertical="center"/>
    </xf>
    <xf numFmtId="167" fontId="13" fillId="0" borderId="12" xfId="0" applyNumberFormat="1" applyFont="1" applyBorder="1" applyAlignment="1">
      <alignment horizontal="center" vertical="top" wrapText="1"/>
    </xf>
    <xf numFmtId="164" fontId="13" fillId="4" borderId="12" xfId="0" applyNumberFormat="1" applyFont="1" applyFill="1" applyBorder="1" applyAlignment="1">
      <alignment horizontal="center" vertical="top" wrapText="1"/>
    </xf>
    <xf numFmtId="0" fontId="16" fillId="4" borderId="12" xfId="0" applyFont="1" applyFill="1" applyBorder="1" applyAlignment="1">
      <alignment horizontal="center" vertical="top" wrapText="1"/>
    </xf>
    <xf numFmtId="0" fontId="16" fillId="4" borderId="8" xfId="0" applyFont="1" applyFill="1" applyBorder="1" applyAlignment="1">
      <alignment horizontal="center" vertical="top" wrapText="1"/>
    </xf>
    <xf numFmtId="164" fontId="16" fillId="5" borderId="12" xfId="0" applyNumberFormat="1" applyFont="1" applyFill="1" applyBorder="1" applyAlignment="1">
      <alignment horizontal="center" vertical="top" wrapText="1"/>
    </xf>
    <xf numFmtId="164" fontId="16" fillId="12" borderId="12" xfId="0" applyNumberFormat="1" applyFont="1" applyFill="1" applyBorder="1" applyAlignment="1">
      <alignment horizontal="center" vertical="top" wrapText="1"/>
    </xf>
    <xf numFmtId="2" fontId="10" fillId="4" borderId="8" xfId="0" applyNumberFormat="1" applyFont="1" applyFill="1" applyBorder="1" applyAlignment="1">
      <alignment horizontal="center" vertical="top" wrapText="1"/>
    </xf>
    <xf numFmtId="2" fontId="13" fillId="4" borderId="8" xfId="0" applyNumberFormat="1" applyFont="1" applyFill="1" applyBorder="1" applyAlignment="1">
      <alignment horizontal="center" vertical="top" wrapText="1"/>
    </xf>
    <xf numFmtId="165" fontId="16" fillId="5" borderId="5" xfId="0" applyNumberFormat="1" applyFont="1" applyFill="1" applyBorder="1" applyAlignment="1">
      <alignment horizontal="center" vertical="top" wrapText="1"/>
    </xf>
    <xf numFmtId="165" fontId="16" fillId="12" borderId="5" xfId="0" applyNumberFormat="1" applyFont="1" applyFill="1" applyBorder="1" applyAlignment="1">
      <alignment horizontal="center" vertical="top" wrapText="1"/>
    </xf>
    <xf numFmtId="165" fontId="13" fillId="10" borderId="5" xfId="0" applyNumberFormat="1" applyFont="1" applyFill="1" applyBorder="1" applyAlignment="1">
      <alignment horizontal="center" vertical="top" wrapText="1"/>
    </xf>
    <xf numFmtId="0" fontId="10" fillId="4" borderId="8" xfId="0" applyFont="1" applyFill="1" applyBorder="1" applyAlignment="1">
      <alignment horizontal="center" vertical="top" wrapText="1"/>
    </xf>
    <xf numFmtId="164" fontId="16" fillId="4" borderId="5" xfId="0" applyNumberFormat="1" applyFont="1" applyFill="1" applyBorder="1" applyAlignment="1">
      <alignment horizontal="center" vertical="top" wrapText="1"/>
    </xf>
    <xf numFmtId="164" fontId="16" fillId="4" borderId="8" xfId="0" applyNumberFormat="1" applyFont="1" applyFill="1" applyBorder="1" applyAlignment="1">
      <alignment horizontal="center" vertical="top" wrapText="1"/>
    </xf>
    <xf numFmtId="164" fontId="16" fillId="5" borderId="5" xfId="0" applyNumberFormat="1" applyFont="1" applyFill="1" applyBorder="1" applyAlignment="1">
      <alignment horizontal="center" vertical="top" wrapText="1"/>
    </xf>
    <xf numFmtId="164" fontId="16" fillId="12" borderId="5" xfId="0" applyNumberFormat="1" applyFont="1" applyFill="1" applyBorder="1" applyAlignment="1">
      <alignment horizontal="center" vertical="top" wrapText="1"/>
    </xf>
    <xf numFmtId="0" fontId="21" fillId="5" borderId="5" xfId="0" applyFont="1" applyFill="1" applyBorder="1" applyAlignment="1">
      <alignment horizontal="center" vertical="top" wrapText="1"/>
    </xf>
    <xf numFmtId="0" fontId="25" fillId="0" borderId="16" xfId="0" applyFont="1" applyBorder="1" applyAlignment="1">
      <alignment horizontal="center" wrapText="1"/>
    </xf>
    <xf numFmtId="0" fontId="11" fillId="0" borderId="5" xfId="0" applyFont="1" applyBorder="1" applyAlignment="1">
      <alignment vertical="top" wrapText="1"/>
    </xf>
    <xf numFmtId="0" fontId="11" fillId="4" borderId="5" xfId="0" applyFont="1" applyFill="1" applyBorder="1" applyAlignment="1">
      <alignment vertical="top" wrapText="1"/>
    </xf>
    <xf numFmtId="0" fontId="11" fillId="4" borderId="5" xfId="0" applyFont="1" applyFill="1" applyBorder="1" applyAlignment="1">
      <alignment vertical="top"/>
    </xf>
    <xf numFmtId="0" fontId="15" fillId="5" borderId="5" xfId="0" applyFont="1" applyFill="1" applyBorder="1" applyAlignment="1">
      <alignment wrapText="1"/>
    </xf>
    <xf numFmtId="0" fontId="11" fillId="7" borderId="5" xfId="0" applyFont="1" applyFill="1" applyBorder="1" applyAlignment="1">
      <alignment wrapText="1"/>
    </xf>
    <xf numFmtId="0" fontId="11" fillId="0" borderId="5" xfId="0" applyFont="1" applyBorder="1" applyAlignment="1">
      <alignment horizontal="center" wrapText="1"/>
    </xf>
    <xf numFmtId="0" fontId="11" fillId="0" borderId="5" xfId="0" applyFont="1" applyBorder="1" applyAlignment="1">
      <alignment wrapText="1"/>
    </xf>
    <xf numFmtId="0" fontId="11" fillId="4" borderId="5" xfId="0" applyFont="1" applyFill="1" applyBorder="1" applyAlignment="1">
      <alignment wrapText="1"/>
    </xf>
    <xf numFmtId="0" fontId="23" fillId="5" borderId="5" xfId="0" applyFont="1" applyFill="1" applyBorder="1" applyAlignment="1">
      <alignment wrapText="1"/>
    </xf>
    <xf numFmtId="0" fontId="3" fillId="4" borderId="5" xfId="0" applyFont="1" applyFill="1" applyBorder="1" applyAlignment="1">
      <alignment horizontal="center" vertical="top" wrapText="1"/>
    </xf>
    <xf numFmtId="0" fontId="11" fillId="4" borderId="5" xfId="0" applyFont="1" applyFill="1" applyBorder="1" applyAlignment="1">
      <alignment horizontal="center" vertical="top" wrapText="1"/>
    </xf>
    <xf numFmtId="0" fontId="11" fillId="4" borderId="5" xfId="0" applyFont="1" applyFill="1" applyBorder="1" applyAlignment="1">
      <alignment horizontal="left" vertical="top" wrapText="1"/>
    </xf>
    <xf numFmtId="2" fontId="11" fillId="4" borderId="5" xfId="0" applyNumberFormat="1" applyFont="1" applyFill="1" applyBorder="1" applyAlignment="1">
      <alignment horizontal="left" vertical="top" wrapText="1"/>
    </xf>
    <xf numFmtId="2" fontId="3" fillId="4" borderId="5" xfId="0" applyNumberFormat="1" applyFont="1" applyFill="1" applyBorder="1" applyAlignment="1">
      <alignment horizontal="left" vertical="top" wrapText="1"/>
    </xf>
    <xf numFmtId="0" fontId="23" fillId="9" borderId="5" xfId="0" applyFont="1" applyFill="1" applyBorder="1" applyAlignment="1">
      <alignment wrapText="1"/>
    </xf>
    <xf numFmtId="0" fontId="11" fillId="4" borderId="5" xfId="0" applyFont="1" applyFill="1" applyBorder="1" applyAlignment="1">
      <alignment horizontal="center" vertical="top"/>
    </xf>
    <xf numFmtId="0" fontId="11" fillId="4" borderId="5" xfId="0" applyFont="1" applyFill="1" applyBorder="1" applyAlignment="1">
      <alignment horizontal="left" vertical="top"/>
    </xf>
    <xf numFmtId="0" fontId="21" fillId="4" borderId="5" xfId="0" applyFont="1" applyFill="1" applyBorder="1" applyAlignment="1">
      <alignment horizontal="center" vertical="top" wrapText="1"/>
    </xf>
    <xf numFmtId="0" fontId="10" fillId="0" borderId="11" xfId="0" applyFont="1" applyBorder="1" applyAlignment="1">
      <alignment horizontal="left" vertical="top" wrapText="1"/>
    </xf>
    <xf numFmtId="0" fontId="13" fillId="0" borderId="11" xfId="0" applyFont="1" applyBorder="1" applyAlignment="1">
      <alignment horizontal="center" vertical="top" wrapText="1"/>
    </xf>
    <xf numFmtId="0" fontId="13" fillId="4" borderId="16" xfId="0" applyFont="1" applyFill="1" applyBorder="1" applyAlignment="1">
      <alignment vertical="top" wrapText="1"/>
    </xf>
    <xf numFmtId="0" fontId="13" fillId="4" borderId="18"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18" xfId="0" applyFont="1" applyFill="1" applyBorder="1" applyAlignment="1">
      <alignment vertical="top" wrapText="1"/>
    </xf>
    <xf numFmtId="0" fontId="11" fillId="5" borderId="5" xfId="0" applyFont="1" applyFill="1" applyBorder="1" applyAlignment="1">
      <alignment vertical="center"/>
    </xf>
    <xf numFmtId="0" fontId="16" fillId="5" borderId="5" xfId="0" applyFont="1" applyFill="1" applyBorder="1" applyAlignment="1">
      <alignment horizontal="justify" vertical="top" wrapText="1"/>
    </xf>
    <xf numFmtId="0" fontId="16" fillId="5" borderId="11" xfId="0" applyFont="1" applyFill="1" applyBorder="1" applyAlignment="1">
      <alignment horizontal="center" vertical="top" wrapText="1"/>
    </xf>
    <xf numFmtId="0" fontId="13" fillId="4" borderId="11" xfId="0" applyFont="1" applyFill="1" applyBorder="1" applyAlignment="1">
      <alignment horizontal="left" vertical="top" wrapText="1"/>
    </xf>
    <xf numFmtId="0" fontId="11" fillId="4" borderId="5" xfId="0" applyFont="1" applyFill="1" applyBorder="1" applyAlignment="1">
      <alignment horizontal="center" vertical="center"/>
    </xf>
    <xf numFmtId="0" fontId="13" fillId="4" borderId="5" xfId="0" applyFont="1" applyFill="1" applyBorder="1" applyAlignment="1">
      <alignment horizontal="left" vertical="top" wrapText="1"/>
    </xf>
    <xf numFmtId="0" fontId="26" fillId="0" borderId="10" xfId="0" applyFont="1" applyBorder="1" applyAlignment="1">
      <alignment vertical="top" wrapText="1"/>
    </xf>
    <xf numFmtId="0" fontId="12" fillId="0" borderId="0" xfId="0" applyFont="1"/>
    <xf numFmtId="0" fontId="10" fillId="0" borderId="16" xfId="0" applyFont="1" applyBorder="1" applyAlignment="1">
      <alignment horizontal="left" vertical="top" wrapText="1"/>
    </xf>
    <xf numFmtId="0" fontId="13" fillId="8" borderId="5" xfId="0" applyFont="1" applyFill="1" applyBorder="1" applyAlignment="1">
      <alignment horizontal="center" vertical="top" wrapText="1"/>
    </xf>
    <xf numFmtId="0" fontId="10" fillId="0" borderId="5" xfId="0" applyFont="1" applyBorder="1" applyAlignment="1">
      <alignment horizontal="left" vertical="top" wrapText="1"/>
    </xf>
    <xf numFmtId="0" fontId="13" fillId="13" borderId="16" xfId="0" applyFont="1" applyFill="1" applyBorder="1" applyAlignment="1">
      <alignment horizontal="center" vertical="top" wrapText="1"/>
    </xf>
    <xf numFmtId="0" fontId="13" fillId="13" borderId="5" xfId="0" applyFont="1" applyFill="1" applyBorder="1" applyAlignment="1">
      <alignment horizontal="center" vertical="top" wrapText="1"/>
    </xf>
    <xf numFmtId="0" fontId="10" fillId="13" borderId="5" xfId="0" applyFont="1" applyFill="1" applyBorder="1" applyAlignment="1">
      <alignment horizontal="center" vertical="top" wrapText="1"/>
    </xf>
    <xf numFmtId="0" fontId="10" fillId="13" borderId="8" xfId="0" applyFont="1" applyFill="1" applyBorder="1" applyAlignment="1">
      <alignment horizontal="center" vertical="top" wrapText="1"/>
    </xf>
    <xf numFmtId="0" fontId="20" fillId="0" borderId="5" xfId="0" applyFont="1" applyBorder="1"/>
    <xf numFmtId="0" fontId="3" fillId="4" borderId="5" xfId="0" applyFont="1" applyFill="1" applyBorder="1" applyAlignment="1">
      <alignment horizontal="center" vertical="center"/>
    </xf>
    <xf numFmtId="0" fontId="10" fillId="4" borderId="11" xfId="0" applyFont="1" applyFill="1" applyBorder="1" applyAlignment="1">
      <alignment horizontal="center" vertical="top" wrapText="1"/>
    </xf>
    <xf numFmtId="0" fontId="10" fillId="4" borderId="6" xfId="0" applyFont="1" applyFill="1" applyBorder="1" applyAlignment="1">
      <alignment horizontal="center" vertical="top" wrapText="1"/>
    </xf>
    <xf numFmtId="0" fontId="13" fillId="4" borderId="8" xfId="0" applyFont="1" applyFill="1" applyBorder="1" applyAlignment="1">
      <alignment horizontal="center" vertical="top" wrapText="1"/>
    </xf>
    <xf numFmtId="0" fontId="16" fillId="12" borderId="5" xfId="0" applyFont="1" applyFill="1" applyBorder="1" applyAlignment="1">
      <alignment horizontal="center" vertical="top" wrapText="1"/>
    </xf>
    <xf numFmtId="0" fontId="20" fillId="5" borderId="5" xfId="0" applyFont="1" applyFill="1" applyBorder="1"/>
    <xf numFmtId="0" fontId="16" fillId="4" borderId="11" xfId="0" applyFont="1" applyFill="1" applyBorder="1" applyAlignment="1">
      <alignment horizontal="center" vertical="top" wrapText="1"/>
    </xf>
    <xf numFmtId="0" fontId="11" fillId="5" borderId="5" xfId="0" applyFont="1" applyFill="1" applyBorder="1"/>
    <xf numFmtId="167" fontId="13" fillId="0" borderId="8" xfId="0" applyNumberFormat="1" applyFont="1" applyBorder="1" applyAlignment="1">
      <alignment horizontal="center" vertical="top" wrapText="1"/>
    </xf>
    <xf numFmtId="0" fontId="27" fillId="7" borderId="5" xfId="0" applyFont="1" applyFill="1" applyBorder="1"/>
    <xf numFmtId="0" fontId="10" fillId="8" borderId="8" xfId="0" applyFont="1" applyFill="1" applyBorder="1" applyAlignment="1">
      <alignment horizontal="center" vertical="top" wrapText="1"/>
    </xf>
    <xf numFmtId="164" fontId="13" fillId="8" borderId="5" xfId="0" applyNumberFormat="1" applyFont="1" applyFill="1" applyBorder="1" applyAlignment="1">
      <alignment horizontal="center" vertical="top" wrapText="1"/>
    </xf>
    <xf numFmtId="168" fontId="13" fillId="13" borderId="5" xfId="0" applyNumberFormat="1" applyFont="1" applyFill="1" applyBorder="1" applyAlignment="1">
      <alignment horizontal="center" vertical="top" wrapText="1"/>
    </xf>
    <xf numFmtId="168" fontId="13" fillId="0" borderId="5" xfId="0" applyNumberFormat="1" applyFont="1" applyBorder="1" applyAlignment="1">
      <alignment horizontal="center" vertical="top" wrapText="1"/>
    </xf>
    <xf numFmtId="164" fontId="13" fillId="4" borderId="11" xfId="0" applyNumberFormat="1" applyFont="1" applyFill="1" applyBorder="1" applyAlignment="1">
      <alignment horizontal="center" vertical="top" wrapText="1"/>
    </xf>
    <xf numFmtId="0" fontId="3" fillId="4" borderId="16" xfId="0" applyFont="1" applyFill="1" applyBorder="1" applyAlignment="1">
      <alignment horizontal="center" vertical="top"/>
    </xf>
    <xf numFmtId="0" fontId="20" fillId="0" borderId="5" xfId="0" applyFont="1" applyBorder="1" applyAlignment="1">
      <alignment wrapText="1"/>
    </xf>
    <xf numFmtId="49" fontId="11" fillId="4" borderId="5" xfId="0" applyNumberFormat="1" applyFont="1" applyFill="1" applyBorder="1" applyAlignment="1">
      <alignment wrapText="1"/>
    </xf>
    <xf numFmtId="0" fontId="3" fillId="4" borderId="5" xfId="0" applyFont="1" applyFill="1" applyBorder="1" applyAlignment="1">
      <alignment horizontal="left" wrapText="1"/>
    </xf>
    <xf numFmtId="0" fontId="3" fillId="4" borderId="16" xfId="0" applyFont="1" applyFill="1" applyBorder="1" applyAlignment="1">
      <alignment horizontal="left" vertical="top" wrapText="1"/>
    </xf>
    <xf numFmtId="0" fontId="11" fillId="4" borderId="11" xfId="0" applyFont="1" applyFill="1" applyBorder="1" applyAlignment="1">
      <alignment horizontal="left" vertical="top" wrapText="1"/>
    </xf>
    <xf numFmtId="0" fontId="11" fillId="4" borderId="16" xfId="0" applyFont="1" applyFill="1" applyBorder="1" applyAlignment="1">
      <alignment horizontal="center" wrapText="1"/>
    </xf>
    <xf numFmtId="0" fontId="20" fillId="5" borderId="5" xfId="0" applyFont="1" applyFill="1" applyBorder="1" applyAlignment="1">
      <alignment wrapText="1"/>
    </xf>
    <xf numFmtId="0" fontId="20" fillId="4" borderId="16" xfId="0" applyFont="1" applyFill="1" applyBorder="1" applyAlignment="1">
      <alignment wrapText="1"/>
    </xf>
    <xf numFmtId="0" fontId="20" fillId="4" borderId="11" xfId="0" applyFont="1" applyFill="1" applyBorder="1" applyAlignment="1">
      <alignment wrapText="1"/>
    </xf>
    <xf numFmtId="0" fontId="11" fillId="5" borderId="5" xfId="0" applyFont="1" applyFill="1" applyBorder="1" applyAlignment="1">
      <alignment wrapText="1"/>
    </xf>
    <xf numFmtId="0" fontId="27" fillId="7" borderId="5" xfId="0" applyFont="1" applyFill="1" applyBorder="1" applyAlignment="1">
      <alignment wrapText="1"/>
    </xf>
    <xf numFmtId="0" fontId="11" fillId="0" borderId="5" xfId="0" applyFont="1" applyBorder="1" applyAlignment="1">
      <alignment horizontal="left" vertical="top" wrapText="1"/>
    </xf>
    <xf numFmtId="0" fontId="11" fillId="0" borderId="5" xfId="0" applyFont="1" applyBorder="1" applyAlignment="1">
      <alignment horizontal="left" vertical="top"/>
    </xf>
    <xf numFmtId="0" fontId="23" fillId="5" borderId="11" xfId="0" applyFont="1" applyFill="1" applyBorder="1" applyAlignment="1">
      <alignment vertical="center"/>
    </xf>
    <xf numFmtId="0" fontId="26" fillId="0" borderId="10" xfId="0" applyFont="1" applyBorder="1" applyAlignment="1">
      <alignment horizontal="center" wrapText="1"/>
    </xf>
    <xf numFmtId="0" fontId="11" fillId="14" borderId="5" xfId="0" applyFont="1" applyFill="1" applyBorder="1" applyAlignment="1">
      <alignment vertical="center"/>
    </xf>
    <xf numFmtId="0" fontId="13" fillId="14" borderId="5" xfId="0" applyFont="1" applyFill="1" applyBorder="1" applyAlignment="1">
      <alignment vertical="top" wrapText="1"/>
    </xf>
    <xf numFmtId="0" fontId="10" fillId="7" borderId="5" xfId="0" applyFont="1" applyFill="1" applyBorder="1" applyAlignment="1">
      <alignment horizontal="justify" vertical="top" wrapText="1"/>
    </xf>
    <xf numFmtId="0" fontId="13" fillId="7" borderId="5" xfId="0" applyFont="1" applyFill="1" applyBorder="1" applyAlignment="1">
      <alignment horizontal="center" vertical="top" wrapText="1"/>
    </xf>
    <xf numFmtId="0" fontId="11" fillId="0" borderId="16" xfId="0" applyFont="1" applyBorder="1" applyAlignment="1">
      <alignment horizontal="center" vertical="center"/>
    </xf>
    <xf numFmtId="49" fontId="13" fillId="4" borderId="16" xfId="0" applyNumberFormat="1" applyFont="1" applyFill="1" applyBorder="1" applyAlignment="1">
      <alignment horizontal="center" vertical="top" wrapText="1"/>
    </xf>
    <xf numFmtId="0" fontId="11" fillId="5" borderId="11" xfId="0" applyFont="1" applyFill="1" applyBorder="1" applyAlignment="1">
      <alignment vertical="center"/>
    </xf>
    <xf numFmtId="0" fontId="13" fillId="0" borderId="16" xfId="0" applyFont="1" applyBorder="1" applyAlignment="1">
      <alignment horizontal="center" vertical="top" wrapText="1"/>
    </xf>
    <xf numFmtId="0" fontId="13" fillId="5" borderId="5" xfId="0" applyFont="1" applyFill="1" applyBorder="1" applyAlignment="1">
      <alignment vertical="top" wrapText="1"/>
    </xf>
    <xf numFmtId="164" fontId="16" fillId="5" borderId="11" xfId="0" applyNumberFormat="1" applyFont="1" applyFill="1" applyBorder="1" applyAlignment="1">
      <alignment vertical="top" wrapText="1"/>
    </xf>
    <xf numFmtId="0" fontId="23" fillId="5" borderId="11" xfId="0" applyFont="1" applyFill="1" applyBorder="1"/>
    <xf numFmtId="164" fontId="13" fillId="0" borderId="8" xfId="0" applyNumberFormat="1" applyFont="1" applyBorder="1" applyAlignment="1">
      <alignment horizontal="center" vertical="top" wrapText="1"/>
    </xf>
    <xf numFmtId="164" fontId="13" fillId="4" borderId="16" xfId="0" applyNumberFormat="1" applyFont="1" applyFill="1" applyBorder="1" applyAlignment="1">
      <alignment horizontal="center" vertical="top" wrapText="1"/>
    </xf>
    <xf numFmtId="164" fontId="10" fillId="4" borderId="5" xfId="0" applyNumberFormat="1" applyFont="1" applyFill="1" applyBorder="1" applyAlignment="1">
      <alignment horizontal="center" vertical="top" wrapText="1"/>
    </xf>
    <xf numFmtId="164" fontId="10" fillId="4" borderId="8" xfId="0" applyNumberFormat="1" applyFont="1" applyFill="1" applyBorder="1" applyAlignment="1">
      <alignment horizontal="center" vertical="top" wrapText="1"/>
    </xf>
    <xf numFmtId="164" fontId="16" fillId="14" borderId="5" xfId="0" applyNumberFormat="1" applyFont="1" applyFill="1" applyBorder="1" applyAlignment="1">
      <alignment horizontal="center" vertical="top" wrapText="1"/>
    </xf>
    <xf numFmtId="0" fontId="11" fillId="14" borderId="5" xfId="0" applyFont="1" applyFill="1" applyBorder="1"/>
    <xf numFmtId="0" fontId="13" fillId="7" borderId="8" xfId="0" applyFont="1" applyFill="1" applyBorder="1" applyAlignment="1">
      <alignment horizontal="center" vertical="top" wrapText="1"/>
    </xf>
    <xf numFmtId="169" fontId="13" fillId="13" borderId="5" xfId="0" applyNumberFormat="1" applyFont="1" applyFill="1" applyBorder="1" applyAlignment="1">
      <alignment horizontal="center" vertical="top" wrapText="1"/>
    </xf>
    <xf numFmtId="169" fontId="13" fillId="0" borderId="5" xfId="0" applyNumberFormat="1" applyFont="1" applyBorder="1" applyAlignment="1">
      <alignment horizontal="center" vertical="top" wrapText="1"/>
    </xf>
    <xf numFmtId="169" fontId="13" fillId="4" borderId="5" xfId="0" applyNumberFormat="1" applyFont="1" applyFill="1" applyBorder="1" applyAlignment="1">
      <alignment horizontal="center" vertical="top" wrapText="1"/>
    </xf>
    <xf numFmtId="169" fontId="13" fillId="4" borderId="11" xfId="0" applyNumberFormat="1" applyFont="1" applyFill="1" applyBorder="1" applyAlignment="1">
      <alignment horizontal="center" vertical="top" wrapText="1"/>
    </xf>
    <xf numFmtId="0" fontId="20" fillId="4" borderId="5" xfId="0" applyFont="1" applyFill="1" applyBorder="1" applyAlignment="1">
      <alignment vertical="top"/>
    </xf>
    <xf numFmtId="49" fontId="20" fillId="4" borderId="11" xfId="0" applyNumberFormat="1" applyFont="1" applyFill="1" applyBorder="1" applyAlignment="1">
      <alignment horizontal="center" vertical="top"/>
    </xf>
    <xf numFmtId="0" fontId="20" fillId="4" borderId="5" xfId="0" applyFont="1" applyFill="1" applyBorder="1" applyAlignment="1">
      <alignment horizontal="center" vertical="top"/>
    </xf>
    <xf numFmtId="164" fontId="20" fillId="4" borderId="5" xfId="0" applyNumberFormat="1" applyFont="1" applyFill="1" applyBorder="1" applyAlignment="1">
      <alignment horizontal="center" vertical="top"/>
    </xf>
    <xf numFmtId="169" fontId="28" fillId="4" borderId="5" xfId="0" applyNumberFormat="1" applyFont="1" applyFill="1" applyBorder="1" applyAlignment="1">
      <alignment horizontal="center" vertical="top" wrapText="1"/>
    </xf>
    <xf numFmtId="164" fontId="11" fillId="4" borderId="5" xfId="0" applyNumberFormat="1" applyFont="1" applyFill="1" applyBorder="1" applyAlignment="1">
      <alignment horizontal="center" vertical="top"/>
    </xf>
    <xf numFmtId="164" fontId="16" fillId="5" borderId="11" xfId="0" applyNumberFormat="1" applyFont="1" applyFill="1" applyBorder="1" applyAlignment="1">
      <alignment horizontal="center" vertical="top" wrapText="1"/>
    </xf>
    <xf numFmtId="164" fontId="16" fillId="12" borderId="11" xfId="0" applyNumberFormat="1" applyFont="1" applyFill="1" applyBorder="1" applyAlignment="1">
      <alignment horizontal="center" vertical="top" wrapText="1"/>
    </xf>
    <xf numFmtId="0" fontId="11" fillId="5" borderId="11" xfId="0" applyFont="1" applyFill="1" applyBorder="1"/>
    <xf numFmtId="0" fontId="11" fillId="0" borderId="16" xfId="0" applyFont="1" applyBorder="1" applyAlignment="1">
      <alignment horizontal="center"/>
    </xf>
    <xf numFmtId="164" fontId="11" fillId="4" borderId="5" xfId="0" applyNumberFormat="1" applyFont="1" applyFill="1" applyBorder="1" applyAlignment="1">
      <alignment vertical="top"/>
    </xf>
    <xf numFmtId="164" fontId="21" fillId="4" borderId="8" xfId="0" applyNumberFormat="1" applyFont="1" applyFill="1" applyBorder="1" applyAlignment="1">
      <alignment horizontal="center" vertical="top" wrapText="1"/>
    </xf>
    <xf numFmtId="0" fontId="23" fillId="5" borderId="11" xfId="0" applyFont="1" applyFill="1" applyBorder="1" applyAlignment="1">
      <alignment wrapText="1"/>
    </xf>
    <xf numFmtId="0" fontId="3" fillId="4" borderId="5" xfId="0" applyFont="1" applyFill="1" applyBorder="1" applyAlignment="1">
      <alignment horizontal="left" vertical="top" wrapText="1"/>
    </xf>
    <xf numFmtId="0" fontId="29" fillId="0" borderId="0" xfId="0" applyFont="1" applyAlignment="1">
      <alignment horizontal="left" vertical="top" wrapText="1"/>
    </xf>
    <xf numFmtId="0" fontId="11" fillId="14" borderId="5" xfId="0" applyFont="1" applyFill="1" applyBorder="1" applyAlignment="1">
      <alignment wrapText="1"/>
    </xf>
    <xf numFmtId="0" fontId="11" fillId="5" borderId="18" xfId="0" applyFont="1" applyFill="1" applyBorder="1" applyAlignment="1">
      <alignment horizontal="center" wrapText="1"/>
    </xf>
    <xf numFmtId="0" fontId="11" fillId="0" borderId="16" xfId="0" applyFont="1" applyBorder="1" applyAlignment="1">
      <alignment horizontal="center" wrapText="1"/>
    </xf>
    <xf numFmtId="0" fontId="11" fillId="4" borderId="16" xfId="0" applyFont="1" applyFill="1" applyBorder="1" applyAlignment="1">
      <alignment horizontal="center" vertical="top" wrapText="1"/>
    </xf>
    <xf numFmtId="0" fontId="11" fillId="4" borderId="11" xfId="0" applyFont="1" applyFill="1" applyBorder="1" applyAlignment="1">
      <alignment horizontal="center" vertical="top" wrapText="1"/>
    </xf>
    <xf numFmtId="0" fontId="11" fillId="4" borderId="18" xfId="0" applyFont="1" applyFill="1" applyBorder="1" applyAlignment="1">
      <alignment horizontal="center" vertical="top" wrapText="1"/>
    </xf>
    <xf numFmtId="0" fontId="23" fillId="5" borderId="11"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5" borderId="11" xfId="0" applyFont="1" applyFill="1" applyBorder="1" applyAlignment="1">
      <alignment vertical="center" wrapText="1"/>
    </xf>
    <xf numFmtId="0" fontId="13" fillId="5" borderId="11" xfId="0" applyFont="1" applyFill="1" applyBorder="1" applyAlignment="1">
      <alignment horizontal="center" vertical="top" wrapText="1"/>
    </xf>
    <xf numFmtId="0" fontId="13" fillId="5" borderId="5" xfId="0" applyFont="1" applyFill="1" applyBorder="1" applyAlignment="1">
      <alignment horizontal="center" vertical="top" wrapText="1"/>
    </xf>
    <xf numFmtId="0" fontId="10" fillId="5" borderId="11" xfId="0" applyFont="1" applyFill="1" applyBorder="1" applyAlignment="1">
      <alignment horizontal="center" vertical="top" wrapText="1"/>
    </xf>
    <xf numFmtId="0" fontId="10" fillId="5" borderId="5" xfId="0" applyFont="1" applyFill="1" applyBorder="1" applyAlignment="1">
      <alignment horizontal="center" vertical="top" wrapText="1"/>
    </xf>
    <xf numFmtId="0" fontId="11" fillId="5" borderId="11" xfId="0" applyFont="1" applyFill="1" applyBorder="1" applyAlignment="1">
      <alignment horizontal="center" vertical="center"/>
    </xf>
    <xf numFmtId="0" fontId="11" fillId="5" borderId="5" xfId="0" applyFont="1" applyFill="1" applyBorder="1" applyAlignment="1">
      <alignment horizontal="center" vertical="center"/>
    </xf>
    <xf numFmtId="0" fontId="11" fillId="14" borderId="5" xfId="0" applyFont="1" applyFill="1" applyBorder="1" applyAlignment="1">
      <alignment horizontal="center" vertical="center"/>
    </xf>
    <xf numFmtId="0" fontId="16" fillId="14" borderId="5" xfId="0" applyFont="1" applyFill="1" applyBorder="1" applyAlignment="1">
      <alignment horizontal="justify" vertical="top" wrapText="1"/>
    </xf>
    <xf numFmtId="0" fontId="16" fillId="14" borderId="5" xfId="0" applyFont="1" applyFill="1" applyBorder="1" applyAlignment="1">
      <alignment horizontal="center" vertical="top" wrapText="1"/>
    </xf>
    <xf numFmtId="165" fontId="16" fillId="14" borderId="5" xfId="0" applyNumberFormat="1" applyFont="1" applyFill="1" applyBorder="1" applyAlignment="1">
      <alignment horizontal="center" vertical="top" wrapText="1"/>
    </xf>
    <xf numFmtId="0" fontId="16" fillId="5" borderId="5" xfId="0" applyFont="1" applyFill="1" applyBorder="1" applyAlignment="1">
      <alignment horizontal="left" vertical="top" wrapText="1"/>
    </xf>
    <xf numFmtId="165" fontId="13" fillId="5" borderId="5" xfId="0" applyNumberFormat="1" applyFont="1" applyFill="1" applyBorder="1" applyAlignment="1">
      <alignment horizontal="center" vertical="top" wrapText="1"/>
    </xf>
    <xf numFmtId="0" fontId="13" fillId="4" borderId="6" xfId="0" applyFont="1" applyFill="1" applyBorder="1" applyAlignment="1">
      <alignment horizontal="center" vertical="top" wrapText="1"/>
    </xf>
    <xf numFmtId="0" fontId="11" fillId="0" borderId="11" xfId="0" applyFont="1" applyBorder="1"/>
    <xf numFmtId="0" fontId="10" fillId="12" borderId="5" xfId="0" applyFont="1" applyFill="1" applyBorder="1" applyAlignment="1">
      <alignment horizontal="center" vertical="top" wrapText="1"/>
    </xf>
    <xf numFmtId="164" fontId="16" fillId="5" borderId="8" xfId="0" applyNumberFormat="1" applyFont="1" applyFill="1" applyBorder="1" applyAlignment="1">
      <alignment horizontal="center" vertical="top" wrapText="1"/>
    </xf>
    <xf numFmtId="0" fontId="10" fillId="0" borderId="8" xfId="0" applyFont="1" applyBorder="1" applyAlignment="1">
      <alignment horizontal="center" vertical="top" wrapText="1"/>
    </xf>
    <xf numFmtId="0" fontId="10" fillId="4" borderId="19" xfId="0" applyFont="1" applyFill="1" applyBorder="1" applyAlignment="1">
      <alignment horizontal="center" vertical="top" wrapText="1"/>
    </xf>
    <xf numFmtId="0" fontId="13" fillId="12" borderId="5" xfId="0" applyFont="1" applyFill="1" applyBorder="1" applyAlignment="1">
      <alignment horizontal="center" vertical="top" wrapText="1"/>
    </xf>
    <xf numFmtId="165" fontId="13" fillId="4" borderId="16" xfId="0" applyNumberFormat="1" applyFont="1" applyFill="1" applyBorder="1" applyAlignment="1">
      <alignment horizontal="center" vertical="top" wrapText="1"/>
    </xf>
    <xf numFmtId="165" fontId="13" fillId="12" borderId="5" xfId="0" applyNumberFormat="1" applyFont="1" applyFill="1" applyBorder="1" applyAlignment="1">
      <alignment horizontal="center" vertical="top" wrapText="1"/>
    </xf>
    <xf numFmtId="0" fontId="17" fillId="5" borderId="5" xfId="0" applyFont="1" applyFill="1" applyBorder="1" applyAlignment="1">
      <alignment horizontal="justify" vertical="top" wrapText="1"/>
    </xf>
    <xf numFmtId="165" fontId="13" fillId="4" borderId="5" xfId="0" applyNumberFormat="1" applyFont="1" applyFill="1" applyBorder="1" applyAlignment="1">
      <alignment horizontal="center" vertical="top" wrapText="1"/>
    </xf>
    <xf numFmtId="165" fontId="13" fillId="14" borderId="5" xfId="0" applyNumberFormat="1" applyFont="1" applyFill="1" applyBorder="1" applyAlignment="1">
      <alignment horizontal="center" vertical="top" wrapText="1"/>
    </xf>
    <xf numFmtId="0" fontId="10" fillId="14" borderId="5" xfId="0" applyFont="1" applyFill="1" applyBorder="1" applyAlignment="1">
      <alignment horizontal="center" vertical="top" wrapText="1"/>
    </xf>
    <xf numFmtId="165" fontId="13" fillId="4" borderId="11" xfId="0" applyNumberFormat="1" applyFont="1" applyFill="1" applyBorder="1" applyAlignment="1">
      <alignment horizontal="center" vertical="top" wrapText="1"/>
    </xf>
    <xf numFmtId="0" fontId="11" fillId="5" borderId="5" xfId="0" applyFont="1" applyFill="1" applyBorder="1" applyAlignment="1">
      <alignment horizontal="center" wrapText="1"/>
    </xf>
    <xf numFmtId="165" fontId="16" fillId="4" borderId="11" xfId="0" applyNumberFormat="1" applyFont="1" applyFill="1" applyBorder="1" applyAlignment="1">
      <alignment horizontal="center" vertical="top" wrapText="1"/>
    </xf>
    <xf numFmtId="164" fontId="13" fillId="4" borderId="6" xfId="0" applyNumberFormat="1" applyFont="1" applyFill="1" applyBorder="1" applyAlignment="1">
      <alignment horizontal="center" vertical="top" wrapText="1"/>
    </xf>
    <xf numFmtId="0" fontId="11" fillId="0" borderId="11" xfId="0" applyFont="1" applyBorder="1" applyAlignment="1">
      <alignment wrapText="1"/>
    </xf>
    <xf numFmtId="0" fontId="11" fillId="5" borderId="11" xfId="0" applyFont="1" applyFill="1" applyBorder="1" applyAlignment="1">
      <alignment wrapText="1"/>
    </xf>
    <xf numFmtId="0" fontId="11" fillId="4" borderId="18" xfId="0" applyFont="1" applyFill="1" applyBorder="1" applyAlignment="1">
      <alignment horizontal="left" vertical="top" wrapText="1"/>
    </xf>
    <xf numFmtId="49" fontId="11" fillId="5" borderId="5" xfId="0" applyNumberFormat="1" applyFont="1" applyFill="1" applyBorder="1" applyAlignment="1">
      <alignment horizontal="center" vertical="top" wrapText="1"/>
    </xf>
    <xf numFmtId="0" fontId="11" fillId="14" borderId="5" xfId="0" applyFont="1" applyFill="1" applyBorder="1" applyAlignment="1">
      <alignment horizontal="center" wrapText="1"/>
    </xf>
    <xf numFmtId="0" fontId="11" fillId="5" borderId="18" xfId="0" applyFont="1" applyFill="1" applyBorder="1" applyAlignment="1">
      <alignment horizontal="center" vertical="center"/>
    </xf>
    <xf numFmtId="0" fontId="13" fillId="5" borderId="5" xfId="0" applyFont="1" applyFill="1" applyBorder="1" applyAlignment="1">
      <alignment horizontal="left" vertical="top" wrapText="1"/>
    </xf>
    <xf numFmtId="0" fontId="13" fillId="5" borderId="18" xfId="0" applyFont="1" applyFill="1" applyBorder="1" applyAlignment="1">
      <alignment horizontal="center" vertical="top" wrapText="1"/>
    </xf>
    <xf numFmtId="49" fontId="13" fillId="5" borderId="5" xfId="0" applyNumberFormat="1" applyFont="1" applyFill="1" applyBorder="1" applyAlignment="1">
      <alignment horizontal="center" vertical="top" wrapText="1"/>
    </xf>
    <xf numFmtId="0" fontId="16" fillId="5" borderId="16" xfId="0" applyFont="1" applyFill="1" applyBorder="1" applyAlignment="1">
      <alignment horizontal="left" vertical="top" wrapText="1"/>
    </xf>
    <xf numFmtId="0" fontId="13" fillId="5" borderId="16" xfId="0" applyFont="1" applyFill="1" applyBorder="1" applyAlignment="1">
      <alignment horizontal="center" vertical="top" wrapText="1"/>
    </xf>
    <xf numFmtId="165" fontId="13" fillId="5" borderId="16" xfId="0" applyNumberFormat="1" applyFont="1" applyFill="1" applyBorder="1" applyAlignment="1">
      <alignment horizontal="center" vertical="top" wrapText="1"/>
    </xf>
    <xf numFmtId="165" fontId="13" fillId="5" borderId="11" xfId="0" applyNumberFormat="1" applyFont="1" applyFill="1" applyBorder="1" applyAlignment="1">
      <alignment horizontal="center" vertical="top" wrapText="1"/>
    </xf>
    <xf numFmtId="0" fontId="16" fillId="5" borderId="11" xfId="0" applyFont="1" applyFill="1" applyBorder="1" applyAlignment="1">
      <alignment horizontal="center" vertical="center" wrapText="1"/>
    </xf>
    <xf numFmtId="0" fontId="17" fillId="5" borderId="11" xfId="0" applyFont="1" applyFill="1" applyBorder="1"/>
    <xf numFmtId="0" fontId="16" fillId="5" borderId="5" xfId="0" applyFont="1" applyFill="1" applyBorder="1" applyAlignment="1">
      <alignment wrapText="1"/>
    </xf>
    <xf numFmtId="0" fontId="17" fillId="5" borderId="5" xfId="0" applyFont="1" applyFill="1" applyBorder="1"/>
    <xf numFmtId="0" fontId="13" fillId="5" borderId="5" xfId="0" applyFont="1" applyFill="1" applyBorder="1" applyAlignment="1">
      <alignment horizontal="center" vertical="center" wrapText="1"/>
    </xf>
    <xf numFmtId="0" fontId="3" fillId="5" borderId="5" xfId="0" applyFont="1" applyFill="1" applyBorder="1"/>
    <xf numFmtId="0" fontId="13" fillId="5" borderId="5" xfId="0" applyFont="1" applyFill="1" applyBorder="1" applyAlignment="1">
      <alignment wrapText="1"/>
    </xf>
    <xf numFmtId="0" fontId="11" fillId="5" borderId="5" xfId="0" applyFont="1" applyFill="1" applyBorder="1" applyAlignment="1">
      <alignment vertical="top"/>
    </xf>
    <xf numFmtId="0" fontId="17" fillId="5" borderId="5" xfId="0" applyFont="1" applyFill="1" applyBorder="1" applyAlignment="1">
      <alignment vertical="top"/>
    </xf>
    <xf numFmtId="0" fontId="3" fillId="5" borderId="5" xfId="0" applyFont="1" applyFill="1" applyBorder="1" applyAlignment="1">
      <alignment vertical="top"/>
    </xf>
    <xf numFmtId="0" fontId="20" fillId="7" borderId="5" xfId="0" applyFont="1" applyFill="1" applyBorder="1" applyAlignment="1">
      <alignment vertical="center"/>
    </xf>
    <xf numFmtId="0" fontId="11" fillId="0" borderId="5" xfId="0" applyFont="1" applyBorder="1" applyAlignment="1">
      <alignment horizontal="center" vertical="center"/>
    </xf>
    <xf numFmtId="0" fontId="0" fillId="15" borderId="0" xfId="0" applyFill="1"/>
    <xf numFmtId="0" fontId="3" fillId="5" borderId="5" xfId="0" applyFont="1" applyFill="1" applyBorder="1" applyAlignment="1">
      <alignment horizontal="center" wrapText="1"/>
    </xf>
    <xf numFmtId="0" fontId="10" fillId="5" borderId="8" xfId="0" applyFont="1" applyFill="1" applyBorder="1" applyAlignment="1">
      <alignment horizontal="center" vertical="top" wrapText="1"/>
    </xf>
    <xf numFmtId="0" fontId="11" fillId="5" borderId="18" xfId="0" applyFont="1" applyFill="1" applyBorder="1" applyAlignment="1">
      <alignment horizontal="center"/>
    </xf>
    <xf numFmtId="165" fontId="13" fillId="12" borderId="16" xfId="0" applyNumberFormat="1" applyFont="1" applyFill="1" applyBorder="1" applyAlignment="1">
      <alignment horizontal="center" vertical="top" wrapText="1"/>
    </xf>
    <xf numFmtId="165" fontId="16" fillId="5" borderId="16" xfId="0" applyNumberFormat="1" applyFont="1" applyFill="1" applyBorder="1" applyAlignment="1">
      <alignment horizontal="center" vertical="top" wrapText="1"/>
    </xf>
    <xf numFmtId="0" fontId="10" fillId="5" borderId="19" xfId="0" applyFont="1" applyFill="1" applyBorder="1" applyAlignment="1">
      <alignment horizontal="center" vertical="top" wrapText="1"/>
    </xf>
    <xf numFmtId="0" fontId="11" fillId="5" borderId="18" xfId="0" applyFont="1" applyFill="1" applyBorder="1"/>
    <xf numFmtId="165" fontId="13" fillId="5" borderId="0" xfId="0" applyNumberFormat="1" applyFont="1" applyFill="1" applyAlignment="1">
      <alignment horizontal="center" vertical="top" wrapText="1"/>
    </xf>
    <xf numFmtId="165" fontId="13" fillId="12" borderId="11" xfId="0" applyNumberFormat="1" applyFont="1" applyFill="1" applyBorder="1" applyAlignment="1">
      <alignment horizontal="center" vertical="top" wrapText="1"/>
    </xf>
    <xf numFmtId="165" fontId="16" fillId="5" borderId="11" xfId="0" applyNumberFormat="1" applyFont="1" applyFill="1" applyBorder="1" applyAlignment="1">
      <alignment horizontal="center" vertical="top" wrapText="1"/>
    </xf>
    <xf numFmtId="0" fontId="10" fillId="5" borderId="6" xfId="0" applyFont="1" applyFill="1" applyBorder="1" applyAlignment="1">
      <alignment horizontal="center" vertical="top" wrapText="1"/>
    </xf>
    <xf numFmtId="164" fontId="16" fillId="5" borderId="5" xfId="0" applyNumberFormat="1" applyFont="1" applyFill="1" applyBorder="1" applyAlignment="1">
      <alignment horizontal="center" vertical="center" wrapText="1"/>
    </xf>
    <xf numFmtId="164" fontId="13" fillId="5" borderId="5" xfId="0" applyNumberFormat="1" applyFont="1" applyFill="1" applyBorder="1" applyAlignment="1">
      <alignment horizontal="center" vertical="center" wrapText="1"/>
    </xf>
    <xf numFmtId="164" fontId="13" fillId="5" borderId="5" xfId="0" applyNumberFormat="1" applyFont="1" applyFill="1" applyBorder="1" applyAlignment="1">
      <alignment horizontal="center" vertical="top" wrapText="1"/>
    </xf>
    <xf numFmtId="0" fontId="13" fillId="5" borderId="8" xfId="0" applyFont="1" applyFill="1" applyBorder="1" applyAlignment="1">
      <alignment horizontal="center" vertical="top" wrapText="1"/>
    </xf>
    <xf numFmtId="165" fontId="13" fillId="13" borderId="5" xfId="0" applyNumberFormat="1" applyFont="1" applyFill="1" applyBorder="1" applyAlignment="1">
      <alignment horizontal="center" vertical="top" wrapText="1"/>
    </xf>
    <xf numFmtId="0" fontId="3" fillId="4" borderId="16" xfId="0" applyFont="1" applyFill="1" applyBorder="1" applyAlignment="1">
      <alignment vertical="top"/>
    </xf>
    <xf numFmtId="0" fontId="3" fillId="4" borderId="11" xfId="0" applyFont="1" applyFill="1" applyBorder="1" applyAlignment="1">
      <alignment vertical="top"/>
    </xf>
    <xf numFmtId="0" fontId="13" fillId="14" borderId="5" xfId="0" applyFont="1" applyFill="1" applyBorder="1" applyAlignment="1">
      <alignment horizontal="center" vertical="top" wrapText="1"/>
    </xf>
    <xf numFmtId="0" fontId="10" fillId="14" borderId="8" xfId="0" applyFont="1" applyFill="1" applyBorder="1" applyAlignment="1">
      <alignment horizontal="center" vertical="top" wrapText="1"/>
    </xf>
    <xf numFmtId="0" fontId="11" fillId="14" borderId="11" xfId="0" applyFont="1" applyFill="1" applyBorder="1"/>
    <xf numFmtId="164" fontId="11" fillId="4" borderId="11" xfId="0" applyNumberFormat="1" applyFont="1" applyFill="1" applyBorder="1" applyAlignment="1">
      <alignment horizontal="center" vertical="top" wrapText="1"/>
    </xf>
    <xf numFmtId="0" fontId="11" fillId="5" borderId="5" xfId="0" applyFont="1" applyFill="1" applyBorder="1" applyAlignment="1">
      <alignment vertical="top" wrapText="1"/>
    </xf>
    <xf numFmtId="0" fontId="11" fillId="14" borderId="11" xfId="0" applyFont="1" applyFill="1" applyBorder="1" applyAlignment="1">
      <alignment wrapText="1"/>
    </xf>
    <xf numFmtId="0" fontId="16" fillId="0" borderId="5" xfId="0" applyFont="1" applyBorder="1" applyAlignment="1">
      <alignment horizontal="center" vertical="top" wrapText="1"/>
    </xf>
    <xf numFmtId="0" fontId="16" fillId="14" borderId="5" xfId="0" applyFont="1" applyFill="1" applyBorder="1" applyAlignment="1">
      <alignment horizontal="left" vertical="top" wrapText="1"/>
    </xf>
    <xf numFmtId="0" fontId="16" fillId="14" borderId="11" xfId="0" applyFont="1" applyFill="1" applyBorder="1" applyAlignment="1">
      <alignment horizontal="center" vertical="top" wrapText="1"/>
    </xf>
    <xf numFmtId="169" fontId="16" fillId="14" borderId="5" xfId="0" applyNumberFormat="1" applyFont="1" applyFill="1" applyBorder="1" applyAlignment="1">
      <alignment horizontal="center" vertical="top" wrapText="1"/>
    </xf>
    <xf numFmtId="0" fontId="11" fillId="0" borderId="11" xfId="0" applyFont="1" applyBorder="1" applyAlignment="1">
      <alignment horizontal="center" vertical="center"/>
    </xf>
    <xf numFmtId="0" fontId="11" fillId="5" borderId="5" xfId="0" applyFont="1" applyFill="1" applyBorder="1" applyAlignment="1">
      <alignment horizontal="center" vertical="top"/>
    </xf>
    <xf numFmtId="0" fontId="16" fillId="5" borderId="11" xfId="0" applyFont="1" applyFill="1" applyBorder="1" applyAlignment="1">
      <alignment horizontal="justify" vertical="top" wrapText="1"/>
    </xf>
    <xf numFmtId="0" fontId="17" fillId="5" borderId="5" xfId="0" applyFont="1" applyFill="1" applyBorder="1" applyAlignment="1">
      <alignment horizontal="center" vertical="center"/>
    </xf>
    <xf numFmtId="169" fontId="16" fillId="5" borderId="5" xfId="0" applyNumberFormat="1" applyFont="1" applyFill="1" applyBorder="1" applyAlignment="1">
      <alignment horizontal="center" vertical="top" wrapText="1"/>
    </xf>
    <xf numFmtId="0" fontId="13" fillId="4" borderId="5" xfId="0" applyFont="1" applyFill="1" applyBorder="1" applyAlignment="1">
      <alignment horizontal="justify" vertical="top" wrapText="1"/>
    </xf>
    <xf numFmtId="0" fontId="16" fillId="5" borderId="16" xfId="0" applyFont="1" applyFill="1" applyBorder="1" applyAlignment="1">
      <alignment horizontal="center" vertical="top" wrapText="1"/>
    </xf>
    <xf numFmtId="169" fontId="16" fillId="5" borderId="11" xfId="0" applyNumberFormat="1" applyFont="1" applyFill="1" applyBorder="1" applyAlignment="1">
      <alignment horizontal="center" vertical="top" wrapText="1"/>
    </xf>
    <xf numFmtId="1" fontId="16" fillId="14" borderId="5" xfId="0" applyNumberFormat="1" applyFont="1" applyFill="1" applyBorder="1" applyAlignment="1">
      <alignment horizontal="center" vertical="top" wrapText="1"/>
    </xf>
    <xf numFmtId="0" fontId="10" fillId="0" borderId="18" xfId="0" applyFont="1" applyBorder="1" applyAlignment="1">
      <alignment horizontal="left" vertical="top" wrapText="1"/>
    </xf>
    <xf numFmtId="0" fontId="13" fillId="0" borderId="18" xfId="0" applyFont="1" applyBorder="1" applyAlignment="1">
      <alignment horizontal="center" vertical="top" wrapText="1"/>
    </xf>
    <xf numFmtId="165" fontId="3" fillId="0" borderId="18" xfId="0" applyNumberFormat="1" applyFont="1" applyBorder="1" applyAlignment="1">
      <alignment horizontal="center" wrapText="1"/>
    </xf>
    <xf numFmtId="164" fontId="16" fillId="0" borderId="5" xfId="0" applyNumberFormat="1" applyFont="1" applyBorder="1" applyAlignment="1">
      <alignment horizontal="center" vertical="top" wrapText="1"/>
    </xf>
    <xf numFmtId="0" fontId="17" fillId="14" borderId="5" xfId="0" applyFont="1" applyFill="1" applyBorder="1"/>
    <xf numFmtId="0" fontId="17" fillId="14" borderId="5" xfId="0" applyFont="1" applyFill="1" applyBorder="1" applyAlignment="1">
      <alignment horizontal="center"/>
    </xf>
    <xf numFmtId="0" fontId="17" fillId="12" borderId="5" xfId="0" applyFont="1" applyFill="1" applyBorder="1"/>
    <xf numFmtId="0" fontId="11" fillId="12" borderId="5" xfId="0" applyFont="1" applyFill="1" applyBorder="1"/>
    <xf numFmtId="0" fontId="3" fillId="4" borderId="5" xfId="0" applyFont="1" applyFill="1" applyBorder="1"/>
    <xf numFmtId="0" fontId="11" fillId="0" borderId="11" xfId="0" applyFont="1" applyBorder="1" applyAlignment="1">
      <alignment horizontal="center"/>
    </xf>
    <xf numFmtId="171" fontId="13" fillId="4" borderId="5" xfId="0" applyNumberFormat="1" applyFont="1" applyFill="1" applyBorder="1" applyAlignment="1">
      <alignment horizontal="center" vertical="top" wrapText="1"/>
    </xf>
    <xf numFmtId="171" fontId="13" fillId="5" borderId="5" xfId="0" applyNumberFormat="1" applyFont="1" applyFill="1" applyBorder="1" applyAlignment="1">
      <alignment horizontal="center" vertical="top" wrapText="1"/>
    </xf>
    <xf numFmtId="1" fontId="13" fillId="4" borderId="11" xfId="0" applyNumberFormat="1" applyFont="1" applyFill="1" applyBorder="1" applyAlignment="1">
      <alignment horizontal="center" vertical="top" wrapText="1"/>
    </xf>
    <xf numFmtId="0" fontId="21" fillId="5" borderId="8" xfId="0" applyFont="1" applyFill="1" applyBorder="1" applyAlignment="1">
      <alignment horizontal="center" vertical="top" wrapText="1"/>
    </xf>
    <xf numFmtId="164" fontId="17" fillId="5" borderId="5" xfId="0" applyNumberFormat="1" applyFont="1" applyFill="1" applyBorder="1" applyAlignment="1">
      <alignment horizontal="center"/>
    </xf>
    <xf numFmtId="164" fontId="17" fillId="5" borderId="5" xfId="0" applyNumberFormat="1" applyFont="1" applyFill="1" applyBorder="1"/>
    <xf numFmtId="164" fontId="17" fillId="5" borderId="5" xfId="0" applyNumberFormat="1" applyFont="1" applyFill="1" applyBorder="1" applyAlignment="1">
      <alignment horizontal="center" vertical="top"/>
    </xf>
    <xf numFmtId="164" fontId="17" fillId="5" borderId="5" xfId="0" applyNumberFormat="1" applyFont="1" applyFill="1" applyBorder="1" applyAlignment="1">
      <alignment vertical="top"/>
    </xf>
    <xf numFmtId="0" fontId="11" fillId="4" borderId="11" xfId="0" applyFont="1" applyFill="1" applyBorder="1" applyAlignment="1">
      <alignment vertical="top"/>
    </xf>
    <xf numFmtId="0" fontId="11" fillId="5" borderId="11" xfId="0" applyFont="1" applyFill="1" applyBorder="1" applyAlignment="1">
      <alignment horizontal="center" vertical="center" wrapText="1"/>
    </xf>
    <xf numFmtId="0" fontId="17" fillId="14" borderId="5" xfId="0" applyFont="1" applyFill="1" applyBorder="1" applyAlignment="1">
      <alignment vertical="top"/>
    </xf>
    <xf numFmtId="0" fontId="10" fillId="14" borderId="16" xfId="0" applyFont="1" applyFill="1" applyBorder="1" applyAlignment="1">
      <alignment horizontal="center" vertical="top" wrapText="1"/>
    </xf>
    <xf numFmtId="0" fontId="11" fillId="14" borderId="5" xfId="0" applyFont="1" applyFill="1" applyBorder="1" applyAlignment="1">
      <alignment horizontal="center" vertical="center" wrapText="1"/>
    </xf>
    <xf numFmtId="165" fontId="3" fillId="4" borderId="11" xfId="0" applyNumberFormat="1" applyFont="1" applyFill="1" applyBorder="1"/>
    <xf numFmtId="165" fontId="3" fillId="4" borderId="5" xfId="0" applyNumberFormat="1" applyFont="1" applyFill="1" applyBorder="1"/>
    <xf numFmtId="165" fontId="3" fillId="4" borderId="5" xfId="0" applyNumberFormat="1" applyFont="1" applyFill="1" applyBorder="1" applyAlignment="1">
      <alignment vertical="top"/>
    </xf>
    <xf numFmtId="165" fontId="3" fillId="0" borderId="11" xfId="0" applyNumberFormat="1" applyFont="1" applyBorder="1"/>
    <xf numFmtId="0" fontId="11" fillId="4" borderId="11" xfId="0" applyFont="1" applyFill="1" applyBorder="1" applyAlignment="1">
      <alignment vertical="top" wrapText="1"/>
    </xf>
    <xf numFmtId="0" fontId="11" fillId="5" borderId="5" xfId="0" applyFont="1" applyFill="1" applyBorder="1" applyAlignment="1">
      <alignment horizontal="left" vertical="top" wrapText="1"/>
    </xf>
    <xf numFmtId="0" fontId="11" fillId="5" borderId="11" xfId="0" applyFont="1" applyFill="1" applyBorder="1" applyAlignment="1">
      <alignment horizontal="center" wrapText="1"/>
    </xf>
    <xf numFmtId="0" fontId="11" fillId="14" borderId="16" xfId="0" applyFont="1" applyFill="1" applyBorder="1" applyAlignment="1">
      <alignment horizontal="center" wrapText="1"/>
    </xf>
    <xf numFmtId="0" fontId="11" fillId="0" borderId="18" xfId="0" applyFont="1" applyBorder="1" applyAlignment="1">
      <alignment horizontal="center" wrapText="1"/>
    </xf>
    <xf numFmtId="165" fontId="17" fillId="14" borderId="11" xfId="0" applyNumberFormat="1" applyFont="1" applyFill="1" applyBorder="1" applyAlignment="1">
      <alignment wrapText="1"/>
    </xf>
    <xf numFmtId="0" fontId="11" fillId="5" borderId="16" xfId="0" applyFont="1" applyFill="1" applyBorder="1" applyAlignment="1">
      <alignment horizontal="center" vertical="center"/>
    </xf>
    <xf numFmtId="165" fontId="17" fillId="5" borderId="5" xfId="0" applyNumberFormat="1" applyFont="1" applyFill="1" applyBorder="1"/>
    <xf numFmtId="165" fontId="17" fillId="5" borderId="5" xfId="0" applyNumberFormat="1" applyFont="1" applyFill="1" applyBorder="1" applyAlignment="1">
      <alignment wrapText="1"/>
    </xf>
    <xf numFmtId="165" fontId="3" fillId="5" borderId="5" xfId="0" applyNumberFormat="1" applyFont="1" applyFill="1" applyBorder="1" applyAlignment="1">
      <alignment horizontal="center" wrapText="1"/>
    </xf>
    <xf numFmtId="49" fontId="3" fillId="5" borderId="5" xfId="0" applyNumberFormat="1" applyFont="1" applyFill="1" applyBorder="1" applyAlignment="1">
      <alignment horizontal="center" wrapText="1"/>
    </xf>
    <xf numFmtId="165" fontId="3" fillId="5" borderId="11" xfId="0" applyNumberFormat="1" applyFont="1" applyFill="1" applyBorder="1"/>
    <xf numFmtId="49" fontId="3" fillId="5" borderId="11" xfId="0" applyNumberFormat="1" applyFont="1" applyFill="1" applyBorder="1"/>
    <xf numFmtId="0" fontId="11" fillId="0" borderId="5" xfId="0" applyFont="1" applyBorder="1" applyAlignment="1">
      <alignment horizontal="center" vertical="top"/>
    </xf>
    <xf numFmtId="165" fontId="3" fillId="0" borderId="5" xfId="0" applyNumberFormat="1" applyFont="1" applyBorder="1" applyAlignment="1">
      <alignment horizontal="center" vertical="top" wrapText="1"/>
    </xf>
    <xf numFmtId="0" fontId="23" fillId="14" borderId="5" xfId="0" applyFont="1" applyFill="1" applyBorder="1" applyAlignment="1">
      <alignment vertical="center"/>
    </xf>
    <xf numFmtId="165" fontId="17" fillId="14" borderId="11" xfId="0" applyNumberFormat="1" applyFont="1" applyFill="1" applyBorder="1"/>
    <xf numFmtId="0" fontId="23" fillId="14" borderId="18" xfId="0" applyFont="1" applyFill="1" applyBorder="1" applyAlignment="1">
      <alignment vertical="center"/>
    </xf>
    <xf numFmtId="165" fontId="17" fillId="14" borderId="5" xfId="0" applyNumberFormat="1" applyFont="1" applyFill="1" applyBorder="1"/>
    <xf numFmtId="0" fontId="11" fillId="5" borderId="5" xfId="0" applyFont="1" applyFill="1" applyBorder="1" applyAlignment="1">
      <alignment horizontal="center" vertical="center" wrapText="1"/>
    </xf>
    <xf numFmtId="0" fontId="11" fillId="5" borderId="16" xfId="0" applyFont="1" applyFill="1" applyBorder="1" applyAlignment="1">
      <alignment horizontal="center"/>
    </xf>
    <xf numFmtId="2" fontId="11" fillId="4" borderId="11" xfId="0" applyNumberFormat="1" applyFont="1" applyFill="1" applyBorder="1" applyAlignment="1">
      <alignment horizontal="center" vertical="top" wrapText="1"/>
    </xf>
    <xf numFmtId="0" fontId="11" fillId="5" borderId="5" xfId="0" applyFont="1" applyFill="1" applyBorder="1" applyAlignment="1">
      <alignment horizontal="center"/>
    </xf>
    <xf numFmtId="165" fontId="3" fillId="5" borderId="5" xfId="0" applyNumberFormat="1" applyFont="1" applyFill="1" applyBorder="1"/>
    <xf numFmtId="169" fontId="13" fillId="5" borderId="5" xfId="0" applyNumberFormat="1" applyFont="1" applyFill="1" applyBorder="1" applyAlignment="1">
      <alignment horizontal="center" vertical="top" wrapText="1"/>
    </xf>
    <xf numFmtId="165" fontId="3" fillId="4" borderId="11" xfId="0" applyNumberFormat="1" applyFont="1" applyFill="1" applyBorder="1" applyAlignment="1">
      <alignment vertical="top"/>
    </xf>
    <xf numFmtId="164" fontId="13" fillId="5" borderId="8" xfId="0" applyNumberFormat="1" applyFont="1" applyFill="1" applyBorder="1" applyAlignment="1">
      <alignment horizontal="center" vertical="top" wrapText="1"/>
    </xf>
    <xf numFmtId="165" fontId="3" fillId="0" borderId="5" xfId="0" applyNumberFormat="1" applyFont="1" applyBorder="1" applyAlignment="1">
      <alignment vertical="top"/>
    </xf>
    <xf numFmtId="0" fontId="16" fillId="14" borderId="8" xfId="0" applyFont="1" applyFill="1" applyBorder="1" applyAlignment="1">
      <alignment horizontal="center" vertical="top" wrapText="1"/>
    </xf>
    <xf numFmtId="0" fontId="23" fillId="14" borderId="11" xfId="0" applyFont="1" applyFill="1" applyBorder="1"/>
    <xf numFmtId="169" fontId="16" fillId="14" borderId="11" xfId="0" applyNumberFormat="1" applyFont="1" applyFill="1" applyBorder="1" applyAlignment="1">
      <alignment horizontal="center" vertical="top" wrapText="1"/>
    </xf>
    <xf numFmtId="0" fontId="16" fillId="12" borderId="11" xfId="0" applyFont="1" applyFill="1" applyBorder="1" applyAlignment="1">
      <alignment horizontal="center" vertical="top" wrapText="1"/>
    </xf>
    <xf numFmtId="164" fontId="16" fillId="14" borderId="11" xfId="0" applyNumberFormat="1" applyFont="1" applyFill="1" applyBorder="1" applyAlignment="1">
      <alignment horizontal="center" vertical="top" wrapText="1"/>
    </xf>
    <xf numFmtId="0" fontId="16" fillId="14" borderId="6" xfId="0" applyFont="1" applyFill="1" applyBorder="1" applyAlignment="1">
      <alignment horizontal="center" vertical="top" wrapText="1"/>
    </xf>
    <xf numFmtId="0" fontId="23" fillId="14" borderId="5" xfId="0" applyFont="1" applyFill="1" applyBorder="1"/>
    <xf numFmtId="164" fontId="13" fillId="12" borderId="5" xfId="0" applyNumberFormat="1" applyFont="1" applyFill="1" applyBorder="1" applyAlignment="1">
      <alignment horizontal="center" vertical="top" wrapText="1"/>
    </xf>
    <xf numFmtId="0" fontId="11" fillId="5" borderId="16" xfId="0" applyFont="1" applyFill="1" applyBorder="1" applyAlignment="1">
      <alignment horizontal="center" wrapText="1"/>
    </xf>
    <xf numFmtId="49" fontId="17" fillId="5" borderId="11" xfId="0" applyNumberFormat="1" applyFont="1" applyFill="1" applyBorder="1"/>
    <xf numFmtId="165" fontId="17" fillId="5" borderId="11" xfId="0" applyNumberFormat="1" applyFont="1" applyFill="1" applyBorder="1"/>
    <xf numFmtId="0" fontId="16" fillId="5" borderId="18" xfId="0" applyFont="1" applyFill="1" applyBorder="1" applyAlignment="1">
      <alignment horizontal="center" vertical="top" wrapText="1"/>
    </xf>
    <xf numFmtId="49" fontId="3" fillId="5" borderId="5" xfId="0" applyNumberFormat="1" applyFont="1" applyFill="1" applyBorder="1"/>
    <xf numFmtId="49" fontId="3" fillId="4" borderId="16" xfId="0" applyNumberFormat="1" applyFont="1" applyFill="1" applyBorder="1" applyAlignment="1">
      <alignment horizontal="center" vertical="top"/>
    </xf>
    <xf numFmtId="0" fontId="10" fillId="0" borderId="11" xfId="0" applyFont="1" applyBorder="1" applyAlignment="1">
      <alignment horizontal="justify" vertical="top" wrapText="1"/>
    </xf>
    <xf numFmtId="165" fontId="3" fillId="0" borderId="5" xfId="0" applyNumberFormat="1" applyFont="1" applyBorder="1"/>
    <xf numFmtId="0" fontId="11" fillId="4" borderId="16" xfId="0" applyFont="1" applyFill="1" applyBorder="1" applyAlignment="1">
      <alignment vertical="top"/>
    </xf>
    <xf numFmtId="165" fontId="3" fillId="4" borderId="16" xfId="0" applyNumberFormat="1" applyFont="1" applyFill="1" applyBorder="1" applyAlignment="1">
      <alignment horizontal="center" vertical="top" wrapText="1"/>
    </xf>
    <xf numFmtId="0" fontId="13" fillId="11" borderId="5" xfId="0" applyFont="1" applyFill="1" applyBorder="1" applyAlignment="1">
      <alignment vertical="top" wrapText="1"/>
    </xf>
    <xf numFmtId="164" fontId="13" fillId="13" borderId="5" xfId="0" applyNumberFormat="1" applyFont="1" applyFill="1" applyBorder="1" applyAlignment="1">
      <alignment horizontal="center" vertical="top" wrapText="1"/>
    </xf>
    <xf numFmtId="2" fontId="3" fillId="4" borderId="5" xfId="0" applyNumberFormat="1" applyFont="1" applyFill="1" applyBorder="1" applyAlignment="1">
      <alignment vertical="top"/>
    </xf>
    <xf numFmtId="2" fontId="11" fillId="4" borderId="5" xfId="0" applyNumberFormat="1" applyFont="1" applyFill="1" applyBorder="1" applyAlignment="1">
      <alignment vertical="top"/>
    </xf>
    <xf numFmtId="166" fontId="13" fillId="4" borderId="5" xfId="0" applyNumberFormat="1" applyFont="1" applyFill="1" applyBorder="1" applyAlignment="1">
      <alignment horizontal="center" vertical="top" wrapText="1"/>
    </xf>
    <xf numFmtId="165" fontId="3" fillId="4" borderId="16" xfId="0" applyNumberFormat="1" applyFont="1" applyFill="1" applyBorder="1" applyAlignment="1">
      <alignment vertical="top"/>
    </xf>
    <xf numFmtId="169" fontId="13" fillId="4" borderId="16" xfId="0" applyNumberFormat="1" applyFont="1" applyFill="1" applyBorder="1" applyAlignment="1">
      <alignment horizontal="center" vertical="top" wrapText="1"/>
    </xf>
    <xf numFmtId="164" fontId="13" fillId="4" borderId="19" xfId="0" applyNumberFormat="1" applyFont="1" applyFill="1" applyBorder="1" applyAlignment="1">
      <alignment horizontal="center" vertical="top" wrapText="1"/>
    </xf>
    <xf numFmtId="164" fontId="3" fillId="4" borderId="5" xfId="0" applyNumberFormat="1" applyFont="1" applyFill="1" applyBorder="1" applyAlignment="1">
      <alignment vertical="top"/>
    </xf>
    <xf numFmtId="165" fontId="3" fillId="4" borderId="16" xfId="0" applyNumberFormat="1" applyFont="1" applyFill="1" applyBorder="1" applyAlignment="1">
      <alignment horizontal="center" vertical="top"/>
    </xf>
    <xf numFmtId="0" fontId="13" fillId="4" borderId="19" xfId="0" applyFont="1" applyFill="1" applyBorder="1" applyAlignment="1">
      <alignment horizontal="center" vertical="top" wrapText="1"/>
    </xf>
    <xf numFmtId="171" fontId="16" fillId="14" borderId="5" xfId="0" applyNumberFormat="1" applyFont="1" applyFill="1" applyBorder="1" applyAlignment="1">
      <alignment horizontal="center" vertical="top" wrapText="1"/>
    </xf>
    <xf numFmtId="164" fontId="16" fillId="14" borderId="8" xfId="0" applyNumberFormat="1" applyFont="1" applyFill="1" applyBorder="1" applyAlignment="1">
      <alignment horizontal="center" vertical="top" wrapText="1"/>
    </xf>
    <xf numFmtId="2" fontId="11" fillId="4" borderId="18" xfId="0" applyNumberFormat="1" applyFont="1" applyFill="1" applyBorder="1" applyAlignment="1">
      <alignment horizontal="center" vertical="top" wrapText="1"/>
    </xf>
    <xf numFmtId="164" fontId="11" fillId="4" borderId="18" xfId="0" applyNumberFormat="1" applyFont="1" applyFill="1" applyBorder="1" applyAlignment="1">
      <alignment horizontal="center" vertical="top" wrapText="1"/>
    </xf>
    <xf numFmtId="0" fontId="11" fillId="4" borderId="16" xfId="0" applyFont="1" applyFill="1" applyBorder="1" applyAlignment="1">
      <alignment vertical="top" wrapText="1"/>
    </xf>
    <xf numFmtId="0" fontId="3" fillId="4" borderId="16" xfId="0" applyFont="1" applyFill="1" applyBorder="1" applyAlignment="1">
      <alignment vertical="top" wrapText="1"/>
    </xf>
    <xf numFmtId="171" fontId="16" fillId="5" borderId="5" xfId="0" applyNumberFormat="1" applyFont="1" applyFill="1" applyBorder="1" applyAlignment="1">
      <alignment horizontal="center" vertical="top" wrapText="1"/>
    </xf>
    <xf numFmtId="171" fontId="13" fillId="14" borderId="5" xfId="0" applyNumberFormat="1" applyFont="1" applyFill="1" applyBorder="1" applyAlignment="1">
      <alignment horizontal="center" vertical="top" wrapText="1"/>
    </xf>
    <xf numFmtId="171" fontId="16" fillId="5" borderId="11" xfId="0" applyNumberFormat="1" applyFont="1" applyFill="1" applyBorder="1" applyAlignment="1">
      <alignment horizontal="center" vertical="top" wrapText="1"/>
    </xf>
    <xf numFmtId="49" fontId="16" fillId="5" borderId="11" xfId="0" applyNumberFormat="1" applyFont="1" applyFill="1" applyBorder="1" applyAlignment="1">
      <alignment horizontal="center" vertical="top" wrapText="1"/>
    </xf>
    <xf numFmtId="171" fontId="13" fillId="5" borderId="11" xfId="0" applyNumberFormat="1" applyFont="1" applyFill="1" applyBorder="1" applyAlignment="1">
      <alignment horizontal="center" vertical="top" wrapText="1"/>
    </xf>
    <xf numFmtId="0" fontId="11" fillId="10" borderId="16" xfId="0" applyFont="1" applyFill="1" applyBorder="1" applyAlignment="1">
      <alignment vertical="center"/>
    </xf>
    <xf numFmtId="0" fontId="10" fillId="10" borderId="5" xfId="0" applyFont="1" applyFill="1" applyBorder="1" applyAlignment="1">
      <alignment wrapText="1"/>
    </xf>
    <xf numFmtId="0" fontId="16" fillId="10" borderId="5" xfId="0" applyFont="1" applyFill="1" applyBorder="1" applyAlignment="1">
      <alignment horizontal="center" vertical="top" wrapText="1"/>
    </xf>
    <xf numFmtId="171" fontId="16" fillId="10" borderId="16" xfId="0" applyNumberFormat="1" applyFont="1" applyFill="1" applyBorder="1" applyAlignment="1">
      <alignment horizontal="center" vertical="top" wrapText="1"/>
    </xf>
    <xf numFmtId="171" fontId="13" fillId="0" borderId="5" xfId="0" applyNumberFormat="1" applyFont="1" applyBorder="1" applyAlignment="1">
      <alignment horizontal="center" vertical="top" wrapText="1"/>
    </xf>
    <xf numFmtId="171" fontId="30" fillId="5" borderId="5" xfId="0" applyNumberFormat="1" applyFont="1" applyFill="1" applyBorder="1" applyAlignment="1">
      <alignment horizontal="center" vertical="top" wrapText="1"/>
    </xf>
    <xf numFmtId="171" fontId="28" fillId="4" borderId="5" xfId="0" applyNumberFormat="1" applyFont="1" applyFill="1" applyBorder="1" applyAlignment="1">
      <alignment horizontal="center" vertical="top" wrapText="1"/>
    </xf>
    <xf numFmtId="171" fontId="28" fillId="14" borderId="5" xfId="0" applyNumberFormat="1" applyFont="1" applyFill="1" applyBorder="1" applyAlignment="1">
      <alignment horizontal="center" vertical="top" wrapText="1"/>
    </xf>
    <xf numFmtId="171" fontId="13" fillId="4" borderId="11" xfId="0" applyNumberFormat="1" applyFont="1" applyFill="1" applyBorder="1" applyAlignment="1">
      <alignment horizontal="center" vertical="top" wrapText="1"/>
    </xf>
    <xf numFmtId="171" fontId="28" fillId="4" borderId="11" xfId="0" applyNumberFormat="1" applyFont="1" applyFill="1" applyBorder="1" applyAlignment="1">
      <alignment horizontal="center" vertical="top" wrapText="1"/>
    </xf>
    <xf numFmtId="171" fontId="28" fillId="5" borderId="5" xfId="0" applyNumberFormat="1" applyFont="1" applyFill="1" applyBorder="1" applyAlignment="1">
      <alignment horizontal="center" vertical="top" wrapText="1"/>
    </xf>
    <xf numFmtId="2" fontId="28" fillId="4" borderId="5" xfId="0" applyNumberFormat="1" applyFont="1" applyFill="1" applyBorder="1" applyAlignment="1">
      <alignment horizontal="center" vertical="top" wrapText="1"/>
    </xf>
    <xf numFmtId="171" fontId="13" fillId="4" borderId="11" xfId="0" applyNumberFormat="1" applyFont="1" applyFill="1" applyBorder="1" applyAlignment="1">
      <alignment horizontal="left" vertical="top" wrapText="1"/>
    </xf>
    <xf numFmtId="171" fontId="28" fillId="4" borderId="11" xfId="0" applyNumberFormat="1" applyFont="1" applyFill="1" applyBorder="1" applyAlignment="1">
      <alignment horizontal="left" vertical="top" wrapText="1"/>
    </xf>
    <xf numFmtId="0" fontId="10" fillId="4" borderId="6" xfId="0" applyFont="1" applyFill="1" applyBorder="1" applyAlignment="1">
      <alignment horizontal="left" vertical="top" wrapText="1"/>
    </xf>
    <xf numFmtId="171" fontId="16" fillId="10" borderId="5" xfId="0" applyNumberFormat="1" applyFont="1" applyFill="1" applyBorder="1" applyAlignment="1">
      <alignment horizontal="center" vertical="top" wrapText="1"/>
    </xf>
    <xf numFmtId="171" fontId="30" fillId="10" borderId="5" xfId="0" applyNumberFormat="1" applyFont="1" applyFill="1" applyBorder="1" applyAlignment="1">
      <alignment horizontal="center" vertical="top" wrapText="1"/>
    </xf>
    <xf numFmtId="164" fontId="16" fillId="10" borderId="5" xfId="0" applyNumberFormat="1" applyFont="1" applyFill="1" applyBorder="1" applyAlignment="1">
      <alignment horizontal="center" vertical="top" wrapText="1"/>
    </xf>
    <xf numFmtId="0" fontId="10" fillId="10" borderId="8" xfId="0" applyFont="1" applyFill="1" applyBorder="1" applyAlignment="1">
      <alignment horizontal="center" vertical="top" wrapText="1"/>
    </xf>
    <xf numFmtId="0" fontId="11" fillId="10" borderId="16" xfId="0" applyFont="1" applyFill="1" applyBorder="1"/>
    <xf numFmtId="170" fontId="13" fillId="4" borderId="5" xfId="0" applyNumberFormat="1" applyFont="1" applyFill="1" applyBorder="1" applyAlignment="1">
      <alignment horizontal="center" vertical="top" wrapText="1"/>
    </xf>
    <xf numFmtId="0" fontId="11" fillId="4" borderId="11" xfId="0" applyFont="1" applyFill="1" applyBorder="1" applyAlignment="1">
      <alignment wrapText="1"/>
    </xf>
    <xf numFmtId="0" fontId="10" fillId="0" borderId="5" xfId="0" applyFont="1" applyBorder="1" applyAlignment="1">
      <alignment horizontal="justify" vertical="top" wrapText="1"/>
    </xf>
    <xf numFmtId="172" fontId="16" fillId="5" borderId="5" xfId="0" applyNumberFormat="1" applyFont="1" applyFill="1" applyBorder="1" applyAlignment="1">
      <alignment horizontal="center" vertical="top" wrapText="1"/>
    </xf>
    <xf numFmtId="0" fontId="17" fillId="14" borderId="5" xfId="0" applyFont="1" applyFill="1" applyBorder="1" applyAlignment="1">
      <alignment vertical="center"/>
    </xf>
    <xf numFmtId="172" fontId="16" fillId="14" borderId="5" xfId="0" applyNumberFormat="1" applyFont="1" applyFill="1" applyBorder="1" applyAlignment="1">
      <alignment horizontal="center" vertical="top" wrapText="1"/>
    </xf>
    <xf numFmtId="0" fontId="11" fillId="14" borderId="16" xfId="0" applyFont="1" applyFill="1" applyBorder="1" applyAlignment="1">
      <alignment horizontal="center" vertical="center"/>
    </xf>
    <xf numFmtId="49" fontId="16" fillId="5" borderId="5" xfId="0" applyNumberFormat="1" applyFont="1" applyFill="1" applyBorder="1" applyAlignment="1">
      <alignment horizontal="center" vertical="top" wrapText="1"/>
    </xf>
    <xf numFmtId="170" fontId="10" fillId="4" borderId="8" xfId="0" applyNumberFormat="1" applyFont="1" applyFill="1" applyBorder="1" applyAlignment="1">
      <alignment horizontal="center" vertical="top" wrapText="1"/>
    </xf>
    <xf numFmtId="172" fontId="13" fillId="4" borderId="5" xfId="0" applyNumberFormat="1" applyFont="1" applyFill="1" applyBorder="1" applyAlignment="1">
      <alignment horizontal="center" vertical="top" wrapText="1"/>
    </xf>
    <xf numFmtId="0" fontId="11" fillId="4" borderId="5" xfId="0" applyFont="1" applyFill="1" applyBorder="1"/>
    <xf numFmtId="169" fontId="13" fillId="12" borderId="5" xfId="0" applyNumberFormat="1" applyFont="1" applyFill="1" applyBorder="1" applyAlignment="1">
      <alignment horizontal="center" vertical="top" wrapText="1"/>
    </xf>
    <xf numFmtId="169" fontId="16" fillId="12" borderId="5" xfId="0" applyNumberFormat="1" applyFont="1" applyFill="1" applyBorder="1" applyAlignment="1">
      <alignment horizontal="center" vertical="top" wrapText="1"/>
    </xf>
    <xf numFmtId="169" fontId="13" fillId="4" borderId="5" xfId="0" applyNumberFormat="1" applyFont="1" applyFill="1" applyBorder="1" applyAlignment="1">
      <alignment vertical="top" wrapText="1"/>
    </xf>
    <xf numFmtId="164" fontId="13" fillId="4" borderId="5" xfId="0" applyNumberFormat="1" applyFont="1" applyFill="1" applyBorder="1" applyAlignment="1">
      <alignment vertical="top" wrapText="1"/>
    </xf>
    <xf numFmtId="171" fontId="30" fillId="14" borderId="5" xfId="0" applyNumberFormat="1" applyFont="1" applyFill="1" applyBorder="1" applyAlignment="1">
      <alignment horizontal="center" vertical="top" wrapText="1"/>
    </xf>
    <xf numFmtId="0" fontId="11" fillId="5" borderId="11" xfId="0" applyFont="1" applyFill="1" applyBorder="1" applyAlignment="1">
      <alignment vertical="top" wrapText="1"/>
    </xf>
    <xf numFmtId="172" fontId="13" fillId="14" borderId="5" xfId="0" applyNumberFormat="1" applyFont="1" applyFill="1" applyBorder="1" applyAlignment="1">
      <alignment horizontal="center" vertical="top" wrapText="1"/>
    </xf>
    <xf numFmtId="172" fontId="13" fillId="5" borderId="11" xfId="0" applyNumberFormat="1" applyFont="1" applyFill="1" applyBorder="1" applyAlignment="1">
      <alignment horizontal="center" vertical="top" wrapText="1"/>
    </xf>
    <xf numFmtId="0" fontId="16" fillId="14" borderId="11" xfId="0" applyFont="1" applyFill="1" applyBorder="1" applyAlignment="1">
      <alignment horizontal="left" vertical="top" wrapText="1"/>
    </xf>
    <xf numFmtId="0" fontId="13" fillId="10" borderId="18" xfId="0" applyFont="1" applyFill="1" applyBorder="1" applyAlignment="1">
      <alignment vertical="top" wrapText="1"/>
    </xf>
    <xf numFmtId="0" fontId="13" fillId="10" borderId="11" xfId="0" applyFont="1" applyFill="1" applyBorder="1" applyAlignment="1">
      <alignment vertical="top" wrapText="1"/>
    </xf>
    <xf numFmtId="0" fontId="11" fillId="14" borderId="5" xfId="0" applyFont="1" applyFill="1" applyBorder="1" applyAlignment="1">
      <alignment vertical="top"/>
    </xf>
    <xf numFmtId="0" fontId="20" fillId="4" borderId="18" xfId="0" applyFont="1" applyFill="1" applyBorder="1" applyAlignment="1">
      <alignment horizontal="center" vertical="center"/>
    </xf>
    <xf numFmtId="0" fontId="13" fillId="12" borderId="11" xfId="0" applyFont="1" applyFill="1" applyBorder="1" applyAlignment="1">
      <alignment horizontal="left" vertical="top" wrapText="1"/>
    </xf>
    <xf numFmtId="0" fontId="13" fillId="12" borderId="11" xfId="0" applyFont="1" applyFill="1" applyBorder="1" applyAlignment="1">
      <alignment horizontal="center" vertical="top" wrapText="1"/>
    </xf>
    <xf numFmtId="0" fontId="13" fillId="12" borderId="16" xfId="0" applyFont="1" applyFill="1" applyBorder="1" applyAlignment="1">
      <alignment horizontal="center" vertical="top" wrapText="1"/>
    </xf>
    <xf numFmtId="0" fontId="13" fillId="12" borderId="18" xfId="0" applyFont="1" applyFill="1" applyBorder="1" applyAlignment="1">
      <alignment horizontal="center" vertical="top" wrapText="1"/>
    </xf>
    <xf numFmtId="164" fontId="13" fillId="14" borderId="5" xfId="0" applyNumberFormat="1" applyFont="1" applyFill="1" applyBorder="1" applyAlignment="1">
      <alignment horizontal="center" vertical="top" wrapText="1"/>
    </xf>
    <xf numFmtId="172" fontId="13" fillId="5" borderId="5" xfId="0" applyNumberFormat="1" applyFont="1" applyFill="1" applyBorder="1" applyAlignment="1">
      <alignment horizontal="center" vertical="top" wrapText="1"/>
    </xf>
    <xf numFmtId="164" fontId="10" fillId="4" borderId="19" xfId="0" applyNumberFormat="1" applyFont="1" applyFill="1" applyBorder="1" applyAlignment="1">
      <alignment horizontal="center" vertical="top" wrapText="1"/>
    </xf>
    <xf numFmtId="164" fontId="10" fillId="14" borderId="5" xfId="0" applyNumberFormat="1" applyFont="1" applyFill="1" applyBorder="1" applyAlignment="1">
      <alignment horizontal="center" vertical="top" wrapText="1"/>
    </xf>
    <xf numFmtId="164" fontId="10" fillId="4" borderId="6" xfId="0" applyNumberFormat="1" applyFont="1" applyFill="1" applyBorder="1" applyAlignment="1">
      <alignment horizontal="center" vertical="top" wrapText="1"/>
    </xf>
    <xf numFmtId="0" fontId="13" fillId="13" borderId="8" xfId="0" applyFont="1" applyFill="1" applyBorder="1" applyAlignment="1">
      <alignment horizontal="center" vertical="top" wrapText="1"/>
    </xf>
    <xf numFmtId="165" fontId="13" fillId="13" borderId="8" xfId="0" applyNumberFormat="1" applyFont="1" applyFill="1" applyBorder="1" applyAlignment="1">
      <alignment horizontal="center" vertical="top" wrapText="1"/>
    </xf>
    <xf numFmtId="0" fontId="28" fillId="4" borderId="5" xfId="0" applyFont="1" applyFill="1" applyBorder="1" applyAlignment="1">
      <alignment horizontal="center" vertical="top" wrapText="1"/>
    </xf>
    <xf numFmtId="0" fontId="30" fillId="14" borderId="5" xfId="0" applyFont="1" applyFill="1" applyBorder="1" applyAlignment="1">
      <alignment horizontal="center" vertical="top" wrapText="1"/>
    </xf>
    <xf numFmtId="0" fontId="30" fillId="12" borderId="5" xfId="0" applyFont="1" applyFill="1" applyBorder="1" applyAlignment="1">
      <alignment horizontal="center" vertical="top" wrapText="1"/>
    </xf>
    <xf numFmtId="0" fontId="10" fillId="12" borderId="8" xfId="0" applyFont="1" applyFill="1" applyBorder="1" applyAlignment="1">
      <alignment horizontal="center" vertical="top" wrapText="1"/>
    </xf>
    <xf numFmtId="0" fontId="11" fillId="12" borderId="11" xfId="0" applyFont="1" applyFill="1" applyBorder="1" applyAlignment="1">
      <alignment horizontal="center" vertical="top"/>
    </xf>
    <xf numFmtId="0" fontId="28" fillId="4" borderId="11" xfId="0" applyFont="1" applyFill="1" applyBorder="1" applyAlignment="1">
      <alignment horizontal="center" vertical="top" wrapText="1"/>
    </xf>
    <xf numFmtId="0" fontId="11" fillId="14" borderId="16" xfId="0" applyFont="1" applyFill="1" applyBorder="1" applyAlignment="1">
      <alignment horizontal="center"/>
    </xf>
    <xf numFmtId="0" fontId="11" fillId="14" borderId="16" xfId="0" applyFont="1" applyFill="1" applyBorder="1"/>
    <xf numFmtId="0" fontId="11" fillId="14" borderId="5" xfId="0" applyFont="1" applyFill="1" applyBorder="1" applyAlignment="1">
      <alignment horizontal="left" vertical="top"/>
    </xf>
    <xf numFmtId="0" fontId="20" fillId="4" borderId="18" xfId="0" applyFont="1" applyFill="1" applyBorder="1" applyAlignment="1">
      <alignment horizontal="center" wrapText="1"/>
    </xf>
    <xf numFmtId="0" fontId="20" fillId="4" borderId="11" xfId="0" applyFont="1" applyFill="1" applyBorder="1" applyAlignment="1">
      <alignment horizontal="center" vertical="center" wrapText="1"/>
    </xf>
    <xf numFmtId="0" fontId="20" fillId="12" borderId="11" xfId="0" applyFont="1" applyFill="1" applyBorder="1" applyAlignment="1">
      <alignment wrapText="1"/>
    </xf>
    <xf numFmtId="0" fontId="20" fillId="12" borderId="11" xfId="0" applyFont="1" applyFill="1" applyBorder="1" applyAlignment="1">
      <alignment horizontal="left" wrapText="1"/>
    </xf>
    <xf numFmtId="0" fontId="13" fillId="6" borderId="5" xfId="0" applyFont="1" applyFill="1" applyBorder="1" applyAlignment="1">
      <alignment vertical="center"/>
    </xf>
    <xf numFmtId="0" fontId="10" fillId="6" borderId="5" xfId="0" applyFont="1" applyFill="1" applyBorder="1" applyAlignment="1">
      <alignment vertical="top" wrapText="1"/>
    </xf>
    <xf numFmtId="164" fontId="10" fillId="6" borderId="5" xfId="0" applyNumberFormat="1" applyFont="1" applyFill="1" applyBorder="1" applyAlignment="1">
      <alignment vertical="top" wrapText="1"/>
    </xf>
    <xf numFmtId="0" fontId="16" fillId="6" borderId="5" xfId="0" applyFont="1" applyFill="1" applyBorder="1" applyAlignment="1">
      <alignment horizontal="left" vertical="top" wrapText="1"/>
    </xf>
    <xf numFmtId="0" fontId="13" fillId="8" borderId="5" xfId="0" applyFont="1" applyFill="1" applyBorder="1" applyAlignment="1">
      <alignment vertical="top" wrapText="1"/>
    </xf>
    <xf numFmtId="0" fontId="16" fillId="9" borderId="16" xfId="0" applyFont="1" applyFill="1" applyBorder="1" applyAlignment="1">
      <alignment vertical="top" wrapText="1"/>
    </xf>
    <xf numFmtId="0" fontId="16" fillId="9" borderId="16" xfId="0" applyFont="1" applyFill="1" applyBorder="1" applyAlignment="1">
      <alignment horizontal="center" vertical="top" wrapText="1"/>
    </xf>
    <xf numFmtId="0" fontId="14" fillId="0" borderId="5" xfId="0" applyFont="1" applyBorder="1" applyAlignment="1">
      <alignment wrapText="1"/>
    </xf>
    <xf numFmtId="0" fontId="11" fillId="9" borderId="5" xfId="0" applyFont="1" applyFill="1" applyBorder="1" applyAlignment="1">
      <alignment vertical="center"/>
    </xf>
    <xf numFmtId="0" fontId="13" fillId="9" borderId="5" xfId="0" applyFont="1" applyFill="1" applyBorder="1" applyAlignment="1">
      <alignment horizontal="center" vertical="top" wrapText="1"/>
    </xf>
    <xf numFmtId="164" fontId="13" fillId="9" borderId="5" xfId="0" applyNumberFormat="1" applyFont="1" applyFill="1" applyBorder="1" applyAlignment="1">
      <alignment horizontal="center" vertical="top" wrapText="1"/>
    </xf>
    <xf numFmtId="0" fontId="15" fillId="9" borderId="5" xfId="0" applyFont="1" applyFill="1" applyBorder="1" applyAlignment="1">
      <alignment vertical="center"/>
    </xf>
    <xf numFmtId="0" fontId="16" fillId="9" borderId="11" xfId="0" applyFont="1" applyFill="1" applyBorder="1" applyAlignment="1">
      <alignment vertical="top" wrapText="1"/>
    </xf>
    <xf numFmtId="0" fontId="16" fillId="9" borderId="5" xfId="0" applyFont="1" applyFill="1" applyBorder="1" applyAlignment="1">
      <alignment vertical="top" wrapText="1"/>
    </xf>
    <xf numFmtId="0" fontId="21" fillId="5" borderId="5" xfId="0" applyFont="1" applyFill="1" applyBorder="1" applyAlignment="1">
      <alignment vertical="top" wrapText="1"/>
    </xf>
    <xf numFmtId="0" fontId="21" fillId="12" borderId="5" xfId="0" applyFont="1" applyFill="1" applyBorder="1" applyAlignment="1">
      <alignment vertical="top" wrapText="1"/>
    </xf>
    <xf numFmtId="0" fontId="10" fillId="5" borderId="5" xfId="0" applyFont="1" applyFill="1" applyBorder="1" applyAlignment="1">
      <alignment vertical="top" wrapText="1"/>
    </xf>
    <xf numFmtId="0" fontId="10" fillId="4" borderId="11" xfId="0" applyFont="1" applyFill="1" applyBorder="1" applyAlignment="1">
      <alignment vertical="top" wrapText="1"/>
    </xf>
    <xf numFmtId="0" fontId="10" fillId="4" borderId="6" xfId="0" applyFont="1" applyFill="1" applyBorder="1" applyAlignment="1">
      <alignment vertical="top" wrapText="1"/>
    </xf>
    <xf numFmtId="0" fontId="10" fillId="4" borderId="5" xfId="0" applyFont="1" applyFill="1" applyBorder="1" applyAlignment="1">
      <alignment vertical="top" wrapText="1"/>
    </xf>
    <xf numFmtId="0" fontId="13" fillId="6" borderId="5" xfId="0" applyFont="1" applyFill="1" applyBorder="1"/>
    <xf numFmtId="164" fontId="10" fillId="6" borderId="8" xfId="0" applyNumberFormat="1" applyFont="1" applyFill="1" applyBorder="1" applyAlignment="1">
      <alignment vertical="top" wrapText="1"/>
    </xf>
    <xf numFmtId="49" fontId="13" fillId="4" borderId="19" xfId="0" applyNumberFormat="1" applyFont="1" applyFill="1" applyBorder="1" applyAlignment="1">
      <alignment horizontal="center" vertical="top" wrapText="1"/>
    </xf>
    <xf numFmtId="165" fontId="16" fillId="9" borderId="16" xfId="0" applyNumberFormat="1" applyFont="1" applyFill="1" applyBorder="1" applyAlignment="1">
      <alignment horizontal="center" vertical="top" wrapText="1"/>
    </xf>
    <xf numFmtId="164" fontId="16" fillId="9" borderId="16" xfId="0" applyNumberFormat="1" applyFont="1" applyFill="1" applyBorder="1" applyAlignment="1">
      <alignment horizontal="center" vertical="top" wrapText="1"/>
    </xf>
    <xf numFmtId="165" fontId="16" fillId="16" borderId="16" xfId="0" applyNumberFormat="1" applyFont="1" applyFill="1" applyBorder="1" applyAlignment="1">
      <alignment horizontal="center" vertical="top" wrapText="1"/>
    </xf>
    <xf numFmtId="0" fontId="23" fillId="9" borderId="16" xfId="0" applyFont="1" applyFill="1" applyBorder="1"/>
    <xf numFmtId="49" fontId="13" fillId="9" borderId="5" xfId="0" applyNumberFormat="1" applyFont="1" applyFill="1" applyBorder="1" applyAlignment="1">
      <alignment horizontal="center" vertical="top" wrapText="1"/>
    </xf>
    <xf numFmtId="164" fontId="16" fillId="9" borderId="5" xfId="0" applyNumberFormat="1" applyFont="1" applyFill="1" applyBorder="1" applyAlignment="1">
      <alignment horizontal="center" vertical="top" wrapText="1"/>
    </xf>
    <xf numFmtId="49" fontId="13" fillId="16" borderId="5" xfId="0" applyNumberFormat="1" applyFont="1" applyFill="1" applyBorder="1" applyAlignment="1">
      <alignment horizontal="center" vertical="top" wrapText="1"/>
    </xf>
    <xf numFmtId="0" fontId="11" fillId="9" borderId="5" xfId="0" applyFont="1" applyFill="1" applyBorder="1"/>
    <xf numFmtId="164" fontId="11" fillId="0" borderId="5" xfId="0" applyNumberFormat="1" applyFont="1" applyBorder="1"/>
    <xf numFmtId="1" fontId="11" fillId="0" borderId="5" xfId="0" applyNumberFormat="1" applyFont="1" applyBorder="1"/>
    <xf numFmtId="164" fontId="11" fillId="0" borderId="5" xfId="0" applyNumberFormat="1" applyFont="1" applyBorder="1" applyAlignment="1">
      <alignment horizontal="center"/>
    </xf>
    <xf numFmtId="164" fontId="14" fillId="4" borderId="5" xfId="0" applyNumberFormat="1" applyFont="1" applyFill="1" applyBorder="1" applyAlignment="1">
      <alignment horizontal="center" vertical="top" wrapText="1"/>
    </xf>
    <xf numFmtId="164" fontId="16" fillId="16" borderId="5" xfId="0" applyNumberFormat="1" applyFont="1" applyFill="1" applyBorder="1" applyAlignment="1">
      <alignment horizontal="center" vertical="top" wrapText="1"/>
    </xf>
    <xf numFmtId="0" fontId="15" fillId="9" borderId="5" xfId="0" applyFont="1" applyFill="1" applyBorder="1" applyAlignment="1">
      <alignment wrapText="1"/>
    </xf>
    <xf numFmtId="0" fontId="16" fillId="9" borderId="5" xfId="0" applyFont="1" applyFill="1" applyBorder="1" applyAlignment="1">
      <alignment horizontal="center" vertical="top" wrapText="1"/>
    </xf>
    <xf numFmtId="0" fontId="16" fillId="16" borderId="5" xfId="0" applyFont="1" applyFill="1" applyBorder="1" applyAlignment="1">
      <alignment horizontal="center" vertical="top" wrapText="1"/>
    </xf>
    <xf numFmtId="0" fontId="13" fillId="6" borderId="5" xfId="0" applyFont="1" applyFill="1" applyBorder="1" applyAlignment="1">
      <alignment wrapText="1"/>
    </xf>
    <xf numFmtId="0" fontId="3" fillId="4" borderId="5" xfId="0" applyFont="1" applyFill="1" applyBorder="1" applyAlignment="1">
      <alignment horizontal="left" vertical="top"/>
    </xf>
    <xf numFmtId="0" fontId="11" fillId="2" borderId="5" xfId="0" applyFont="1" applyFill="1" applyBorder="1" applyAlignment="1">
      <alignment vertical="center"/>
    </xf>
    <xf numFmtId="0" fontId="10" fillId="2" borderId="5" xfId="0" applyFont="1" applyFill="1" applyBorder="1" applyAlignment="1">
      <alignment vertical="top" wrapText="1"/>
    </xf>
    <xf numFmtId="0" fontId="11" fillId="17" borderId="5" xfId="0" applyFont="1" applyFill="1" applyBorder="1" applyAlignment="1">
      <alignment vertical="center"/>
    </xf>
    <xf numFmtId="0" fontId="13" fillId="17" borderId="5" xfId="0" applyFont="1" applyFill="1" applyBorder="1" applyAlignment="1">
      <alignment horizontal="justify" vertical="top" wrapText="1"/>
    </xf>
    <xf numFmtId="0" fontId="13" fillId="17" borderId="5" xfId="0" applyFont="1" applyFill="1" applyBorder="1" applyAlignment="1">
      <alignment horizontal="center" vertical="top" wrapText="1"/>
    </xf>
    <xf numFmtId="168" fontId="13" fillId="17" borderId="5" xfId="0" applyNumberFormat="1" applyFont="1" applyFill="1" applyBorder="1" applyAlignment="1">
      <alignment horizontal="center" vertical="top" wrapText="1"/>
    </xf>
    <xf numFmtId="164" fontId="13" fillId="17" borderId="5" xfId="0" applyNumberFormat="1" applyFont="1" applyFill="1" applyBorder="1" applyAlignment="1">
      <alignment horizontal="center" vertical="top" wrapText="1"/>
    </xf>
    <xf numFmtId="0" fontId="11" fillId="12" borderId="5" xfId="0" applyFont="1" applyFill="1" applyBorder="1" applyAlignment="1">
      <alignment vertical="center"/>
    </xf>
    <xf numFmtId="0" fontId="13" fillId="12" borderId="5" xfId="0" applyFont="1" applyFill="1" applyBorder="1" applyAlignment="1">
      <alignment horizontal="justify" vertical="top" wrapText="1"/>
    </xf>
    <xf numFmtId="164" fontId="13" fillId="11" borderId="5" xfId="0" applyNumberFormat="1" applyFont="1" applyFill="1" applyBorder="1" applyAlignment="1">
      <alignment horizontal="center" vertical="top" wrapText="1"/>
    </xf>
    <xf numFmtId="0" fontId="13" fillId="17" borderId="16" xfId="0" applyFont="1" applyFill="1" applyBorder="1" applyAlignment="1">
      <alignment vertical="top" wrapText="1"/>
    </xf>
    <xf numFmtId="0" fontId="13" fillId="17" borderId="16" xfId="0" applyFont="1" applyFill="1" applyBorder="1" applyAlignment="1">
      <alignment horizontal="center" vertical="top" wrapText="1"/>
    </xf>
    <xf numFmtId="1" fontId="13" fillId="17" borderId="16" xfId="0" applyNumberFormat="1" applyFont="1" applyFill="1" applyBorder="1" applyAlignment="1">
      <alignment horizontal="center" vertical="top" wrapText="1"/>
    </xf>
    <xf numFmtId="0" fontId="13" fillId="12" borderId="16" xfId="0" applyFont="1" applyFill="1" applyBorder="1" applyAlignment="1">
      <alignment vertical="top" wrapText="1"/>
    </xf>
    <xf numFmtId="1" fontId="13" fillId="12" borderId="16" xfId="0" applyNumberFormat="1" applyFont="1" applyFill="1" applyBorder="1" applyAlignment="1">
      <alignment horizontal="center" vertical="top" wrapText="1"/>
    </xf>
    <xf numFmtId="0" fontId="13" fillId="0" borderId="5" xfId="2" applyFont="1" applyBorder="1" applyAlignment="1">
      <alignment horizontal="left" vertical="center" wrapText="1"/>
    </xf>
    <xf numFmtId="1" fontId="13" fillId="0" borderId="16" xfId="0" applyNumberFormat="1" applyFont="1" applyBorder="1" applyAlignment="1">
      <alignment horizontal="center" vertical="top" wrapText="1"/>
    </xf>
    <xf numFmtId="0" fontId="13" fillId="0" borderId="5" xfId="0" applyFont="1" applyBorder="1" applyAlignment="1">
      <alignment horizontal="center" vertical="center" wrapText="1"/>
    </xf>
    <xf numFmtId="0" fontId="10" fillId="13" borderId="5" xfId="0" applyFont="1" applyFill="1" applyBorder="1" applyAlignment="1">
      <alignment horizontal="left" vertical="top" wrapText="1"/>
    </xf>
    <xf numFmtId="0" fontId="4" fillId="0" borderId="5" xfId="0" applyFont="1" applyBorder="1" applyAlignment="1">
      <alignment vertical="top" wrapText="1"/>
    </xf>
    <xf numFmtId="0" fontId="11" fillId="0" borderId="5" xfId="0" applyFont="1" applyBorder="1" applyAlignment="1">
      <alignment horizontal="center" vertical="top" wrapText="1"/>
    </xf>
    <xf numFmtId="0" fontId="11" fillId="0" borderId="0" xfId="0" applyFont="1" applyAlignment="1">
      <alignment vertical="center"/>
    </xf>
    <xf numFmtId="0" fontId="10" fillId="2" borderId="8" xfId="0" applyFont="1" applyFill="1" applyBorder="1" applyAlignment="1">
      <alignment vertical="top" wrapText="1"/>
    </xf>
    <xf numFmtId="0" fontId="11" fillId="2" borderId="5" xfId="0" applyFont="1" applyFill="1" applyBorder="1"/>
    <xf numFmtId="0" fontId="10" fillId="0" borderId="8" xfId="0" applyFont="1" applyBorder="1" applyAlignment="1">
      <alignment horizontal="left" vertical="top" wrapText="1"/>
    </xf>
    <xf numFmtId="49" fontId="13" fillId="13" borderId="5" xfId="0" applyNumberFormat="1" applyFont="1" applyFill="1" applyBorder="1" applyAlignment="1">
      <alignment horizontal="center" vertical="top" wrapText="1"/>
    </xf>
    <xf numFmtId="49" fontId="13" fillId="13" borderId="8" xfId="0" applyNumberFormat="1" applyFont="1" applyFill="1" applyBorder="1" applyAlignment="1">
      <alignment horizontal="center" vertical="top" wrapText="1"/>
    </xf>
    <xf numFmtId="49" fontId="13" fillId="17" borderId="5" xfId="0" applyNumberFormat="1" applyFont="1" applyFill="1" applyBorder="1" applyAlignment="1">
      <alignment horizontal="center" vertical="top" wrapText="1"/>
    </xf>
    <xf numFmtId="49" fontId="13" fillId="17" borderId="8" xfId="0" applyNumberFormat="1" applyFont="1" applyFill="1" applyBorder="1" applyAlignment="1">
      <alignment horizontal="center" vertical="top" wrapText="1"/>
    </xf>
    <xf numFmtId="0" fontId="11" fillId="17" borderId="5" xfId="0" applyFont="1" applyFill="1" applyBorder="1"/>
    <xf numFmtId="49" fontId="13" fillId="12" borderId="5" xfId="0" applyNumberFormat="1" applyFont="1" applyFill="1" applyBorder="1" applyAlignment="1">
      <alignment horizontal="center" vertical="top" wrapText="1"/>
    </xf>
    <xf numFmtId="49" fontId="13" fillId="12" borderId="8" xfId="0" applyNumberFormat="1" applyFont="1" applyFill="1" applyBorder="1" applyAlignment="1">
      <alignment horizontal="center" vertical="top" wrapText="1"/>
    </xf>
    <xf numFmtId="170" fontId="13" fillId="17" borderId="5" xfId="0" applyNumberFormat="1" applyFont="1" applyFill="1" applyBorder="1" applyAlignment="1">
      <alignment horizontal="center" vertical="center" wrapText="1"/>
    </xf>
    <xf numFmtId="0" fontId="11" fillId="17" borderId="16" xfId="0" applyFont="1" applyFill="1" applyBorder="1"/>
    <xf numFmtId="170" fontId="13" fillId="12" borderId="5" xfId="0" applyNumberFormat="1" applyFont="1" applyFill="1" applyBorder="1" applyAlignment="1">
      <alignment horizontal="center" vertical="center" wrapText="1"/>
    </xf>
    <xf numFmtId="170" fontId="13" fillId="11" borderId="5" xfId="0" applyNumberFormat="1" applyFont="1" applyFill="1" applyBorder="1" applyAlignment="1">
      <alignment horizontal="center" vertical="center" wrapText="1"/>
    </xf>
    <xf numFmtId="1" fontId="13" fillId="12" borderId="19" xfId="0" applyNumberFormat="1" applyFont="1" applyFill="1" applyBorder="1" applyAlignment="1">
      <alignment horizontal="center" vertical="top" wrapText="1"/>
    </xf>
    <xf numFmtId="0" fontId="11" fillId="12" borderId="16" xfId="0" applyFont="1" applyFill="1" applyBorder="1"/>
    <xf numFmtId="1" fontId="13" fillId="0" borderId="19" xfId="0" applyNumberFormat="1" applyFont="1" applyBorder="1" applyAlignment="1">
      <alignment horizontal="center" vertical="top" wrapText="1"/>
    </xf>
    <xf numFmtId="0" fontId="11" fillId="0" borderId="16" xfId="0" applyFont="1" applyBorder="1"/>
    <xf numFmtId="164" fontId="13" fillId="0" borderId="5" xfId="0" applyNumberFormat="1" applyFont="1" applyBorder="1" applyAlignment="1">
      <alignment horizontal="center" vertical="center" wrapText="1"/>
    </xf>
    <xf numFmtId="165" fontId="13" fillId="13" borderId="5" xfId="0" applyNumberFormat="1" applyFont="1" applyFill="1" applyBorder="1" applyAlignment="1">
      <alignment horizontal="center" vertical="center" wrapText="1"/>
    </xf>
    <xf numFmtId="165" fontId="13" fillId="0" borderId="5" xfId="0" applyNumberFormat="1" applyFont="1" applyBorder="1" applyAlignment="1">
      <alignment horizontal="center" vertical="center" wrapText="1"/>
    </xf>
    <xf numFmtId="0" fontId="10" fillId="2" borderId="5" xfId="0" applyFont="1" applyFill="1" applyBorder="1" applyAlignment="1">
      <alignment horizontal="center" vertical="top" wrapText="1"/>
    </xf>
    <xf numFmtId="0" fontId="10" fillId="17" borderId="5" xfId="0" applyFont="1" applyFill="1" applyBorder="1" applyAlignment="1">
      <alignment horizontal="center" vertical="top" wrapText="1"/>
    </xf>
    <xf numFmtId="0" fontId="11" fillId="17" borderId="5" xfId="0" applyFont="1" applyFill="1" applyBorder="1" applyAlignment="1">
      <alignment wrapText="1"/>
    </xf>
    <xf numFmtId="164" fontId="13" fillId="4" borderId="5" xfId="0" quotePrefix="1" applyNumberFormat="1" applyFont="1" applyFill="1" applyBorder="1" applyAlignment="1">
      <alignment horizontal="center" vertical="top" wrapText="1"/>
    </xf>
    <xf numFmtId="0" fontId="14" fillId="7" borderId="5" xfId="0" applyFont="1" applyFill="1" applyBorder="1" applyAlignment="1">
      <alignment horizontal="center" vertical="top" wrapText="1"/>
    </xf>
    <xf numFmtId="165" fontId="14" fillId="7" borderId="5" xfId="0" applyNumberFormat="1" applyFont="1" applyFill="1" applyBorder="1" applyAlignment="1">
      <alignment horizontal="center" vertical="top" wrapText="1"/>
    </xf>
    <xf numFmtId="165" fontId="14" fillId="7" borderId="8" xfId="0" applyNumberFormat="1" applyFont="1" applyFill="1" applyBorder="1" applyAlignment="1">
      <alignment horizontal="center" vertical="top" wrapText="1"/>
    </xf>
    <xf numFmtId="0" fontId="11" fillId="7" borderId="5" xfId="0" applyFont="1" applyFill="1" applyBorder="1" applyAlignment="1">
      <alignment vertical="top"/>
    </xf>
    <xf numFmtId="0" fontId="0" fillId="10" borderId="0" xfId="0" applyFill="1"/>
    <xf numFmtId="0" fontId="11" fillId="10" borderId="5" xfId="0" applyFont="1" applyFill="1" applyBorder="1" applyAlignment="1">
      <alignment vertical="center"/>
    </xf>
    <xf numFmtId="0" fontId="16" fillId="10" borderId="5" xfId="0" applyFont="1" applyFill="1" applyBorder="1" applyAlignment="1">
      <alignment horizontal="justify" vertical="top" wrapText="1"/>
    </xf>
    <xf numFmtId="0" fontId="11" fillId="10" borderId="5" xfId="0" applyFont="1" applyFill="1" applyBorder="1"/>
    <xf numFmtId="0" fontId="11" fillId="10" borderId="5" xfId="0" applyFont="1" applyFill="1" applyBorder="1" applyAlignment="1">
      <alignment wrapText="1"/>
    </xf>
    <xf numFmtId="0" fontId="16" fillId="6" borderId="5" xfId="0" applyFont="1" applyFill="1" applyBorder="1" applyAlignment="1">
      <alignment vertical="top" wrapText="1"/>
    </xf>
    <xf numFmtId="0" fontId="3" fillId="8" borderId="5" xfId="0" applyFont="1" applyFill="1" applyBorder="1" applyAlignment="1">
      <alignment horizontal="center" vertical="top"/>
    </xf>
    <xf numFmtId="0" fontId="3" fillId="4" borderId="16" xfId="0" applyFont="1" applyFill="1" applyBorder="1" applyAlignment="1">
      <alignment horizontal="left" vertical="top" wrapText="1"/>
    </xf>
    <xf numFmtId="0" fontId="11" fillId="4" borderId="18" xfId="0" applyFont="1" applyFill="1" applyBorder="1" applyAlignment="1">
      <alignment horizontal="left" vertical="top" wrapText="1"/>
    </xf>
    <xf numFmtId="0" fontId="11" fillId="4" borderId="11" xfId="0" applyFont="1" applyFill="1" applyBorder="1" applyAlignment="1">
      <alignment horizontal="left" vertical="top" wrapText="1"/>
    </xf>
    <xf numFmtId="0" fontId="13" fillId="4" borderId="16" xfId="0" applyFont="1" applyFill="1" applyBorder="1" applyAlignment="1">
      <alignment horizontal="left" wrapText="1"/>
    </xf>
    <xf numFmtId="0" fontId="20" fillId="4" borderId="11" xfId="0" applyFont="1" applyFill="1" applyBorder="1" applyAlignment="1">
      <alignment horizontal="left" wrapText="1"/>
    </xf>
    <xf numFmtId="0" fontId="11" fillId="0" borderId="16" xfId="0" applyFont="1" applyBorder="1" applyAlignment="1">
      <alignment horizontal="center"/>
    </xf>
    <xf numFmtId="0" fontId="11" fillId="0" borderId="11" xfId="0" applyFont="1" applyBorder="1" applyAlignment="1">
      <alignment horizontal="center"/>
    </xf>
    <xf numFmtId="0" fontId="0" fillId="0" borderId="0" xfId="0" applyAlignment="1">
      <alignment horizontal="center" wrapText="1"/>
    </xf>
    <xf numFmtId="0" fontId="0" fillId="0" borderId="0" xfId="0" applyAlignment="1">
      <alignment wrapText="1"/>
    </xf>
    <xf numFmtId="2" fontId="3" fillId="4" borderId="16" xfId="0" applyNumberFormat="1" applyFont="1" applyFill="1" applyBorder="1" applyAlignment="1">
      <alignment horizontal="left" vertical="top" wrapText="1"/>
    </xf>
    <xf numFmtId="2" fontId="3" fillId="4" borderId="11" xfId="0" applyNumberFormat="1"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16" xfId="0" applyFont="1" applyFill="1" applyBorder="1" applyAlignment="1">
      <alignment horizontal="center" wrapText="1"/>
    </xf>
    <xf numFmtId="0" fontId="11" fillId="4" borderId="11" xfId="0" applyFont="1" applyFill="1" applyBorder="1" applyAlignment="1">
      <alignment wrapText="1"/>
    </xf>
    <xf numFmtId="0" fontId="3" fillId="4" borderId="18" xfId="0" applyFont="1" applyFill="1" applyBorder="1" applyAlignment="1">
      <alignment horizontal="center" vertical="top" wrapText="1"/>
    </xf>
    <xf numFmtId="0" fontId="11" fillId="4" borderId="11" xfId="0" applyFont="1" applyFill="1" applyBorder="1" applyAlignment="1">
      <alignment horizontal="center" vertical="top" wrapText="1"/>
    </xf>
    <xf numFmtId="0" fontId="3" fillId="4" borderId="18" xfId="0" applyFont="1" applyFill="1" applyBorder="1" applyAlignment="1">
      <alignment horizontal="left" vertical="top" wrapText="1"/>
    </xf>
    <xf numFmtId="0" fontId="3" fillId="4" borderId="16" xfId="0" applyFont="1" applyFill="1" applyBorder="1" applyAlignment="1">
      <alignment horizontal="left" wrapText="1"/>
    </xf>
    <xf numFmtId="0" fontId="11" fillId="4" borderId="11" xfId="0" applyFont="1" applyFill="1" applyBorder="1" applyAlignment="1">
      <alignment horizontal="left" wrapText="1"/>
    </xf>
    <xf numFmtId="2" fontId="11" fillId="4" borderId="11" xfId="0" applyNumberFormat="1" applyFont="1" applyFill="1" applyBorder="1" applyAlignment="1">
      <alignment horizontal="left" vertical="top" wrapText="1"/>
    </xf>
    <xf numFmtId="164" fontId="3" fillId="4" borderId="16" xfId="0" applyNumberFormat="1" applyFont="1" applyFill="1" applyBorder="1" applyAlignment="1">
      <alignment horizontal="left" vertical="top" wrapText="1"/>
    </xf>
    <xf numFmtId="164" fontId="11" fillId="4" borderId="11" xfId="0" applyNumberFormat="1" applyFont="1" applyFill="1" applyBorder="1" applyAlignment="1">
      <alignment horizontal="left" vertical="top" wrapText="1"/>
    </xf>
    <xf numFmtId="0" fontId="3" fillId="4" borderId="16" xfId="0" applyFont="1" applyFill="1" applyBorder="1" applyAlignment="1">
      <alignment horizontal="center" vertical="top" wrapText="1"/>
    </xf>
    <xf numFmtId="0" fontId="11" fillId="4" borderId="11" xfId="0" applyFont="1" applyFill="1" applyBorder="1" applyAlignment="1">
      <alignment horizontal="left" vertical="top"/>
    </xf>
    <xf numFmtId="0" fontId="13" fillId="4" borderId="16" xfId="0" applyFont="1" applyFill="1" applyBorder="1" applyAlignment="1">
      <alignment horizontal="left" vertical="top" wrapText="1"/>
    </xf>
    <xf numFmtId="0" fontId="13" fillId="4" borderId="1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3" fillId="4" borderId="18" xfId="0" applyFont="1" applyFill="1" applyBorder="1" applyAlignment="1">
      <alignment horizontal="left" wrapText="1"/>
    </xf>
    <xf numFmtId="0" fontId="20" fillId="4" borderId="16" xfId="0" applyFont="1" applyFill="1" applyBorder="1" applyAlignment="1">
      <alignment horizontal="center" wrapText="1"/>
    </xf>
    <xf numFmtId="0" fontId="20" fillId="4" borderId="11" xfId="0" applyFont="1" applyFill="1" applyBorder="1" applyAlignment="1">
      <alignment horizontal="center" wrapText="1"/>
    </xf>
    <xf numFmtId="0" fontId="13" fillId="4" borderId="5" xfId="0" applyFont="1" applyFill="1" applyBorder="1" applyAlignment="1">
      <alignment horizontal="left" vertical="top" wrapText="1"/>
    </xf>
    <xf numFmtId="0" fontId="20" fillId="4" borderId="5" xfId="0" applyFont="1" applyFill="1" applyBorder="1" applyAlignment="1">
      <alignment horizontal="left" vertical="top" wrapText="1"/>
    </xf>
    <xf numFmtId="0" fontId="20" fillId="4" borderId="11" xfId="0" applyFont="1" applyFill="1" applyBorder="1" applyAlignment="1">
      <alignment horizontal="left" vertical="top" wrapText="1"/>
    </xf>
    <xf numFmtId="0" fontId="3" fillId="8" borderId="16" xfId="0" applyFont="1" applyFill="1" applyBorder="1" applyAlignment="1">
      <alignment horizontal="left" vertical="top" wrapText="1"/>
    </xf>
    <xf numFmtId="0" fontId="11" fillId="8" borderId="11" xfId="0" applyFont="1" applyFill="1" applyBorder="1" applyAlignment="1">
      <alignment horizontal="left" vertical="top" wrapText="1"/>
    </xf>
    <xf numFmtId="2" fontId="3" fillId="4" borderId="18" xfId="0" applyNumberFormat="1" applyFont="1" applyFill="1" applyBorder="1" applyAlignment="1">
      <alignment horizontal="left" vertical="top" wrapText="1"/>
    </xf>
    <xf numFmtId="0" fontId="3" fillId="4" borderId="5" xfId="0" applyFont="1" applyFill="1" applyBorder="1" applyAlignment="1">
      <alignment horizontal="left" vertical="top" wrapText="1"/>
    </xf>
    <xf numFmtId="0" fontId="11" fillId="4" borderId="5" xfId="0" applyFont="1" applyFill="1" applyBorder="1" applyAlignment="1">
      <alignment horizontal="left" vertical="top" wrapText="1"/>
    </xf>
    <xf numFmtId="0" fontId="11" fillId="4" borderId="16" xfId="0" applyFont="1" applyFill="1" applyBorder="1" applyAlignment="1">
      <alignment vertical="top"/>
    </xf>
    <xf numFmtId="0" fontId="11" fillId="4" borderId="11" xfId="0" applyFont="1" applyFill="1" applyBorder="1" applyAlignment="1">
      <alignment vertical="top"/>
    </xf>
    <xf numFmtId="0" fontId="11" fillId="4" borderId="16" xfId="0" applyFont="1" applyFill="1" applyBorder="1" applyAlignment="1">
      <alignment horizontal="center" vertical="top"/>
    </xf>
    <xf numFmtId="0" fontId="11" fillId="4" borderId="11" xfId="0" applyFont="1" applyFill="1" applyBorder="1" applyAlignment="1">
      <alignment horizontal="center" vertical="top"/>
    </xf>
    <xf numFmtId="0" fontId="11" fillId="4" borderId="16" xfId="0" applyFont="1" applyFill="1" applyBorder="1" applyAlignment="1">
      <alignment horizontal="center" vertical="top" wrapText="1"/>
    </xf>
    <xf numFmtId="0" fontId="11" fillId="4" borderId="16" xfId="0" applyFont="1" applyFill="1" applyBorder="1" applyAlignment="1">
      <alignment horizontal="center" wrapText="1"/>
    </xf>
    <xf numFmtId="0" fontId="11" fillId="4" borderId="11" xfId="0" applyFont="1" applyFill="1" applyBorder="1" applyAlignment="1">
      <alignment horizontal="center" wrapText="1"/>
    </xf>
    <xf numFmtId="0" fontId="11" fillId="4" borderId="18" xfId="0" applyFont="1" applyFill="1" applyBorder="1" applyAlignment="1">
      <alignment horizontal="center" vertical="top"/>
    </xf>
    <xf numFmtId="0" fontId="11" fillId="4" borderId="18" xfId="0" applyFont="1" applyFill="1" applyBorder="1" applyAlignment="1">
      <alignment horizontal="center" vertical="top" wrapText="1"/>
    </xf>
    <xf numFmtId="2" fontId="11" fillId="4" borderId="18" xfId="0" applyNumberFormat="1" applyFont="1" applyFill="1" applyBorder="1" applyAlignment="1">
      <alignment horizontal="center" vertical="top" wrapText="1"/>
    </xf>
    <xf numFmtId="2" fontId="11" fillId="4" borderId="11" xfId="0" applyNumberFormat="1" applyFont="1" applyFill="1" applyBorder="1" applyAlignment="1">
      <alignment horizontal="center" vertical="top" wrapText="1"/>
    </xf>
    <xf numFmtId="0" fontId="11" fillId="4" borderId="11" xfId="0" applyFont="1" applyFill="1" applyBorder="1" applyAlignment="1">
      <alignment vertical="top" wrapText="1"/>
    </xf>
    <xf numFmtId="2" fontId="11" fillId="4" borderId="16" xfId="0" applyNumberFormat="1" applyFont="1" applyFill="1" applyBorder="1" applyAlignment="1">
      <alignment horizontal="center" vertical="top" wrapText="1"/>
    </xf>
    <xf numFmtId="0" fontId="11" fillId="4" borderId="18" xfId="0" applyFont="1" applyFill="1" applyBorder="1" applyAlignment="1">
      <alignment horizontal="center" wrapText="1"/>
    </xf>
    <xf numFmtId="0" fontId="11" fillId="4" borderId="16" xfId="0" applyFont="1" applyFill="1" applyBorder="1" applyAlignment="1">
      <alignment horizontal="center"/>
    </xf>
    <xf numFmtId="0" fontId="11" fillId="4" borderId="11" xfId="0" applyFont="1" applyFill="1" applyBorder="1"/>
    <xf numFmtId="0" fontId="20" fillId="4" borderId="18" xfId="0" applyFont="1" applyFill="1" applyBorder="1" applyAlignment="1">
      <alignment horizontal="center" vertical="top" wrapText="1"/>
    </xf>
    <xf numFmtId="0" fontId="20" fillId="4" borderId="11" xfId="0" applyFont="1" applyFill="1" applyBorder="1" applyAlignment="1">
      <alignment horizontal="center" vertical="top" wrapText="1"/>
    </xf>
    <xf numFmtId="164" fontId="11" fillId="4" borderId="16" xfId="0" applyNumberFormat="1" applyFont="1" applyFill="1" applyBorder="1" applyAlignment="1">
      <alignment horizontal="center" vertical="top" wrapText="1"/>
    </xf>
    <xf numFmtId="164" fontId="11" fillId="4" borderId="11" xfId="0" applyNumberFormat="1" applyFont="1" applyFill="1" applyBorder="1" applyAlignment="1">
      <alignment horizontal="center" vertical="top" wrapText="1"/>
    </xf>
    <xf numFmtId="170" fontId="11" fillId="4" borderId="16" xfId="0" applyNumberFormat="1" applyFont="1" applyFill="1" applyBorder="1" applyAlignment="1">
      <alignment horizontal="center" vertical="top" wrapText="1"/>
    </xf>
    <xf numFmtId="0" fontId="3" fillId="4" borderId="16" xfId="0" applyFont="1" applyFill="1" applyBorder="1" applyAlignment="1">
      <alignment horizontal="center" vertical="top"/>
    </xf>
    <xf numFmtId="49" fontId="11" fillId="4" borderId="16" xfId="0" applyNumberFormat="1" applyFont="1" applyFill="1" applyBorder="1" applyAlignment="1">
      <alignment horizontal="center" wrapText="1"/>
    </xf>
    <xf numFmtId="49" fontId="11" fillId="4" borderId="11" xfId="0" applyNumberFormat="1" applyFont="1" applyFill="1" applyBorder="1" applyAlignment="1">
      <alignment wrapText="1"/>
    </xf>
    <xf numFmtId="49" fontId="11" fillId="4" borderId="18" xfId="0" applyNumberFormat="1" applyFont="1" applyFill="1" applyBorder="1" applyAlignment="1">
      <alignment horizontal="center" wrapText="1"/>
    </xf>
    <xf numFmtId="49" fontId="11" fillId="4" borderId="11" xfId="0" applyNumberFormat="1" applyFont="1" applyFill="1" applyBorder="1" applyAlignment="1">
      <alignment horizontal="center" wrapText="1"/>
    </xf>
    <xf numFmtId="0" fontId="11" fillId="8" borderId="16" xfId="0" applyFont="1" applyFill="1" applyBorder="1" applyAlignment="1">
      <alignment horizontal="center" wrapText="1"/>
    </xf>
    <xf numFmtId="0" fontId="11" fillId="8" borderId="11" xfId="0" applyFont="1" applyFill="1" applyBorder="1" applyAlignment="1">
      <alignment horizontal="center" wrapText="1"/>
    </xf>
    <xf numFmtId="2" fontId="3" fillId="4" borderId="18" xfId="0" applyNumberFormat="1" applyFont="1" applyFill="1" applyBorder="1" applyAlignment="1">
      <alignment horizontal="center" vertical="top" wrapText="1"/>
    </xf>
    <xf numFmtId="0" fontId="3" fillId="4" borderId="18" xfId="0" applyFont="1" applyFill="1" applyBorder="1" applyAlignment="1">
      <alignment horizontal="center" vertical="top"/>
    </xf>
    <xf numFmtId="0" fontId="3" fillId="4" borderId="11" xfId="0" applyFont="1" applyFill="1" applyBorder="1" applyAlignment="1">
      <alignment horizontal="center" vertical="top"/>
    </xf>
    <xf numFmtId="164" fontId="3" fillId="4" borderId="18" xfId="0" applyNumberFormat="1" applyFont="1" applyFill="1" applyBorder="1" applyAlignment="1">
      <alignment horizontal="center" vertical="top"/>
    </xf>
    <xf numFmtId="164" fontId="11" fillId="4" borderId="11" xfId="0" applyNumberFormat="1" applyFont="1" applyFill="1" applyBorder="1" applyAlignment="1">
      <alignment horizontal="center" vertical="top"/>
    </xf>
    <xf numFmtId="170" fontId="11" fillId="4" borderId="18" xfId="0" applyNumberFormat="1" applyFont="1" applyFill="1" applyBorder="1" applyAlignment="1">
      <alignment horizontal="center" vertical="top" wrapText="1"/>
    </xf>
    <xf numFmtId="0" fontId="13" fillId="0" borderId="16" xfId="0" applyFont="1" applyBorder="1" applyAlignment="1">
      <alignment horizontal="center" vertical="top" wrapText="1"/>
    </xf>
    <xf numFmtId="0" fontId="13" fillId="0" borderId="11" xfId="0" applyFont="1" applyBorder="1" applyAlignment="1">
      <alignment horizontal="center" vertical="top" wrapText="1"/>
    </xf>
    <xf numFmtId="0" fontId="9" fillId="0" borderId="2" xfId="0" applyFont="1" applyBorder="1" applyAlignment="1">
      <alignment horizontal="center" vertical="center" wrapText="1"/>
    </xf>
    <xf numFmtId="164" fontId="13" fillId="4" borderId="16" xfId="0" applyNumberFormat="1" applyFont="1" applyFill="1" applyBorder="1" applyAlignment="1">
      <alignment horizontal="center" vertical="top" wrapText="1"/>
    </xf>
    <xf numFmtId="164" fontId="13" fillId="4" borderId="11" xfId="0" applyNumberFormat="1" applyFont="1" applyFill="1" applyBorder="1" applyAlignment="1">
      <alignment horizontal="center" vertical="top" wrapText="1"/>
    </xf>
    <xf numFmtId="0" fontId="13" fillId="0" borderId="19" xfId="0" applyFont="1" applyBorder="1" applyAlignment="1">
      <alignment horizontal="center" vertical="top" wrapText="1"/>
    </xf>
    <xf numFmtId="0" fontId="13" fillId="0" borderId="6" xfId="0" applyFont="1" applyBorder="1" applyAlignment="1">
      <alignment horizontal="center" vertical="top" wrapText="1"/>
    </xf>
    <xf numFmtId="0" fontId="3" fillId="8" borderId="16" xfId="0" applyFont="1" applyFill="1" applyBorder="1" applyAlignment="1">
      <alignment horizontal="center" wrapText="1"/>
    </xf>
    <xf numFmtId="0" fontId="13" fillId="4" borderId="16"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0" fillId="0" borderId="16" xfId="0" applyFont="1" applyBorder="1" applyAlignment="1">
      <alignment horizontal="center" vertical="top" wrapText="1"/>
    </xf>
    <xf numFmtId="0" fontId="10" fillId="0" borderId="11" xfId="0" applyFont="1" applyBorder="1" applyAlignment="1">
      <alignment horizontal="center" vertical="top" wrapText="1"/>
    </xf>
    <xf numFmtId="0" fontId="13" fillId="8" borderId="16" xfId="0" applyFont="1" applyFill="1" applyBorder="1" applyAlignment="1">
      <alignment horizontal="center" vertical="top" wrapText="1"/>
    </xf>
    <xf numFmtId="0" fontId="13" fillId="8" borderId="11" xfId="0" applyFont="1" applyFill="1" applyBorder="1" applyAlignment="1">
      <alignment horizontal="center" vertical="top" wrapText="1"/>
    </xf>
    <xf numFmtId="0" fontId="13" fillId="10" borderId="16" xfId="0" applyFont="1" applyFill="1" applyBorder="1" applyAlignment="1">
      <alignment horizontal="center" vertical="top" wrapText="1"/>
    </xf>
    <xf numFmtId="0" fontId="13" fillId="10" borderId="11" xfId="0" applyFont="1" applyFill="1" applyBorder="1" applyAlignment="1">
      <alignment horizontal="center" vertical="top" wrapText="1"/>
    </xf>
    <xf numFmtId="49" fontId="13" fillId="4" borderId="16" xfId="0" applyNumberFormat="1" applyFont="1" applyFill="1" applyBorder="1" applyAlignment="1">
      <alignment horizontal="center" vertical="top" wrapText="1"/>
    </xf>
    <xf numFmtId="49" fontId="13" fillId="4" borderId="11" xfId="0" applyNumberFormat="1" applyFont="1" applyFill="1" applyBorder="1" applyAlignment="1">
      <alignment horizontal="center" vertical="top" wrapText="1"/>
    </xf>
    <xf numFmtId="0" fontId="13" fillId="4" borderId="18" xfId="0" applyFont="1" applyFill="1" applyBorder="1" applyAlignment="1">
      <alignment horizontal="center" vertical="top" wrapText="1"/>
    </xf>
    <xf numFmtId="49" fontId="3" fillId="4" borderId="16" xfId="0" applyNumberFormat="1" applyFont="1" applyFill="1" applyBorder="1" applyAlignment="1">
      <alignment horizontal="center" vertical="top"/>
    </xf>
    <xf numFmtId="49" fontId="3" fillId="4" borderId="11" xfId="0" applyNumberFormat="1" applyFont="1" applyFill="1" applyBorder="1" applyAlignment="1">
      <alignment horizontal="center" vertical="top"/>
    </xf>
    <xf numFmtId="0" fontId="13" fillId="0" borderId="5" xfId="0" applyFont="1" applyBorder="1" applyAlignment="1">
      <alignment horizontal="center" vertical="top" wrapText="1"/>
    </xf>
    <xf numFmtId="0" fontId="13" fillId="4" borderId="5" xfId="0" applyFont="1" applyFill="1" applyBorder="1" applyAlignment="1">
      <alignment horizontal="center" vertical="top" wrapText="1"/>
    </xf>
    <xf numFmtId="0" fontId="13" fillId="8" borderId="5" xfId="0" applyFont="1" applyFill="1" applyBorder="1" applyAlignment="1">
      <alignment horizontal="center" vertical="top" wrapText="1"/>
    </xf>
    <xf numFmtId="0" fontId="13" fillId="4" borderId="18" xfId="0" applyFont="1" applyFill="1" applyBorder="1" applyAlignment="1">
      <alignment horizontal="justify" vertical="top" wrapText="1"/>
    </xf>
    <xf numFmtId="0" fontId="13" fillId="4" borderId="18"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6" xfId="0" applyFont="1" applyFill="1" applyBorder="1" applyAlignment="1">
      <alignment horizontal="left" vertical="top" wrapText="1"/>
    </xf>
    <xf numFmtId="0" fontId="13" fillId="4" borderId="5" xfId="0" applyFont="1" applyFill="1" applyBorder="1" applyAlignment="1">
      <alignment horizontal="justify" vertical="top" wrapText="1"/>
    </xf>
    <xf numFmtId="0" fontId="13" fillId="4" borderId="11" xfId="0" applyFont="1" applyFill="1" applyBorder="1" applyAlignment="1">
      <alignment horizontal="justify" vertical="top" wrapText="1"/>
    </xf>
    <xf numFmtId="0" fontId="10" fillId="0" borderId="11" xfId="0" applyFont="1" applyBorder="1" applyAlignment="1">
      <alignment horizontal="justify" vertical="top" wrapText="1"/>
    </xf>
    <xf numFmtId="0" fontId="13" fillId="4" borderId="16" xfId="0" applyFont="1" applyFill="1" applyBorder="1" applyAlignment="1">
      <alignment vertical="top" wrapText="1"/>
    </xf>
    <xf numFmtId="0" fontId="13" fillId="4" borderId="11" xfId="0" applyFont="1" applyFill="1" applyBorder="1" applyAlignment="1">
      <alignment vertical="top" wrapText="1"/>
    </xf>
    <xf numFmtId="0" fontId="10" fillId="4" borderId="5" xfId="0" applyFont="1" applyFill="1" applyBorder="1" applyAlignment="1">
      <alignment horizontal="justify" vertical="top" wrapText="1"/>
    </xf>
    <xf numFmtId="2" fontId="13" fillId="4" borderId="16" xfId="0" applyNumberFormat="1" applyFont="1" applyFill="1" applyBorder="1" applyAlignment="1">
      <alignment horizontal="left" vertical="top" wrapText="1"/>
    </xf>
    <xf numFmtId="2" fontId="10" fillId="4" borderId="11" xfId="0" applyNumberFormat="1" applyFont="1" applyFill="1" applyBorder="1" applyAlignment="1">
      <alignment horizontal="left" vertical="top" wrapText="1"/>
    </xf>
    <xf numFmtId="164" fontId="13" fillId="4" borderId="16" xfId="0" applyNumberFormat="1" applyFont="1" applyFill="1" applyBorder="1" applyAlignment="1">
      <alignment horizontal="left" vertical="top" wrapText="1"/>
    </xf>
    <xf numFmtId="164" fontId="10" fillId="4" borderId="11" xfId="0" applyNumberFormat="1" applyFont="1" applyFill="1" applyBorder="1" applyAlignment="1">
      <alignment horizontal="left" vertical="top" wrapText="1"/>
    </xf>
    <xf numFmtId="0" fontId="10" fillId="4" borderId="11" xfId="0" applyFont="1" applyFill="1" applyBorder="1" applyAlignment="1">
      <alignment horizontal="justify" vertical="top" wrapText="1"/>
    </xf>
    <xf numFmtId="2" fontId="13" fillId="4" borderId="11" xfId="0" applyNumberFormat="1" applyFont="1" applyFill="1" applyBorder="1" applyAlignment="1">
      <alignment horizontal="left" vertical="top" wrapText="1"/>
    </xf>
    <xf numFmtId="2" fontId="13" fillId="4" borderId="5" xfId="0" applyNumberFormat="1" applyFont="1" applyFill="1" applyBorder="1" applyAlignment="1">
      <alignment horizontal="justify" vertical="top" wrapText="1"/>
    </xf>
    <xf numFmtId="0" fontId="13" fillId="4" borderId="16" xfId="0" applyFont="1" applyFill="1" applyBorder="1" applyAlignment="1">
      <alignment horizontal="justify" vertical="top" wrapText="1"/>
    </xf>
    <xf numFmtId="0" fontId="28" fillId="4" borderId="11" xfId="0" applyFont="1" applyFill="1" applyBorder="1" applyAlignment="1">
      <alignment horizontal="justify" vertical="top" wrapText="1"/>
    </xf>
    <xf numFmtId="0" fontId="10" fillId="0" borderId="5" xfId="0" applyFont="1" applyBorder="1" applyAlignment="1">
      <alignment vertical="top" wrapText="1"/>
    </xf>
    <xf numFmtId="164" fontId="10" fillId="4" borderId="16" xfId="0" applyNumberFormat="1" applyFont="1" applyFill="1" applyBorder="1" applyAlignment="1">
      <alignment horizontal="left" vertical="top" wrapText="1"/>
    </xf>
    <xf numFmtId="164" fontId="13" fillId="4" borderId="11" xfId="0" applyNumberFormat="1" applyFont="1" applyFill="1" applyBorder="1" applyAlignment="1">
      <alignment horizontal="left" vertical="top" wrapText="1"/>
    </xf>
    <xf numFmtId="0" fontId="10" fillId="4" borderId="18" xfId="0" applyFont="1" applyFill="1" applyBorder="1" applyAlignment="1">
      <alignment horizontal="justify" vertical="top" wrapText="1"/>
    </xf>
    <xf numFmtId="164" fontId="10" fillId="4" borderId="5" xfId="0" applyNumberFormat="1" applyFont="1" applyFill="1" applyBorder="1" applyAlignment="1">
      <alignment horizontal="left" vertical="top" wrapText="1"/>
    </xf>
    <xf numFmtId="164" fontId="13" fillId="4" borderId="5" xfId="0" applyNumberFormat="1" applyFont="1" applyFill="1" applyBorder="1" applyAlignment="1">
      <alignment horizontal="left" vertical="top" wrapText="1"/>
    </xf>
    <xf numFmtId="0" fontId="10" fillId="4" borderId="5" xfId="0" applyFont="1" applyFill="1" applyBorder="1" applyAlignment="1">
      <alignment horizontal="left" vertical="top" wrapText="1"/>
    </xf>
    <xf numFmtId="0" fontId="13" fillId="4" borderId="5" xfId="0" applyFont="1" applyFill="1" applyBorder="1" applyAlignment="1">
      <alignment vertical="top" wrapText="1"/>
    </xf>
    <xf numFmtId="0" fontId="13" fillId="4" borderId="18" xfId="0" applyFont="1" applyFill="1" applyBorder="1" applyAlignment="1">
      <alignment vertical="top" wrapText="1"/>
    </xf>
    <xf numFmtId="0" fontId="20" fillId="4" borderId="16" xfId="0" applyFont="1" applyFill="1" applyBorder="1" applyAlignment="1">
      <alignment horizontal="center" vertical="top"/>
    </xf>
    <xf numFmtId="0" fontId="20" fillId="4" borderId="11" xfId="0" applyFont="1" applyFill="1" applyBorder="1" applyAlignment="1">
      <alignment horizontal="center" vertical="top"/>
    </xf>
    <xf numFmtId="0" fontId="11" fillId="0" borderId="16" xfId="0" applyFont="1" applyBorder="1" applyAlignment="1">
      <alignment horizontal="center" vertical="center"/>
    </xf>
    <xf numFmtId="0" fontId="11" fillId="0" borderId="11" xfId="0" applyFont="1" applyBorder="1" applyAlignment="1">
      <alignment horizontal="center" vertical="center"/>
    </xf>
    <xf numFmtId="0" fontId="13" fillId="8" borderId="5" xfId="0" applyFont="1" applyFill="1" applyBorder="1" applyAlignment="1">
      <alignment horizontal="left" vertical="top" wrapText="1"/>
    </xf>
    <xf numFmtId="0" fontId="20" fillId="4" borderId="16" xfId="0" applyFont="1" applyFill="1" applyBorder="1" applyAlignment="1">
      <alignment horizontal="center" vertical="center"/>
    </xf>
    <xf numFmtId="0" fontId="20" fillId="4" borderId="18"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16" xfId="0" applyFont="1" applyFill="1" applyBorder="1" applyAlignment="1">
      <alignment horizontal="center" vertical="center"/>
    </xf>
    <xf numFmtId="2" fontId="11" fillId="4" borderId="18" xfId="0" applyNumberFormat="1" applyFont="1" applyFill="1" applyBorder="1" applyAlignment="1">
      <alignment horizontal="center" vertical="top"/>
    </xf>
    <xf numFmtId="2" fontId="11" fillId="4" borderId="11" xfId="0" applyNumberFormat="1" applyFont="1" applyFill="1" applyBorder="1" applyAlignment="1">
      <alignment horizontal="center" vertical="top"/>
    </xf>
    <xf numFmtId="0" fontId="11" fillId="4" borderId="18" xfId="0" applyFont="1" applyFill="1" applyBorder="1" applyAlignment="1">
      <alignment horizontal="left" vertical="top"/>
    </xf>
    <xf numFmtId="2" fontId="11" fillId="4" borderId="16" xfId="0" applyNumberFormat="1" applyFont="1" applyFill="1" applyBorder="1" applyAlignment="1">
      <alignment horizontal="center" vertical="top"/>
    </xf>
    <xf numFmtId="2" fontId="11" fillId="4" borderId="5" xfId="0" applyNumberFormat="1" applyFont="1" applyFill="1" applyBorder="1" applyAlignment="1">
      <alignment horizontal="center" vertical="top"/>
    </xf>
    <xf numFmtId="164" fontId="11" fillId="4" borderId="16" xfId="0" applyNumberFormat="1" applyFont="1" applyFill="1" applyBorder="1" applyAlignment="1">
      <alignment horizontal="center" vertical="center"/>
    </xf>
    <xf numFmtId="164" fontId="11" fillId="4" borderId="11" xfId="0" applyNumberFormat="1" applyFont="1" applyFill="1" applyBorder="1" applyAlignment="1">
      <alignment horizontal="center" vertical="center"/>
    </xf>
    <xf numFmtId="0" fontId="11" fillId="4" borderId="5" xfId="0" applyFont="1" applyFill="1" applyBorder="1" applyAlignment="1">
      <alignment horizontal="center" vertical="top"/>
    </xf>
    <xf numFmtId="164" fontId="11" fillId="4" borderId="16" xfId="0" applyNumberFormat="1" applyFont="1" applyFill="1" applyBorder="1" applyAlignment="1">
      <alignment horizontal="center" vertical="top"/>
    </xf>
    <xf numFmtId="0" fontId="22" fillId="4" borderId="18" xfId="0" applyFont="1" applyFill="1" applyBorder="1" applyAlignment="1">
      <alignment horizontal="center" vertical="top" wrapText="1"/>
    </xf>
    <xf numFmtId="0" fontId="22" fillId="4" borderId="11" xfId="0" applyFont="1" applyFill="1" applyBorder="1" applyAlignment="1">
      <alignment horizontal="center" vertical="top" wrapText="1"/>
    </xf>
    <xf numFmtId="0" fontId="0" fillId="0" borderId="0" xfId="0" applyAlignment="1">
      <alignment horizontal="center"/>
    </xf>
    <xf numFmtId="0" fontId="8" fillId="0" borderId="0" xfId="0" applyFont="1" applyAlignment="1">
      <alignment horizont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10" fillId="2" borderId="6"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0" borderId="7" xfId="0" applyFont="1" applyBorder="1" applyAlignment="1">
      <alignment horizontal="center" vertical="top" wrapText="1"/>
    </xf>
    <xf numFmtId="0" fontId="10" fillId="2" borderId="1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10" fillId="0" borderId="9" xfId="0" applyFont="1" applyBorder="1" applyAlignment="1">
      <alignment horizontal="center" vertical="top" wrapText="1"/>
    </xf>
    <xf numFmtId="0" fontId="10" fillId="3" borderId="12" xfId="0" applyFont="1" applyFill="1" applyBorder="1" applyAlignment="1">
      <alignment horizontal="center" vertical="top"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3" borderId="12" xfId="0" applyFont="1" applyFill="1" applyBorder="1" applyAlignment="1">
      <alignment horizontal="center" vertical="center" wrapText="1"/>
    </xf>
    <xf numFmtId="0" fontId="11" fillId="8" borderId="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1" xfId="0" applyFont="1" applyFill="1" applyBorder="1" applyAlignment="1">
      <alignment horizontal="center" vertical="center"/>
    </xf>
    <xf numFmtId="0" fontId="3" fillId="7" borderId="16" xfId="0" applyFont="1" applyFill="1" applyBorder="1" applyAlignment="1">
      <alignment horizontal="center" vertical="top"/>
    </xf>
    <xf numFmtId="0" fontId="3" fillId="7" borderId="11" xfId="0" applyFont="1" applyFill="1" applyBorder="1" applyAlignment="1">
      <alignment horizontal="center" vertical="top"/>
    </xf>
    <xf numFmtId="0" fontId="14" fillId="7" borderId="16" xfId="0" applyFont="1" applyFill="1" applyBorder="1" applyAlignment="1">
      <alignment horizontal="center" vertical="top" wrapText="1"/>
    </xf>
    <xf numFmtId="0" fontId="14" fillId="7" borderId="11" xfId="0" applyFont="1" applyFill="1" applyBorder="1" applyAlignment="1">
      <alignment horizontal="center" vertical="top" wrapText="1"/>
    </xf>
    <xf numFmtId="165" fontId="14" fillId="7" borderId="16" xfId="0" applyNumberFormat="1" applyFont="1" applyFill="1" applyBorder="1" applyAlignment="1">
      <alignment horizontal="center" vertical="top" wrapText="1"/>
    </xf>
    <xf numFmtId="165" fontId="14" fillId="7" borderId="11" xfId="0" applyNumberFormat="1" applyFont="1" applyFill="1" applyBorder="1" applyAlignment="1">
      <alignment horizontal="center" vertical="top" wrapText="1"/>
    </xf>
    <xf numFmtId="0" fontId="11" fillId="7" borderId="16" xfId="0" applyFont="1" applyFill="1" applyBorder="1" applyAlignment="1">
      <alignment horizontal="center" vertical="top" wrapText="1"/>
    </xf>
    <xf numFmtId="0" fontId="11" fillId="7" borderId="11" xfId="0" applyFont="1" applyFill="1" applyBorder="1" applyAlignment="1">
      <alignment horizontal="center" vertical="top" wrapText="1"/>
    </xf>
    <xf numFmtId="0" fontId="3" fillId="7" borderId="16" xfId="0" applyFont="1" applyFill="1" applyBorder="1" applyAlignment="1">
      <alignment horizontal="center" vertical="top" wrapText="1"/>
    </xf>
    <xf numFmtId="0" fontId="26" fillId="7" borderId="20" xfId="0" applyFont="1" applyFill="1" applyBorder="1" applyAlignment="1">
      <alignment horizontal="center" wrapText="1"/>
    </xf>
    <xf numFmtId="0" fontId="26" fillId="7" borderId="21" xfId="0" applyFont="1" applyFill="1" applyBorder="1" applyAlignment="1">
      <alignment horizontal="center" wrapText="1"/>
    </xf>
    <xf numFmtId="0" fontId="3" fillId="7" borderId="22" xfId="0" applyFont="1" applyFill="1" applyBorder="1" applyAlignment="1">
      <alignment horizontal="center" vertical="top" wrapText="1"/>
    </xf>
    <xf numFmtId="0" fontId="3" fillId="7" borderId="23" xfId="0" applyFont="1" applyFill="1" applyBorder="1" applyAlignment="1">
      <alignment horizontal="center" vertical="top" wrapText="1"/>
    </xf>
    <xf numFmtId="164" fontId="13" fillId="4" borderId="18" xfId="0" applyNumberFormat="1" applyFont="1" applyFill="1" applyBorder="1" applyAlignment="1">
      <alignment horizontal="center" vertical="top" wrapText="1"/>
    </xf>
    <xf numFmtId="49" fontId="13" fillId="4" borderId="18" xfId="0" applyNumberFormat="1" applyFont="1" applyFill="1" applyBorder="1" applyAlignment="1">
      <alignment horizontal="center" vertical="top" wrapText="1"/>
    </xf>
  </cellXfs>
  <cellStyles count="3">
    <cellStyle name="КАНДАГАЧ тел3-33-96" xfId="1" xr:uid="{00000000-0005-0000-0000-000031000000}"/>
    <cellStyle name="Обычный" xfId="0" builtinId="0"/>
    <cellStyle name="Обычный_СВОД переч.ПЗ2020 2012г." xfId="2" xr:uid="{00000000-0005-0000-0000-000032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17"/>
  <sheetViews>
    <sheetView view="pageBreakPreview" zoomScale="60" zoomScaleNormal="90" workbookViewId="0">
      <pane ySplit="10" topLeftCell="A311" activePane="bottomLeft" state="frozen"/>
      <selection pane="bottomLeft" activeCell="C321" sqref="C321"/>
    </sheetView>
  </sheetViews>
  <sheetFormatPr defaultColWidth="9" defaultRowHeight="15"/>
  <cols>
    <col min="2" max="2" width="4.28515625" style="2" customWidth="1"/>
    <col min="3" max="3" width="33.140625" customWidth="1"/>
    <col min="4" max="4" width="0.42578125" style="3" customWidth="1"/>
    <col min="5" max="5" width="12.140625" hidden="1" customWidth="1"/>
    <col min="6" max="6" width="9.42578125" hidden="1" customWidth="1"/>
    <col min="7" max="7" width="0.28515625" hidden="1" customWidth="1"/>
    <col min="8" max="9" width="10.7109375" hidden="1" customWidth="1"/>
    <col min="10" max="10" width="13.5703125" hidden="1" customWidth="1"/>
    <col min="11" max="11" width="10.7109375" customWidth="1"/>
    <col min="12" max="12" width="12.42578125" customWidth="1"/>
    <col min="13" max="14" width="10.7109375" customWidth="1"/>
    <col min="15" max="15" width="15.28515625" customWidth="1"/>
    <col min="16" max="16" width="27.85546875" customWidth="1"/>
    <col min="17" max="17" width="21.7109375" customWidth="1"/>
    <col min="18" max="18" width="39.85546875" customWidth="1"/>
    <col min="19" max="19" width="25.7109375" customWidth="1"/>
  </cols>
  <sheetData>
    <row r="1" spans="2:18" ht="0.95" customHeight="1">
      <c r="L1" s="756"/>
      <c r="M1" s="756"/>
      <c r="N1" s="756"/>
      <c r="P1" t="s">
        <v>0</v>
      </c>
    </row>
    <row r="2" spans="2:18" ht="14.1" customHeight="1">
      <c r="B2" s="4" t="s">
        <v>1</v>
      </c>
    </row>
    <row r="3" spans="2:18" ht="15.75">
      <c r="B3" s="5"/>
    </row>
    <row r="4" spans="2:18" ht="15.75">
      <c r="B4" s="6"/>
      <c r="D4" s="7" t="s">
        <v>2</v>
      </c>
      <c r="E4" s="8"/>
      <c r="F4" s="8"/>
      <c r="G4" s="8"/>
      <c r="H4" s="8"/>
    </row>
    <row r="5" spans="2:18">
      <c r="B5" s="9"/>
      <c r="D5" s="757"/>
      <c r="E5" s="757"/>
      <c r="F5" s="757"/>
      <c r="G5" s="757"/>
      <c r="H5" s="757"/>
      <c r="I5" s="757"/>
      <c r="L5" s="83"/>
      <c r="M5" s="84"/>
      <c r="N5" s="83"/>
      <c r="O5" s="83"/>
      <c r="P5" s="83"/>
    </row>
    <row r="6" spans="2:18" ht="15.75">
      <c r="B6" s="10"/>
    </row>
    <row r="7" spans="2:18" ht="6" customHeight="1">
      <c r="B7" s="10"/>
    </row>
    <row r="8" spans="2:18">
      <c r="B8" s="635" t="s">
        <v>3</v>
      </c>
      <c r="C8" s="635" t="s">
        <v>4</v>
      </c>
      <c r="D8" s="635" t="s">
        <v>5</v>
      </c>
      <c r="E8" s="635" t="s">
        <v>6</v>
      </c>
      <c r="F8" s="635" t="s">
        <v>7</v>
      </c>
      <c r="G8" s="635" t="s">
        <v>8</v>
      </c>
      <c r="H8" s="635" t="s">
        <v>9</v>
      </c>
      <c r="I8" s="635" t="s">
        <v>10</v>
      </c>
      <c r="J8" s="635" t="s">
        <v>11</v>
      </c>
      <c r="K8" s="758" t="s">
        <v>12</v>
      </c>
      <c r="L8" s="759"/>
      <c r="M8" s="759"/>
      <c r="N8" s="759"/>
      <c r="O8" s="760"/>
      <c r="P8" s="635" t="s">
        <v>13</v>
      </c>
      <c r="Q8" s="635" t="s">
        <v>14</v>
      </c>
      <c r="R8" s="635" t="s">
        <v>15</v>
      </c>
    </row>
    <row r="9" spans="2:18" ht="42.95" customHeight="1">
      <c r="B9" s="684"/>
      <c r="C9" s="684"/>
      <c r="D9" s="684"/>
      <c r="E9" s="684"/>
      <c r="F9" s="684"/>
      <c r="G9" s="684"/>
      <c r="H9" s="684"/>
      <c r="I9" s="684"/>
      <c r="J9" s="684"/>
      <c r="K9" s="85" t="s">
        <v>16</v>
      </c>
      <c r="L9" s="85" t="s">
        <v>17</v>
      </c>
      <c r="M9" s="85" t="s">
        <v>18</v>
      </c>
      <c r="N9" s="85" t="s">
        <v>19</v>
      </c>
      <c r="O9" s="12" t="s">
        <v>20</v>
      </c>
      <c r="P9" s="636"/>
      <c r="Q9" s="636"/>
      <c r="R9" s="636"/>
    </row>
    <row r="10" spans="2:18">
      <c r="B10" s="11">
        <v>1</v>
      </c>
      <c r="C10" s="12">
        <v>2</v>
      </c>
      <c r="D10" s="12">
        <v>3</v>
      </c>
      <c r="E10" s="12">
        <v>4</v>
      </c>
      <c r="F10" s="12">
        <v>5</v>
      </c>
      <c r="G10" s="12"/>
      <c r="H10" s="12">
        <v>6</v>
      </c>
      <c r="I10" s="12">
        <v>7</v>
      </c>
      <c r="J10" s="12">
        <v>8</v>
      </c>
      <c r="K10" s="12">
        <v>9</v>
      </c>
      <c r="L10" s="12">
        <v>10</v>
      </c>
      <c r="M10" s="12">
        <v>11</v>
      </c>
      <c r="N10" s="86">
        <v>12</v>
      </c>
      <c r="O10" s="87">
        <v>13</v>
      </c>
      <c r="P10" s="87">
        <v>14</v>
      </c>
      <c r="Q10" s="136"/>
      <c r="R10" s="136">
        <v>15</v>
      </c>
    </row>
    <row r="11" spans="2:18" ht="15.75" customHeight="1">
      <c r="B11" s="13"/>
      <c r="C11" s="761" t="s">
        <v>21</v>
      </c>
      <c r="D11" s="762"/>
      <c r="E11" s="762"/>
      <c r="F11" s="762"/>
      <c r="G11" s="762"/>
      <c r="H11" s="762"/>
      <c r="I11" s="762"/>
      <c r="J11" s="762"/>
      <c r="K11" s="762"/>
      <c r="L11" s="762"/>
      <c r="M11" s="763"/>
      <c r="N11" s="762"/>
      <c r="O11" s="762"/>
      <c r="P11" s="762"/>
      <c r="Q11" s="762"/>
      <c r="R11" s="764"/>
    </row>
    <row r="12" spans="2:18" ht="15" customHeight="1">
      <c r="B12" s="14"/>
      <c r="C12" s="765" t="s">
        <v>22</v>
      </c>
      <c r="D12" s="766"/>
      <c r="E12" s="766"/>
      <c r="F12" s="766"/>
      <c r="G12" s="766"/>
      <c r="H12" s="766"/>
      <c r="I12" s="766"/>
      <c r="J12" s="766"/>
      <c r="K12" s="766"/>
      <c r="L12" s="766"/>
      <c r="M12" s="767"/>
      <c r="N12" s="766"/>
      <c r="O12" s="766"/>
      <c r="P12" s="766"/>
      <c r="Q12" s="766"/>
      <c r="R12" s="768"/>
    </row>
    <row r="13" spans="2:18" ht="45">
      <c r="B13" s="15">
        <v>1</v>
      </c>
      <c r="C13" s="16" t="s">
        <v>23</v>
      </c>
      <c r="D13" s="17"/>
      <c r="E13" s="18"/>
      <c r="F13" s="19"/>
      <c r="G13" s="20"/>
      <c r="H13" s="20"/>
      <c r="I13" s="20"/>
      <c r="J13" s="20"/>
      <c r="K13" s="20"/>
      <c r="L13" s="20"/>
      <c r="M13" s="20"/>
      <c r="N13" s="20"/>
      <c r="O13" s="88"/>
      <c r="P13" s="89"/>
      <c r="Q13" s="137"/>
      <c r="R13" s="137"/>
    </row>
    <row r="14" spans="2:18" ht="60.95" customHeight="1">
      <c r="B14" s="15"/>
      <c r="C14" s="16" t="s">
        <v>24</v>
      </c>
      <c r="D14" s="21" t="s">
        <v>25</v>
      </c>
      <c r="E14" s="22" t="s">
        <v>26</v>
      </c>
      <c r="F14" s="20" t="s">
        <v>27</v>
      </c>
      <c r="G14" s="23"/>
      <c r="H14" s="23"/>
      <c r="I14" s="90">
        <v>161.1</v>
      </c>
      <c r="J14" s="90">
        <v>100.5</v>
      </c>
      <c r="K14" s="90">
        <v>104</v>
      </c>
      <c r="L14" s="90">
        <v>105</v>
      </c>
      <c r="M14" s="90">
        <v>105</v>
      </c>
      <c r="N14" s="90">
        <v>105</v>
      </c>
      <c r="O14" s="91">
        <v>103</v>
      </c>
      <c r="P14" s="89"/>
      <c r="Q14" s="137"/>
      <c r="R14" s="137"/>
    </row>
    <row r="15" spans="2:18" ht="56.1" customHeight="1">
      <c r="B15" s="15"/>
      <c r="C15" s="24" t="s">
        <v>28</v>
      </c>
      <c r="D15" s="21" t="s">
        <v>25</v>
      </c>
      <c r="E15" s="22" t="s">
        <v>26</v>
      </c>
      <c r="F15" s="20" t="s">
        <v>27</v>
      </c>
      <c r="G15" s="23"/>
      <c r="H15" s="23"/>
      <c r="I15" s="90">
        <v>102.6</v>
      </c>
      <c r="J15" s="90">
        <v>108.7</v>
      </c>
      <c r="K15" s="90">
        <v>103.9</v>
      </c>
      <c r="L15" s="90">
        <v>107.3</v>
      </c>
      <c r="M15" s="90">
        <v>107.7</v>
      </c>
      <c r="N15" s="90">
        <v>107.8</v>
      </c>
      <c r="O15" s="91">
        <v>106.5</v>
      </c>
      <c r="P15" s="89"/>
      <c r="Q15" s="137"/>
      <c r="R15" s="137"/>
    </row>
    <row r="16" spans="2:18" ht="111" customHeight="1">
      <c r="B16" s="25"/>
      <c r="C16" s="26" t="s">
        <v>29</v>
      </c>
      <c r="D16" s="21" t="s">
        <v>25</v>
      </c>
      <c r="E16" s="27" t="s">
        <v>26</v>
      </c>
      <c r="F16" s="28" t="s">
        <v>30</v>
      </c>
      <c r="G16" s="29">
        <v>2027</v>
      </c>
      <c r="H16" s="30" t="s">
        <v>31</v>
      </c>
      <c r="I16" s="29"/>
      <c r="J16" s="29">
        <v>400</v>
      </c>
      <c r="K16" s="29"/>
      <c r="L16" s="29">
        <v>1600</v>
      </c>
      <c r="M16" s="29"/>
      <c r="N16" s="29"/>
      <c r="O16" s="92"/>
      <c r="P16" s="92" t="s">
        <v>32</v>
      </c>
      <c r="Q16" s="92"/>
      <c r="R16" s="138" t="s">
        <v>33</v>
      </c>
    </row>
    <row r="17" spans="1:18" ht="72" customHeight="1">
      <c r="B17" s="25"/>
      <c r="C17" s="31" t="s">
        <v>34</v>
      </c>
      <c r="D17" s="21" t="s">
        <v>25</v>
      </c>
      <c r="E17" s="21" t="s">
        <v>25</v>
      </c>
      <c r="F17" s="28" t="s">
        <v>30</v>
      </c>
      <c r="G17" s="30" t="s">
        <v>35</v>
      </c>
      <c r="H17" s="30" t="s">
        <v>31</v>
      </c>
      <c r="I17" s="30"/>
      <c r="J17" s="30"/>
      <c r="K17" s="30">
        <v>7500</v>
      </c>
      <c r="L17" s="30">
        <v>7500</v>
      </c>
      <c r="M17" s="30"/>
      <c r="N17" s="30">
        <v>0</v>
      </c>
      <c r="O17" s="92"/>
      <c r="P17" s="92" t="s">
        <v>32</v>
      </c>
      <c r="Q17" s="92"/>
      <c r="R17" s="31" t="s">
        <v>36</v>
      </c>
    </row>
    <row r="18" spans="1:18" ht="108" customHeight="1">
      <c r="B18" s="25"/>
      <c r="C18" s="32" t="s">
        <v>37</v>
      </c>
      <c r="D18" s="21" t="s">
        <v>25</v>
      </c>
      <c r="E18" s="21" t="s">
        <v>25</v>
      </c>
      <c r="F18" s="28" t="s">
        <v>30</v>
      </c>
      <c r="G18" s="33">
        <v>2026</v>
      </c>
      <c r="H18" s="30" t="s">
        <v>31</v>
      </c>
      <c r="I18" s="30"/>
      <c r="J18" s="30"/>
      <c r="K18" s="30">
        <v>27000</v>
      </c>
      <c r="L18" s="30"/>
      <c r="M18" s="30"/>
      <c r="N18" s="30"/>
      <c r="O18" s="30"/>
      <c r="P18" s="92" t="s">
        <v>32</v>
      </c>
      <c r="Q18" s="139"/>
      <c r="R18" s="138" t="s">
        <v>38</v>
      </c>
    </row>
    <row r="19" spans="1:18" ht="72" customHeight="1">
      <c r="B19" s="25"/>
      <c r="C19" s="31" t="s">
        <v>39</v>
      </c>
      <c r="D19" s="21" t="s">
        <v>25</v>
      </c>
      <c r="E19" s="21" t="s">
        <v>25</v>
      </c>
      <c r="F19" s="28" t="s">
        <v>30</v>
      </c>
      <c r="G19" s="33">
        <v>2028</v>
      </c>
      <c r="H19" s="30" t="s">
        <v>31</v>
      </c>
      <c r="I19" s="30"/>
      <c r="J19" s="30"/>
      <c r="K19" s="30"/>
      <c r="L19" s="30"/>
      <c r="M19" s="30">
        <v>10</v>
      </c>
      <c r="N19" s="30"/>
      <c r="O19" s="93"/>
      <c r="P19" s="92" t="s">
        <v>32</v>
      </c>
      <c r="Q19" s="138"/>
      <c r="R19" s="31" t="s">
        <v>40</v>
      </c>
    </row>
    <row r="20" spans="1:18" ht="15.75">
      <c r="B20" s="34"/>
      <c r="C20" s="35" t="s">
        <v>41</v>
      </c>
      <c r="D20" s="36"/>
      <c r="E20" s="37"/>
      <c r="F20" s="38"/>
      <c r="G20" s="39"/>
      <c r="H20" s="39"/>
      <c r="I20" s="39"/>
      <c r="J20" s="94">
        <f t="shared" ref="J20:O20" si="0">J16+J17+J18+J19</f>
        <v>400</v>
      </c>
      <c r="K20" s="94">
        <f t="shared" si="0"/>
        <v>34500</v>
      </c>
      <c r="L20" s="94">
        <f t="shared" si="0"/>
        <v>9100</v>
      </c>
      <c r="M20" s="95">
        <f t="shared" si="0"/>
        <v>10</v>
      </c>
      <c r="N20" s="94">
        <f t="shared" si="0"/>
        <v>0</v>
      </c>
      <c r="O20" s="94">
        <f t="shared" si="0"/>
        <v>0</v>
      </c>
      <c r="P20" s="96"/>
      <c r="Q20" s="140"/>
      <c r="R20" s="140"/>
    </row>
    <row r="21" spans="1:18" ht="57" customHeight="1">
      <c r="B21" s="15"/>
      <c r="C21" s="40" t="s">
        <v>42</v>
      </c>
      <c r="D21" s="21" t="s">
        <v>25</v>
      </c>
      <c r="E21" s="22" t="s">
        <v>26</v>
      </c>
      <c r="F21" s="20" t="s">
        <v>27</v>
      </c>
      <c r="G21" s="23"/>
      <c r="H21" s="23"/>
      <c r="I21" s="23">
        <v>89.7</v>
      </c>
      <c r="J21" s="23">
        <v>120.1</v>
      </c>
      <c r="K21" s="23">
        <v>103.4</v>
      </c>
      <c r="L21" s="90">
        <v>110</v>
      </c>
      <c r="M21" s="90">
        <v>111</v>
      </c>
      <c r="N21" s="90">
        <v>111</v>
      </c>
      <c r="O21" s="91">
        <v>109</v>
      </c>
      <c r="P21" s="89"/>
      <c r="Q21" s="137"/>
      <c r="R21" s="137"/>
    </row>
    <row r="22" spans="1:18" ht="45" customHeight="1">
      <c r="B22" s="15"/>
      <c r="C22" s="40" t="s">
        <v>43</v>
      </c>
      <c r="D22" s="21" t="s">
        <v>25</v>
      </c>
      <c r="E22" s="22" t="s">
        <v>26</v>
      </c>
      <c r="F22" s="20" t="s">
        <v>27</v>
      </c>
      <c r="G22" s="23"/>
      <c r="H22" s="23"/>
      <c r="I22" s="90">
        <v>173.7</v>
      </c>
      <c r="J22" s="90">
        <v>131.80000000000001</v>
      </c>
      <c r="K22" s="90">
        <v>108</v>
      </c>
      <c r="L22" s="90">
        <v>110</v>
      </c>
      <c r="M22" s="90">
        <v>109</v>
      </c>
      <c r="N22" s="90">
        <v>108</v>
      </c>
      <c r="O22" s="91">
        <v>108</v>
      </c>
      <c r="P22" s="89"/>
      <c r="Q22" s="137"/>
      <c r="R22" s="137"/>
    </row>
    <row r="23" spans="1:18" ht="56.1" customHeight="1">
      <c r="B23" s="15"/>
      <c r="C23" s="40" t="s">
        <v>44</v>
      </c>
      <c r="D23" s="20" t="s">
        <v>45</v>
      </c>
      <c r="E23" s="22" t="s">
        <v>26</v>
      </c>
      <c r="F23" s="20" t="s">
        <v>27</v>
      </c>
      <c r="G23" s="23"/>
      <c r="H23" s="23"/>
      <c r="I23" s="90">
        <v>35.4</v>
      </c>
      <c r="J23" s="90">
        <v>153.69999999999999</v>
      </c>
      <c r="K23" s="90">
        <v>125.5</v>
      </c>
      <c r="L23" s="90">
        <v>109</v>
      </c>
      <c r="M23" s="90">
        <v>108</v>
      </c>
      <c r="N23" s="90">
        <v>109</v>
      </c>
      <c r="O23" s="91">
        <v>107</v>
      </c>
      <c r="P23" s="89"/>
      <c r="Q23" s="137"/>
      <c r="R23" s="137"/>
    </row>
    <row r="24" spans="1:18" ht="31.5">
      <c r="A24" s="41"/>
      <c r="B24" s="42"/>
      <c r="C24" s="43" t="s">
        <v>46</v>
      </c>
      <c r="D24" s="44"/>
      <c r="E24" s="44"/>
      <c r="F24" s="45" t="s">
        <v>30</v>
      </c>
      <c r="G24" s="44"/>
      <c r="H24" s="44"/>
      <c r="I24" s="44"/>
      <c r="J24" s="44"/>
      <c r="K24" s="44"/>
      <c r="L24" s="44"/>
      <c r="M24" s="44"/>
      <c r="N24" s="44"/>
      <c r="O24" s="44"/>
      <c r="P24" s="44"/>
      <c r="Q24" s="44"/>
      <c r="R24" s="44"/>
    </row>
    <row r="25" spans="1:18" ht="31.5">
      <c r="A25" s="41"/>
      <c r="B25" s="42"/>
      <c r="C25" s="43" t="s">
        <v>47</v>
      </c>
      <c r="D25" s="44"/>
      <c r="E25" s="44"/>
      <c r="F25" s="45" t="s">
        <v>30</v>
      </c>
      <c r="G25" s="44"/>
      <c r="H25" s="44"/>
      <c r="I25" s="44"/>
      <c r="J25" s="44"/>
      <c r="K25" s="44"/>
      <c r="L25" s="44"/>
      <c r="M25" s="44"/>
      <c r="N25" s="44"/>
      <c r="O25" s="44"/>
      <c r="P25" s="44"/>
      <c r="Q25" s="44"/>
      <c r="R25" s="44"/>
    </row>
    <row r="26" spans="1:18" ht="31.5">
      <c r="A26" s="41"/>
      <c r="B26" s="42"/>
      <c r="C26" s="43" t="s">
        <v>48</v>
      </c>
      <c r="D26" s="44"/>
      <c r="E26" s="44"/>
      <c r="F26" s="45" t="s">
        <v>30</v>
      </c>
      <c r="G26" s="44"/>
      <c r="H26" s="44"/>
      <c r="I26" s="44"/>
      <c r="J26" s="44"/>
      <c r="K26" s="44"/>
      <c r="L26" s="44"/>
      <c r="M26" s="44"/>
      <c r="N26" s="44"/>
      <c r="O26" s="44"/>
      <c r="P26" s="44"/>
      <c r="Q26" s="44"/>
      <c r="R26" s="44"/>
    </row>
    <row r="27" spans="1:18" ht="31.5">
      <c r="A27" s="41"/>
      <c r="B27" s="42"/>
      <c r="C27" s="43" t="s">
        <v>49</v>
      </c>
      <c r="D27" s="44"/>
      <c r="E27" s="44"/>
      <c r="F27" s="45" t="s">
        <v>30</v>
      </c>
      <c r="G27" s="44"/>
      <c r="H27" s="44"/>
      <c r="I27" s="44"/>
      <c r="J27" s="44"/>
      <c r="K27" s="44"/>
      <c r="L27" s="44"/>
      <c r="M27" s="44"/>
      <c r="N27" s="44"/>
      <c r="O27" s="44"/>
      <c r="P27" s="44"/>
      <c r="Q27" s="44"/>
      <c r="R27" s="44"/>
    </row>
    <row r="28" spans="1:18" ht="31.5">
      <c r="A28" s="41"/>
      <c r="B28" s="42"/>
      <c r="C28" s="35" t="s">
        <v>41</v>
      </c>
      <c r="D28" s="44"/>
      <c r="E28" s="44"/>
      <c r="F28" s="45" t="s">
        <v>30</v>
      </c>
      <c r="G28" s="44"/>
      <c r="H28" s="44"/>
      <c r="I28" s="97">
        <f t="shared" ref="I28:N28" si="1">I19+I16+I17+I18</f>
        <v>0</v>
      </c>
      <c r="J28" s="97">
        <f t="shared" si="1"/>
        <v>400</v>
      </c>
      <c r="K28" s="97">
        <f t="shared" si="1"/>
        <v>34500</v>
      </c>
      <c r="L28" s="97">
        <f t="shared" si="1"/>
        <v>9100</v>
      </c>
      <c r="M28" s="97">
        <f t="shared" si="1"/>
        <v>10</v>
      </c>
      <c r="N28" s="97">
        <f t="shared" si="1"/>
        <v>0</v>
      </c>
      <c r="O28" s="97">
        <f>O19+O18</f>
        <v>0</v>
      </c>
      <c r="P28" s="44"/>
      <c r="Q28" s="44"/>
      <c r="R28" s="44"/>
    </row>
    <row r="29" spans="1:18" ht="15" customHeight="1">
      <c r="B29" s="14"/>
      <c r="C29" s="765" t="s">
        <v>50</v>
      </c>
      <c r="D29" s="766"/>
      <c r="E29" s="766"/>
      <c r="F29" s="766"/>
      <c r="G29" s="766"/>
      <c r="H29" s="766"/>
      <c r="I29" s="766"/>
      <c r="J29" s="766"/>
      <c r="K29" s="766"/>
      <c r="L29" s="766"/>
      <c r="M29" s="767"/>
      <c r="N29" s="766"/>
      <c r="O29" s="766"/>
      <c r="P29" s="766"/>
      <c r="Q29" s="766"/>
      <c r="R29" s="768"/>
    </row>
    <row r="30" spans="1:18" ht="15.75">
      <c r="B30" s="46"/>
      <c r="C30" s="47" t="s">
        <v>51</v>
      </c>
      <c r="D30" s="48"/>
      <c r="E30" s="48"/>
      <c r="F30" s="48"/>
      <c r="G30" s="48"/>
      <c r="H30" s="48"/>
      <c r="I30" s="48"/>
      <c r="J30" s="48"/>
      <c r="K30" s="48"/>
      <c r="L30" s="48"/>
      <c r="M30" s="48"/>
      <c r="N30" s="48"/>
      <c r="O30" s="98"/>
      <c r="P30" s="99"/>
      <c r="Q30" s="141"/>
      <c r="R30" s="141"/>
    </row>
    <row r="31" spans="1:18" ht="42.95" customHeight="1">
      <c r="B31" s="15">
        <v>2</v>
      </c>
      <c r="C31" s="40" t="s">
        <v>52</v>
      </c>
      <c r="D31" s="21" t="s">
        <v>25</v>
      </c>
      <c r="E31" s="20" t="s">
        <v>26</v>
      </c>
      <c r="F31" s="20" t="s">
        <v>27</v>
      </c>
      <c r="G31" s="49"/>
      <c r="H31" s="49"/>
      <c r="I31" s="49">
        <v>16.2</v>
      </c>
      <c r="J31" s="69">
        <v>13.2</v>
      </c>
      <c r="K31" s="69">
        <v>14.9</v>
      </c>
      <c r="L31" s="69">
        <v>15.5</v>
      </c>
      <c r="M31" s="69">
        <v>16.899999999999999</v>
      </c>
      <c r="N31" s="69">
        <v>17.899999999999999</v>
      </c>
      <c r="O31" s="100">
        <v>18.899999999999999</v>
      </c>
      <c r="P31" s="101"/>
      <c r="Q31" s="142"/>
      <c r="R31" s="142"/>
    </row>
    <row r="32" spans="1:18" ht="110.25">
      <c r="B32" s="15"/>
      <c r="C32" s="50" t="s">
        <v>53</v>
      </c>
      <c r="D32" s="40"/>
      <c r="E32" s="51"/>
      <c r="F32" s="40"/>
      <c r="G32" s="40"/>
      <c r="H32" s="40"/>
      <c r="I32" s="40"/>
      <c r="J32" s="40"/>
      <c r="K32" s="40"/>
      <c r="L32" s="40"/>
      <c r="M32" s="40"/>
      <c r="N32" s="40"/>
      <c r="O32" s="102"/>
      <c r="P32" s="103"/>
      <c r="Q32" s="143"/>
      <c r="R32" s="143"/>
    </row>
    <row r="33" spans="2:18" ht="122.1" customHeight="1">
      <c r="B33" s="52"/>
      <c r="C33" s="53" t="s">
        <v>54</v>
      </c>
      <c r="D33" s="54" t="s">
        <v>25</v>
      </c>
      <c r="E33" s="54" t="s">
        <v>25</v>
      </c>
      <c r="F33" s="28" t="s">
        <v>30</v>
      </c>
      <c r="G33" s="28" t="s">
        <v>35</v>
      </c>
      <c r="H33" s="30" t="s">
        <v>31</v>
      </c>
      <c r="I33" s="28"/>
      <c r="J33" s="28"/>
      <c r="K33" s="30">
        <v>4650</v>
      </c>
      <c r="L33" s="30">
        <v>4650</v>
      </c>
      <c r="M33" s="28"/>
      <c r="N33" s="77"/>
      <c r="O33" s="104"/>
      <c r="P33" s="92" t="s">
        <v>32</v>
      </c>
      <c r="Q33" s="144"/>
      <c r="R33" s="144" t="s">
        <v>55</v>
      </c>
    </row>
    <row r="34" spans="2:18" ht="15.75">
      <c r="B34" s="55"/>
      <c r="C34" s="35" t="s">
        <v>41</v>
      </c>
      <c r="D34" s="35"/>
      <c r="E34" s="38"/>
      <c r="F34" s="35"/>
      <c r="G34" s="35"/>
      <c r="H34" s="35"/>
      <c r="I34" s="35"/>
      <c r="J34" s="105">
        <f t="shared" ref="J34:O34" si="2">J33</f>
        <v>0</v>
      </c>
      <c r="K34" s="105">
        <f t="shared" si="2"/>
        <v>4650</v>
      </c>
      <c r="L34" s="105">
        <f t="shared" si="2"/>
        <v>4650</v>
      </c>
      <c r="M34" s="106">
        <f t="shared" si="2"/>
        <v>0</v>
      </c>
      <c r="N34" s="105">
        <f t="shared" si="2"/>
        <v>0</v>
      </c>
      <c r="O34" s="105">
        <f t="shared" si="2"/>
        <v>0</v>
      </c>
      <c r="P34" s="107"/>
      <c r="Q34" s="145"/>
      <c r="R34" s="145"/>
    </row>
    <row r="35" spans="2:18" ht="15.75">
      <c r="B35" s="46"/>
      <c r="C35" s="47" t="s">
        <v>56</v>
      </c>
      <c r="D35" s="48"/>
      <c r="E35" s="56"/>
      <c r="F35" s="48"/>
      <c r="G35" s="48"/>
      <c r="H35" s="48"/>
      <c r="I35" s="48"/>
      <c r="J35" s="48"/>
      <c r="K35" s="48"/>
      <c r="L35" s="48"/>
      <c r="M35" s="48"/>
      <c r="N35" s="48"/>
      <c r="O35" s="98"/>
      <c r="P35" s="99"/>
      <c r="Q35" s="141"/>
      <c r="R35" s="141"/>
    </row>
    <row r="36" spans="2:18" ht="77.099999999999994" customHeight="1">
      <c r="B36" s="15">
        <v>3</v>
      </c>
      <c r="C36" s="40" t="s">
        <v>57</v>
      </c>
      <c r="D36" s="21" t="s">
        <v>25</v>
      </c>
      <c r="E36" s="20" t="s">
        <v>26</v>
      </c>
      <c r="F36" s="20" t="s">
        <v>58</v>
      </c>
      <c r="G36" s="49"/>
      <c r="H36" s="49"/>
      <c r="I36" s="108">
        <v>9.0239999999999991</v>
      </c>
      <c r="J36" s="109" t="s">
        <v>59</v>
      </c>
      <c r="K36" s="109" t="s">
        <v>60</v>
      </c>
      <c r="L36" s="109" t="s">
        <v>61</v>
      </c>
      <c r="M36" s="109" t="s">
        <v>62</v>
      </c>
      <c r="N36" s="110" t="s">
        <v>63</v>
      </c>
      <c r="O36" s="22">
        <v>16.2</v>
      </c>
      <c r="P36" s="111"/>
      <c r="Q36" s="143"/>
      <c r="R36" s="143"/>
    </row>
    <row r="37" spans="2:18" ht="102.95" customHeight="1">
      <c r="B37" s="25"/>
      <c r="C37" s="57" t="s">
        <v>64</v>
      </c>
      <c r="D37" s="54" t="s">
        <v>25</v>
      </c>
      <c r="E37" s="54" t="s">
        <v>25</v>
      </c>
      <c r="F37" s="28" t="s">
        <v>30</v>
      </c>
      <c r="G37" s="30"/>
      <c r="H37" s="30"/>
      <c r="I37" s="30"/>
      <c r="J37" s="70"/>
      <c r="K37" s="70"/>
      <c r="L37" s="70"/>
      <c r="M37" s="70" t="s">
        <v>65</v>
      </c>
      <c r="N37" s="70"/>
      <c r="O37" s="112"/>
      <c r="P37" s="92" t="s">
        <v>32</v>
      </c>
      <c r="Q37" s="146"/>
      <c r="R37" s="138" t="s">
        <v>66</v>
      </c>
    </row>
    <row r="38" spans="2:18" ht="141.75">
      <c r="B38" s="25"/>
      <c r="C38" s="57" t="s">
        <v>67</v>
      </c>
      <c r="D38" s="54" t="s">
        <v>25</v>
      </c>
      <c r="E38" s="54" t="s">
        <v>25</v>
      </c>
      <c r="F38" s="28" t="s">
        <v>30</v>
      </c>
      <c r="G38" s="27"/>
      <c r="H38" s="27"/>
      <c r="I38" s="27"/>
      <c r="J38" s="27"/>
      <c r="K38" s="113">
        <v>600</v>
      </c>
      <c r="L38" s="113">
        <v>600</v>
      </c>
      <c r="M38" s="27"/>
      <c r="N38" s="27"/>
      <c r="O38" s="114"/>
      <c r="P38" s="92" t="s">
        <v>32</v>
      </c>
      <c r="Q38" s="146"/>
      <c r="R38" s="138" t="s">
        <v>68</v>
      </c>
    </row>
    <row r="39" spans="2:18" ht="153" customHeight="1">
      <c r="B39" s="25"/>
      <c r="C39" s="57" t="s">
        <v>69</v>
      </c>
      <c r="D39" s="54" t="s">
        <v>25</v>
      </c>
      <c r="E39" s="54" t="s">
        <v>25</v>
      </c>
      <c r="F39" s="28" t="s">
        <v>30</v>
      </c>
      <c r="G39" s="27"/>
      <c r="H39" s="27"/>
      <c r="I39" s="27"/>
      <c r="J39" s="27"/>
      <c r="K39" s="113">
        <v>1000</v>
      </c>
      <c r="L39" s="113">
        <v>1000</v>
      </c>
      <c r="M39" s="27"/>
      <c r="N39" s="27"/>
      <c r="O39" s="114"/>
      <c r="P39" s="92" t="s">
        <v>32</v>
      </c>
      <c r="Q39" s="146"/>
      <c r="R39" s="138" t="s">
        <v>70</v>
      </c>
    </row>
    <row r="40" spans="2:18" ht="144.94999999999999" customHeight="1">
      <c r="B40" s="25"/>
      <c r="C40" s="57" t="s">
        <v>71</v>
      </c>
      <c r="D40" s="54" t="s">
        <v>25</v>
      </c>
      <c r="E40" s="54" t="s">
        <v>25</v>
      </c>
      <c r="F40" s="28" t="s">
        <v>30</v>
      </c>
      <c r="G40" s="27"/>
      <c r="H40" s="27"/>
      <c r="I40" s="27"/>
      <c r="J40" s="27"/>
      <c r="K40" s="113">
        <v>346.5</v>
      </c>
      <c r="L40" s="113">
        <v>346.5</v>
      </c>
      <c r="M40" s="27"/>
      <c r="N40" s="27"/>
      <c r="O40" s="114"/>
      <c r="P40" s="92" t="s">
        <v>32</v>
      </c>
      <c r="Q40" s="146"/>
      <c r="R40" s="138" t="s">
        <v>72</v>
      </c>
    </row>
    <row r="41" spans="2:18" ht="15.75">
      <c r="B41" s="55"/>
      <c r="C41" s="58" t="s">
        <v>41</v>
      </c>
      <c r="D41" s="35"/>
      <c r="E41" s="35"/>
      <c r="F41" s="35"/>
      <c r="G41" s="59"/>
      <c r="H41" s="59"/>
      <c r="I41" s="115"/>
      <c r="J41" s="116">
        <f t="shared" ref="J41:O41" si="3">J37+J38+J39+J40</f>
        <v>0</v>
      </c>
      <c r="K41" s="116">
        <f t="shared" si="3"/>
        <v>1946.5</v>
      </c>
      <c r="L41" s="116">
        <f t="shared" si="3"/>
        <v>1946.5</v>
      </c>
      <c r="M41" s="117">
        <f t="shared" si="3"/>
        <v>10000</v>
      </c>
      <c r="N41" s="116">
        <f t="shared" si="3"/>
        <v>0</v>
      </c>
      <c r="O41" s="116">
        <f t="shared" si="3"/>
        <v>0</v>
      </c>
      <c r="P41" s="107"/>
      <c r="Q41" s="145"/>
      <c r="R41" s="145"/>
    </row>
    <row r="42" spans="2:18" ht="63">
      <c r="B42" s="15">
        <v>4</v>
      </c>
      <c r="C42" s="60" t="s">
        <v>73</v>
      </c>
      <c r="D42" s="19"/>
      <c r="E42" s="20" t="s">
        <v>26</v>
      </c>
      <c r="F42" s="20" t="s">
        <v>58</v>
      </c>
      <c r="G42" s="61"/>
      <c r="H42" s="61"/>
      <c r="I42" s="118">
        <v>0</v>
      </c>
      <c r="J42" s="119">
        <v>0</v>
      </c>
      <c r="K42" s="69">
        <v>0.7</v>
      </c>
      <c r="L42" s="69">
        <v>0.8</v>
      </c>
      <c r="M42" s="69">
        <v>0.9</v>
      </c>
      <c r="N42" s="69">
        <v>1.1000000000000001</v>
      </c>
      <c r="O42" s="100">
        <v>1.2</v>
      </c>
      <c r="P42" s="103"/>
      <c r="Q42" s="143"/>
      <c r="R42" s="143"/>
    </row>
    <row r="43" spans="2:18" ht="84.95" customHeight="1">
      <c r="B43" s="25"/>
      <c r="C43" s="62" t="s">
        <v>74</v>
      </c>
      <c r="D43" s="54" t="s">
        <v>25</v>
      </c>
      <c r="E43" s="54" t="s">
        <v>25</v>
      </c>
      <c r="F43" s="28" t="s">
        <v>30</v>
      </c>
      <c r="G43" s="27"/>
      <c r="H43" s="27"/>
      <c r="I43" s="27"/>
      <c r="J43" s="120"/>
      <c r="K43" s="30"/>
      <c r="L43" s="30"/>
      <c r="M43" s="30">
        <v>1500</v>
      </c>
      <c r="N43" s="30"/>
      <c r="O43" s="93"/>
      <c r="P43" s="92" t="s">
        <v>32</v>
      </c>
      <c r="Q43" s="147"/>
      <c r="R43" s="148" t="s">
        <v>75</v>
      </c>
    </row>
    <row r="44" spans="2:18" ht="66.95" customHeight="1">
      <c r="B44" s="25"/>
      <c r="C44" s="57" t="s">
        <v>76</v>
      </c>
      <c r="D44" s="54" t="s">
        <v>25</v>
      </c>
      <c r="E44" s="54" t="s">
        <v>25</v>
      </c>
      <c r="F44" s="28" t="s">
        <v>30</v>
      </c>
      <c r="G44" s="63"/>
      <c r="H44" s="63"/>
      <c r="I44" s="63"/>
      <c r="J44" s="121"/>
      <c r="K44" s="30">
        <v>10000</v>
      </c>
      <c r="L44" s="63"/>
      <c r="M44" s="63"/>
      <c r="N44" s="63"/>
      <c r="O44" s="122"/>
      <c r="P44" s="92" t="s">
        <v>32</v>
      </c>
      <c r="Q44" s="147"/>
      <c r="R44" s="148" t="s">
        <v>77</v>
      </c>
    </row>
    <row r="45" spans="2:18" ht="15.75">
      <c r="B45" s="64"/>
      <c r="C45" s="65" t="s">
        <v>41</v>
      </c>
      <c r="D45" s="35"/>
      <c r="E45" s="35"/>
      <c r="F45" s="35"/>
      <c r="G45" s="35"/>
      <c r="H45" s="35"/>
      <c r="I45" s="35"/>
      <c r="J45" s="123">
        <f t="shared" ref="J45:O45" si="4">J43+J44</f>
        <v>0</v>
      </c>
      <c r="K45" s="123">
        <f t="shared" si="4"/>
        <v>10000</v>
      </c>
      <c r="L45" s="123">
        <f t="shared" si="4"/>
        <v>0</v>
      </c>
      <c r="M45" s="124">
        <f t="shared" si="4"/>
        <v>1500</v>
      </c>
      <c r="N45" s="123">
        <f t="shared" si="4"/>
        <v>0</v>
      </c>
      <c r="O45" s="123">
        <f t="shared" si="4"/>
        <v>0</v>
      </c>
      <c r="P45" s="107"/>
      <c r="Q45" s="145"/>
      <c r="R45" s="145"/>
    </row>
    <row r="46" spans="2:18" ht="15.75">
      <c r="B46" s="46"/>
      <c r="C46" s="66" t="s">
        <v>78</v>
      </c>
      <c r="D46" s="48"/>
      <c r="E46" s="48"/>
      <c r="F46" s="48"/>
      <c r="G46" s="48"/>
      <c r="H46" s="48"/>
      <c r="I46" s="48"/>
      <c r="J46" s="48"/>
      <c r="K46" s="48"/>
      <c r="L46" s="48"/>
      <c r="M46" s="48"/>
      <c r="N46" s="48"/>
      <c r="O46" s="98"/>
      <c r="P46" s="99"/>
      <c r="Q46" s="141"/>
      <c r="R46" s="141"/>
    </row>
    <row r="47" spans="2:18" ht="66.75" customHeight="1">
      <c r="B47" s="15"/>
      <c r="C47" s="67" t="s">
        <v>79</v>
      </c>
      <c r="D47" s="40"/>
      <c r="E47" s="40"/>
      <c r="F47" s="40"/>
      <c r="G47" s="40"/>
      <c r="H47" s="40"/>
      <c r="I47" s="40"/>
      <c r="J47" s="40"/>
      <c r="K47" s="40"/>
      <c r="L47" s="40"/>
      <c r="M47" s="40"/>
      <c r="N47" s="40"/>
      <c r="O47" s="102"/>
      <c r="P47" s="103"/>
      <c r="Q47" s="143"/>
      <c r="R47" s="143"/>
    </row>
    <row r="48" spans="2:18" ht="66" customHeight="1">
      <c r="B48" s="15"/>
      <c r="C48" s="67" t="s">
        <v>80</v>
      </c>
      <c r="D48" s="40"/>
      <c r="E48" s="40"/>
      <c r="F48" s="40"/>
      <c r="G48" s="40"/>
      <c r="H48" s="40"/>
      <c r="I48" s="40"/>
      <c r="J48" s="40"/>
      <c r="K48" s="40"/>
      <c r="L48" s="40"/>
      <c r="M48" s="40"/>
      <c r="N48" s="40"/>
      <c r="O48" s="102"/>
      <c r="P48" s="103"/>
      <c r="Q48" s="143"/>
      <c r="R48" s="143"/>
    </row>
    <row r="49" spans="1:18" ht="60.95" customHeight="1">
      <c r="B49" s="15">
        <v>5</v>
      </c>
      <c r="C49" s="68" t="s">
        <v>81</v>
      </c>
      <c r="D49" s="21" t="s">
        <v>25</v>
      </c>
      <c r="E49" s="20" t="s">
        <v>26</v>
      </c>
      <c r="F49" s="20" t="s">
        <v>27</v>
      </c>
      <c r="G49" s="51"/>
      <c r="H49" s="69"/>
      <c r="I49" s="69">
        <v>73.7</v>
      </c>
      <c r="J49" s="69">
        <v>72</v>
      </c>
      <c r="K49" s="69">
        <v>78</v>
      </c>
      <c r="L49" s="69">
        <v>80</v>
      </c>
      <c r="M49" s="69">
        <v>85</v>
      </c>
      <c r="N49" s="69">
        <v>90</v>
      </c>
      <c r="O49" s="100">
        <v>95</v>
      </c>
      <c r="P49" s="103"/>
      <c r="Q49" s="143"/>
      <c r="R49" s="143"/>
    </row>
    <row r="50" spans="1:18" ht="48.95" customHeight="1">
      <c r="B50" s="25"/>
      <c r="C50" s="62" t="s">
        <v>82</v>
      </c>
      <c r="D50" s="54" t="s">
        <v>25</v>
      </c>
      <c r="E50" s="54" t="s">
        <v>25</v>
      </c>
      <c r="F50" s="28" t="s">
        <v>30</v>
      </c>
      <c r="G50" s="70">
        <v>2026</v>
      </c>
      <c r="H50" s="71"/>
      <c r="I50" s="71"/>
      <c r="J50" s="71"/>
      <c r="K50" s="30">
        <v>10000</v>
      </c>
      <c r="L50" s="71"/>
      <c r="M50" s="71"/>
      <c r="N50" s="71"/>
      <c r="O50" s="125"/>
      <c r="P50" s="92" t="s">
        <v>32</v>
      </c>
      <c r="Q50" s="149"/>
      <c r="R50" s="149" t="s">
        <v>83</v>
      </c>
    </row>
    <row r="51" spans="1:18" ht="48.95" customHeight="1">
      <c r="B51" s="25"/>
      <c r="C51" s="31" t="s">
        <v>84</v>
      </c>
      <c r="D51" s="54" t="s">
        <v>25</v>
      </c>
      <c r="E51" s="54" t="s">
        <v>25</v>
      </c>
      <c r="F51" s="28" t="s">
        <v>30</v>
      </c>
      <c r="G51" s="70">
        <v>2026</v>
      </c>
      <c r="H51" s="72"/>
      <c r="I51" s="72"/>
      <c r="J51" s="72"/>
      <c r="K51" s="30">
        <v>17</v>
      </c>
      <c r="L51" s="72"/>
      <c r="M51" s="72"/>
      <c r="N51" s="72"/>
      <c r="O51" s="126"/>
      <c r="P51" s="92" t="s">
        <v>32</v>
      </c>
      <c r="Q51" s="149"/>
      <c r="R51" s="150" t="s">
        <v>85</v>
      </c>
    </row>
    <row r="52" spans="1:18" ht="21" customHeight="1">
      <c r="B52" s="64"/>
      <c r="C52" s="58" t="s">
        <v>41</v>
      </c>
      <c r="D52" s="38"/>
      <c r="E52" s="38"/>
      <c r="F52" s="38"/>
      <c r="G52" s="38"/>
      <c r="H52" s="38"/>
      <c r="I52" s="127"/>
      <c r="J52" s="127">
        <f t="shared" ref="J52:O52" si="5">J50+J51</f>
        <v>0</v>
      </c>
      <c r="K52" s="127">
        <f t="shared" si="5"/>
        <v>10017</v>
      </c>
      <c r="L52" s="127">
        <f t="shared" si="5"/>
        <v>0</v>
      </c>
      <c r="M52" s="128">
        <f t="shared" si="5"/>
        <v>0</v>
      </c>
      <c r="N52" s="127">
        <f t="shared" si="5"/>
        <v>0</v>
      </c>
      <c r="O52" s="127">
        <f t="shared" si="5"/>
        <v>0</v>
      </c>
      <c r="P52" s="107"/>
      <c r="Q52" s="145"/>
      <c r="R52" s="151"/>
    </row>
    <row r="53" spans="1:18" ht="48.95" customHeight="1">
      <c r="B53" s="15">
        <v>6</v>
      </c>
      <c r="C53" s="73" t="s">
        <v>86</v>
      </c>
      <c r="D53" s="74" t="s">
        <v>25</v>
      </c>
      <c r="E53" s="74" t="s">
        <v>25</v>
      </c>
      <c r="F53" s="75" t="s">
        <v>27</v>
      </c>
      <c r="G53" s="76"/>
      <c r="H53" s="75"/>
      <c r="I53" s="129">
        <v>35</v>
      </c>
      <c r="J53" s="129">
        <v>34</v>
      </c>
      <c r="K53" s="129">
        <v>37</v>
      </c>
      <c r="L53" s="129">
        <v>37</v>
      </c>
      <c r="M53" s="69">
        <v>37</v>
      </c>
      <c r="N53" s="69">
        <v>37</v>
      </c>
      <c r="O53" s="100">
        <v>60</v>
      </c>
      <c r="P53" s="103"/>
      <c r="Q53" s="143"/>
      <c r="R53" s="143"/>
    </row>
    <row r="54" spans="1:18" ht="48" customHeight="1">
      <c r="A54" s="41"/>
      <c r="B54" s="25"/>
      <c r="C54" s="62" t="s">
        <v>87</v>
      </c>
      <c r="D54" s="54" t="s">
        <v>25</v>
      </c>
      <c r="E54" s="54" t="s">
        <v>25</v>
      </c>
      <c r="F54" s="28" t="s">
        <v>30</v>
      </c>
      <c r="G54" s="77"/>
      <c r="H54" s="30" t="s">
        <v>31</v>
      </c>
      <c r="I54" s="77"/>
      <c r="J54" s="77"/>
      <c r="K54" s="28"/>
      <c r="L54" s="30">
        <v>1000</v>
      </c>
      <c r="M54" s="30">
        <v>1000</v>
      </c>
      <c r="N54" s="77"/>
      <c r="O54" s="130"/>
      <c r="P54" s="92" t="s">
        <v>32</v>
      </c>
      <c r="Q54" s="147"/>
      <c r="R54" s="148" t="s">
        <v>88</v>
      </c>
    </row>
    <row r="55" spans="1:18" ht="48.95" customHeight="1">
      <c r="A55" s="41"/>
      <c r="B55" s="25"/>
      <c r="C55" s="78" t="s">
        <v>89</v>
      </c>
      <c r="D55" s="54" t="s">
        <v>25</v>
      </c>
      <c r="E55" s="54" t="s">
        <v>25</v>
      </c>
      <c r="F55" s="28" t="s">
        <v>30</v>
      </c>
      <c r="G55" s="30"/>
      <c r="H55" s="30" t="s">
        <v>31</v>
      </c>
      <c r="I55" s="30"/>
      <c r="J55" s="30">
        <v>222</v>
      </c>
      <c r="K55" s="30"/>
      <c r="L55" s="30"/>
      <c r="M55" s="30"/>
      <c r="N55" s="30"/>
      <c r="O55" s="93"/>
      <c r="P55" s="92" t="s">
        <v>32</v>
      </c>
      <c r="Q55" s="147"/>
      <c r="R55" s="148" t="s">
        <v>90</v>
      </c>
    </row>
    <row r="56" spans="1:18" ht="90.95" customHeight="1">
      <c r="A56" s="41"/>
      <c r="B56" s="25"/>
      <c r="C56" s="78" t="s">
        <v>91</v>
      </c>
      <c r="D56" s="54" t="s">
        <v>25</v>
      </c>
      <c r="E56" s="54" t="s">
        <v>25</v>
      </c>
      <c r="F56" s="28" t="s">
        <v>30</v>
      </c>
      <c r="G56" s="30"/>
      <c r="H56" s="30" t="s">
        <v>31</v>
      </c>
      <c r="I56" s="30"/>
      <c r="J56" s="30"/>
      <c r="K56" s="30">
        <v>9</v>
      </c>
      <c r="L56" s="30"/>
      <c r="M56" s="30"/>
      <c r="N56" s="30"/>
      <c r="O56" s="93"/>
      <c r="P56" s="92" t="s">
        <v>32</v>
      </c>
      <c r="Q56" s="152"/>
      <c r="R56" s="153"/>
    </row>
    <row r="57" spans="1:18" ht="81.75" customHeight="1">
      <c r="A57" s="41"/>
      <c r="B57" s="52"/>
      <c r="C57" s="53" t="s">
        <v>92</v>
      </c>
      <c r="D57" s="54" t="s">
        <v>25</v>
      </c>
      <c r="E57" s="54" t="s">
        <v>25</v>
      </c>
      <c r="F57" s="28" t="s">
        <v>30</v>
      </c>
      <c r="G57" s="28"/>
      <c r="H57" s="30" t="s">
        <v>31</v>
      </c>
      <c r="I57" s="28"/>
      <c r="J57" s="28"/>
      <c r="K57" s="30">
        <v>3250</v>
      </c>
      <c r="L57" s="30">
        <v>3250</v>
      </c>
      <c r="M57" s="28"/>
      <c r="N57" s="77"/>
      <c r="O57" s="130"/>
      <c r="P57" s="92" t="s">
        <v>32</v>
      </c>
      <c r="Q57" s="147"/>
      <c r="R57" s="148" t="s">
        <v>93</v>
      </c>
    </row>
    <row r="58" spans="1:18" ht="54" customHeight="1">
      <c r="A58" s="41"/>
      <c r="B58" s="79"/>
      <c r="C58" s="53" t="s">
        <v>94</v>
      </c>
      <c r="D58" s="54" t="s">
        <v>25</v>
      </c>
      <c r="E58" s="54" t="s">
        <v>25</v>
      </c>
      <c r="F58" s="28" t="s">
        <v>30</v>
      </c>
      <c r="G58" s="28"/>
      <c r="H58" s="30" t="s">
        <v>31</v>
      </c>
      <c r="I58" s="63"/>
      <c r="J58" s="131"/>
      <c r="K58" s="131"/>
      <c r="L58" s="131">
        <v>2000</v>
      </c>
      <c r="M58" s="131"/>
      <c r="N58" s="131"/>
      <c r="O58" s="132"/>
      <c r="P58" s="92" t="s">
        <v>32</v>
      </c>
      <c r="Q58" s="154"/>
      <c r="R58" s="154"/>
    </row>
    <row r="59" spans="1:18" ht="47.1" customHeight="1">
      <c r="A59" s="41"/>
      <c r="B59" s="79"/>
      <c r="C59" s="53" t="s">
        <v>95</v>
      </c>
      <c r="D59" s="54" t="s">
        <v>25</v>
      </c>
      <c r="E59" s="54" t="s">
        <v>25</v>
      </c>
      <c r="F59" s="28" t="s">
        <v>30</v>
      </c>
      <c r="G59" s="28"/>
      <c r="H59" s="30" t="s">
        <v>31</v>
      </c>
      <c r="I59" s="63"/>
      <c r="J59" s="131"/>
      <c r="K59" s="131"/>
      <c r="L59" s="131">
        <v>2000</v>
      </c>
      <c r="M59" s="131"/>
      <c r="N59" s="131"/>
      <c r="O59" s="132"/>
      <c r="P59" s="92" t="s">
        <v>32</v>
      </c>
      <c r="Q59" s="154"/>
      <c r="R59" s="154"/>
    </row>
    <row r="60" spans="1:18" ht="21.95" customHeight="1">
      <c r="A60" s="41"/>
      <c r="B60" s="80"/>
      <c r="C60" s="81" t="s">
        <v>41</v>
      </c>
      <c r="D60" s="38"/>
      <c r="E60" s="38"/>
      <c r="F60" s="82" t="s">
        <v>30</v>
      </c>
      <c r="G60" s="38"/>
      <c r="H60" s="38"/>
      <c r="I60" s="38"/>
      <c r="J60" s="133">
        <f t="shared" ref="J60:O60" si="6">J54+J55+J56+J57</f>
        <v>222</v>
      </c>
      <c r="K60" s="133">
        <f t="shared" si="6"/>
        <v>3259</v>
      </c>
      <c r="L60" s="133">
        <f>L54+L55+L56+L57+L58+L59</f>
        <v>8250</v>
      </c>
      <c r="M60" s="134">
        <f t="shared" si="6"/>
        <v>1000</v>
      </c>
      <c r="N60" s="133">
        <f t="shared" si="6"/>
        <v>0</v>
      </c>
      <c r="O60" s="133">
        <f t="shared" si="6"/>
        <v>0</v>
      </c>
      <c r="P60" s="135"/>
      <c r="Q60" s="135"/>
      <c r="R60" s="135"/>
    </row>
    <row r="61" spans="1:18" ht="29.1" customHeight="1">
      <c r="A61" s="41"/>
      <c r="B61" s="42"/>
      <c r="C61" s="43" t="s">
        <v>46</v>
      </c>
      <c r="D61" s="44"/>
      <c r="E61" s="44"/>
      <c r="F61" s="45" t="s">
        <v>30</v>
      </c>
      <c r="G61" s="44"/>
      <c r="H61" s="44"/>
      <c r="I61" s="44"/>
      <c r="J61" s="44"/>
      <c r="K61" s="44"/>
      <c r="L61" s="44"/>
      <c r="M61" s="44"/>
      <c r="N61" s="44"/>
      <c r="O61" s="44"/>
      <c r="P61" s="44"/>
      <c r="Q61" s="44"/>
      <c r="R61" s="44"/>
    </row>
    <row r="62" spans="1:18" ht="29.1" customHeight="1">
      <c r="A62" s="41"/>
      <c r="B62" s="42"/>
      <c r="C62" s="43" t="s">
        <v>47</v>
      </c>
      <c r="D62" s="44"/>
      <c r="E62" s="44"/>
      <c r="F62" s="45" t="s">
        <v>30</v>
      </c>
      <c r="G62" s="44"/>
      <c r="H62" s="44"/>
      <c r="I62" s="44"/>
      <c r="J62" s="44"/>
      <c r="K62" s="44"/>
      <c r="L62" s="44"/>
      <c r="M62" s="44"/>
      <c r="N62" s="44"/>
      <c r="O62" s="44"/>
      <c r="P62" s="44"/>
      <c r="Q62" s="44"/>
      <c r="R62" s="44"/>
    </row>
    <row r="63" spans="1:18" ht="30" customHeight="1">
      <c r="A63" s="41"/>
      <c r="B63" s="42"/>
      <c r="C63" s="43" t="s">
        <v>48</v>
      </c>
      <c r="D63" s="44"/>
      <c r="E63" s="44"/>
      <c r="F63" s="45" t="s">
        <v>30</v>
      </c>
      <c r="G63" s="44"/>
      <c r="H63" s="44"/>
      <c r="I63" s="44"/>
      <c r="J63" s="44"/>
      <c r="K63" s="44"/>
      <c r="L63" s="44"/>
      <c r="M63" s="44"/>
      <c r="N63" s="44"/>
      <c r="O63" s="44"/>
      <c r="P63" s="44"/>
      <c r="Q63" s="44"/>
      <c r="R63" s="44"/>
    </row>
    <row r="64" spans="1:18" ht="29.1" customHeight="1">
      <c r="A64" s="41"/>
      <c r="B64" s="42"/>
      <c r="C64" s="43" t="s">
        <v>48</v>
      </c>
      <c r="D64" s="44"/>
      <c r="E64" s="44"/>
      <c r="F64" s="45" t="s">
        <v>30</v>
      </c>
      <c r="G64" s="44"/>
      <c r="H64" s="44"/>
      <c r="I64" s="44"/>
      <c r="J64" s="44"/>
      <c r="K64" s="44"/>
      <c r="L64" s="44"/>
      <c r="M64" s="44"/>
      <c r="N64" s="44"/>
      <c r="O64" s="44"/>
      <c r="P64" s="44"/>
      <c r="Q64" s="44"/>
      <c r="R64" s="44"/>
    </row>
    <row r="65" spans="1:18" ht="31.5">
      <c r="A65" s="41"/>
      <c r="B65" s="42"/>
      <c r="C65" s="35" t="s">
        <v>41</v>
      </c>
      <c r="D65" s="44"/>
      <c r="E65" s="44"/>
      <c r="F65" s="45" t="s">
        <v>30</v>
      </c>
      <c r="G65" s="44"/>
      <c r="H65" s="44"/>
      <c r="I65" s="97">
        <f t="shared" ref="I65:O65" si="7">I33+I37+I38+I39+I40+I43+I44+I50+I51+I54+I55+I56+I57</f>
        <v>0</v>
      </c>
      <c r="J65" s="97">
        <f t="shared" si="7"/>
        <v>222</v>
      </c>
      <c r="K65" s="97">
        <f t="shared" si="7"/>
        <v>29872.5</v>
      </c>
      <c r="L65" s="97">
        <f t="shared" si="7"/>
        <v>10846.5</v>
      </c>
      <c r="M65" s="97">
        <f t="shared" si="7"/>
        <v>12500</v>
      </c>
      <c r="N65" s="97">
        <f t="shared" si="7"/>
        <v>0</v>
      </c>
      <c r="O65" s="97">
        <f t="shared" si="7"/>
        <v>0</v>
      </c>
      <c r="P65" s="44"/>
      <c r="Q65" s="44"/>
      <c r="R65" s="44"/>
    </row>
    <row r="66" spans="1:18" ht="23.1" customHeight="1">
      <c r="B66" s="14"/>
      <c r="C66" s="765" t="s">
        <v>96</v>
      </c>
      <c r="D66" s="766"/>
      <c r="E66" s="766"/>
      <c r="F66" s="766"/>
      <c r="G66" s="766"/>
      <c r="H66" s="766"/>
      <c r="I66" s="766"/>
      <c r="J66" s="766"/>
      <c r="K66" s="766"/>
      <c r="L66" s="766"/>
      <c r="M66" s="767"/>
      <c r="N66" s="766"/>
      <c r="O66" s="766"/>
      <c r="P66" s="766"/>
      <c r="Q66" s="766"/>
      <c r="R66" s="768"/>
    </row>
    <row r="67" spans="1:18" ht="15.75">
      <c r="B67" s="15"/>
      <c r="C67" s="47" t="s">
        <v>97</v>
      </c>
      <c r="D67" s="48"/>
      <c r="E67" s="48"/>
      <c r="F67" s="48"/>
      <c r="G67" s="48"/>
      <c r="H67" s="48"/>
      <c r="I67" s="48"/>
      <c r="J67" s="48"/>
      <c r="K67" s="48"/>
      <c r="L67" s="48"/>
      <c r="M67" s="48"/>
      <c r="N67" s="48"/>
      <c r="O67" s="98"/>
      <c r="P67" s="99"/>
      <c r="Q67" s="141"/>
      <c r="R67" s="141"/>
    </row>
    <row r="68" spans="1:18" ht="44.1" customHeight="1">
      <c r="B68" s="15"/>
      <c r="C68" s="155" t="s">
        <v>98</v>
      </c>
      <c r="D68" s="156"/>
      <c r="E68" s="156"/>
      <c r="F68" s="20"/>
      <c r="G68" s="51"/>
      <c r="H68" s="51"/>
      <c r="I68" s="51"/>
      <c r="J68" s="51"/>
      <c r="K68" s="51"/>
      <c r="L68" s="51"/>
      <c r="M68" s="51"/>
      <c r="N68" s="175"/>
      <c r="O68" s="176"/>
      <c r="P68" s="177"/>
      <c r="Q68" s="194"/>
      <c r="R68" s="194"/>
    </row>
    <row r="69" spans="1:18" ht="50.1" customHeight="1">
      <c r="B69" s="15"/>
      <c r="C69" s="155" t="s">
        <v>99</v>
      </c>
      <c r="D69" s="156"/>
      <c r="E69" s="156"/>
      <c r="F69" s="20"/>
      <c r="G69" s="51"/>
      <c r="H69" s="51"/>
      <c r="I69" s="51"/>
      <c r="J69" s="51"/>
      <c r="K69" s="51"/>
      <c r="L69" s="51"/>
      <c r="M69" s="51"/>
      <c r="N69" s="51"/>
      <c r="O69" s="51"/>
      <c r="P69" s="177"/>
      <c r="Q69" s="194"/>
      <c r="R69" s="194"/>
    </row>
    <row r="70" spans="1:18" ht="21" customHeight="1">
      <c r="B70" s="744"/>
      <c r="C70" s="713" t="s">
        <v>100</v>
      </c>
      <c r="D70" s="700" t="s">
        <v>101</v>
      </c>
      <c r="E70" s="158" t="s">
        <v>101</v>
      </c>
      <c r="F70" s="28" t="s">
        <v>102</v>
      </c>
      <c r="G70" s="690">
        <v>2025</v>
      </c>
      <c r="H70" s="690" t="s">
        <v>31</v>
      </c>
      <c r="I70" s="28"/>
      <c r="J70" s="28">
        <v>1</v>
      </c>
      <c r="K70" s="77"/>
      <c r="L70" s="77"/>
      <c r="M70" s="77"/>
      <c r="N70" s="77"/>
      <c r="O70" s="130"/>
      <c r="P70" s="166"/>
      <c r="Q70" s="670" t="s">
        <v>103</v>
      </c>
      <c r="R70" s="621" t="s">
        <v>104</v>
      </c>
    </row>
    <row r="71" spans="1:18" ht="60.95" customHeight="1">
      <c r="B71" s="742"/>
      <c r="C71" s="714"/>
      <c r="D71" s="691"/>
      <c r="E71" s="160"/>
      <c r="F71" s="28" t="s">
        <v>105</v>
      </c>
      <c r="G71" s="691"/>
      <c r="H71" s="691"/>
      <c r="I71" s="28">
        <v>144.4</v>
      </c>
      <c r="J71" s="28">
        <v>171.2</v>
      </c>
      <c r="K71" s="77"/>
      <c r="L71" s="77"/>
      <c r="M71" s="77"/>
      <c r="N71" s="77"/>
      <c r="O71" s="130"/>
      <c r="P71" s="178" t="s">
        <v>106</v>
      </c>
      <c r="Q71" s="671"/>
      <c r="R71" s="627"/>
    </row>
    <row r="72" spans="1:18" ht="48.95" customHeight="1">
      <c r="B72" s="25"/>
      <c r="C72" s="53" t="s">
        <v>107</v>
      </c>
      <c r="D72" s="160" t="s">
        <v>108</v>
      </c>
      <c r="E72" s="160" t="s">
        <v>109</v>
      </c>
      <c r="F72" s="28" t="s">
        <v>105</v>
      </c>
      <c r="G72" s="28">
        <v>2025</v>
      </c>
      <c r="H72" s="28" t="s">
        <v>110</v>
      </c>
      <c r="I72" s="28"/>
      <c r="J72" s="30">
        <v>42</v>
      </c>
      <c r="K72" s="77"/>
      <c r="L72" s="77"/>
      <c r="M72" s="77"/>
      <c r="N72" s="77"/>
      <c r="O72" s="130"/>
      <c r="P72" s="178" t="s">
        <v>106</v>
      </c>
      <c r="Q72" s="195" t="s">
        <v>111</v>
      </c>
      <c r="R72" s="196" t="s">
        <v>104</v>
      </c>
    </row>
    <row r="73" spans="1:18" ht="18" customHeight="1">
      <c r="B73" s="741"/>
      <c r="C73" s="713" t="s">
        <v>112</v>
      </c>
      <c r="D73" s="700" t="s">
        <v>101</v>
      </c>
      <c r="E73" s="158" t="s">
        <v>101</v>
      </c>
      <c r="F73" s="28" t="s">
        <v>102</v>
      </c>
      <c r="G73" s="690">
        <v>2025</v>
      </c>
      <c r="H73" s="690" t="s">
        <v>31</v>
      </c>
      <c r="I73" s="179"/>
      <c r="J73" s="179"/>
      <c r="K73" s="160"/>
      <c r="L73" s="160"/>
      <c r="M73" s="179"/>
      <c r="N73" s="160">
        <v>1</v>
      </c>
      <c r="O73" s="180"/>
      <c r="P73" s="178"/>
      <c r="Q73" s="672" t="s">
        <v>103</v>
      </c>
      <c r="R73" s="637" t="s">
        <v>113</v>
      </c>
    </row>
    <row r="74" spans="1:18" ht="68.099999999999994" customHeight="1">
      <c r="B74" s="742"/>
      <c r="C74" s="714"/>
      <c r="D74" s="691"/>
      <c r="E74" s="160"/>
      <c r="F74" s="28" t="s">
        <v>105</v>
      </c>
      <c r="G74" s="691"/>
      <c r="H74" s="691"/>
      <c r="I74" s="77"/>
      <c r="J74" s="77"/>
      <c r="K74" s="28"/>
      <c r="L74" s="28"/>
      <c r="M74" s="77"/>
      <c r="N74" s="28">
        <v>444.5</v>
      </c>
      <c r="O74" s="130"/>
      <c r="P74" s="178" t="s">
        <v>106</v>
      </c>
      <c r="Q74" s="673"/>
      <c r="R74" s="627"/>
    </row>
    <row r="75" spans="1:18" ht="18" customHeight="1">
      <c r="B75" s="741"/>
      <c r="C75" s="713" t="s">
        <v>114</v>
      </c>
      <c r="D75" s="700" t="s">
        <v>101</v>
      </c>
      <c r="E75" s="158" t="s">
        <v>101</v>
      </c>
      <c r="F75" s="28" t="s">
        <v>102</v>
      </c>
      <c r="G75" s="690">
        <v>2025</v>
      </c>
      <c r="H75" s="690" t="s">
        <v>31</v>
      </c>
      <c r="I75" s="179"/>
      <c r="J75" s="179"/>
      <c r="K75" s="160"/>
      <c r="L75" s="160"/>
      <c r="M75" s="160"/>
      <c r="N75" s="160">
        <v>1</v>
      </c>
      <c r="O75" s="180"/>
      <c r="P75" s="178"/>
      <c r="Q75" s="672" t="s">
        <v>103</v>
      </c>
      <c r="R75" s="637" t="s">
        <v>115</v>
      </c>
    </row>
    <row r="76" spans="1:18" ht="66.95" customHeight="1">
      <c r="B76" s="742"/>
      <c r="C76" s="714"/>
      <c r="D76" s="691"/>
      <c r="E76" s="160"/>
      <c r="F76" s="28" t="s">
        <v>105</v>
      </c>
      <c r="G76" s="691"/>
      <c r="H76" s="691"/>
      <c r="I76" s="77"/>
      <c r="J76" s="77"/>
      <c r="K76" s="28"/>
      <c r="L76" s="28"/>
      <c r="M76" s="28"/>
      <c r="N76" s="28">
        <v>236.6</v>
      </c>
      <c r="O76" s="130"/>
      <c r="P76" s="178" t="s">
        <v>106</v>
      </c>
      <c r="Q76" s="673"/>
      <c r="R76" s="627"/>
    </row>
    <row r="77" spans="1:18" ht="18" customHeight="1">
      <c r="B77" s="744"/>
      <c r="C77" s="733" t="s">
        <v>116</v>
      </c>
      <c r="D77" s="700" t="s">
        <v>101</v>
      </c>
      <c r="E77" s="158" t="s">
        <v>101</v>
      </c>
      <c r="F77" s="28" t="s">
        <v>102</v>
      </c>
      <c r="G77" s="690">
        <v>2025</v>
      </c>
      <c r="H77" s="690" t="s">
        <v>31</v>
      </c>
      <c r="I77" s="77"/>
      <c r="J77" s="28"/>
      <c r="K77" s="28"/>
      <c r="L77" s="28"/>
      <c r="M77" s="28"/>
      <c r="N77" s="28">
        <v>1</v>
      </c>
      <c r="O77" s="130"/>
      <c r="P77" s="178"/>
      <c r="Q77" s="670" t="s">
        <v>103</v>
      </c>
      <c r="R77" s="626" t="s">
        <v>117</v>
      </c>
    </row>
    <row r="78" spans="1:18" ht="57.95" customHeight="1">
      <c r="B78" s="742"/>
      <c r="C78" s="714"/>
      <c r="D78" s="691"/>
      <c r="E78" s="160"/>
      <c r="F78" s="28" t="s">
        <v>105</v>
      </c>
      <c r="G78" s="691"/>
      <c r="H78" s="691"/>
      <c r="I78" s="77"/>
      <c r="J78" s="28"/>
      <c r="K78" s="28"/>
      <c r="L78" s="28"/>
      <c r="M78" s="30"/>
      <c r="N78" s="28">
        <v>280</v>
      </c>
      <c r="O78" s="130"/>
      <c r="P78" s="178" t="s">
        <v>106</v>
      </c>
      <c r="Q78" s="673"/>
      <c r="R78" s="627"/>
    </row>
    <row r="79" spans="1:18" ht="20.100000000000001" customHeight="1">
      <c r="B79" s="744"/>
      <c r="C79" s="733" t="s">
        <v>118</v>
      </c>
      <c r="D79" s="700" t="s">
        <v>101</v>
      </c>
      <c r="E79" s="158" t="s">
        <v>101</v>
      </c>
      <c r="F79" s="28" t="s">
        <v>102</v>
      </c>
      <c r="G79" s="690">
        <v>2025</v>
      </c>
      <c r="H79" s="690" t="s">
        <v>31</v>
      </c>
      <c r="I79" s="77"/>
      <c r="J79" s="77"/>
      <c r="K79" s="77"/>
      <c r="L79" s="28"/>
      <c r="M79" s="77"/>
      <c r="N79" s="28">
        <v>1</v>
      </c>
      <c r="O79" s="130"/>
      <c r="P79" s="178"/>
      <c r="Q79" s="670" t="s">
        <v>103</v>
      </c>
      <c r="R79" s="626" t="s">
        <v>119</v>
      </c>
    </row>
    <row r="80" spans="1:18" ht="56.1" customHeight="1">
      <c r="B80" s="742"/>
      <c r="C80" s="714"/>
      <c r="D80" s="691"/>
      <c r="E80" s="160"/>
      <c r="F80" s="28" t="s">
        <v>105</v>
      </c>
      <c r="G80" s="691"/>
      <c r="H80" s="691"/>
      <c r="I80" s="63"/>
      <c r="J80" s="63"/>
      <c r="K80" s="63"/>
      <c r="L80" s="28"/>
      <c r="M80" s="63"/>
      <c r="N80" s="63">
        <v>257.2</v>
      </c>
      <c r="O80" s="122"/>
      <c r="P80" s="178" t="s">
        <v>106</v>
      </c>
      <c r="Q80" s="673"/>
      <c r="R80" s="627"/>
    </row>
    <row r="81" spans="2:18" ht="20.100000000000001" customHeight="1">
      <c r="B81" s="744"/>
      <c r="C81" s="733" t="s">
        <v>120</v>
      </c>
      <c r="D81" s="700" t="s">
        <v>101</v>
      </c>
      <c r="E81" s="158" t="s">
        <v>101</v>
      </c>
      <c r="F81" s="28" t="s">
        <v>102</v>
      </c>
      <c r="G81" s="690">
        <v>2025</v>
      </c>
      <c r="H81" s="690" t="s">
        <v>31</v>
      </c>
      <c r="I81" s="77"/>
      <c r="J81" s="77"/>
      <c r="K81" s="77"/>
      <c r="L81" s="28"/>
      <c r="M81" s="77"/>
      <c r="N81" s="28">
        <v>1</v>
      </c>
      <c r="O81" s="130"/>
      <c r="P81" s="178"/>
      <c r="Q81" s="670" t="s">
        <v>103</v>
      </c>
      <c r="R81" s="626" t="s">
        <v>121</v>
      </c>
    </row>
    <row r="82" spans="2:18" ht="47.1" customHeight="1">
      <c r="B82" s="742"/>
      <c r="C82" s="714"/>
      <c r="D82" s="691"/>
      <c r="E82" s="160"/>
      <c r="F82" s="28" t="s">
        <v>105</v>
      </c>
      <c r="G82" s="691"/>
      <c r="H82" s="691"/>
      <c r="I82" s="77"/>
      <c r="J82" s="77"/>
      <c r="K82" s="77"/>
      <c r="L82" s="28"/>
      <c r="M82" s="77"/>
      <c r="N82" s="28">
        <v>444.8</v>
      </c>
      <c r="O82" s="130"/>
      <c r="P82" s="178" t="s">
        <v>106</v>
      </c>
      <c r="Q82" s="673"/>
      <c r="R82" s="627"/>
    </row>
    <row r="83" spans="2:18" ht="18.95" customHeight="1">
      <c r="B83" s="744"/>
      <c r="C83" s="733" t="s">
        <v>122</v>
      </c>
      <c r="D83" s="700" t="s">
        <v>101</v>
      </c>
      <c r="E83" s="158" t="s">
        <v>101</v>
      </c>
      <c r="F83" s="28" t="s">
        <v>102</v>
      </c>
      <c r="G83" s="690">
        <v>2025</v>
      </c>
      <c r="H83" s="690" t="s">
        <v>31</v>
      </c>
      <c r="I83" s="77"/>
      <c r="J83" s="77"/>
      <c r="K83" s="77"/>
      <c r="L83" s="28"/>
      <c r="M83" s="28"/>
      <c r="N83" s="28">
        <v>1</v>
      </c>
      <c r="O83" s="130"/>
      <c r="P83" s="178"/>
      <c r="Q83" s="670" t="s">
        <v>103</v>
      </c>
      <c r="R83" s="609" t="s">
        <v>123</v>
      </c>
    </row>
    <row r="84" spans="2:18" ht="81.75" customHeight="1">
      <c r="B84" s="742"/>
      <c r="C84" s="714"/>
      <c r="D84" s="691"/>
      <c r="E84" s="160"/>
      <c r="F84" s="28" t="s">
        <v>105</v>
      </c>
      <c r="G84" s="691"/>
      <c r="H84" s="691"/>
      <c r="I84" s="77"/>
      <c r="J84" s="77"/>
      <c r="K84" s="77"/>
      <c r="L84" s="28"/>
      <c r="M84" s="30"/>
      <c r="N84" s="28">
        <v>1800</v>
      </c>
      <c r="O84" s="130"/>
      <c r="P84" s="178" t="s">
        <v>106</v>
      </c>
      <c r="Q84" s="673"/>
      <c r="R84" s="611"/>
    </row>
    <row r="85" spans="2:18" ht="18.95" customHeight="1">
      <c r="B85" s="744"/>
      <c r="C85" s="733" t="s">
        <v>124</v>
      </c>
      <c r="D85" s="700" t="s">
        <v>101</v>
      </c>
      <c r="E85" s="158" t="s">
        <v>101</v>
      </c>
      <c r="F85" s="28" t="s">
        <v>102</v>
      </c>
      <c r="G85" s="690">
        <v>2025</v>
      </c>
      <c r="H85" s="690" t="s">
        <v>31</v>
      </c>
      <c r="I85" s="77"/>
      <c r="J85" s="77"/>
      <c r="K85" s="77"/>
      <c r="L85" s="28"/>
      <c r="M85" s="28"/>
      <c r="N85" s="28">
        <v>1</v>
      </c>
      <c r="O85" s="130"/>
      <c r="P85" s="178"/>
      <c r="Q85" s="670" t="s">
        <v>103</v>
      </c>
      <c r="R85" s="626" t="s">
        <v>125</v>
      </c>
    </row>
    <row r="86" spans="2:18" ht="61.5" customHeight="1">
      <c r="B86" s="742"/>
      <c r="C86" s="714"/>
      <c r="D86" s="691"/>
      <c r="E86" s="160"/>
      <c r="F86" s="28" t="s">
        <v>105</v>
      </c>
      <c r="G86" s="691"/>
      <c r="H86" s="691"/>
      <c r="I86" s="77"/>
      <c r="J86" s="77"/>
      <c r="K86" s="77"/>
      <c r="L86" s="28"/>
      <c r="M86" s="28"/>
      <c r="N86" s="28">
        <v>277.7</v>
      </c>
      <c r="O86" s="130"/>
      <c r="P86" s="178" t="s">
        <v>106</v>
      </c>
      <c r="Q86" s="673"/>
      <c r="R86" s="627"/>
    </row>
    <row r="87" spans="2:18" ht="18" customHeight="1">
      <c r="B87" s="744"/>
      <c r="C87" s="733" t="s">
        <v>126</v>
      </c>
      <c r="D87" s="700" t="s">
        <v>101</v>
      </c>
      <c r="E87" s="158" t="s">
        <v>101</v>
      </c>
      <c r="F87" s="28" t="s">
        <v>102</v>
      </c>
      <c r="G87" s="690">
        <v>2025</v>
      </c>
      <c r="H87" s="690" t="s">
        <v>31</v>
      </c>
      <c r="I87" s="77"/>
      <c r="J87" s="77"/>
      <c r="K87" s="77"/>
      <c r="L87" s="28"/>
      <c r="M87" s="28"/>
      <c r="N87" s="28">
        <v>1</v>
      </c>
      <c r="O87" s="130"/>
      <c r="P87" s="178"/>
      <c r="Q87" s="653" t="s">
        <v>103</v>
      </c>
      <c r="R87" s="626" t="s">
        <v>127</v>
      </c>
    </row>
    <row r="88" spans="2:18" ht="45.95" customHeight="1">
      <c r="B88" s="742"/>
      <c r="C88" s="714"/>
      <c r="D88" s="691"/>
      <c r="E88" s="160"/>
      <c r="F88" s="28" t="s">
        <v>105</v>
      </c>
      <c r="G88" s="691"/>
      <c r="H88" s="691"/>
      <c r="I88" s="77"/>
      <c r="J88" s="77"/>
      <c r="K88" s="77"/>
      <c r="L88" s="28"/>
      <c r="M88" s="28"/>
      <c r="N88" s="28">
        <v>219.2</v>
      </c>
      <c r="O88" s="130"/>
      <c r="P88" s="178" t="s">
        <v>106</v>
      </c>
      <c r="Q88" s="654"/>
      <c r="R88" s="627"/>
    </row>
    <row r="89" spans="2:18" ht="21" customHeight="1">
      <c r="B89" s="744"/>
      <c r="C89" s="733" t="s">
        <v>128</v>
      </c>
      <c r="D89" s="700" t="s">
        <v>101</v>
      </c>
      <c r="E89" s="158" t="s">
        <v>101</v>
      </c>
      <c r="F89" s="28" t="s">
        <v>102</v>
      </c>
      <c r="G89" s="690">
        <v>2025</v>
      </c>
      <c r="H89" s="690" t="s">
        <v>31</v>
      </c>
      <c r="I89" s="63"/>
      <c r="J89" s="63"/>
      <c r="K89" s="63"/>
      <c r="L89" s="28"/>
      <c r="M89" s="28"/>
      <c r="N89" s="28">
        <v>1</v>
      </c>
      <c r="O89" s="181"/>
      <c r="P89" s="178"/>
      <c r="Q89" s="638" t="s">
        <v>103</v>
      </c>
      <c r="R89" s="612" t="s">
        <v>129</v>
      </c>
    </row>
    <row r="90" spans="2:18" ht="54" customHeight="1">
      <c r="B90" s="742"/>
      <c r="C90" s="714"/>
      <c r="D90" s="691"/>
      <c r="E90" s="160"/>
      <c r="F90" s="28" t="s">
        <v>105</v>
      </c>
      <c r="G90" s="691"/>
      <c r="H90" s="691"/>
      <c r="I90" s="63"/>
      <c r="J90" s="63"/>
      <c r="K90" s="63"/>
      <c r="L90" s="28"/>
      <c r="M90" s="28"/>
      <c r="N90" s="28">
        <v>257.2</v>
      </c>
      <c r="O90" s="181"/>
      <c r="P90" s="178" t="s">
        <v>106</v>
      </c>
      <c r="Q90" s="639"/>
      <c r="R90" s="613"/>
    </row>
    <row r="91" spans="2:18" ht="20.100000000000001" customHeight="1">
      <c r="B91" s="744"/>
      <c r="C91" s="733" t="s">
        <v>130</v>
      </c>
      <c r="D91" s="700" t="s">
        <v>101</v>
      </c>
      <c r="E91" s="158" t="s">
        <v>101</v>
      </c>
      <c r="F91" s="28" t="s">
        <v>102</v>
      </c>
      <c r="G91" s="690">
        <v>2025</v>
      </c>
      <c r="H91" s="690" t="s">
        <v>31</v>
      </c>
      <c r="I91" s="63"/>
      <c r="J91" s="63"/>
      <c r="K91" s="63"/>
      <c r="L91" s="28"/>
      <c r="M91" s="28"/>
      <c r="N91" s="28">
        <v>1</v>
      </c>
      <c r="O91" s="181"/>
      <c r="P91" s="178"/>
      <c r="Q91" s="638" t="s">
        <v>103</v>
      </c>
      <c r="R91" s="612" t="s">
        <v>131</v>
      </c>
    </row>
    <row r="92" spans="2:18" ht="41.1" customHeight="1">
      <c r="B92" s="742"/>
      <c r="C92" s="714"/>
      <c r="D92" s="691"/>
      <c r="E92" s="160"/>
      <c r="F92" s="28" t="s">
        <v>105</v>
      </c>
      <c r="G92" s="691"/>
      <c r="H92" s="691"/>
      <c r="I92" s="63"/>
      <c r="J92" s="63"/>
      <c r="K92" s="63"/>
      <c r="L92" s="28"/>
      <c r="M92" s="28"/>
      <c r="N92" s="28">
        <v>518.9</v>
      </c>
      <c r="O92" s="181"/>
      <c r="P92" s="178" t="s">
        <v>106</v>
      </c>
      <c r="Q92" s="639"/>
      <c r="R92" s="613"/>
    </row>
    <row r="93" spans="2:18" ht="20.100000000000001" customHeight="1">
      <c r="B93" s="744"/>
      <c r="C93" s="733" t="s">
        <v>132</v>
      </c>
      <c r="D93" s="700" t="s">
        <v>101</v>
      </c>
      <c r="E93" s="158" t="s">
        <v>101</v>
      </c>
      <c r="F93" s="28" t="s">
        <v>102</v>
      </c>
      <c r="G93" s="690">
        <v>2025</v>
      </c>
      <c r="H93" s="690" t="s">
        <v>31</v>
      </c>
      <c r="I93" s="63"/>
      <c r="J93" s="63"/>
      <c r="K93" s="63"/>
      <c r="L93" s="28"/>
      <c r="M93" s="28"/>
      <c r="N93" s="28">
        <v>1</v>
      </c>
      <c r="O93" s="181"/>
      <c r="P93" s="178" t="s">
        <v>106</v>
      </c>
      <c r="Q93" s="638" t="s">
        <v>103</v>
      </c>
      <c r="R93" s="612" t="s">
        <v>133</v>
      </c>
    </row>
    <row r="94" spans="2:18" ht="45.75" customHeight="1">
      <c r="B94" s="742"/>
      <c r="C94" s="714"/>
      <c r="D94" s="691"/>
      <c r="E94" s="160"/>
      <c r="F94" s="28" t="s">
        <v>105</v>
      </c>
      <c r="G94" s="691"/>
      <c r="H94" s="691"/>
      <c r="I94" s="63"/>
      <c r="J94" s="63"/>
      <c r="K94" s="63"/>
      <c r="L94" s="28"/>
      <c r="M94" s="28"/>
      <c r="N94" s="30">
        <v>277</v>
      </c>
      <c r="O94" s="181"/>
      <c r="P94" s="178" t="s">
        <v>106</v>
      </c>
      <c r="Q94" s="639"/>
      <c r="R94" s="613"/>
    </row>
    <row r="95" spans="2:18" ht="21" customHeight="1">
      <c r="B95" s="744"/>
      <c r="C95" s="733" t="s">
        <v>134</v>
      </c>
      <c r="D95" s="700" t="s">
        <v>101</v>
      </c>
      <c r="E95" s="158" t="s">
        <v>101</v>
      </c>
      <c r="F95" s="28" t="s">
        <v>102</v>
      </c>
      <c r="G95" s="690">
        <v>2025</v>
      </c>
      <c r="H95" s="690" t="s">
        <v>31</v>
      </c>
      <c r="I95" s="63"/>
      <c r="J95" s="63"/>
      <c r="K95" s="63"/>
      <c r="L95" s="28"/>
      <c r="M95" s="28"/>
      <c r="N95" s="28">
        <v>1</v>
      </c>
      <c r="O95" s="181"/>
      <c r="P95" s="178"/>
      <c r="Q95" s="638" t="s">
        <v>103</v>
      </c>
      <c r="R95" s="612" t="s">
        <v>135</v>
      </c>
    </row>
    <row r="96" spans="2:18" ht="38.1" customHeight="1">
      <c r="B96" s="742"/>
      <c r="C96" s="714"/>
      <c r="D96" s="691"/>
      <c r="E96" s="160"/>
      <c r="F96" s="28" t="s">
        <v>105</v>
      </c>
      <c r="G96" s="691"/>
      <c r="H96" s="691"/>
      <c r="I96" s="63"/>
      <c r="J96" s="63"/>
      <c r="K96" s="63"/>
      <c r="L96" s="28"/>
      <c r="M96" s="28"/>
      <c r="N96" s="30">
        <v>150</v>
      </c>
      <c r="O96" s="181"/>
      <c r="P96" s="178" t="s">
        <v>106</v>
      </c>
      <c r="Q96" s="639"/>
      <c r="R96" s="613"/>
    </row>
    <row r="97" spans="2:18" ht="20.100000000000001" customHeight="1">
      <c r="B97" s="744"/>
      <c r="C97" s="733" t="s">
        <v>136</v>
      </c>
      <c r="D97" s="700" t="s">
        <v>101</v>
      </c>
      <c r="E97" s="158" t="s">
        <v>101</v>
      </c>
      <c r="F97" s="28" t="s">
        <v>102</v>
      </c>
      <c r="G97" s="690">
        <v>2025</v>
      </c>
      <c r="H97" s="690" t="s">
        <v>31</v>
      </c>
      <c r="I97" s="63"/>
      <c r="J97" s="63"/>
      <c r="K97" s="63"/>
      <c r="L97" s="28"/>
      <c r="M97" s="28"/>
      <c r="N97" s="28"/>
      <c r="O97" s="181">
        <v>1</v>
      </c>
      <c r="P97" s="178"/>
      <c r="Q97" s="638" t="s">
        <v>103</v>
      </c>
      <c r="R97" s="612" t="s">
        <v>137</v>
      </c>
    </row>
    <row r="98" spans="2:18" ht="47.1" customHeight="1">
      <c r="B98" s="742"/>
      <c r="C98" s="714"/>
      <c r="D98" s="691"/>
      <c r="E98" s="160"/>
      <c r="F98" s="28" t="s">
        <v>105</v>
      </c>
      <c r="G98" s="691"/>
      <c r="H98" s="691"/>
      <c r="I98" s="63"/>
      <c r="J98" s="63"/>
      <c r="K98" s="63"/>
      <c r="L98" s="28"/>
      <c r="M98" s="28"/>
      <c r="N98" s="28"/>
      <c r="O98" s="181">
        <v>595.5</v>
      </c>
      <c r="P98" s="178" t="s">
        <v>106</v>
      </c>
      <c r="Q98" s="639"/>
      <c r="R98" s="613"/>
    </row>
    <row r="99" spans="2:18" ht="20.100000000000001" customHeight="1">
      <c r="B99" s="162"/>
      <c r="C99" s="163" t="s">
        <v>106</v>
      </c>
      <c r="D99" s="164"/>
      <c r="E99" s="164"/>
      <c r="F99" s="38"/>
      <c r="G99" s="38"/>
      <c r="H99" s="38"/>
      <c r="I99" s="38">
        <f t="shared" ref="I99:O99" si="8">I71+I72+I74+I76+I78+I80+I82+I84+I86+I88+I90+I92+I94+I96+I98</f>
        <v>144.4</v>
      </c>
      <c r="J99" s="38">
        <f t="shared" si="8"/>
        <v>213.2</v>
      </c>
      <c r="K99" s="38">
        <f t="shared" si="8"/>
        <v>0</v>
      </c>
      <c r="L99" s="38">
        <f t="shared" si="8"/>
        <v>0</v>
      </c>
      <c r="M99" s="182">
        <f t="shared" si="8"/>
        <v>0</v>
      </c>
      <c r="N99" s="38">
        <f t="shared" si="8"/>
        <v>5163.1000000000004</v>
      </c>
      <c r="O99" s="38">
        <f t="shared" si="8"/>
        <v>595.5</v>
      </c>
      <c r="P99" s="183"/>
      <c r="Q99" s="200"/>
      <c r="R99" s="200"/>
    </row>
    <row r="100" spans="2:18" ht="51.75" customHeight="1">
      <c r="B100" s="15"/>
      <c r="C100" s="155" t="s">
        <v>138</v>
      </c>
      <c r="D100" s="156"/>
      <c r="E100" s="156"/>
      <c r="F100" s="20"/>
      <c r="G100" s="51"/>
      <c r="H100" s="51"/>
      <c r="I100" s="51"/>
      <c r="J100" s="51"/>
      <c r="K100" s="51"/>
      <c r="L100" s="51"/>
      <c r="M100" s="51"/>
      <c r="N100" s="51"/>
      <c r="O100" s="51"/>
      <c r="P100" s="177"/>
      <c r="Q100" s="194"/>
      <c r="R100" s="194"/>
    </row>
    <row r="101" spans="2:18" ht="15.75" customHeight="1">
      <c r="B101" s="744"/>
      <c r="C101" s="707" t="s">
        <v>139</v>
      </c>
      <c r="D101" s="700" t="s">
        <v>101</v>
      </c>
      <c r="E101" s="158" t="s">
        <v>101</v>
      </c>
      <c r="F101" s="28" t="s">
        <v>102</v>
      </c>
      <c r="G101" s="690">
        <v>2025</v>
      </c>
      <c r="H101" s="690" t="s">
        <v>31</v>
      </c>
      <c r="I101" s="28">
        <v>1</v>
      </c>
      <c r="J101" s="28"/>
      <c r="K101" s="28"/>
      <c r="L101" s="77"/>
      <c r="M101" s="77"/>
      <c r="N101" s="28">
        <v>1</v>
      </c>
      <c r="O101" s="130"/>
      <c r="P101" s="178"/>
      <c r="Q101" s="638" t="s">
        <v>140</v>
      </c>
      <c r="R101" s="638"/>
    </row>
    <row r="102" spans="2:18" ht="39.950000000000003" customHeight="1">
      <c r="B102" s="742"/>
      <c r="C102" s="634"/>
      <c r="D102" s="691"/>
      <c r="E102" s="160"/>
      <c r="F102" s="28" t="s">
        <v>105</v>
      </c>
      <c r="G102" s="691"/>
      <c r="H102" s="691"/>
      <c r="I102" s="28">
        <v>378.7</v>
      </c>
      <c r="J102" s="28"/>
      <c r="K102" s="30"/>
      <c r="L102" s="77"/>
      <c r="M102" s="77"/>
      <c r="N102" s="28">
        <v>1419</v>
      </c>
      <c r="O102" s="130"/>
      <c r="P102" s="178" t="s">
        <v>106</v>
      </c>
      <c r="Q102" s="639"/>
      <c r="R102" s="639"/>
    </row>
    <row r="103" spans="2:18" ht="15.75" customHeight="1">
      <c r="B103" s="743"/>
      <c r="C103" s="640" t="s">
        <v>141</v>
      </c>
      <c r="D103" s="700" t="s">
        <v>101</v>
      </c>
      <c r="E103" s="158" t="s">
        <v>101</v>
      </c>
      <c r="F103" s="28" t="s">
        <v>102</v>
      </c>
      <c r="G103" s="690">
        <v>2025</v>
      </c>
      <c r="H103" s="690" t="s">
        <v>31</v>
      </c>
      <c r="I103" s="28"/>
      <c r="J103" s="28"/>
      <c r="K103" s="28"/>
      <c r="L103" s="28"/>
      <c r="M103" s="77"/>
      <c r="N103" s="28">
        <v>1</v>
      </c>
      <c r="O103" s="77"/>
      <c r="P103" s="178"/>
      <c r="Q103" s="201"/>
      <c r="R103" s="640" t="s">
        <v>142</v>
      </c>
    </row>
    <row r="104" spans="2:18" ht="72.75" customHeight="1">
      <c r="B104" s="743"/>
      <c r="C104" s="640"/>
      <c r="D104" s="691"/>
      <c r="E104" s="160"/>
      <c r="F104" s="28" t="s">
        <v>105</v>
      </c>
      <c r="G104" s="691"/>
      <c r="H104" s="691"/>
      <c r="I104" s="28"/>
      <c r="J104" s="28"/>
      <c r="K104" s="28"/>
      <c r="L104" s="28"/>
      <c r="M104" s="77"/>
      <c r="N104" s="28">
        <v>737.1</v>
      </c>
      <c r="O104" s="77"/>
      <c r="P104" s="178" t="s">
        <v>106</v>
      </c>
      <c r="Q104" s="202" t="s">
        <v>140</v>
      </c>
      <c r="R104" s="641"/>
    </row>
    <row r="105" spans="2:18" ht="15.75" customHeight="1">
      <c r="B105" s="744"/>
      <c r="C105" s="707" t="s">
        <v>143</v>
      </c>
      <c r="D105" s="700" t="s">
        <v>101</v>
      </c>
      <c r="E105" s="158" t="s">
        <v>101</v>
      </c>
      <c r="F105" s="28" t="s">
        <v>102</v>
      </c>
      <c r="G105" s="690">
        <v>2025</v>
      </c>
      <c r="H105" s="690" t="s">
        <v>31</v>
      </c>
      <c r="I105" s="63"/>
      <c r="J105" s="63"/>
      <c r="K105" s="63"/>
      <c r="L105" s="63"/>
      <c r="M105" s="63"/>
      <c r="N105" s="63"/>
      <c r="O105" s="181">
        <v>1</v>
      </c>
      <c r="P105" s="178"/>
      <c r="Q105" s="638" t="s">
        <v>140</v>
      </c>
      <c r="R105" s="633" t="s">
        <v>144</v>
      </c>
    </row>
    <row r="106" spans="2:18" ht="68.099999999999994" customHeight="1">
      <c r="B106" s="742"/>
      <c r="C106" s="634"/>
      <c r="D106" s="691"/>
      <c r="E106" s="160"/>
      <c r="F106" s="28" t="s">
        <v>105</v>
      </c>
      <c r="G106" s="691"/>
      <c r="H106" s="691"/>
      <c r="I106" s="63"/>
      <c r="J106" s="63"/>
      <c r="K106" s="63"/>
      <c r="L106" s="63"/>
      <c r="M106" s="63"/>
      <c r="N106" s="63"/>
      <c r="O106" s="93">
        <v>150</v>
      </c>
      <c r="P106" s="178" t="s">
        <v>106</v>
      </c>
      <c r="Q106" s="639"/>
      <c r="R106" s="642"/>
    </row>
    <row r="107" spans="2:18" ht="15.75" customHeight="1">
      <c r="B107" s="744"/>
      <c r="C107" s="707" t="s">
        <v>145</v>
      </c>
      <c r="D107" s="700" t="s">
        <v>101</v>
      </c>
      <c r="E107" s="158" t="s">
        <v>101</v>
      </c>
      <c r="F107" s="28" t="s">
        <v>102</v>
      </c>
      <c r="G107" s="690">
        <v>2025</v>
      </c>
      <c r="H107" s="690" t="s">
        <v>31</v>
      </c>
      <c r="I107" s="63"/>
      <c r="J107" s="63"/>
      <c r="K107" s="63"/>
      <c r="L107" s="63"/>
      <c r="M107" s="63"/>
      <c r="N107" s="181">
        <v>1</v>
      </c>
      <c r="O107" s="181"/>
      <c r="P107" s="178"/>
      <c r="Q107" s="638" t="s">
        <v>140</v>
      </c>
      <c r="R107" s="633" t="s">
        <v>144</v>
      </c>
    </row>
    <row r="108" spans="2:18" ht="66.95" customHeight="1">
      <c r="B108" s="742"/>
      <c r="C108" s="634"/>
      <c r="D108" s="691"/>
      <c r="E108" s="160"/>
      <c r="F108" s="28" t="s">
        <v>105</v>
      </c>
      <c r="G108" s="691"/>
      <c r="H108" s="691"/>
      <c r="I108" s="63"/>
      <c r="J108" s="63"/>
      <c r="K108" s="63"/>
      <c r="L108" s="63"/>
      <c r="M108" s="30">
        <v>4</v>
      </c>
      <c r="N108" s="93">
        <v>306</v>
      </c>
      <c r="O108" s="93"/>
      <c r="P108" s="178" t="s">
        <v>106</v>
      </c>
      <c r="Q108" s="639"/>
      <c r="R108" s="642"/>
    </row>
    <row r="109" spans="2:18" ht="15.75" customHeight="1">
      <c r="B109" s="741"/>
      <c r="C109" s="707" t="s">
        <v>146</v>
      </c>
      <c r="D109" s="700" t="s">
        <v>101</v>
      </c>
      <c r="E109" s="158" t="s">
        <v>101</v>
      </c>
      <c r="F109" s="28" t="s">
        <v>102</v>
      </c>
      <c r="G109" s="690">
        <v>2025</v>
      </c>
      <c r="H109" s="690" t="s">
        <v>31</v>
      </c>
      <c r="I109" s="184"/>
      <c r="J109" s="184"/>
      <c r="K109" s="184"/>
      <c r="L109" s="184"/>
      <c r="M109" s="63"/>
      <c r="N109" s="28"/>
      <c r="O109" s="181">
        <v>1</v>
      </c>
      <c r="P109" s="178"/>
      <c r="Q109" s="638" t="s">
        <v>140</v>
      </c>
      <c r="R109" s="633" t="s">
        <v>147</v>
      </c>
    </row>
    <row r="110" spans="2:18" ht="66.95" customHeight="1">
      <c r="B110" s="742"/>
      <c r="C110" s="634"/>
      <c r="D110" s="691"/>
      <c r="E110" s="160"/>
      <c r="F110" s="28" t="s">
        <v>105</v>
      </c>
      <c r="G110" s="691"/>
      <c r="H110" s="691"/>
      <c r="I110" s="63"/>
      <c r="J110" s="63"/>
      <c r="K110" s="63"/>
      <c r="L110" s="63"/>
      <c r="M110" s="63"/>
      <c r="N110" s="28"/>
      <c r="O110" s="93">
        <v>150</v>
      </c>
      <c r="P110" s="178" t="s">
        <v>106</v>
      </c>
      <c r="Q110" s="639"/>
      <c r="R110" s="642"/>
    </row>
    <row r="111" spans="2:18" ht="23.25" customHeight="1">
      <c r="B111" s="744"/>
      <c r="C111" s="707" t="s">
        <v>148</v>
      </c>
      <c r="D111" s="700" t="s">
        <v>101</v>
      </c>
      <c r="E111" s="158" t="s">
        <v>101</v>
      </c>
      <c r="F111" s="28" t="s">
        <v>102</v>
      </c>
      <c r="G111" s="690">
        <v>2025</v>
      </c>
      <c r="H111" s="690" t="s">
        <v>31</v>
      </c>
      <c r="I111" s="63"/>
      <c r="J111" s="63"/>
      <c r="K111" s="63"/>
      <c r="L111" s="63"/>
      <c r="M111" s="63"/>
      <c r="N111" s="63"/>
      <c r="O111" s="181">
        <v>1</v>
      </c>
      <c r="P111" s="178"/>
      <c r="Q111" s="638" t="s">
        <v>140</v>
      </c>
      <c r="R111" s="633" t="s">
        <v>149</v>
      </c>
    </row>
    <row r="112" spans="2:18" ht="65.099999999999994" customHeight="1">
      <c r="B112" s="742"/>
      <c r="C112" s="634"/>
      <c r="D112" s="691"/>
      <c r="E112" s="160"/>
      <c r="F112" s="28" t="s">
        <v>105</v>
      </c>
      <c r="G112" s="691"/>
      <c r="H112" s="691"/>
      <c r="I112" s="63"/>
      <c r="J112" s="63"/>
      <c r="K112" s="63"/>
      <c r="L112" s="63"/>
      <c r="M112" s="63"/>
      <c r="N112" s="28"/>
      <c r="O112" s="93">
        <v>150</v>
      </c>
      <c r="P112" s="178" t="s">
        <v>106</v>
      </c>
      <c r="Q112" s="639"/>
      <c r="R112" s="642"/>
    </row>
    <row r="113" spans="2:18" ht="15.75">
      <c r="B113" s="162"/>
      <c r="C113" s="163" t="s">
        <v>47</v>
      </c>
      <c r="D113" s="81"/>
      <c r="E113" s="81"/>
      <c r="F113" s="35"/>
      <c r="G113" s="35"/>
      <c r="H113" s="35"/>
      <c r="I113" s="133">
        <f t="shared" ref="I113:O113" si="9">I102+I104+I106+I108+I110+I112</f>
        <v>378.7</v>
      </c>
      <c r="J113" s="133">
        <f t="shared" si="9"/>
        <v>0</v>
      </c>
      <c r="K113" s="133">
        <f t="shared" si="9"/>
        <v>0</v>
      </c>
      <c r="L113" s="133">
        <f t="shared" si="9"/>
        <v>0</v>
      </c>
      <c r="M113" s="134">
        <f t="shared" si="9"/>
        <v>4</v>
      </c>
      <c r="N113" s="133">
        <f t="shared" si="9"/>
        <v>2462.1</v>
      </c>
      <c r="O113" s="133">
        <f t="shared" si="9"/>
        <v>450</v>
      </c>
      <c r="P113" s="185"/>
      <c r="Q113" s="203"/>
      <c r="R113" s="203"/>
    </row>
    <row r="114" spans="2:18" ht="15.75">
      <c r="B114" s="46"/>
      <c r="C114" s="47" t="s">
        <v>150</v>
      </c>
      <c r="D114" s="48"/>
      <c r="E114" s="48"/>
      <c r="F114" s="48"/>
      <c r="G114" s="48"/>
      <c r="H114" s="48"/>
      <c r="I114" s="48"/>
      <c r="J114" s="48"/>
      <c r="K114" s="48"/>
      <c r="L114" s="48"/>
      <c r="M114" s="48"/>
      <c r="N114" s="48"/>
      <c r="O114" s="98"/>
      <c r="P114" s="99"/>
      <c r="Q114" s="141"/>
      <c r="R114" s="141"/>
    </row>
    <row r="115" spans="2:18" ht="71.099999999999994" customHeight="1">
      <c r="B115" s="15"/>
      <c r="C115" s="40" t="s">
        <v>151</v>
      </c>
      <c r="D115" s="40"/>
      <c r="E115" s="40"/>
      <c r="F115" s="40"/>
      <c r="G115" s="40"/>
      <c r="H115" s="40"/>
      <c r="I115" s="40"/>
      <c r="J115" s="40"/>
      <c r="K115" s="40"/>
      <c r="L115" s="40"/>
      <c r="M115" s="40"/>
      <c r="N115" s="40"/>
      <c r="O115" s="102"/>
      <c r="P115" s="103"/>
      <c r="Q115" s="143"/>
      <c r="R115" s="143"/>
    </row>
    <row r="116" spans="2:18" ht="71.099999999999994" customHeight="1">
      <c r="B116" s="15"/>
      <c r="C116" s="40" t="s">
        <v>152</v>
      </c>
      <c r="D116" s="40"/>
      <c r="E116" s="40"/>
      <c r="F116" s="40"/>
      <c r="G116" s="40"/>
      <c r="H116" s="40"/>
      <c r="I116" s="40"/>
      <c r="J116" s="40"/>
      <c r="K116" s="40"/>
      <c r="L116" s="40"/>
      <c r="M116" s="40"/>
      <c r="N116" s="40"/>
      <c r="O116" s="102"/>
      <c r="P116" s="103"/>
      <c r="Q116" s="143"/>
      <c r="R116" s="143"/>
    </row>
    <row r="117" spans="2:18" ht="51.95" customHeight="1">
      <c r="B117" s="15">
        <v>7</v>
      </c>
      <c r="C117" s="24" t="s">
        <v>153</v>
      </c>
      <c r="D117" s="703" t="s">
        <v>154</v>
      </c>
      <c r="E117" s="703" t="s">
        <v>154</v>
      </c>
      <c r="F117" s="703" t="s">
        <v>58</v>
      </c>
      <c r="G117" s="51"/>
      <c r="H117" s="51"/>
      <c r="I117" s="108">
        <v>1.391</v>
      </c>
      <c r="J117" s="108">
        <v>1.34</v>
      </c>
      <c r="K117" s="108">
        <v>0.752</v>
      </c>
      <c r="L117" s="108">
        <v>0.752</v>
      </c>
      <c r="M117" s="108">
        <v>0.752</v>
      </c>
      <c r="N117" s="108">
        <v>0.752</v>
      </c>
      <c r="O117" s="186">
        <v>0.752</v>
      </c>
      <c r="P117" s="103"/>
      <c r="Q117" s="143"/>
      <c r="R117" s="143"/>
    </row>
    <row r="118" spans="2:18" ht="27" customHeight="1">
      <c r="B118" s="15"/>
      <c r="C118" s="168" t="s">
        <v>155</v>
      </c>
      <c r="D118" s="703"/>
      <c r="E118" s="703"/>
      <c r="F118" s="703"/>
      <c r="G118" s="51"/>
      <c r="H118" s="51"/>
      <c r="I118" s="108">
        <v>0.49399999999999999</v>
      </c>
      <c r="J118" s="108">
        <v>0.41199999999999998</v>
      </c>
      <c r="K118" s="108">
        <v>0.34899999999999998</v>
      </c>
      <c r="L118" s="108">
        <v>0.44500000000000001</v>
      </c>
      <c r="M118" s="108">
        <v>0.45100000000000001</v>
      </c>
      <c r="N118" s="108">
        <v>0.45100000000000001</v>
      </c>
      <c r="O118" s="186">
        <v>0.45100000000000001</v>
      </c>
      <c r="P118" s="103"/>
      <c r="Q118" s="143"/>
      <c r="R118" s="143"/>
    </row>
    <row r="119" spans="2:18" ht="20.100000000000001" customHeight="1">
      <c r="B119" s="46"/>
      <c r="C119" s="47" t="s">
        <v>156</v>
      </c>
      <c r="D119" s="48"/>
      <c r="E119" s="48"/>
      <c r="F119" s="48"/>
      <c r="G119" s="48"/>
      <c r="H119" s="48"/>
      <c r="I119" s="48"/>
      <c r="J119" s="48"/>
      <c r="K119" s="48"/>
      <c r="L119" s="48"/>
      <c r="M119" s="48"/>
      <c r="N119" s="48"/>
      <c r="O119" s="98"/>
      <c r="P119" s="187"/>
      <c r="Q119" s="204"/>
      <c r="R119" s="204"/>
    </row>
    <row r="120" spans="2:18" ht="63">
      <c r="B120" s="15"/>
      <c r="C120" s="40" t="s">
        <v>157</v>
      </c>
      <c r="D120" s="40"/>
      <c r="E120" s="40"/>
      <c r="F120" s="40"/>
      <c r="G120" s="40"/>
      <c r="H120" s="40"/>
      <c r="I120" s="40"/>
      <c r="J120" s="40"/>
      <c r="K120" s="40"/>
      <c r="L120" s="40"/>
      <c r="M120" s="40"/>
      <c r="N120" s="40"/>
      <c r="O120" s="102"/>
      <c r="P120" s="103"/>
      <c r="Q120" s="143"/>
      <c r="R120" s="143"/>
    </row>
    <row r="121" spans="2:18" ht="54.95" customHeight="1">
      <c r="B121" s="15">
        <v>8</v>
      </c>
      <c r="C121" s="169" t="s">
        <v>158</v>
      </c>
      <c r="D121" s="20" t="s">
        <v>159</v>
      </c>
      <c r="E121" s="20" t="s">
        <v>159</v>
      </c>
      <c r="F121" s="20" t="s">
        <v>27</v>
      </c>
      <c r="G121" s="49"/>
      <c r="H121" s="49"/>
      <c r="I121" s="69">
        <v>96.6</v>
      </c>
      <c r="J121" s="69">
        <v>97</v>
      </c>
      <c r="K121" s="69">
        <v>98.3</v>
      </c>
      <c r="L121" s="69">
        <v>99.3</v>
      </c>
      <c r="M121" s="69">
        <v>100</v>
      </c>
      <c r="N121" s="69">
        <v>100</v>
      </c>
      <c r="O121" s="100">
        <v>100</v>
      </c>
      <c r="P121" s="103"/>
      <c r="Q121" s="143"/>
      <c r="R121" s="205"/>
    </row>
    <row r="122" spans="2:18" ht="51.95" customHeight="1">
      <c r="B122" s="15"/>
      <c r="C122" s="170" t="s">
        <v>160</v>
      </c>
      <c r="D122" s="20"/>
      <c r="E122" s="20"/>
      <c r="F122" s="20"/>
      <c r="G122" s="20"/>
      <c r="H122" s="20"/>
      <c r="I122" s="51"/>
      <c r="J122" s="51"/>
      <c r="K122" s="51"/>
      <c r="L122" s="51"/>
      <c r="M122" s="51"/>
      <c r="N122" s="51"/>
      <c r="O122" s="51"/>
      <c r="P122" s="103"/>
      <c r="Q122" s="103"/>
      <c r="R122" s="206"/>
    </row>
    <row r="123" spans="2:18" ht="15" customHeight="1">
      <c r="B123" s="773"/>
      <c r="C123" s="738" t="s">
        <v>161</v>
      </c>
      <c r="D123" s="171" t="s">
        <v>159</v>
      </c>
      <c r="E123" s="171" t="s">
        <v>159</v>
      </c>
      <c r="F123" s="171" t="s">
        <v>102</v>
      </c>
      <c r="G123" s="694">
        <v>2025</v>
      </c>
      <c r="H123" s="694" t="s">
        <v>31</v>
      </c>
      <c r="I123" s="171"/>
      <c r="J123" s="171"/>
      <c r="K123" s="171"/>
      <c r="L123" s="171"/>
      <c r="M123" s="171"/>
      <c r="N123" s="171">
        <v>1</v>
      </c>
      <c r="O123" s="188"/>
      <c r="P123" s="689" t="s">
        <v>106</v>
      </c>
      <c r="Q123" s="674" t="s">
        <v>162</v>
      </c>
      <c r="R123" s="643" t="s">
        <v>163</v>
      </c>
    </row>
    <row r="124" spans="2:18" ht="45.75" customHeight="1">
      <c r="B124" s="773"/>
      <c r="C124" s="738"/>
      <c r="D124" s="171" t="s">
        <v>159</v>
      </c>
      <c r="E124" s="171" t="s">
        <v>159</v>
      </c>
      <c r="F124" s="171" t="s">
        <v>105</v>
      </c>
      <c r="G124" s="695"/>
      <c r="H124" s="695"/>
      <c r="I124" s="171"/>
      <c r="J124" s="171"/>
      <c r="K124" s="171"/>
      <c r="L124" s="189"/>
      <c r="M124" s="171"/>
      <c r="N124" s="171">
        <v>215</v>
      </c>
      <c r="O124" s="188"/>
      <c r="P124" s="675"/>
      <c r="Q124" s="675"/>
      <c r="R124" s="644"/>
    </row>
    <row r="125" spans="2:18" ht="51" customHeight="1">
      <c r="B125" s="15"/>
      <c r="C125" s="172" t="s">
        <v>164</v>
      </c>
      <c r="D125" s="173"/>
      <c r="E125" s="173"/>
      <c r="F125" s="174"/>
      <c r="G125" s="173"/>
      <c r="H125" s="173"/>
      <c r="I125" s="190"/>
      <c r="J125" s="190"/>
      <c r="K125" s="190"/>
      <c r="L125" s="190"/>
      <c r="M125" s="191"/>
      <c r="N125" s="190"/>
      <c r="O125" s="190"/>
      <c r="P125" s="103"/>
      <c r="Q125" s="103"/>
      <c r="R125" s="103"/>
    </row>
    <row r="126" spans="2:18" ht="15" customHeight="1">
      <c r="B126" s="741"/>
      <c r="C126" s="733" t="s">
        <v>165</v>
      </c>
      <c r="D126" s="20" t="s">
        <v>159</v>
      </c>
      <c r="E126" s="20" t="s">
        <v>159</v>
      </c>
      <c r="F126" s="75" t="s">
        <v>102</v>
      </c>
      <c r="G126" s="696">
        <v>2025</v>
      </c>
      <c r="H126" s="696" t="s">
        <v>31</v>
      </c>
      <c r="I126" s="192"/>
      <c r="J126" s="192"/>
      <c r="K126" s="192"/>
      <c r="L126" s="192"/>
      <c r="M126" s="192"/>
      <c r="N126" s="192">
        <v>1</v>
      </c>
      <c r="O126" s="180"/>
      <c r="P126" s="669" t="s">
        <v>106</v>
      </c>
      <c r="Q126" s="661" t="s">
        <v>166</v>
      </c>
      <c r="R126" s="645" t="s">
        <v>167</v>
      </c>
    </row>
    <row r="127" spans="2:18" ht="31.5">
      <c r="B127" s="742"/>
      <c r="C127" s="714"/>
      <c r="D127" s="20" t="s">
        <v>159</v>
      </c>
      <c r="E127" s="20" t="s">
        <v>159</v>
      </c>
      <c r="F127" s="75" t="s">
        <v>105</v>
      </c>
      <c r="G127" s="697"/>
      <c r="H127" s="697"/>
      <c r="I127" s="192"/>
      <c r="J127" s="30"/>
      <c r="K127" s="30"/>
      <c r="L127" s="30"/>
      <c r="M127" s="30"/>
      <c r="N127" s="30">
        <v>346</v>
      </c>
      <c r="O127" s="130"/>
      <c r="P127" s="651"/>
      <c r="Q127" s="654"/>
      <c r="R127" s="628"/>
    </row>
    <row r="128" spans="2:18" ht="15" customHeight="1">
      <c r="B128" s="741"/>
      <c r="C128" s="733" t="s">
        <v>168</v>
      </c>
      <c r="D128" s="20" t="s">
        <v>159</v>
      </c>
      <c r="E128" s="20" t="s">
        <v>159</v>
      </c>
      <c r="F128" s="75" t="s">
        <v>102</v>
      </c>
      <c r="G128" s="696">
        <v>2025</v>
      </c>
      <c r="H128" s="696" t="s">
        <v>31</v>
      </c>
      <c r="I128" s="192"/>
      <c r="J128" s="192"/>
      <c r="K128" s="192"/>
      <c r="L128" s="192"/>
      <c r="M128" s="192"/>
      <c r="N128" s="192">
        <v>1</v>
      </c>
      <c r="O128" s="180"/>
      <c r="P128" s="669" t="s">
        <v>106</v>
      </c>
      <c r="Q128" s="661" t="s">
        <v>166</v>
      </c>
      <c r="R128" s="645" t="s">
        <v>167</v>
      </c>
    </row>
    <row r="129" spans="2:19" ht="55.5" customHeight="1">
      <c r="B129" s="742"/>
      <c r="C129" s="714"/>
      <c r="D129" s="20" t="s">
        <v>159</v>
      </c>
      <c r="E129" s="20" t="s">
        <v>159</v>
      </c>
      <c r="F129" s="75" t="s">
        <v>105</v>
      </c>
      <c r="G129" s="697"/>
      <c r="H129" s="697"/>
      <c r="I129" s="192"/>
      <c r="J129" s="30"/>
      <c r="K129" s="30"/>
      <c r="L129" s="30"/>
      <c r="M129" s="30"/>
      <c r="N129" s="30">
        <v>304</v>
      </c>
      <c r="O129" s="130"/>
      <c r="P129" s="651"/>
      <c r="Q129" s="654"/>
      <c r="R129" s="628"/>
    </row>
    <row r="130" spans="2:19" ht="19.5" customHeight="1">
      <c r="B130" s="207"/>
      <c r="C130" s="163" t="s">
        <v>47</v>
      </c>
      <c r="D130" s="81"/>
      <c r="E130" s="81"/>
      <c r="F130" s="35"/>
      <c r="G130" s="81"/>
      <c r="H130" s="81"/>
      <c r="I130" s="218">
        <f t="shared" ref="I130:O130" si="10">I127+I129</f>
        <v>0</v>
      </c>
      <c r="J130" s="218">
        <f t="shared" si="10"/>
        <v>0</v>
      </c>
      <c r="K130" s="218">
        <f t="shared" si="10"/>
        <v>0</v>
      </c>
      <c r="L130" s="218">
        <f t="shared" si="10"/>
        <v>0</v>
      </c>
      <c r="M130" s="218">
        <f t="shared" si="10"/>
        <v>0</v>
      </c>
      <c r="N130" s="218">
        <f t="shared" si="10"/>
        <v>650</v>
      </c>
      <c r="O130" s="218">
        <f t="shared" si="10"/>
        <v>0</v>
      </c>
      <c r="P130" s="219"/>
      <c r="Q130" s="243"/>
      <c r="R130" s="243"/>
    </row>
    <row r="131" spans="2:19" ht="15.75">
      <c r="B131" s="15">
        <v>15</v>
      </c>
      <c r="C131" s="40" t="s">
        <v>169</v>
      </c>
      <c r="D131" s="20"/>
      <c r="E131" s="19"/>
      <c r="F131" s="20"/>
      <c r="G131" s="20"/>
      <c r="H131" s="20"/>
      <c r="I131" s="20"/>
      <c r="J131" s="20"/>
      <c r="K131" s="20"/>
      <c r="L131" s="20"/>
      <c r="M131" s="20"/>
      <c r="N131" s="20"/>
      <c r="O131" s="88"/>
      <c r="P131" s="103"/>
      <c r="Q131" s="143"/>
      <c r="R131" s="143"/>
    </row>
    <row r="132" spans="2:19" ht="87" customHeight="1">
      <c r="B132" s="15"/>
      <c r="C132" s="40" t="s">
        <v>170</v>
      </c>
      <c r="D132" s="208" t="s">
        <v>171</v>
      </c>
      <c r="E132" s="208" t="s">
        <v>172</v>
      </c>
      <c r="F132" s="20" t="s">
        <v>27</v>
      </c>
      <c r="G132" s="49"/>
      <c r="H132" s="49"/>
      <c r="I132" s="49">
        <v>67</v>
      </c>
      <c r="J132" s="109" t="s">
        <v>173</v>
      </c>
      <c r="K132" s="109" t="s">
        <v>174</v>
      </c>
      <c r="L132" s="109" t="s">
        <v>175</v>
      </c>
      <c r="M132" s="109" t="s">
        <v>176</v>
      </c>
      <c r="N132" s="109" t="s">
        <v>177</v>
      </c>
      <c r="O132" s="220">
        <v>78.5</v>
      </c>
      <c r="P132" s="103"/>
      <c r="Q132" s="143"/>
      <c r="R132" s="143"/>
    </row>
    <row r="133" spans="2:19" ht="17.25" customHeight="1">
      <c r="B133" s="25"/>
      <c r="C133" s="633" t="s">
        <v>178</v>
      </c>
      <c r="D133" s="690" t="s">
        <v>179</v>
      </c>
      <c r="E133" s="690" t="s">
        <v>179</v>
      </c>
      <c r="F133" s="28"/>
      <c r="G133" s="690">
        <v>2025</v>
      </c>
      <c r="H133" s="690" t="s">
        <v>31</v>
      </c>
      <c r="I133" s="685"/>
      <c r="J133" s="685"/>
      <c r="K133" s="221"/>
      <c r="L133" s="685"/>
      <c r="M133" s="685"/>
      <c r="N133" s="221">
        <v>1</v>
      </c>
      <c r="O133" s="685"/>
      <c r="P133" s="669" t="s">
        <v>106</v>
      </c>
      <c r="Q133" s="653" t="s">
        <v>180</v>
      </c>
      <c r="R133" s="646" t="s">
        <v>181</v>
      </c>
    </row>
    <row r="134" spans="2:19" ht="120.95" customHeight="1">
      <c r="B134" s="25"/>
      <c r="C134" s="634"/>
      <c r="D134" s="691"/>
      <c r="E134" s="691"/>
      <c r="F134" s="28" t="s">
        <v>105</v>
      </c>
      <c r="G134" s="691"/>
      <c r="H134" s="691"/>
      <c r="I134" s="686"/>
      <c r="J134" s="686"/>
      <c r="K134" s="221"/>
      <c r="L134" s="686"/>
      <c r="M134" s="686"/>
      <c r="N134" s="221">
        <v>101.6</v>
      </c>
      <c r="O134" s="686"/>
      <c r="P134" s="651"/>
      <c r="Q134" s="654"/>
      <c r="R134" s="647"/>
      <c r="S134" s="245"/>
    </row>
    <row r="135" spans="2:19" ht="15.75" customHeight="1">
      <c r="B135" s="744"/>
      <c r="C135" s="633" t="s">
        <v>182</v>
      </c>
      <c r="D135" s="690" t="s">
        <v>179</v>
      </c>
      <c r="E135" s="690" t="s">
        <v>179</v>
      </c>
      <c r="F135" s="28"/>
      <c r="G135" s="690">
        <v>2025</v>
      </c>
      <c r="H135" s="690" t="s">
        <v>31</v>
      </c>
      <c r="I135" s="30"/>
      <c r="J135" s="30"/>
      <c r="K135" s="30"/>
      <c r="L135" s="30"/>
      <c r="M135" s="222"/>
      <c r="N135" s="30">
        <v>1</v>
      </c>
      <c r="O135" s="223"/>
      <c r="P135" s="669" t="s">
        <v>106</v>
      </c>
      <c r="Q135" s="653" t="s">
        <v>180</v>
      </c>
      <c r="R135" s="609" t="s">
        <v>183</v>
      </c>
    </row>
    <row r="136" spans="2:19" ht="69.95" customHeight="1">
      <c r="B136" s="742"/>
      <c r="C136" s="634"/>
      <c r="D136" s="691"/>
      <c r="E136" s="691"/>
      <c r="F136" s="28" t="s">
        <v>105</v>
      </c>
      <c r="G136" s="691"/>
      <c r="H136" s="691"/>
      <c r="I136" s="30"/>
      <c r="J136" s="30"/>
      <c r="K136" s="30"/>
      <c r="L136" s="30"/>
      <c r="M136" s="222"/>
      <c r="N136" s="30">
        <v>100</v>
      </c>
      <c r="O136" s="223"/>
      <c r="P136" s="651"/>
      <c r="Q136" s="654"/>
      <c r="R136" s="611"/>
    </row>
    <row r="137" spans="2:19" ht="15.75" customHeight="1">
      <c r="B137" s="744"/>
      <c r="C137" s="633" t="s">
        <v>184</v>
      </c>
      <c r="D137" s="690" t="s">
        <v>179</v>
      </c>
      <c r="E137" s="690" t="s">
        <v>179</v>
      </c>
      <c r="F137" s="28"/>
      <c r="G137" s="690">
        <v>2025</v>
      </c>
      <c r="H137" s="690" t="s">
        <v>31</v>
      </c>
      <c r="I137" s="30"/>
      <c r="J137" s="30"/>
      <c r="K137" s="30"/>
      <c r="L137" s="30"/>
      <c r="M137" s="222"/>
      <c r="N137" s="30">
        <v>1</v>
      </c>
      <c r="O137" s="223"/>
      <c r="P137" s="669" t="s">
        <v>106</v>
      </c>
      <c r="Q137" s="653" t="s">
        <v>180</v>
      </c>
      <c r="R137" s="609" t="s">
        <v>183</v>
      </c>
    </row>
    <row r="138" spans="2:19" ht="69.95" customHeight="1">
      <c r="B138" s="742"/>
      <c r="C138" s="634"/>
      <c r="D138" s="691"/>
      <c r="E138" s="691"/>
      <c r="F138" s="28" t="s">
        <v>105</v>
      </c>
      <c r="G138" s="691"/>
      <c r="H138" s="691"/>
      <c r="I138" s="30"/>
      <c r="J138" s="30"/>
      <c r="K138" s="30"/>
      <c r="L138" s="30"/>
      <c r="M138" s="222"/>
      <c r="N138" s="30">
        <v>100</v>
      </c>
      <c r="O138" s="223"/>
      <c r="P138" s="651"/>
      <c r="Q138" s="654"/>
      <c r="R138" s="611"/>
    </row>
    <row r="139" spans="2:19" ht="15.75" customHeight="1">
      <c r="B139" s="744"/>
      <c r="C139" s="633" t="s">
        <v>185</v>
      </c>
      <c r="D139" s="690" t="s">
        <v>179</v>
      </c>
      <c r="E139" s="690" t="s">
        <v>179</v>
      </c>
      <c r="F139" s="28"/>
      <c r="G139" s="690">
        <v>2025</v>
      </c>
      <c r="H139" s="690" t="s">
        <v>31</v>
      </c>
      <c r="I139" s="30"/>
      <c r="J139" s="30"/>
      <c r="K139" s="30"/>
      <c r="L139" s="30"/>
      <c r="M139" s="30"/>
      <c r="N139" s="30">
        <v>1</v>
      </c>
      <c r="O139" s="223"/>
      <c r="P139" s="669" t="s">
        <v>106</v>
      </c>
      <c r="Q139" s="653" t="s">
        <v>180</v>
      </c>
      <c r="R139" s="609" t="s">
        <v>186</v>
      </c>
    </row>
    <row r="140" spans="2:19" ht="87.95" customHeight="1">
      <c r="B140" s="742"/>
      <c r="C140" s="634"/>
      <c r="D140" s="691"/>
      <c r="E140" s="691"/>
      <c r="F140" s="28" t="s">
        <v>105</v>
      </c>
      <c r="G140" s="691"/>
      <c r="H140" s="691"/>
      <c r="I140" s="30"/>
      <c r="J140" s="30"/>
      <c r="K140" s="30"/>
      <c r="L140" s="30"/>
      <c r="M140" s="30">
        <v>4</v>
      </c>
      <c r="N140" s="30">
        <v>100</v>
      </c>
      <c r="O140" s="223"/>
      <c r="P140" s="651"/>
      <c r="Q140" s="654"/>
      <c r="R140" s="611"/>
    </row>
    <row r="141" spans="2:19" ht="15.75" customHeight="1">
      <c r="B141" s="744"/>
      <c r="C141" s="633" t="s">
        <v>187</v>
      </c>
      <c r="D141" s="690" t="s">
        <v>179</v>
      </c>
      <c r="E141" s="690" t="s">
        <v>179</v>
      </c>
      <c r="F141" s="28"/>
      <c r="G141" s="690">
        <v>2025</v>
      </c>
      <c r="H141" s="690" t="s">
        <v>31</v>
      </c>
      <c r="I141" s="30"/>
      <c r="J141" s="30"/>
      <c r="K141" s="30"/>
      <c r="L141" s="30"/>
      <c r="M141" s="30"/>
      <c r="N141" s="30">
        <v>1</v>
      </c>
      <c r="O141" s="223"/>
      <c r="P141" s="669" t="s">
        <v>106</v>
      </c>
      <c r="Q141" s="653" t="s">
        <v>180</v>
      </c>
      <c r="R141" s="609" t="s">
        <v>186</v>
      </c>
    </row>
    <row r="142" spans="2:19" ht="87.95" customHeight="1">
      <c r="B142" s="742"/>
      <c r="C142" s="634"/>
      <c r="D142" s="691"/>
      <c r="E142" s="691"/>
      <c r="F142" s="28" t="s">
        <v>105</v>
      </c>
      <c r="G142" s="691"/>
      <c r="H142" s="691"/>
      <c r="I142" s="30"/>
      <c r="J142" s="30"/>
      <c r="K142" s="30"/>
      <c r="L142" s="30"/>
      <c r="M142" s="30">
        <v>4</v>
      </c>
      <c r="N142" s="30">
        <v>100</v>
      </c>
      <c r="O142" s="223"/>
      <c r="P142" s="651"/>
      <c r="Q142" s="654"/>
      <c r="R142" s="611"/>
    </row>
    <row r="143" spans="2:19" ht="15.75" customHeight="1">
      <c r="B143" s="744"/>
      <c r="C143" s="633" t="s">
        <v>188</v>
      </c>
      <c r="D143" s="690" t="s">
        <v>179</v>
      </c>
      <c r="E143" s="690" t="s">
        <v>179</v>
      </c>
      <c r="F143" s="28" t="s">
        <v>102</v>
      </c>
      <c r="G143" s="690">
        <v>2025</v>
      </c>
      <c r="H143" s="690" t="s">
        <v>31</v>
      </c>
      <c r="I143" s="30"/>
      <c r="J143" s="30"/>
      <c r="K143" s="30"/>
      <c r="L143" s="30"/>
      <c r="M143" s="30"/>
      <c r="N143" s="30"/>
      <c r="O143" s="30">
        <v>1</v>
      </c>
      <c r="P143" s="669" t="s">
        <v>106</v>
      </c>
      <c r="Q143" s="653" t="s">
        <v>189</v>
      </c>
      <c r="R143" s="609" t="s">
        <v>186</v>
      </c>
    </row>
    <row r="144" spans="2:19" ht="90" customHeight="1">
      <c r="B144" s="742"/>
      <c r="C144" s="634"/>
      <c r="D144" s="691"/>
      <c r="E144" s="691"/>
      <c r="F144" s="28" t="s">
        <v>105</v>
      </c>
      <c r="G144" s="691"/>
      <c r="H144" s="691"/>
      <c r="I144" s="30"/>
      <c r="J144" s="30"/>
      <c r="K144" s="30"/>
      <c r="L144" s="30"/>
      <c r="M144" s="30"/>
      <c r="N144" s="30">
        <v>500</v>
      </c>
      <c r="O144" s="30">
        <v>2500</v>
      </c>
      <c r="P144" s="651"/>
      <c r="Q144" s="654"/>
      <c r="R144" s="611"/>
    </row>
    <row r="145" spans="2:18" ht="15.75" customHeight="1">
      <c r="B145" s="744"/>
      <c r="C145" s="633" t="s">
        <v>190</v>
      </c>
      <c r="D145" s="690" t="s">
        <v>179</v>
      </c>
      <c r="E145" s="690" t="s">
        <v>179</v>
      </c>
      <c r="F145" s="28" t="s">
        <v>102</v>
      </c>
      <c r="G145" s="690">
        <v>2025</v>
      </c>
      <c r="H145" s="690" t="s">
        <v>31</v>
      </c>
      <c r="I145" s="30"/>
      <c r="J145" s="30"/>
      <c r="K145" s="30"/>
      <c r="L145" s="30"/>
      <c r="M145" s="222"/>
      <c r="N145" s="30">
        <v>1</v>
      </c>
      <c r="O145" s="223"/>
      <c r="P145" s="669" t="s">
        <v>106</v>
      </c>
      <c r="Q145" s="653" t="s">
        <v>191</v>
      </c>
      <c r="R145" s="609" t="s">
        <v>192</v>
      </c>
    </row>
    <row r="146" spans="2:18" ht="60.75" customHeight="1">
      <c r="B146" s="742"/>
      <c r="C146" s="634"/>
      <c r="D146" s="691"/>
      <c r="E146" s="691"/>
      <c r="F146" s="28" t="s">
        <v>105</v>
      </c>
      <c r="G146" s="691"/>
      <c r="H146" s="691"/>
      <c r="I146" s="30"/>
      <c r="J146" s="30"/>
      <c r="K146" s="30"/>
      <c r="L146" s="30"/>
      <c r="M146" s="222"/>
      <c r="N146" s="30">
        <v>500</v>
      </c>
      <c r="O146" s="223"/>
      <c r="P146" s="651"/>
      <c r="Q146" s="654"/>
      <c r="R146" s="611"/>
    </row>
    <row r="147" spans="2:18" ht="15.75" customHeight="1">
      <c r="B147" s="744"/>
      <c r="C147" s="633" t="s">
        <v>193</v>
      </c>
      <c r="D147" s="690" t="s">
        <v>179</v>
      </c>
      <c r="E147" s="690" t="s">
        <v>179</v>
      </c>
      <c r="F147" s="28" t="s">
        <v>102</v>
      </c>
      <c r="G147" s="690">
        <v>2025</v>
      </c>
      <c r="H147" s="690" t="s">
        <v>31</v>
      </c>
      <c r="I147" s="30"/>
      <c r="J147" s="30"/>
      <c r="K147" s="30"/>
      <c r="L147" s="30"/>
      <c r="M147" s="222"/>
      <c r="N147" s="30">
        <v>1</v>
      </c>
      <c r="O147" s="223"/>
      <c r="P147" s="669" t="s">
        <v>106</v>
      </c>
      <c r="Q147" s="653" t="s">
        <v>191</v>
      </c>
      <c r="R147" s="609" t="s">
        <v>192</v>
      </c>
    </row>
    <row r="148" spans="2:18" ht="60.95" customHeight="1">
      <c r="B148" s="742"/>
      <c r="C148" s="634"/>
      <c r="D148" s="691"/>
      <c r="E148" s="691"/>
      <c r="F148" s="28" t="s">
        <v>105</v>
      </c>
      <c r="G148" s="691"/>
      <c r="H148" s="691"/>
      <c r="I148" s="30"/>
      <c r="J148" s="30"/>
      <c r="K148" s="30"/>
      <c r="L148" s="30"/>
      <c r="M148" s="222"/>
      <c r="N148" s="30">
        <v>500</v>
      </c>
      <c r="O148" s="223"/>
      <c r="P148" s="651"/>
      <c r="Q148" s="654"/>
      <c r="R148" s="611"/>
    </row>
    <row r="149" spans="2:18" ht="15.75" customHeight="1">
      <c r="B149" s="744"/>
      <c r="C149" s="633" t="s">
        <v>194</v>
      </c>
      <c r="D149" s="690" t="s">
        <v>179</v>
      </c>
      <c r="E149" s="690" t="s">
        <v>179</v>
      </c>
      <c r="F149" s="28" t="s">
        <v>102</v>
      </c>
      <c r="G149" s="690">
        <v>2025</v>
      </c>
      <c r="H149" s="690" t="s">
        <v>31</v>
      </c>
      <c r="I149" s="30"/>
      <c r="J149" s="30"/>
      <c r="K149" s="30"/>
      <c r="L149" s="30"/>
      <c r="M149" s="222"/>
      <c r="N149" s="30">
        <v>1</v>
      </c>
      <c r="O149" s="223"/>
      <c r="P149" s="669" t="s">
        <v>106</v>
      </c>
      <c r="Q149" s="653" t="s">
        <v>191</v>
      </c>
      <c r="R149" s="609" t="s">
        <v>192</v>
      </c>
    </row>
    <row r="150" spans="2:18" ht="53.25" customHeight="1">
      <c r="B150" s="742"/>
      <c r="C150" s="634"/>
      <c r="D150" s="691"/>
      <c r="E150" s="691"/>
      <c r="F150" s="28" t="s">
        <v>105</v>
      </c>
      <c r="G150" s="691"/>
      <c r="H150" s="691"/>
      <c r="I150" s="30"/>
      <c r="J150" s="30"/>
      <c r="K150" s="30"/>
      <c r="L150" s="30"/>
      <c r="M150" s="222"/>
      <c r="N150" s="30">
        <v>500</v>
      </c>
      <c r="O150" s="223"/>
      <c r="P150" s="651"/>
      <c r="Q150" s="654"/>
      <c r="R150" s="611"/>
    </row>
    <row r="151" spans="2:18" ht="15.75">
      <c r="B151" s="209"/>
      <c r="C151" s="163" t="s">
        <v>47</v>
      </c>
      <c r="D151" s="210"/>
      <c r="E151" s="210"/>
      <c r="F151" s="210"/>
      <c r="G151" s="210"/>
      <c r="H151" s="210"/>
      <c r="I151" s="224">
        <f t="shared" ref="I151:O151" si="11">I133+I136+I138+I140+I142+I144+I146+I148+I150</f>
        <v>0</v>
      </c>
      <c r="J151" s="224">
        <f t="shared" si="11"/>
        <v>0</v>
      </c>
      <c r="K151" s="224">
        <v>101.6</v>
      </c>
      <c r="L151" s="224">
        <f t="shared" si="11"/>
        <v>0</v>
      </c>
      <c r="M151" s="134">
        <f t="shared" si="11"/>
        <v>8</v>
      </c>
      <c r="N151" s="224">
        <f t="shared" si="11"/>
        <v>2401</v>
      </c>
      <c r="O151" s="224">
        <f t="shared" si="11"/>
        <v>2500</v>
      </c>
      <c r="P151" s="225"/>
      <c r="Q151" s="246"/>
      <c r="R151" s="246"/>
    </row>
    <row r="152" spans="2:18" ht="47.25">
      <c r="B152" s="15"/>
      <c r="C152" s="40" t="s">
        <v>195</v>
      </c>
      <c r="D152" s="40"/>
      <c r="E152" s="40"/>
      <c r="F152" s="40"/>
      <c r="G152" s="40"/>
      <c r="H152" s="40"/>
      <c r="I152" s="40"/>
      <c r="J152" s="40"/>
      <c r="K152" s="40"/>
      <c r="L152" s="40"/>
      <c r="M152" s="40"/>
      <c r="N152" s="40"/>
      <c r="O152" s="102"/>
      <c r="P152" s="103"/>
      <c r="Q152" s="143"/>
      <c r="R152" s="143"/>
    </row>
    <row r="153" spans="2:18" ht="15.75">
      <c r="B153" s="46"/>
      <c r="C153" s="211" t="s">
        <v>196</v>
      </c>
      <c r="D153" s="212"/>
      <c r="E153" s="212"/>
      <c r="F153" s="212"/>
      <c r="G153" s="212"/>
      <c r="H153" s="212"/>
      <c r="I153" s="212"/>
      <c r="J153" s="212"/>
      <c r="K153" s="212"/>
      <c r="L153" s="212"/>
      <c r="M153" s="212"/>
      <c r="N153" s="212"/>
      <c r="O153" s="226"/>
      <c r="P153" s="99"/>
      <c r="Q153" s="141"/>
      <c r="R153" s="141"/>
    </row>
    <row r="154" spans="2:18" ht="47.25">
      <c r="B154" s="15">
        <v>16</v>
      </c>
      <c r="C154" s="40" t="s">
        <v>197</v>
      </c>
      <c r="D154" s="20" t="s">
        <v>159</v>
      </c>
      <c r="E154" s="20" t="s">
        <v>159</v>
      </c>
      <c r="F154" s="20" t="s">
        <v>27</v>
      </c>
      <c r="G154" s="51"/>
      <c r="H154" s="51"/>
      <c r="I154" s="49">
        <v>81</v>
      </c>
      <c r="J154" s="49">
        <v>81</v>
      </c>
      <c r="K154" s="20">
        <v>82.1</v>
      </c>
      <c r="L154" s="20">
        <v>83.4</v>
      </c>
      <c r="M154" s="20">
        <v>84.7</v>
      </c>
      <c r="N154" s="49">
        <v>86</v>
      </c>
      <c r="O154" s="220">
        <v>86</v>
      </c>
      <c r="P154" s="103"/>
      <c r="Q154" s="143"/>
      <c r="R154" s="143"/>
    </row>
    <row r="155" spans="2:18" ht="39" customHeight="1">
      <c r="B155" s="213"/>
      <c r="C155" s="170" t="s">
        <v>198</v>
      </c>
      <c r="D155" s="173"/>
      <c r="E155" s="173"/>
      <c r="F155" s="174"/>
      <c r="G155" s="174"/>
      <c r="H155" s="174"/>
      <c r="I155" s="227"/>
      <c r="J155" s="227"/>
      <c r="K155" s="227"/>
      <c r="L155" s="227"/>
      <c r="M155" s="228"/>
      <c r="N155" s="227"/>
      <c r="O155" s="227"/>
      <c r="P155" s="103"/>
      <c r="Q155" s="143"/>
      <c r="R155" s="143"/>
    </row>
    <row r="156" spans="2:18" ht="17.100000000000001" customHeight="1">
      <c r="B156" s="744"/>
      <c r="C156" s="633" t="s">
        <v>199</v>
      </c>
      <c r="D156" s="171" t="s">
        <v>159</v>
      </c>
      <c r="E156" s="171" t="s">
        <v>159</v>
      </c>
      <c r="F156" s="28" t="s">
        <v>200</v>
      </c>
      <c r="G156" s="698">
        <v>2028</v>
      </c>
      <c r="H156" s="690" t="s">
        <v>31</v>
      </c>
      <c r="I156" s="229"/>
      <c r="J156" s="28"/>
      <c r="K156" s="229"/>
      <c r="L156" s="229"/>
      <c r="M156" s="70">
        <v>120</v>
      </c>
      <c r="N156" s="28"/>
      <c r="O156" s="130"/>
      <c r="P156" s="669" t="s">
        <v>106</v>
      </c>
      <c r="Q156" s="653" t="s">
        <v>201</v>
      </c>
      <c r="R156" s="633" t="s">
        <v>202</v>
      </c>
    </row>
    <row r="157" spans="2:18" ht="75.75" customHeight="1">
      <c r="B157" s="742"/>
      <c r="C157" s="634"/>
      <c r="D157" s="171"/>
      <c r="E157" s="171"/>
      <c r="F157" s="28" t="s">
        <v>105</v>
      </c>
      <c r="G157" s="699"/>
      <c r="H157" s="691"/>
      <c r="I157" s="229"/>
      <c r="J157" s="28">
        <v>13.6</v>
      </c>
      <c r="K157" s="229"/>
      <c r="L157" s="229"/>
      <c r="M157" s="30">
        <v>1500</v>
      </c>
      <c r="N157" s="28"/>
      <c r="O157" s="130"/>
      <c r="P157" s="651"/>
      <c r="Q157" s="654"/>
      <c r="R157" s="634"/>
    </row>
    <row r="158" spans="2:18" ht="18" customHeight="1">
      <c r="B158" s="741"/>
      <c r="C158" s="707" t="s">
        <v>203</v>
      </c>
      <c r="D158" s="171" t="s">
        <v>159</v>
      </c>
      <c r="E158" s="171" t="s">
        <v>159</v>
      </c>
      <c r="F158" s="28" t="s">
        <v>200</v>
      </c>
      <c r="G158" s="698">
        <v>2028</v>
      </c>
      <c r="H158" s="690" t="s">
        <v>31</v>
      </c>
      <c r="I158" s="230"/>
      <c r="J158" s="160"/>
      <c r="K158" s="231"/>
      <c r="L158" s="230"/>
      <c r="M158" s="232">
        <v>600</v>
      </c>
      <c r="N158" s="160"/>
      <c r="O158" s="180"/>
      <c r="P158" s="669" t="s">
        <v>106</v>
      </c>
      <c r="Q158" s="661" t="s">
        <v>201</v>
      </c>
      <c r="R158" s="625" t="s">
        <v>204</v>
      </c>
    </row>
    <row r="159" spans="2:18" ht="50.1" customHeight="1">
      <c r="B159" s="742"/>
      <c r="C159" s="634"/>
      <c r="D159" s="171"/>
      <c r="E159" s="171"/>
      <c r="F159" s="28" t="s">
        <v>105</v>
      </c>
      <c r="G159" s="699"/>
      <c r="H159" s="691"/>
      <c r="I159" s="229"/>
      <c r="J159" s="28"/>
      <c r="K159" s="233"/>
      <c r="L159" s="229"/>
      <c r="M159" s="234">
        <v>6000</v>
      </c>
      <c r="N159" s="28"/>
      <c r="O159" s="130"/>
      <c r="P159" s="651"/>
      <c r="Q159" s="654"/>
      <c r="R159" s="611"/>
    </row>
    <row r="160" spans="2:18" ht="18" customHeight="1">
      <c r="B160" s="744"/>
      <c r="C160" s="633" t="s">
        <v>203</v>
      </c>
      <c r="D160" s="171" t="s">
        <v>159</v>
      </c>
      <c r="E160" s="171" t="s">
        <v>159</v>
      </c>
      <c r="F160" s="28" t="s">
        <v>200</v>
      </c>
      <c r="G160" s="698">
        <v>2028</v>
      </c>
      <c r="H160" s="690" t="s">
        <v>31</v>
      </c>
      <c r="I160" s="229"/>
      <c r="J160" s="28"/>
      <c r="K160" s="235"/>
      <c r="L160" s="235"/>
      <c r="M160" s="231"/>
      <c r="N160" s="28"/>
      <c r="O160" s="152">
        <v>600</v>
      </c>
      <c r="P160" s="669" t="s">
        <v>106</v>
      </c>
      <c r="Q160" s="653" t="s">
        <v>201</v>
      </c>
      <c r="R160" s="609" t="s">
        <v>204</v>
      </c>
    </row>
    <row r="161" spans="2:18" ht="57" customHeight="1">
      <c r="B161" s="742"/>
      <c r="C161" s="634"/>
      <c r="D161" s="171"/>
      <c r="E161" s="171"/>
      <c r="F161" s="28" t="s">
        <v>105</v>
      </c>
      <c r="G161" s="699"/>
      <c r="H161" s="691"/>
      <c r="I161" s="229"/>
      <c r="J161" s="28"/>
      <c r="K161" s="235"/>
      <c r="L161" s="235"/>
      <c r="M161" s="233"/>
      <c r="N161" s="229"/>
      <c r="O161" s="236">
        <v>6000</v>
      </c>
      <c r="P161" s="651"/>
      <c r="Q161" s="654"/>
      <c r="R161" s="611"/>
    </row>
    <row r="162" spans="2:18" ht="15.95" customHeight="1">
      <c r="B162" s="744"/>
      <c r="C162" s="690" t="s">
        <v>205</v>
      </c>
      <c r="D162" s="171" t="s">
        <v>159</v>
      </c>
      <c r="E162" s="171" t="s">
        <v>159</v>
      </c>
      <c r="F162" s="28" t="s">
        <v>200</v>
      </c>
      <c r="G162" s="698">
        <v>2028</v>
      </c>
      <c r="H162" s="690" t="s">
        <v>31</v>
      </c>
      <c r="I162" s="28"/>
      <c r="J162" s="28"/>
      <c r="K162" s="28"/>
      <c r="L162" s="28"/>
      <c r="M162" s="28"/>
      <c r="N162" s="28"/>
      <c r="O162" s="181">
        <v>400</v>
      </c>
      <c r="P162" s="669" t="s">
        <v>106</v>
      </c>
      <c r="Q162" s="653" t="s">
        <v>201</v>
      </c>
      <c r="R162" s="609" t="s">
        <v>206</v>
      </c>
    </row>
    <row r="163" spans="2:18" ht="45.95" customHeight="1">
      <c r="B163" s="742"/>
      <c r="C163" s="691"/>
      <c r="D163" s="171"/>
      <c r="E163" s="171"/>
      <c r="F163" s="28" t="s">
        <v>105</v>
      </c>
      <c r="G163" s="699"/>
      <c r="H163" s="691"/>
      <c r="I163" s="28"/>
      <c r="J163" s="28"/>
      <c r="K163" s="28"/>
      <c r="L163" s="28"/>
      <c r="M163" s="28"/>
      <c r="N163" s="28"/>
      <c r="O163" s="93">
        <v>2050</v>
      </c>
      <c r="P163" s="651"/>
      <c r="Q163" s="654"/>
      <c r="R163" s="611"/>
    </row>
    <row r="164" spans="2:18" ht="20.100000000000001" customHeight="1">
      <c r="B164" s="215"/>
      <c r="C164" s="163" t="s">
        <v>47</v>
      </c>
      <c r="D164" s="164"/>
      <c r="E164" s="164"/>
      <c r="F164" s="164"/>
      <c r="G164" s="164"/>
      <c r="H164" s="164"/>
      <c r="I164" s="237">
        <f t="shared" ref="I164:O164" si="12">I157+I159+I161+I163</f>
        <v>0</v>
      </c>
      <c r="J164" s="237">
        <f t="shared" si="12"/>
        <v>13.6</v>
      </c>
      <c r="K164" s="237">
        <f t="shared" si="12"/>
        <v>0</v>
      </c>
      <c r="L164" s="237">
        <f t="shared" si="12"/>
        <v>0</v>
      </c>
      <c r="M164" s="238">
        <f t="shared" si="12"/>
        <v>7500</v>
      </c>
      <c r="N164" s="237">
        <f t="shared" si="12"/>
        <v>0</v>
      </c>
      <c r="O164" s="237">
        <f t="shared" si="12"/>
        <v>8050</v>
      </c>
      <c r="P164" s="239"/>
      <c r="Q164" s="247"/>
      <c r="R164" s="247"/>
    </row>
    <row r="165" spans="2:18" ht="32.25" customHeight="1">
      <c r="B165" s="15"/>
      <c r="C165" s="170" t="s">
        <v>207</v>
      </c>
      <c r="D165" s="216"/>
      <c r="E165" s="216"/>
      <c r="F165" s="20"/>
      <c r="G165" s="216"/>
      <c r="H165" s="216"/>
      <c r="I165" s="20"/>
      <c r="J165" s="174"/>
      <c r="K165" s="174"/>
      <c r="L165" s="174"/>
      <c r="M165" s="20"/>
      <c r="N165" s="174"/>
      <c r="O165" s="176"/>
      <c r="P165" s="240"/>
      <c r="Q165" s="248"/>
      <c r="R165" s="248"/>
    </row>
    <row r="166" spans="2:18" ht="31.5" customHeight="1">
      <c r="B166" s="744"/>
      <c r="C166" s="713" t="s">
        <v>208</v>
      </c>
      <c r="D166" s="171" t="s">
        <v>159</v>
      </c>
      <c r="E166" s="171" t="s">
        <v>159</v>
      </c>
      <c r="F166" s="28" t="s">
        <v>200</v>
      </c>
      <c r="G166" s="698">
        <v>2028</v>
      </c>
      <c r="H166" s="690" t="s">
        <v>31</v>
      </c>
      <c r="I166" s="597" t="s">
        <v>209</v>
      </c>
      <c r="J166" s="30"/>
      <c r="K166" s="30"/>
      <c r="L166" s="30"/>
      <c r="M166" s="30"/>
      <c r="N166" s="30">
        <v>1</v>
      </c>
      <c r="O166" s="223"/>
      <c r="P166" s="669" t="s">
        <v>106</v>
      </c>
      <c r="Q166" s="653" t="s">
        <v>166</v>
      </c>
      <c r="R166" s="626" t="s">
        <v>210</v>
      </c>
    </row>
    <row r="167" spans="2:18" ht="31.5">
      <c r="B167" s="742"/>
      <c r="C167" s="714"/>
      <c r="D167" s="171"/>
      <c r="E167" s="171"/>
      <c r="F167" s="28" t="s">
        <v>105</v>
      </c>
      <c r="G167" s="699"/>
      <c r="H167" s="691"/>
      <c r="I167" s="30">
        <v>63.2</v>
      </c>
      <c r="J167" s="30"/>
      <c r="K167" s="30"/>
      <c r="L167" s="30"/>
      <c r="M167" s="30"/>
      <c r="N167" s="30">
        <v>671.3</v>
      </c>
      <c r="O167" s="223"/>
      <c r="P167" s="651"/>
      <c r="Q167" s="654"/>
      <c r="R167" s="627"/>
    </row>
    <row r="168" spans="2:18" ht="26.25" customHeight="1">
      <c r="B168" s="744"/>
      <c r="C168" s="713" t="s">
        <v>211</v>
      </c>
      <c r="D168" s="171" t="s">
        <v>159</v>
      </c>
      <c r="E168" s="171" t="s">
        <v>159</v>
      </c>
      <c r="F168" s="28" t="s">
        <v>200</v>
      </c>
      <c r="G168" s="698">
        <v>2028</v>
      </c>
      <c r="H168" s="690" t="s">
        <v>31</v>
      </c>
      <c r="I168" s="30">
        <v>1</v>
      </c>
      <c r="J168" s="30"/>
      <c r="K168" s="30"/>
      <c r="L168" s="30"/>
      <c r="M168" s="30"/>
      <c r="N168" s="30"/>
      <c r="O168" s="223"/>
      <c r="P168" s="669" t="s">
        <v>106</v>
      </c>
      <c r="Q168" s="652" t="s">
        <v>166</v>
      </c>
      <c r="R168" s="609" t="s">
        <v>210</v>
      </c>
    </row>
    <row r="169" spans="2:18" ht="36" customHeight="1">
      <c r="B169" s="742"/>
      <c r="C169" s="714"/>
      <c r="D169" s="171"/>
      <c r="E169" s="171"/>
      <c r="F169" s="28" t="s">
        <v>105</v>
      </c>
      <c r="G169" s="699"/>
      <c r="H169" s="691"/>
      <c r="I169" s="30">
        <v>107.4</v>
      </c>
      <c r="J169" s="30">
        <v>144.19999999999999</v>
      </c>
      <c r="K169" s="30"/>
      <c r="L169" s="30">
        <v>595.5</v>
      </c>
      <c r="M169" s="30"/>
      <c r="N169" s="30"/>
      <c r="O169" s="223"/>
      <c r="P169" s="651"/>
      <c r="Q169" s="624"/>
      <c r="R169" s="611"/>
    </row>
    <row r="170" spans="2:18" ht="31.5" customHeight="1">
      <c r="B170" s="744"/>
      <c r="C170" s="713" t="s">
        <v>212</v>
      </c>
      <c r="D170" s="171" t="s">
        <v>159</v>
      </c>
      <c r="E170" s="171" t="s">
        <v>159</v>
      </c>
      <c r="F170" s="28" t="s">
        <v>200</v>
      </c>
      <c r="G170" s="698">
        <v>2028</v>
      </c>
      <c r="H170" s="690" t="s">
        <v>31</v>
      </c>
      <c r="I170" s="30">
        <v>1</v>
      </c>
      <c r="J170" s="30"/>
      <c r="K170" s="30"/>
      <c r="L170" s="30"/>
      <c r="M170" s="30"/>
      <c r="N170" s="30"/>
      <c r="O170" s="93">
        <v>1</v>
      </c>
      <c r="P170" s="669" t="s">
        <v>106</v>
      </c>
      <c r="Q170" s="652" t="s">
        <v>166</v>
      </c>
      <c r="R170" s="609" t="s">
        <v>210</v>
      </c>
    </row>
    <row r="171" spans="2:18" ht="31.5">
      <c r="B171" s="742"/>
      <c r="C171" s="714"/>
      <c r="D171" s="171"/>
      <c r="E171" s="171"/>
      <c r="F171" s="28" t="s">
        <v>105</v>
      </c>
      <c r="G171" s="699"/>
      <c r="H171" s="691"/>
      <c r="I171" s="30">
        <v>143.6</v>
      </c>
      <c r="J171" s="30"/>
      <c r="K171" s="30"/>
      <c r="L171" s="30"/>
      <c r="M171" s="30"/>
      <c r="N171" s="30"/>
      <c r="O171" s="93">
        <v>510.5</v>
      </c>
      <c r="P171" s="651"/>
      <c r="Q171" s="624"/>
      <c r="R171" s="611"/>
    </row>
    <row r="172" spans="2:18" ht="31.5" customHeight="1">
      <c r="B172" s="743"/>
      <c r="C172" s="732" t="s">
        <v>213</v>
      </c>
      <c r="D172" s="171" t="s">
        <v>159</v>
      </c>
      <c r="E172" s="171" t="s">
        <v>159</v>
      </c>
      <c r="F172" s="28" t="s">
        <v>200</v>
      </c>
      <c r="G172" s="698">
        <v>2028</v>
      </c>
      <c r="H172" s="690" t="s">
        <v>31</v>
      </c>
      <c r="I172" s="30">
        <v>1</v>
      </c>
      <c r="J172" s="30"/>
      <c r="K172" s="241"/>
      <c r="L172" s="30"/>
      <c r="M172" s="30"/>
      <c r="N172" s="30"/>
      <c r="O172" s="223"/>
      <c r="P172" s="669" t="s">
        <v>106</v>
      </c>
      <c r="Q172" s="652" t="s">
        <v>166</v>
      </c>
      <c r="R172" s="609" t="s">
        <v>214</v>
      </c>
    </row>
    <row r="173" spans="2:18" ht="31.5">
      <c r="B173" s="743"/>
      <c r="C173" s="732"/>
      <c r="D173" s="171"/>
      <c r="E173" s="171"/>
      <c r="F173" s="28" t="s">
        <v>105</v>
      </c>
      <c r="G173" s="699"/>
      <c r="H173" s="691"/>
      <c r="I173" s="30">
        <v>69</v>
      </c>
      <c r="J173" s="30">
        <v>173</v>
      </c>
      <c r="K173" s="241">
        <v>825.3</v>
      </c>
      <c r="L173" s="30"/>
      <c r="M173" s="30"/>
      <c r="N173" s="30"/>
      <c r="O173" s="223"/>
      <c r="P173" s="651"/>
      <c r="Q173" s="624"/>
      <c r="R173" s="611"/>
    </row>
    <row r="174" spans="2:18" ht="24" customHeight="1">
      <c r="B174" s="743"/>
      <c r="C174" s="732" t="s">
        <v>215</v>
      </c>
      <c r="D174" s="171" t="s">
        <v>159</v>
      </c>
      <c r="E174" s="171" t="s">
        <v>159</v>
      </c>
      <c r="F174" s="28" t="s">
        <v>200</v>
      </c>
      <c r="G174" s="698">
        <v>2028</v>
      </c>
      <c r="H174" s="690" t="s">
        <v>31</v>
      </c>
      <c r="I174" s="30"/>
      <c r="J174" s="30"/>
      <c r="K174" s="30"/>
      <c r="L174" s="30">
        <v>1</v>
      </c>
      <c r="M174" s="30"/>
      <c r="N174" s="30"/>
      <c r="O174" s="223"/>
      <c r="P174" s="669" t="s">
        <v>106</v>
      </c>
      <c r="Q174" s="652" t="s">
        <v>166</v>
      </c>
      <c r="R174" s="609" t="s">
        <v>216</v>
      </c>
    </row>
    <row r="175" spans="2:18" ht="70.5" customHeight="1">
      <c r="B175" s="743"/>
      <c r="C175" s="732"/>
      <c r="D175" s="171"/>
      <c r="E175" s="171"/>
      <c r="F175" s="28" t="s">
        <v>105</v>
      </c>
      <c r="G175" s="699"/>
      <c r="H175" s="691"/>
      <c r="I175" s="30"/>
      <c r="J175" s="30"/>
      <c r="K175" s="30"/>
      <c r="L175" s="30">
        <v>737.10699999999997</v>
      </c>
      <c r="M175" s="30"/>
      <c r="N175" s="30"/>
      <c r="O175" s="223"/>
      <c r="P175" s="651"/>
      <c r="Q175" s="624"/>
      <c r="R175" s="611"/>
    </row>
    <row r="176" spans="2:18" ht="24" customHeight="1">
      <c r="B176" s="743"/>
      <c r="C176" s="732" t="s">
        <v>217</v>
      </c>
      <c r="D176" s="171" t="s">
        <v>159</v>
      </c>
      <c r="E176" s="171" t="s">
        <v>159</v>
      </c>
      <c r="F176" s="28" t="s">
        <v>200</v>
      </c>
      <c r="G176" s="698">
        <v>2028</v>
      </c>
      <c r="H176" s="690" t="s">
        <v>31</v>
      </c>
      <c r="I176" s="30"/>
      <c r="J176" s="30"/>
      <c r="K176" s="30"/>
      <c r="L176" s="30"/>
      <c r="M176" s="30">
        <v>1</v>
      </c>
      <c r="N176" s="30"/>
      <c r="O176" s="223"/>
      <c r="P176" s="669" t="s">
        <v>106</v>
      </c>
      <c r="Q176" s="652" t="s">
        <v>166</v>
      </c>
      <c r="R176" s="609" t="s">
        <v>218</v>
      </c>
    </row>
    <row r="177" spans="2:18" ht="73.5" customHeight="1">
      <c r="B177" s="743"/>
      <c r="C177" s="732"/>
      <c r="D177" s="171"/>
      <c r="E177" s="171"/>
      <c r="F177" s="28" t="s">
        <v>105</v>
      </c>
      <c r="G177" s="699"/>
      <c r="H177" s="691"/>
      <c r="I177" s="30"/>
      <c r="J177" s="30"/>
      <c r="K177" s="30"/>
      <c r="L177" s="30"/>
      <c r="M177" s="30">
        <v>563.01</v>
      </c>
      <c r="N177" s="30"/>
      <c r="O177" s="223"/>
      <c r="P177" s="651"/>
      <c r="Q177" s="624"/>
      <c r="R177" s="611"/>
    </row>
    <row r="178" spans="2:18" ht="24" customHeight="1">
      <c r="B178" s="743"/>
      <c r="C178" s="732" t="s">
        <v>219</v>
      </c>
      <c r="D178" s="171" t="s">
        <v>159</v>
      </c>
      <c r="E178" s="171" t="s">
        <v>159</v>
      </c>
      <c r="F178" s="28" t="s">
        <v>200</v>
      </c>
      <c r="G178" s="698">
        <v>2028</v>
      </c>
      <c r="H178" s="690" t="s">
        <v>31</v>
      </c>
      <c r="I178" s="30"/>
      <c r="J178" s="30"/>
      <c r="K178" s="30"/>
      <c r="L178" s="30"/>
      <c r="M178" s="30"/>
      <c r="N178" s="30">
        <v>1</v>
      </c>
      <c r="O178" s="223"/>
      <c r="P178" s="669" t="s">
        <v>106</v>
      </c>
      <c r="Q178" s="652" t="s">
        <v>166</v>
      </c>
      <c r="R178" s="609" t="s">
        <v>210</v>
      </c>
    </row>
    <row r="179" spans="2:18" ht="73.5" customHeight="1">
      <c r="B179" s="743"/>
      <c r="C179" s="732"/>
      <c r="D179" s="171"/>
      <c r="E179" s="171"/>
      <c r="F179" s="28" t="s">
        <v>105</v>
      </c>
      <c r="G179" s="699"/>
      <c r="H179" s="691"/>
      <c r="I179" s="30"/>
      <c r="J179" s="30"/>
      <c r="K179" s="30"/>
      <c r="L179" s="30"/>
      <c r="M179" s="30"/>
      <c r="N179" s="30">
        <v>498.6</v>
      </c>
      <c r="O179" s="223"/>
      <c r="P179" s="651"/>
      <c r="Q179" s="624"/>
      <c r="R179" s="611"/>
    </row>
    <row r="180" spans="2:18" ht="15" customHeight="1">
      <c r="B180" s="741"/>
      <c r="C180" s="732" t="s">
        <v>220</v>
      </c>
      <c r="D180" s="171" t="s">
        <v>159</v>
      </c>
      <c r="E180" s="171" t="s">
        <v>159</v>
      </c>
      <c r="F180" s="28" t="s">
        <v>200</v>
      </c>
      <c r="G180" s="698">
        <v>2028</v>
      </c>
      <c r="H180" s="690" t="s">
        <v>31</v>
      </c>
      <c r="I180" s="30"/>
      <c r="J180" s="30"/>
      <c r="K180" s="30"/>
      <c r="L180" s="30"/>
      <c r="M180" s="131"/>
      <c r="N180" s="131"/>
      <c r="O180" s="93">
        <v>1</v>
      </c>
      <c r="P180" s="669" t="s">
        <v>106</v>
      </c>
      <c r="Q180" s="656" t="s">
        <v>166</v>
      </c>
      <c r="R180" s="609" t="s">
        <v>210</v>
      </c>
    </row>
    <row r="181" spans="2:18" ht="47.1" customHeight="1">
      <c r="B181" s="742"/>
      <c r="C181" s="732"/>
      <c r="D181" s="171"/>
      <c r="E181" s="171"/>
      <c r="F181" s="28" t="s">
        <v>105</v>
      </c>
      <c r="G181" s="699"/>
      <c r="H181" s="691"/>
      <c r="I181" s="30"/>
      <c r="J181" s="30"/>
      <c r="K181" s="30"/>
      <c r="L181" s="30"/>
      <c r="M181" s="131"/>
      <c r="N181" s="131"/>
      <c r="O181" s="93">
        <v>654.6</v>
      </c>
      <c r="P181" s="651"/>
      <c r="Q181" s="624"/>
      <c r="R181" s="611"/>
    </row>
    <row r="182" spans="2:18" ht="15" customHeight="1">
      <c r="B182" s="741"/>
      <c r="C182" s="732" t="s">
        <v>221</v>
      </c>
      <c r="D182" s="171" t="s">
        <v>159</v>
      </c>
      <c r="E182" s="171" t="s">
        <v>159</v>
      </c>
      <c r="F182" s="28" t="s">
        <v>200</v>
      </c>
      <c r="G182" s="698">
        <v>2028</v>
      </c>
      <c r="H182" s="690" t="s">
        <v>31</v>
      </c>
      <c r="I182" s="30"/>
      <c r="J182" s="30"/>
      <c r="K182" s="30"/>
      <c r="L182" s="30"/>
      <c r="M182" s="131"/>
      <c r="N182" s="30">
        <v>1</v>
      </c>
      <c r="O182" s="242"/>
      <c r="P182" s="669" t="s">
        <v>106</v>
      </c>
      <c r="Q182" s="656" t="s">
        <v>166</v>
      </c>
      <c r="R182" s="609" t="s">
        <v>210</v>
      </c>
    </row>
    <row r="183" spans="2:18" ht="48" customHeight="1">
      <c r="B183" s="742"/>
      <c r="C183" s="732"/>
      <c r="D183" s="171"/>
      <c r="E183" s="171"/>
      <c r="F183" s="28" t="s">
        <v>105</v>
      </c>
      <c r="G183" s="699"/>
      <c r="H183" s="691"/>
      <c r="I183" s="30"/>
      <c r="J183" s="30"/>
      <c r="K183" s="30"/>
      <c r="L183" s="30"/>
      <c r="M183" s="131"/>
      <c r="N183" s="30">
        <v>378.1</v>
      </c>
      <c r="O183" s="242"/>
      <c r="P183" s="651"/>
      <c r="Q183" s="624"/>
      <c r="R183" s="611"/>
    </row>
    <row r="184" spans="2:18" ht="15" customHeight="1">
      <c r="B184" s="741"/>
      <c r="C184" s="732" t="s">
        <v>222</v>
      </c>
      <c r="D184" s="171" t="s">
        <v>159</v>
      </c>
      <c r="E184" s="171" t="s">
        <v>159</v>
      </c>
      <c r="F184" s="28" t="s">
        <v>200</v>
      </c>
      <c r="G184" s="698">
        <v>2028</v>
      </c>
      <c r="H184" s="690" t="s">
        <v>31</v>
      </c>
      <c r="I184" s="30"/>
      <c r="J184" s="30"/>
      <c r="K184" s="30"/>
      <c r="L184" s="30"/>
      <c r="M184" s="131"/>
      <c r="N184" s="30">
        <v>1</v>
      </c>
      <c r="O184" s="242"/>
      <c r="P184" s="669" t="s">
        <v>106</v>
      </c>
      <c r="Q184" s="656" t="s">
        <v>166</v>
      </c>
      <c r="R184" s="609" t="s">
        <v>210</v>
      </c>
    </row>
    <row r="185" spans="2:18" ht="48" customHeight="1">
      <c r="B185" s="742"/>
      <c r="C185" s="732"/>
      <c r="D185" s="171"/>
      <c r="E185" s="171"/>
      <c r="F185" s="28" t="s">
        <v>105</v>
      </c>
      <c r="G185" s="699"/>
      <c r="H185" s="691"/>
      <c r="I185" s="30"/>
      <c r="J185" s="30"/>
      <c r="K185" s="30"/>
      <c r="L185" s="30"/>
      <c r="M185" s="131"/>
      <c r="N185" s="30">
        <v>306</v>
      </c>
      <c r="O185" s="242"/>
      <c r="P185" s="651"/>
      <c r="Q185" s="624"/>
      <c r="R185" s="611"/>
    </row>
    <row r="186" spans="2:18" ht="15" customHeight="1">
      <c r="B186" s="741"/>
      <c r="C186" s="732" t="s">
        <v>223</v>
      </c>
      <c r="D186" s="171" t="s">
        <v>159</v>
      </c>
      <c r="E186" s="171" t="s">
        <v>159</v>
      </c>
      <c r="F186" s="28" t="s">
        <v>200</v>
      </c>
      <c r="G186" s="698">
        <v>2028</v>
      </c>
      <c r="H186" s="690" t="s">
        <v>31</v>
      </c>
      <c r="I186" s="30"/>
      <c r="J186" s="30"/>
      <c r="K186" s="30"/>
      <c r="L186" s="30"/>
      <c r="M186" s="131"/>
      <c r="N186" s="30">
        <v>1</v>
      </c>
      <c r="O186" s="242"/>
      <c r="P186" s="669" t="s">
        <v>106</v>
      </c>
      <c r="Q186" s="656" t="s">
        <v>166</v>
      </c>
      <c r="R186" s="609" t="s">
        <v>210</v>
      </c>
    </row>
    <row r="187" spans="2:18" ht="42.95" customHeight="1">
      <c r="B187" s="742"/>
      <c r="C187" s="732"/>
      <c r="D187" s="171"/>
      <c r="E187" s="171"/>
      <c r="F187" s="28" t="s">
        <v>105</v>
      </c>
      <c r="G187" s="699"/>
      <c r="H187" s="691"/>
      <c r="I187" s="30"/>
      <c r="J187" s="30"/>
      <c r="K187" s="30"/>
      <c r="L187" s="30"/>
      <c r="M187" s="131"/>
      <c r="N187" s="30">
        <v>150</v>
      </c>
      <c r="O187" s="242"/>
      <c r="P187" s="651"/>
      <c r="Q187" s="624"/>
      <c r="R187" s="611"/>
    </row>
    <row r="188" spans="2:18" ht="15" customHeight="1">
      <c r="B188" s="741"/>
      <c r="C188" s="732" t="s">
        <v>224</v>
      </c>
      <c r="D188" s="171" t="s">
        <v>159</v>
      </c>
      <c r="E188" s="171" t="s">
        <v>159</v>
      </c>
      <c r="F188" s="28" t="s">
        <v>200</v>
      </c>
      <c r="G188" s="698">
        <v>2028</v>
      </c>
      <c r="H188" s="690" t="s">
        <v>31</v>
      </c>
      <c r="I188" s="30"/>
      <c r="J188" s="30"/>
      <c r="K188" s="30"/>
      <c r="L188" s="30"/>
      <c r="M188" s="131"/>
      <c r="N188" s="30">
        <v>1</v>
      </c>
      <c r="O188" s="242"/>
      <c r="P188" s="669" t="s">
        <v>106</v>
      </c>
      <c r="Q188" s="656" t="s">
        <v>166</v>
      </c>
      <c r="R188" s="609" t="s">
        <v>210</v>
      </c>
    </row>
    <row r="189" spans="2:18" ht="45.95" customHeight="1">
      <c r="B189" s="742"/>
      <c r="C189" s="732"/>
      <c r="D189" s="171"/>
      <c r="E189" s="171"/>
      <c r="F189" s="28" t="s">
        <v>105</v>
      </c>
      <c r="G189" s="699"/>
      <c r="H189" s="691"/>
      <c r="I189" s="30"/>
      <c r="J189" s="30"/>
      <c r="K189" s="30"/>
      <c r="L189" s="30"/>
      <c r="M189" s="131"/>
      <c r="N189" s="30">
        <v>320</v>
      </c>
      <c r="O189" s="242"/>
      <c r="P189" s="651"/>
      <c r="Q189" s="624"/>
      <c r="R189" s="611"/>
    </row>
    <row r="190" spans="2:18" ht="15.75">
      <c r="B190" s="215"/>
      <c r="C190" s="163" t="s">
        <v>106</v>
      </c>
      <c r="D190" s="217"/>
      <c r="E190" s="217"/>
      <c r="F190" s="38"/>
      <c r="G190" s="164"/>
      <c r="H190" s="164"/>
      <c r="I190" s="133">
        <f t="shared" ref="I190:O190" si="13">I167+I169+I171+I173+I175+I177+I179+I181+I183+I185+I187+I189</f>
        <v>383.2</v>
      </c>
      <c r="J190" s="133">
        <f t="shared" si="13"/>
        <v>317.2</v>
      </c>
      <c r="K190" s="133">
        <f t="shared" si="13"/>
        <v>825.3</v>
      </c>
      <c r="L190" s="133">
        <f t="shared" si="13"/>
        <v>1332.607</v>
      </c>
      <c r="M190" s="134">
        <f t="shared" si="13"/>
        <v>563.01</v>
      </c>
      <c r="N190" s="133">
        <f t="shared" si="13"/>
        <v>2324</v>
      </c>
      <c r="O190" s="133">
        <f t="shared" si="13"/>
        <v>1165.0999999999999</v>
      </c>
      <c r="P190" s="219"/>
      <c r="Q190" s="219"/>
      <c r="R190" s="219"/>
    </row>
    <row r="191" spans="2:18" ht="35.25" customHeight="1">
      <c r="B191" s="213"/>
      <c r="C191" s="170" t="s">
        <v>225</v>
      </c>
      <c r="D191" s="173"/>
      <c r="E191" s="173"/>
      <c r="F191" s="174"/>
      <c r="G191" s="174"/>
      <c r="H191" s="174"/>
      <c r="I191" s="174"/>
      <c r="J191" s="174"/>
      <c r="K191" s="174"/>
      <c r="L191" s="174"/>
      <c r="M191" s="20"/>
      <c r="N191" s="174"/>
      <c r="O191" s="174"/>
      <c r="P191" s="103"/>
      <c r="Q191" s="103"/>
      <c r="R191" s="103"/>
    </row>
    <row r="192" spans="2:18" ht="15" customHeight="1">
      <c r="B192" s="744"/>
      <c r="C192" s="732" t="s">
        <v>213</v>
      </c>
      <c r="D192" s="171" t="s">
        <v>159</v>
      </c>
      <c r="E192" s="171" t="s">
        <v>159</v>
      </c>
      <c r="F192" s="28" t="s">
        <v>102</v>
      </c>
      <c r="G192" s="690">
        <v>2025</v>
      </c>
      <c r="H192" s="690" t="s">
        <v>31</v>
      </c>
      <c r="I192" s="28"/>
      <c r="J192" s="28"/>
      <c r="K192" s="28"/>
      <c r="L192" s="28"/>
      <c r="M192" s="28"/>
      <c r="N192" s="28">
        <v>1</v>
      </c>
      <c r="O192" s="28"/>
      <c r="P192" s="669" t="s">
        <v>106</v>
      </c>
      <c r="Q192" s="653" t="s">
        <v>166</v>
      </c>
      <c r="R192" s="626" t="s">
        <v>226</v>
      </c>
    </row>
    <row r="193" spans="2:18" ht="69.95" customHeight="1">
      <c r="B193" s="742"/>
      <c r="C193" s="732"/>
      <c r="D193" s="171" t="s">
        <v>159</v>
      </c>
      <c r="E193" s="171" t="s">
        <v>159</v>
      </c>
      <c r="F193" s="28" t="s">
        <v>105</v>
      </c>
      <c r="G193" s="691"/>
      <c r="H193" s="691"/>
      <c r="I193" s="28"/>
      <c r="J193" s="28"/>
      <c r="K193" s="28"/>
      <c r="L193" s="28"/>
      <c r="M193" s="28"/>
      <c r="N193" s="28">
        <v>43.8</v>
      </c>
      <c r="O193" s="28"/>
      <c r="P193" s="651"/>
      <c r="Q193" s="654"/>
      <c r="R193" s="627"/>
    </row>
    <row r="194" spans="2:18" ht="15" customHeight="1">
      <c r="B194" s="744"/>
      <c r="C194" s="732" t="s">
        <v>215</v>
      </c>
      <c r="D194" s="171" t="s">
        <v>159</v>
      </c>
      <c r="E194" s="171" t="s">
        <v>159</v>
      </c>
      <c r="F194" s="28" t="s">
        <v>102</v>
      </c>
      <c r="G194" s="690">
        <v>2025</v>
      </c>
      <c r="H194" s="690" t="s">
        <v>31</v>
      </c>
      <c r="I194" s="28"/>
      <c r="J194" s="28"/>
      <c r="K194" s="28"/>
      <c r="L194" s="28"/>
      <c r="M194" s="28"/>
      <c r="N194" s="28"/>
      <c r="O194" s="28">
        <v>1</v>
      </c>
      <c r="P194" s="669" t="s">
        <v>106</v>
      </c>
      <c r="Q194" s="653" t="s">
        <v>166</v>
      </c>
      <c r="R194" s="626" t="s">
        <v>226</v>
      </c>
    </row>
    <row r="195" spans="2:18" ht="71.099999999999994" customHeight="1">
      <c r="B195" s="742"/>
      <c r="C195" s="732"/>
      <c r="D195" s="171" t="s">
        <v>159</v>
      </c>
      <c r="E195" s="171" t="s">
        <v>159</v>
      </c>
      <c r="F195" s="28" t="s">
        <v>105</v>
      </c>
      <c r="G195" s="691"/>
      <c r="H195" s="691"/>
      <c r="I195" s="28"/>
      <c r="J195" s="28"/>
      <c r="K195" s="28"/>
      <c r="L195" s="30"/>
      <c r="M195" s="28"/>
      <c r="N195" s="28"/>
      <c r="O195" s="30">
        <v>22</v>
      </c>
      <c r="P195" s="651"/>
      <c r="Q195" s="654"/>
      <c r="R195" s="627"/>
    </row>
    <row r="196" spans="2:18" ht="15" customHeight="1">
      <c r="B196" s="744"/>
      <c r="C196" s="732" t="s">
        <v>217</v>
      </c>
      <c r="D196" s="171" t="s">
        <v>159</v>
      </c>
      <c r="E196" s="171" t="s">
        <v>159</v>
      </c>
      <c r="F196" s="28" t="s">
        <v>102</v>
      </c>
      <c r="G196" s="690">
        <v>2025</v>
      </c>
      <c r="H196" s="690" t="s">
        <v>31</v>
      </c>
      <c r="I196" s="28"/>
      <c r="J196" s="28"/>
      <c r="K196" s="28"/>
      <c r="L196" s="28"/>
      <c r="M196" s="28"/>
      <c r="N196" s="28"/>
      <c r="O196" s="28">
        <v>1</v>
      </c>
      <c r="P196" s="669" t="s">
        <v>106</v>
      </c>
      <c r="Q196" s="653" t="s">
        <v>166</v>
      </c>
      <c r="R196" s="626" t="s">
        <v>226</v>
      </c>
    </row>
    <row r="197" spans="2:18" ht="87.95" customHeight="1">
      <c r="B197" s="742"/>
      <c r="C197" s="732"/>
      <c r="D197" s="171" t="s">
        <v>159</v>
      </c>
      <c r="E197" s="171" t="s">
        <v>159</v>
      </c>
      <c r="F197" s="28" t="s">
        <v>105</v>
      </c>
      <c r="G197" s="691"/>
      <c r="H197" s="691"/>
      <c r="I197" s="28"/>
      <c r="J197" s="28"/>
      <c r="K197" s="28"/>
      <c r="L197" s="28"/>
      <c r="M197" s="28"/>
      <c r="N197" s="28"/>
      <c r="O197" s="28">
        <v>39.6</v>
      </c>
      <c r="P197" s="651"/>
      <c r="Q197" s="654"/>
      <c r="R197" s="627"/>
    </row>
    <row r="198" spans="2:18" ht="15" customHeight="1">
      <c r="B198" s="741"/>
      <c r="C198" s="733" t="s">
        <v>227</v>
      </c>
      <c r="D198" s="171" t="s">
        <v>159</v>
      </c>
      <c r="E198" s="171" t="s">
        <v>159</v>
      </c>
      <c r="F198" s="28" t="s">
        <v>102</v>
      </c>
      <c r="G198" s="690">
        <v>2025</v>
      </c>
      <c r="H198" s="690" t="s">
        <v>31</v>
      </c>
      <c r="I198" s="160"/>
      <c r="J198" s="160"/>
      <c r="K198" s="160"/>
      <c r="L198" s="160"/>
      <c r="M198" s="160">
        <v>1</v>
      </c>
      <c r="N198" s="160">
        <v>1</v>
      </c>
      <c r="O198" s="267">
        <v>2</v>
      </c>
      <c r="P198" s="669" t="s">
        <v>106</v>
      </c>
      <c r="Q198" s="661" t="s">
        <v>166</v>
      </c>
      <c r="R198" s="626" t="s">
        <v>226</v>
      </c>
    </row>
    <row r="199" spans="2:18" ht="31.5">
      <c r="B199" s="742"/>
      <c r="C199" s="714"/>
      <c r="D199" s="171"/>
      <c r="E199" s="171"/>
      <c r="F199" s="28" t="s">
        <v>105</v>
      </c>
      <c r="G199" s="691"/>
      <c r="H199" s="691"/>
      <c r="I199" s="28"/>
      <c r="J199" s="28"/>
      <c r="K199" s="28"/>
      <c r="L199" s="30"/>
      <c r="M199" s="30">
        <v>20</v>
      </c>
      <c r="N199" s="30">
        <v>20</v>
      </c>
      <c r="O199" s="93">
        <v>40</v>
      </c>
      <c r="P199" s="651"/>
      <c r="Q199" s="654"/>
      <c r="R199" s="627"/>
    </row>
    <row r="200" spans="2:18" ht="15" customHeight="1">
      <c r="B200" s="741"/>
      <c r="C200" s="733" t="s">
        <v>228</v>
      </c>
      <c r="D200" s="171" t="s">
        <v>159</v>
      </c>
      <c r="E200" s="171" t="s">
        <v>159</v>
      </c>
      <c r="F200" s="28" t="s">
        <v>102</v>
      </c>
      <c r="G200" s="690">
        <v>2025</v>
      </c>
      <c r="H200" s="690" t="s">
        <v>31</v>
      </c>
      <c r="I200" s="28"/>
      <c r="J200" s="28"/>
      <c r="K200" s="28"/>
      <c r="L200" s="28"/>
      <c r="M200" s="28">
        <v>1</v>
      </c>
      <c r="N200" s="28">
        <v>1</v>
      </c>
      <c r="O200" s="181">
        <v>1</v>
      </c>
      <c r="P200" s="669" t="s">
        <v>106</v>
      </c>
      <c r="Q200" s="661" t="s">
        <v>166</v>
      </c>
      <c r="R200" s="626" t="s">
        <v>226</v>
      </c>
    </row>
    <row r="201" spans="2:18" ht="31.5">
      <c r="B201" s="742"/>
      <c r="C201" s="714"/>
      <c r="D201" s="171"/>
      <c r="E201" s="171"/>
      <c r="F201" s="28" t="s">
        <v>105</v>
      </c>
      <c r="G201" s="691"/>
      <c r="H201" s="691"/>
      <c r="I201" s="28"/>
      <c r="J201" s="28"/>
      <c r="K201" s="28"/>
      <c r="L201" s="28"/>
      <c r="M201" s="30">
        <v>35</v>
      </c>
      <c r="N201" s="30">
        <v>35</v>
      </c>
      <c r="O201" s="93">
        <v>35</v>
      </c>
      <c r="P201" s="651"/>
      <c r="Q201" s="654"/>
      <c r="R201" s="627"/>
    </row>
    <row r="202" spans="2:18" ht="15" customHeight="1">
      <c r="B202" s="741"/>
      <c r="C202" s="733" t="s">
        <v>229</v>
      </c>
      <c r="D202" s="171" t="s">
        <v>159</v>
      </c>
      <c r="E202" s="171" t="s">
        <v>159</v>
      </c>
      <c r="F202" s="28" t="s">
        <v>102</v>
      </c>
      <c r="G202" s="690">
        <v>2025</v>
      </c>
      <c r="H202" s="690" t="s">
        <v>31</v>
      </c>
      <c r="I202" s="28"/>
      <c r="J202" s="28"/>
      <c r="K202" s="28"/>
      <c r="L202" s="28"/>
      <c r="M202" s="28">
        <v>1</v>
      </c>
      <c r="N202" s="28">
        <v>1</v>
      </c>
      <c r="O202" s="181">
        <v>1</v>
      </c>
      <c r="P202" s="669" t="s">
        <v>106</v>
      </c>
      <c r="Q202" s="661" t="s">
        <v>166</v>
      </c>
      <c r="R202" s="626" t="s">
        <v>226</v>
      </c>
    </row>
    <row r="203" spans="2:18" ht="31.5">
      <c r="B203" s="742"/>
      <c r="C203" s="714"/>
      <c r="D203" s="171"/>
      <c r="E203" s="171"/>
      <c r="F203" s="28" t="s">
        <v>105</v>
      </c>
      <c r="G203" s="691"/>
      <c r="H203" s="691"/>
      <c r="I203" s="28"/>
      <c r="J203" s="28"/>
      <c r="K203" s="28"/>
      <c r="L203" s="28"/>
      <c r="M203" s="30">
        <v>10</v>
      </c>
      <c r="N203" s="30">
        <v>10</v>
      </c>
      <c r="O203" s="93">
        <v>10</v>
      </c>
      <c r="P203" s="651"/>
      <c r="Q203" s="654"/>
      <c r="R203" s="627"/>
    </row>
    <row r="204" spans="2:18" ht="15" customHeight="1">
      <c r="B204" s="741"/>
      <c r="C204" s="733" t="s">
        <v>230</v>
      </c>
      <c r="D204" s="171" t="s">
        <v>159</v>
      </c>
      <c r="E204" s="171" t="s">
        <v>159</v>
      </c>
      <c r="F204" s="28" t="s">
        <v>102</v>
      </c>
      <c r="G204" s="690">
        <v>2025</v>
      </c>
      <c r="H204" s="690" t="s">
        <v>31</v>
      </c>
      <c r="I204" s="160"/>
      <c r="J204" s="160"/>
      <c r="K204" s="160"/>
      <c r="L204" s="160"/>
      <c r="M204" s="28">
        <v>1</v>
      </c>
      <c r="N204" s="28">
        <v>1</v>
      </c>
      <c r="O204" s="181">
        <v>1</v>
      </c>
      <c r="P204" s="669" t="s">
        <v>106</v>
      </c>
      <c r="Q204" s="661" t="s">
        <v>166</v>
      </c>
      <c r="R204" s="626" t="s">
        <v>226</v>
      </c>
    </row>
    <row r="205" spans="2:18" ht="41.1" customHeight="1">
      <c r="B205" s="742"/>
      <c r="C205" s="714"/>
      <c r="D205" s="171"/>
      <c r="E205" s="171"/>
      <c r="F205" s="28" t="s">
        <v>105</v>
      </c>
      <c r="G205" s="691"/>
      <c r="H205" s="691"/>
      <c r="I205" s="28"/>
      <c r="J205" s="28"/>
      <c r="K205" s="28"/>
      <c r="L205" s="28"/>
      <c r="M205" s="30">
        <v>15</v>
      </c>
      <c r="N205" s="30">
        <v>15</v>
      </c>
      <c r="O205" s="93">
        <v>15</v>
      </c>
      <c r="P205" s="651"/>
      <c r="Q205" s="654"/>
      <c r="R205" s="627"/>
    </row>
    <row r="206" spans="2:18" ht="15.75">
      <c r="B206" s="252"/>
      <c r="C206" s="163" t="s">
        <v>47</v>
      </c>
      <c r="D206" s="164"/>
      <c r="E206" s="164"/>
      <c r="F206" s="38"/>
      <c r="G206" s="164"/>
      <c r="H206" s="164"/>
      <c r="I206" s="133">
        <f t="shared" ref="I206:O206" si="14">I193+I195+I197+I199+I201+I203+I205</f>
        <v>0</v>
      </c>
      <c r="J206" s="133">
        <f t="shared" si="14"/>
        <v>0</v>
      </c>
      <c r="K206" s="133">
        <f t="shared" si="14"/>
        <v>0</v>
      </c>
      <c r="L206" s="133">
        <f t="shared" si="14"/>
        <v>0</v>
      </c>
      <c r="M206" s="134">
        <f t="shared" si="14"/>
        <v>80</v>
      </c>
      <c r="N206" s="133">
        <f t="shared" si="14"/>
        <v>123.8</v>
      </c>
      <c r="O206" s="133">
        <f t="shared" si="14"/>
        <v>161.6</v>
      </c>
      <c r="P206" s="219"/>
      <c r="Q206" s="243"/>
      <c r="R206" s="243"/>
    </row>
    <row r="207" spans="2:18" ht="51.95" customHeight="1">
      <c r="B207" s="253"/>
      <c r="C207" s="172" t="s">
        <v>231</v>
      </c>
      <c r="D207" s="20"/>
      <c r="E207" s="20"/>
      <c r="F207" s="20"/>
      <c r="G207" s="20"/>
      <c r="H207" s="20"/>
      <c r="I207" s="51"/>
      <c r="J207" s="51"/>
      <c r="K207" s="51"/>
      <c r="L207" s="51"/>
      <c r="M207" s="51"/>
      <c r="N207" s="51"/>
      <c r="O207" s="51"/>
      <c r="P207" s="268"/>
      <c r="Q207" s="284"/>
      <c r="R207" s="284"/>
    </row>
    <row r="208" spans="2:18" ht="15" customHeight="1">
      <c r="B208" s="754"/>
      <c r="C208" s="707" t="s">
        <v>232</v>
      </c>
      <c r="D208" s="171" t="s">
        <v>159</v>
      </c>
      <c r="E208" s="171" t="s">
        <v>159</v>
      </c>
      <c r="F208" s="28" t="s">
        <v>102</v>
      </c>
      <c r="G208" s="690">
        <v>2025</v>
      </c>
      <c r="H208" s="690" t="s">
        <v>31</v>
      </c>
      <c r="I208" s="160"/>
      <c r="J208" s="28"/>
      <c r="K208" s="28"/>
      <c r="L208" s="28"/>
      <c r="M208" s="28">
        <v>1</v>
      </c>
      <c r="N208" s="28"/>
      <c r="O208" s="181"/>
      <c r="P208" s="669" t="s">
        <v>106</v>
      </c>
      <c r="Q208" s="656" t="s">
        <v>166</v>
      </c>
      <c r="R208" s="625" t="s">
        <v>233</v>
      </c>
    </row>
    <row r="209" spans="2:18" ht="45" customHeight="1">
      <c r="B209" s="755"/>
      <c r="C209" s="634"/>
      <c r="D209" s="171"/>
      <c r="E209" s="171"/>
      <c r="F209" s="28" t="s">
        <v>105</v>
      </c>
      <c r="G209" s="691"/>
      <c r="H209" s="691"/>
      <c r="I209" s="28"/>
      <c r="J209" s="28"/>
      <c r="K209" s="28"/>
      <c r="L209" s="28"/>
      <c r="M209" s="30">
        <v>51</v>
      </c>
      <c r="N209" s="28"/>
      <c r="O209" s="181"/>
      <c r="P209" s="651"/>
      <c r="Q209" s="624"/>
      <c r="R209" s="611"/>
    </row>
    <row r="210" spans="2:18" ht="15" customHeight="1">
      <c r="B210" s="656"/>
      <c r="C210" s="707" t="s">
        <v>234</v>
      </c>
      <c r="D210" s="171" t="s">
        <v>159</v>
      </c>
      <c r="E210" s="171" t="s">
        <v>159</v>
      </c>
      <c r="F210" s="28" t="s">
        <v>102</v>
      </c>
      <c r="G210" s="690">
        <v>2025</v>
      </c>
      <c r="H210" s="690" t="s">
        <v>31</v>
      </c>
      <c r="I210" s="28"/>
      <c r="J210" s="28"/>
      <c r="K210" s="28"/>
      <c r="L210" s="28"/>
      <c r="M210" s="28">
        <v>1</v>
      </c>
      <c r="N210" s="28"/>
      <c r="O210" s="181"/>
      <c r="P210" s="669" t="s">
        <v>106</v>
      </c>
      <c r="Q210" s="656" t="s">
        <v>166</v>
      </c>
      <c r="R210" s="625" t="s">
        <v>233</v>
      </c>
    </row>
    <row r="211" spans="2:18" ht="35.1" customHeight="1">
      <c r="B211" s="624"/>
      <c r="C211" s="634"/>
      <c r="D211" s="171"/>
      <c r="E211" s="171"/>
      <c r="F211" s="28" t="s">
        <v>105</v>
      </c>
      <c r="G211" s="691"/>
      <c r="H211" s="691"/>
      <c r="I211" s="28"/>
      <c r="J211" s="28"/>
      <c r="K211" s="28"/>
      <c r="L211" s="28"/>
      <c r="M211" s="30">
        <v>52</v>
      </c>
      <c r="N211" s="28"/>
      <c r="O211" s="181"/>
      <c r="P211" s="651"/>
      <c r="Q211" s="624"/>
      <c r="R211" s="611"/>
    </row>
    <row r="212" spans="2:18" ht="15" customHeight="1">
      <c r="B212" s="656"/>
      <c r="C212" s="707" t="s">
        <v>235</v>
      </c>
      <c r="D212" s="171" t="s">
        <v>159</v>
      </c>
      <c r="E212" s="171" t="s">
        <v>159</v>
      </c>
      <c r="F212" s="28" t="s">
        <v>102</v>
      </c>
      <c r="G212" s="690">
        <v>2025</v>
      </c>
      <c r="H212" s="690" t="s">
        <v>31</v>
      </c>
      <c r="I212" s="28"/>
      <c r="J212" s="28"/>
      <c r="K212" s="28"/>
      <c r="L212" s="28"/>
      <c r="M212" s="28"/>
      <c r="N212" s="28">
        <v>1</v>
      </c>
      <c r="O212" s="181"/>
      <c r="P212" s="669" t="s">
        <v>106</v>
      </c>
      <c r="Q212" s="656" t="s">
        <v>166</v>
      </c>
      <c r="R212" s="625" t="s">
        <v>233</v>
      </c>
    </row>
    <row r="213" spans="2:18" ht="38.1" customHeight="1">
      <c r="B213" s="624"/>
      <c r="C213" s="634"/>
      <c r="D213" s="171"/>
      <c r="E213" s="171"/>
      <c r="F213" s="28" t="s">
        <v>105</v>
      </c>
      <c r="G213" s="691"/>
      <c r="H213" s="691"/>
      <c r="I213" s="28"/>
      <c r="J213" s="28"/>
      <c r="K213" s="72"/>
      <c r="L213" s="28"/>
      <c r="M213" s="28"/>
      <c r="N213" s="72">
        <v>48</v>
      </c>
      <c r="O213" s="181"/>
      <c r="P213" s="651"/>
      <c r="Q213" s="624"/>
      <c r="R213" s="611"/>
    </row>
    <row r="214" spans="2:18" ht="15" customHeight="1">
      <c r="B214" s="656"/>
      <c r="C214" s="707" t="s">
        <v>236</v>
      </c>
      <c r="D214" s="171" t="s">
        <v>159</v>
      </c>
      <c r="E214" s="171" t="s">
        <v>159</v>
      </c>
      <c r="F214" s="28" t="s">
        <v>102</v>
      </c>
      <c r="G214" s="690">
        <v>2025</v>
      </c>
      <c r="H214" s="690" t="s">
        <v>31</v>
      </c>
      <c r="I214" s="28"/>
      <c r="J214" s="28"/>
      <c r="K214" s="28"/>
      <c r="L214" s="28"/>
      <c r="M214" s="28"/>
      <c r="N214" s="28">
        <v>1</v>
      </c>
      <c r="O214" s="181"/>
      <c r="P214" s="669" t="s">
        <v>106</v>
      </c>
      <c r="Q214" s="656" t="s">
        <v>166</v>
      </c>
      <c r="R214" s="625" t="s">
        <v>233</v>
      </c>
    </row>
    <row r="215" spans="2:18" ht="33" customHeight="1">
      <c r="B215" s="624"/>
      <c r="C215" s="634"/>
      <c r="D215" s="171"/>
      <c r="E215" s="171"/>
      <c r="F215" s="28" t="s">
        <v>105</v>
      </c>
      <c r="G215" s="691"/>
      <c r="H215" s="691"/>
      <c r="I215" s="28"/>
      <c r="J215" s="28"/>
      <c r="K215" s="28"/>
      <c r="L215" s="28"/>
      <c r="M215" s="28"/>
      <c r="N215" s="30">
        <v>51</v>
      </c>
      <c r="O215" s="181"/>
      <c r="P215" s="651"/>
      <c r="Q215" s="624"/>
      <c r="R215" s="611"/>
    </row>
    <row r="216" spans="2:18" ht="20.100000000000001" customHeight="1">
      <c r="B216" s="656"/>
      <c r="C216" s="707" t="s">
        <v>237</v>
      </c>
      <c r="D216" s="171" t="s">
        <v>159</v>
      </c>
      <c r="E216" s="171" t="s">
        <v>159</v>
      </c>
      <c r="F216" s="28" t="s">
        <v>102</v>
      </c>
      <c r="G216" s="690">
        <v>2025</v>
      </c>
      <c r="H216" s="690" t="s">
        <v>31</v>
      </c>
      <c r="I216" s="28"/>
      <c r="J216" s="28"/>
      <c r="K216" s="28"/>
      <c r="L216" s="28"/>
      <c r="M216" s="28"/>
      <c r="N216" s="28"/>
      <c r="O216" s="181">
        <v>1</v>
      </c>
      <c r="P216" s="669" t="s">
        <v>106</v>
      </c>
      <c r="Q216" s="656" t="s">
        <v>166</v>
      </c>
      <c r="R216" s="625" t="s">
        <v>233</v>
      </c>
    </row>
    <row r="217" spans="2:18" ht="47.1" customHeight="1">
      <c r="B217" s="624"/>
      <c r="C217" s="634"/>
      <c r="D217" s="171"/>
      <c r="E217" s="171"/>
      <c r="F217" s="28" t="s">
        <v>105</v>
      </c>
      <c r="G217" s="691"/>
      <c r="H217" s="691"/>
      <c r="I217" s="28"/>
      <c r="J217" s="28"/>
      <c r="K217" s="28"/>
      <c r="L217" s="28"/>
      <c r="M217" s="28"/>
      <c r="N217" s="28"/>
      <c r="O217" s="93">
        <v>53</v>
      </c>
      <c r="P217" s="651"/>
      <c r="Q217" s="624"/>
      <c r="R217" s="611"/>
    </row>
    <row r="218" spans="2:18" ht="15" customHeight="1">
      <c r="B218" s="656"/>
      <c r="C218" s="707" t="s">
        <v>238</v>
      </c>
      <c r="D218" s="171" t="s">
        <v>159</v>
      </c>
      <c r="E218" s="171" t="s">
        <v>159</v>
      </c>
      <c r="F218" s="28" t="s">
        <v>102</v>
      </c>
      <c r="G218" s="690">
        <v>2025</v>
      </c>
      <c r="H218" s="690" t="s">
        <v>31</v>
      </c>
      <c r="I218" s="28"/>
      <c r="J218" s="28"/>
      <c r="K218" s="28"/>
      <c r="L218" s="28"/>
      <c r="M218" s="28">
        <v>1</v>
      </c>
      <c r="N218" s="28"/>
      <c r="O218" s="181"/>
      <c r="P218" s="669" t="s">
        <v>106</v>
      </c>
      <c r="Q218" s="656" t="s">
        <v>166</v>
      </c>
      <c r="R218" s="625" t="s">
        <v>233</v>
      </c>
    </row>
    <row r="219" spans="2:18" ht="36" customHeight="1">
      <c r="B219" s="624"/>
      <c r="C219" s="634"/>
      <c r="D219" s="171"/>
      <c r="E219" s="171"/>
      <c r="F219" s="28" t="s">
        <v>105</v>
      </c>
      <c r="G219" s="691"/>
      <c r="H219" s="691"/>
      <c r="I219" s="28"/>
      <c r="J219" s="28"/>
      <c r="K219" s="28"/>
      <c r="L219" s="28"/>
      <c r="M219" s="30">
        <v>55</v>
      </c>
      <c r="N219" s="28"/>
      <c r="O219" s="181"/>
      <c r="P219" s="651"/>
      <c r="Q219" s="624"/>
      <c r="R219" s="611"/>
    </row>
    <row r="220" spans="2:18" ht="15" customHeight="1">
      <c r="B220" s="656"/>
      <c r="C220" s="707" t="s">
        <v>239</v>
      </c>
      <c r="D220" s="171" t="s">
        <v>159</v>
      </c>
      <c r="E220" s="171" t="s">
        <v>159</v>
      </c>
      <c r="F220" s="28" t="s">
        <v>102</v>
      </c>
      <c r="G220" s="690">
        <v>2025</v>
      </c>
      <c r="H220" s="690" t="s">
        <v>31</v>
      </c>
      <c r="I220" s="28"/>
      <c r="J220" s="28"/>
      <c r="K220" s="28"/>
      <c r="L220" s="28"/>
      <c r="M220" s="28">
        <v>1</v>
      </c>
      <c r="N220" s="28"/>
      <c r="O220" s="181"/>
      <c r="P220" s="669" t="s">
        <v>106</v>
      </c>
      <c r="Q220" s="656" t="s">
        <v>166</v>
      </c>
      <c r="R220" s="625" t="s">
        <v>233</v>
      </c>
    </row>
    <row r="221" spans="2:18" ht="31.5">
      <c r="B221" s="624"/>
      <c r="C221" s="634"/>
      <c r="D221" s="171"/>
      <c r="E221" s="171"/>
      <c r="F221" s="28" t="s">
        <v>105</v>
      </c>
      <c r="G221" s="691"/>
      <c r="H221" s="691"/>
      <c r="I221" s="28"/>
      <c r="J221" s="28"/>
      <c r="K221" s="28"/>
      <c r="L221" s="28"/>
      <c r="M221" s="30">
        <v>55</v>
      </c>
      <c r="N221" s="28"/>
      <c r="O221" s="181"/>
      <c r="P221" s="651"/>
      <c r="Q221" s="624"/>
      <c r="R221" s="611"/>
    </row>
    <row r="222" spans="2:18" ht="15" customHeight="1">
      <c r="B222" s="656"/>
      <c r="C222" s="707" t="s">
        <v>240</v>
      </c>
      <c r="D222" s="171" t="s">
        <v>159</v>
      </c>
      <c r="E222" s="171" t="s">
        <v>159</v>
      </c>
      <c r="F222" s="28" t="s">
        <v>102</v>
      </c>
      <c r="G222" s="690">
        <v>2025</v>
      </c>
      <c r="H222" s="690" t="s">
        <v>31</v>
      </c>
      <c r="I222" s="28"/>
      <c r="J222" s="28"/>
      <c r="K222" s="28"/>
      <c r="L222" s="28"/>
      <c r="M222" s="28"/>
      <c r="N222" s="28"/>
      <c r="O222" s="181">
        <v>1</v>
      </c>
      <c r="P222" s="669" t="s">
        <v>106</v>
      </c>
      <c r="Q222" s="656" t="s">
        <v>166</v>
      </c>
      <c r="R222" s="625" t="s">
        <v>233</v>
      </c>
    </row>
    <row r="223" spans="2:18" ht="39.950000000000003" customHeight="1">
      <c r="B223" s="624"/>
      <c r="C223" s="634"/>
      <c r="D223" s="171"/>
      <c r="E223" s="171"/>
      <c r="F223" s="28" t="s">
        <v>105</v>
      </c>
      <c r="G223" s="691"/>
      <c r="H223" s="691"/>
      <c r="I223" s="28"/>
      <c r="J223" s="28"/>
      <c r="K223" s="28"/>
      <c r="L223" s="28"/>
      <c r="M223" s="28"/>
      <c r="N223" s="28"/>
      <c r="O223" s="93">
        <v>49</v>
      </c>
      <c r="P223" s="651"/>
      <c r="Q223" s="624"/>
      <c r="R223" s="611"/>
    </row>
    <row r="224" spans="2:18" ht="23.25" customHeight="1">
      <c r="B224" s="656"/>
      <c r="C224" s="707" t="s">
        <v>241</v>
      </c>
      <c r="D224" s="171" t="s">
        <v>159</v>
      </c>
      <c r="E224" s="171" t="s">
        <v>159</v>
      </c>
      <c r="F224" s="28" t="s">
        <v>102</v>
      </c>
      <c r="G224" s="690">
        <v>2025</v>
      </c>
      <c r="H224" s="690" t="s">
        <v>31</v>
      </c>
      <c r="I224" s="28"/>
      <c r="J224" s="28"/>
      <c r="K224" s="28"/>
      <c r="L224" s="28"/>
      <c r="M224" s="28"/>
      <c r="N224" s="28">
        <v>1</v>
      </c>
      <c r="O224" s="181"/>
      <c r="P224" s="669" t="s">
        <v>106</v>
      </c>
      <c r="Q224" s="656" t="s">
        <v>166</v>
      </c>
      <c r="R224" s="625" t="s">
        <v>233</v>
      </c>
    </row>
    <row r="225" spans="2:18" ht="27" customHeight="1">
      <c r="B225" s="624"/>
      <c r="C225" s="634"/>
      <c r="D225" s="171"/>
      <c r="E225" s="171"/>
      <c r="F225" s="28" t="s">
        <v>105</v>
      </c>
      <c r="G225" s="691"/>
      <c r="H225" s="691"/>
      <c r="I225" s="28"/>
      <c r="J225" s="28"/>
      <c r="K225" s="28"/>
      <c r="L225" s="28"/>
      <c r="M225" s="28"/>
      <c r="N225" s="30">
        <v>50</v>
      </c>
      <c r="O225" s="181"/>
      <c r="P225" s="651"/>
      <c r="Q225" s="624"/>
      <c r="R225" s="611"/>
    </row>
    <row r="226" spans="2:18" ht="15" customHeight="1">
      <c r="B226" s="656"/>
      <c r="C226" s="707" t="s">
        <v>242</v>
      </c>
      <c r="D226" s="171" t="s">
        <v>159</v>
      </c>
      <c r="E226" s="171" t="s">
        <v>159</v>
      </c>
      <c r="F226" s="28" t="s">
        <v>102</v>
      </c>
      <c r="G226" s="690">
        <v>2025</v>
      </c>
      <c r="H226" s="690" t="s">
        <v>31</v>
      </c>
      <c r="I226" s="28"/>
      <c r="J226" s="28"/>
      <c r="K226" s="28"/>
      <c r="L226" s="28"/>
      <c r="M226" s="28"/>
      <c r="N226" s="28">
        <v>1</v>
      </c>
      <c r="O226" s="181"/>
      <c r="P226" s="669" t="s">
        <v>106</v>
      </c>
      <c r="Q226" s="656" t="s">
        <v>166</v>
      </c>
      <c r="R226" s="625" t="s">
        <v>233</v>
      </c>
    </row>
    <row r="227" spans="2:18" ht="34.5" customHeight="1">
      <c r="B227" s="624"/>
      <c r="C227" s="634"/>
      <c r="D227" s="171"/>
      <c r="E227" s="171"/>
      <c r="F227" s="28" t="s">
        <v>105</v>
      </c>
      <c r="G227" s="691"/>
      <c r="H227" s="691"/>
      <c r="I227" s="28"/>
      <c r="J227" s="28"/>
      <c r="K227" s="28"/>
      <c r="L227" s="30"/>
      <c r="M227" s="28"/>
      <c r="N227" s="28">
        <v>50</v>
      </c>
      <c r="O227" s="181"/>
      <c r="P227" s="651"/>
      <c r="Q227" s="624"/>
      <c r="R227" s="611"/>
    </row>
    <row r="228" spans="2:18" ht="17.100000000000001" customHeight="1">
      <c r="B228" s="656"/>
      <c r="C228" s="707" t="s">
        <v>243</v>
      </c>
      <c r="D228" s="171" t="s">
        <v>159</v>
      </c>
      <c r="E228" s="171" t="s">
        <v>159</v>
      </c>
      <c r="F228" s="28" t="s">
        <v>102</v>
      </c>
      <c r="G228" s="690">
        <v>2025</v>
      </c>
      <c r="H228" s="690" t="s">
        <v>31</v>
      </c>
      <c r="I228" s="28"/>
      <c r="J228" s="28"/>
      <c r="K228" s="28"/>
      <c r="L228" s="28"/>
      <c r="M228" s="28"/>
      <c r="N228" s="28">
        <v>1</v>
      </c>
      <c r="O228" s="181"/>
      <c r="P228" s="669" t="s">
        <v>106</v>
      </c>
      <c r="Q228" s="656" t="s">
        <v>166</v>
      </c>
      <c r="R228" s="625" t="s">
        <v>233</v>
      </c>
    </row>
    <row r="229" spans="2:18" ht="35.1" customHeight="1">
      <c r="B229" s="624"/>
      <c r="C229" s="634"/>
      <c r="D229" s="171"/>
      <c r="E229" s="171"/>
      <c r="F229" s="28" t="s">
        <v>105</v>
      </c>
      <c r="G229" s="691"/>
      <c r="H229" s="691"/>
      <c r="I229" s="28"/>
      <c r="J229" s="28"/>
      <c r="K229" s="28"/>
      <c r="L229" s="28"/>
      <c r="M229" s="28"/>
      <c r="N229" s="30">
        <v>86.4</v>
      </c>
      <c r="O229" s="181"/>
      <c r="P229" s="651"/>
      <c r="Q229" s="624"/>
      <c r="R229" s="611"/>
    </row>
    <row r="230" spans="2:18" ht="17.100000000000001" customHeight="1">
      <c r="B230" s="254"/>
      <c r="C230" s="163" t="s">
        <v>106</v>
      </c>
      <c r="D230" s="255"/>
      <c r="E230" s="255"/>
      <c r="F230" s="256"/>
      <c r="G230" s="257"/>
      <c r="H230" s="257"/>
      <c r="I230" s="133">
        <f t="shared" ref="I230:O230" si="15">I209+I211+I213+I215+I217+I219+I221+I223+I225+I227+I229</f>
        <v>0</v>
      </c>
      <c r="J230" s="133">
        <f t="shared" si="15"/>
        <v>0</v>
      </c>
      <c r="K230" s="133">
        <f t="shared" si="15"/>
        <v>0</v>
      </c>
      <c r="L230" s="133">
        <f t="shared" si="15"/>
        <v>0</v>
      </c>
      <c r="M230" s="134">
        <f t="shared" si="15"/>
        <v>213</v>
      </c>
      <c r="N230" s="133">
        <f t="shared" si="15"/>
        <v>285.39999999999998</v>
      </c>
      <c r="O230" s="133">
        <f t="shared" si="15"/>
        <v>102</v>
      </c>
      <c r="P230" s="239"/>
      <c r="Q230" s="285"/>
      <c r="R230" s="285"/>
    </row>
    <row r="231" spans="2:18" ht="51" customHeight="1">
      <c r="B231" s="15">
        <v>17</v>
      </c>
      <c r="C231" s="40" t="s">
        <v>244</v>
      </c>
      <c r="D231" s="20" t="s">
        <v>159</v>
      </c>
      <c r="E231" s="20" t="s">
        <v>159</v>
      </c>
      <c r="F231" s="20" t="s">
        <v>27</v>
      </c>
      <c r="G231" s="51"/>
      <c r="H231" s="51"/>
      <c r="I231" s="49">
        <v>90</v>
      </c>
      <c r="J231" s="49">
        <v>70</v>
      </c>
      <c r="K231" s="49">
        <v>77</v>
      </c>
      <c r="L231" s="49">
        <v>100</v>
      </c>
      <c r="M231" s="49">
        <v>100</v>
      </c>
      <c r="N231" s="49">
        <v>100</v>
      </c>
      <c r="O231" s="220">
        <v>100</v>
      </c>
      <c r="P231" s="103"/>
      <c r="Q231" s="103"/>
      <c r="R231" s="103"/>
    </row>
    <row r="232" spans="2:18" ht="17.100000000000001" customHeight="1">
      <c r="B232" s="650"/>
      <c r="C232" s="709" t="s">
        <v>245</v>
      </c>
      <c r="D232" s="171" t="s">
        <v>159</v>
      </c>
      <c r="E232" s="171" t="s">
        <v>159</v>
      </c>
      <c r="F232" s="28"/>
      <c r="G232" s="690" t="s">
        <v>246</v>
      </c>
      <c r="H232" s="690" t="s">
        <v>31</v>
      </c>
      <c r="I232" s="28"/>
      <c r="J232" s="28"/>
      <c r="K232" s="28"/>
      <c r="L232" s="28"/>
      <c r="M232" s="28"/>
      <c r="N232" s="28"/>
      <c r="O232" s="28">
        <v>1</v>
      </c>
      <c r="P232" s="669" t="s">
        <v>106</v>
      </c>
      <c r="Q232" s="652" t="s">
        <v>162</v>
      </c>
      <c r="R232" s="609" t="s">
        <v>247</v>
      </c>
    </row>
    <row r="233" spans="2:18" ht="69" customHeight="1">
      <c r="B233" s="651"/>
      <c r="C233" s="634"/>
      <c r="D233" s="171" t="s">
        <v>159</v>
      </c>
      <c r="E233" s="171" t="s">
        <v>159</v>
      </c>
      <c r="F233" s="28" t="s">
        <v>105</v>
      </c>
      <c r="G233" s="691"/>
      <c r="H233" s="691"/>
      <c r="I233" s="28"/>
      <c r="J233" s="28"/>
      <c r="K233" s="28"/>
      <c r="L233" s="28"/>
      <c r="M233" s="28"/>
      <c r="N233" s="28"/>
      <c r="O233" s="30">
        <f>O234</f>
        <v>810</v>
      </c>
      <c r="P233" s="651"/>
      <c r="Q233" s="624"/>
      <c r="R233" s="611"/>
    </row>
    <row r="234" spans="2:18" ht="17.100000000000001" customHeight="1">
      <c r="B234" s="162"/>
      <c r="C234" s="163" t="s">
        <v>47</v>
      </c>
      <c r="D234" s="255"/>
      <c r="E234" s="255"/>
      <c r="F234" s="256"/>
      <c r="G234" s="258"/>
      <c r="H234" s="258"/>
      <c r="I234" s="258"/>
      <c r="J234" s="258"/>
      <c r="K234" s="258"/>
      <c r="L234" s="258"/>
      <c r="M234" s="269"/>
      <c r="N234" s="258"/>
      <c r="O234" s="270">
        <v>810</v>
      </c>
      <c r="P234" s="185"/>
      <c r="Q234" s="185"/>
      <c r="R234" s="185"/>
    </row>
    <row r="235" spans="2:18" ht="95.25" customHeight="1">
      <c r="B235" s="15">
        <v>18</v>
      </c>
      <c r="C235" s="40" t="s">
        <v>248</v>
      </c>
      <c r="D235" s="20"/>
      <c r="E235" s="20"/>
      <c r="F235" s="20"/>
      <c r="G235" s="51"/>
      <c r="H235" s="51"/>
      <c r="I235" s="51"/>
      <c r="J235" s="51"/>
      <c r="K235" s="51"/>
      <c r="L235" s="51"/>
      <c r="M235" s="51"/>
      <c r="N235" s="51"/>
      <c r="O235" s="271"/>
      <c r="P235" s="103"/>
      <c r="Q235" s="103"/>
      <c r="R235" s="103"/>
    </row>
    <row r="236" spans="2:18" ht="17.100000000000001" customHeight="1">
      <c r="B236" s="650"/>
      <c r="C236" s="633" t="s">
        <v>249</v>
      </c>
      <c r="D236" s="690" t="s">
        <v>159</v>
      </c>
      <c r="E236" s="690" t="s">
        <v>159</v>
      </c>
      <c r="F236" s="28" t="s">
        <v>102</v>
      </c>
      <c r="G236" s="690">
        <v>2025</v>
      </c>
      <c r="H236" s="690" t="s">
        <v>31</v>
      </c>
      <c r="I236" s="26"/>
      <c r="J236" s="28"/>
      <c r="K236" s="28"/>
      <c r="L236" s="28"/>
      <c r="M236" s="28"/>
      <c r="N236" s="28">
        <v>1</v>
      </c>
      <c r="O236" s="130"/>
      <c r="P236" s="669" t="s">
        <v>106</v>
      </c>
      <c r="Q236" s="668" t="s">
        <v>166</v>
      </c>
      <c r="R236" s="609" t="s">
        <v>250</v>
      </c>
    </row>
    <row r="237" spans="2:18" ht="51.95" customHeight="1">
      <c r="B237" s="651"/>
      <c r="C237" s="634"/>
      <c r="D237" s="691"/>
      <c r="E237" s="691"/>
      <c r="F237" s="28" t="s">
        <v>105</v>
      </c>
      <c r="G237" s="691"/>
      <c r="H237" s="691"/>
      <c r="I237" s="157"/>
      <c r="J237" s="159"/>
      <c r="K237" s="159"/>
      <c r="L237" s="159"/>
      <c r="M237" s="159"/>
      <c r="N237" s="159">
        <v>752.2</v>
      </c>
      <c r="O237" s="272"/>
      <c r="P237" s="651"/>
      <c r="Q237" s="656"/>
      <c r="R237" s="611"/>
    </row>
    <row r="238" spans="2:18" ht="17.100000000000001" customHeight="1">
      <c r="B238" s="259"/>
      <c r="C238" s="163" t="s">
        <v>106</v>
      </c>
      <c r="D238" s="255"/>
      <c r="E238" s="255"/>
      <c r="F238" s="255"/>
      <c r="G238" s="256"/>
      <c r="H238" s="256"/>
      <c r="I238" s="256"/>
      <c r="J238" s="256"/>
      <c r="K238" s="256"/>
      <c r="L238" s="256"/>
      <c r="M238" s="273"/>
      <c r="N238" s="38">
        <v>752.2</v>
      </c>
      <c r="O238" s="256"/>
      <c r="P238" s="185"/>
      <c r="Q238" s="185"/>
      <c r="R238" s="185"/>
    </row>
    <row r="239" spans="2:18" ht="17.100000000000001" customHeight="1">
      <c r="B239" s="46"/>
      <c r="C239" s="48" t="s">
        <v>251</v>
      </c>
      <c r="D239" s="212"/>
      <c r="E239" s="212"/>
      <c r="F239" s="212"/>
      <c r="G239" s="212"/>
      <c r="H239" s="212"/>
      <c r="I239" s="212"/>
      <c r="J239" s="212"/>
      <c r="K239" s="212"/>
      <c r="L239" s="212"/>
      <c r="M239" s="212"/>
      <c r="N239" s="212"/>
      <c r="O239" s="226"/>
      <c r="P239" s="99"/>
      <c r="Q239" s="99"/>
      <c r="R239" s="99"/>
    </row>
    <row r="240" spans="2:18" ht="51.75" customHeight="1">
      <c r="B240" s="15"/>
      <c r="C240" s="40" t="s">
        <v>252</v>
      </c>
      <c r="D240" s="20" t="s">
        <v>253</v>
      </c>
      <c r="E240" s="20" t="s">
        <v>253</v>
      </c>
      <c r="F240" s="20" t="s">
        <v>27</v>
      </c>
      <c r="G240" s="51"/>
      <c r="H240" s="51"/>
      <c r="I240" s="69"/>
      <c r="J240" s="69"/>
      <c r="K240" s="69">
        <v>75</v>
      </c>
      <c r="L240" s="69">
        <v>75</v>
      </c>
      <c r="M240" s="69">
        <v>85</v>
      </c>
      <c r="N240" s="69">
        <v>90</v>
      </c>
      <c r="O240" s="100">
        <v>95</v>
      </c>
      <c r="P240" s="103"/>
      <c r="Q240" s="103"/>
      <c r="R240" s="103"/>
    </row>
    <row r="241" spans="2:18" ht="15.95" customHeight="1">
      <c r="B241" s="743"/>
      <c r="C241" s="728" t="s">
        <v>254</v>
      </c>
      <c r="D241" s="700" t="s">
        <v>45</v>
      </c>
      <c r="E241" s="700" t="s">
        <v>45</v>
      </c>
      <c r="F241" s="28" t="s">
        <v>255</v>
      </c>
      <c r="G241" s="690">
        <v>2025</v>
      </c>
      <c r="H241" s="690" t="s">
        <v>31</v>
      </c>
      <c r="I241" s="160">
        <v>150</v>
      </c>
      <c r="J241" s="160"/>
      <c r="K241" s="160"/>
      <c r="L241" s="160"/>
      <c r="M241" s="160"/>
      <c r="N241" s="160"/>
      <c r="O241" s="180"/>
      <c r="P241" s="681" t="s">
        <v>256</v>
      </c>
      <c r="Q241" s="610" t="s">
        <v>257</v>
      </c>
      <c r="R241" s="625" t="s">
        <v>258</v>
      </c>
    </row>
    <row r="242" spans="2:18" ht="59.25" customHeight="1">
      <c r="B242" s="743"/>
      <c r="C242" s="728"/>
      <c r="D242" s="700"/>
      <c r="E242" s="700"/>
      <c r="F242" s="28" t="s">
        <v>105</v>
      </c>
      <c r="G242" s="691"/>
      <c r="H242" s="691"/>
      <c r="I242" s="274">
        <v>548.36500000000001</v>
      </c>
      <c r="J242" s="274">
        <v>90.5</v>
      </c>
      <c r="K242" s="274"/>
      <c r="L242" s="274"/>
      <c r="M242" s="274"/>
      <c r="N242" s="274"/>
      <c r="O242" s="272"/>
      <c r="P242" s="656"/>
      <c r="Q242" s="610"/>
      <c r="R242" s="632"/>
    </row>
    <row r="243" spans="2:18" ht="18.75" customHeight="1">
      <c r="B243" s="260"/>
      <c r="C243" s="163" t="s">
        <v>259</v>
      </c>
      <c r="D243" s="38"/>
      <c r="E243" s="38"/>
      <c r="F243" s="38"/>
      <c r="G243" s="127"/>
      <c r="H243" s="127"/>
      <c r="I243" s="127">
        <v>448.4</v>
      </c>
      <c r="J243" s="127">
        <v>21.5</v>
      </c>
      <c r="K243" s="127"/>
      <c r="L243" s="127"/>
      <c r="M243" s="275"/>
      <c r="N243" s="266"/>
      <c r="O243" s="258"/>
      <c r="P243" s="163" t="s">
        <v>260</v>
      </c>
      <c r="Q243" s="287" t="s">
        <v>261</v>
      </c>
      <c r="R243" s="281"/>
    </row>
    <row r="244" spans="2:18" ht="15.75">
      <c r="B244" s="260"/>
      <c r="C244" s="163" t="s">
        <v>106</v>
      </c>
      <c r="D244" s="38"/>
      <c r="E244" s="38"/>
      <c r="F244" s="38"/>
      <c r="G244" s="127"/>
      <c r="H244" s="127"/>
      <c r="I244" s="127"/>
      <c r="J244" s="127">
        <v>69</v>
      </c>
      <c r="K244" s="127"/>
      <c r="L244" s="127"/>
      <c r="M244" s="275"/>
      <c r="N244" s="266"/>
      <c r="O244" s="258"/>
      <c r="P244" s="163" t="s">
        <v>262</v>
      </c>
      <c r="Q244" s="287" t="s">
        <v>263</v>
      </c>
      <c r="R244" s="281"/>
    </row>
    <row r="245" spans="2:18" ht="15.75">
      <c r="B245" s="260"/>
      <c r="C245" s="163" t="s">
        <v>264</v>
      </c>
      <c r="D245" s="38"/>
      <c r="E245" s="38"/>
      <c r="F245" s="38"/>
      <c r="G245" s="127"/>
      <c r="H245" s="127"/>
      <c r="I245" s="127">
        <v>100</v>
      </c>
      <c r="J245" s="127"/>
      <c r="K245" s="127"/>
      <c r="L245" s="127"/>
      <c r="M245" s="275"/>
      <c r="N245" s="266"/>
      <c r="O245" s="258"/>
      <c r="P245" s="276" t="s">
        <v>265</v>
      </c>
      <c r="Q245" s="287" t="s">
        <v>266</v>
      </c>
      <c r="R245" s="281"/>
    </row>
    <row r="246" spans="2:18" ht="15" customHeight="1">
      <c r="B246" s="743"/>
      <c r="C246" s="715" t="s">
        <v>267</v>
      </c>
      <c r="D246" s="700" t="s">
        <v>45</v>
      </c>
      <c r="E246" s="700" t="s">
        <v>45</v>
      </c>
      <c r="F246" s="28" t="s">
        <v>255</v>
      </c>
      <c r="G246" s="690">
        <v>2025</v>
      </c>
      <c r="H246" s="690" t="s">
        <v>31</v>
      </c>
      <c r="I246" s="277">
        <v>300</v>
      </c>
      <c r="J246" s="277"/>
      <c r="K246" s="277"/>
      <c r="L246" s="277"/>
      <c r="M246" s="277"/>
      <c r="N246" s="277"/>
      <c r="O246" s="77"/>
      <c r="P246" s="681" t="s">
        <v>256</v>
      </c>
      <c r="Q246" s="652" t="s">
        <v>268</v>
      </c>
      <c r="R246" s="609" t="s">
        <v>269</v>
      </c>
    </row>
    <row r="247" spans="2:18" ht="50.1" customHeight="1">
      <c r="B247" s="743"/>
      <c r="C247" s="715"/>
      <c r="D247" s="700"/>
      <c r="E247" s="700"/>
      <c r="F247" s="28" t="s">
        <v>105</v>
      </c>
      <c r="G247" s="691"/>
      <c r="H247" s="691"/>
      <c r="I247" s="277">
        <v>252.6</v>
      </c>
      <c r="J247" s="277">
        <v>153.19999999999999</v>
      </c>
      <c r="K247" s="277"/>
      <c r="L247" s="277">
        <v>441.45400000000001</v>
      </c>
      <c r="M247" s="277"/>
      <c r="N247" s="277"/>
      <c r="O247" s="77"/>
      <c r="P247" s="656"/>
      <c r="Q247" s="624"/>
      <c r="R247" s="632"/>
    </row>
    <row r="248" spans="2:18" ht="15.75">
      <c r="B248" s="260"/>
      <c r="C248" s="163" t="s">
        <v>259</v>
      </c>
      <c r="D248" s="38"/>
      <c r="E248" s="38"/>
      <c r="F248" s="38"/>
      <c r="G248" s="127"/>
      <c r="H248" s="127"/>
      <c r="I248" s="127">
        <v>252.6</v>
      </c>
      <c r="J248" s="127">
        <v>77.8</v>
      </c>
      <c r="K248" s="266"/>
      <c r="L248" s="266"/>
      <c r="M248" s="275"/>
      <c r="N248" s="266"/>
      <c r="O248" s="258"/>
      <c r="P248" s="163" t="s">
        <v>260</v>
      </c>
      <c r="Q248" s="287" t="s">
        <v>261</v>
      </c>
      <c r="R248" s="281"/>
    </row>
    <row r="249" spans="2:18" ht="18.75" customHeight="1">
      <c r="B249" s="260"/>
      <c r="C249" s="163" t="s">
        <v>270</v>
      </c>
      <c r="D249" s="38"/>
      <c r="E249" s="38"/>
      <c r="F249" s="38"/>
      <c r="G249" s="127"/>
      <c r="H249" s="127"/>
      <c r="I249" s="127"/>
      <c r="J249" s="127">
        <v>36.5</v>
      </c>
      <c r="K249" s="266"/>
      <c r="L249" s="266">
        <v>441.45400000000001</v>
      </c>
      <c r="M249" s="275"/>
      <c r="N249" s="266"/>
      <c r="O249" s="258"/>
      <c r="P249" s="163" t="s">
        <v>271</v>
      </c>
      <c r="Q249" s="287" t="s">
        <v>272</v>
      </c>
      <c r="R249" s="281"/>
    </row>
    <row r="250" spans="2:18" ht="15.75">
      <c r="B250" s="261"/>
      <c r="C250" s="262" t="s">
        <v>106</v>
      </c>
      <c r="D250" s="263"/>
      <c r="E250" s="263"/>
      <c r="F250" s="263"/>
      <c r="G250" s="264"/>
      <c r="H250" s="264"/>
      <c r="I250" s="264"/>
      <c r="J250" s="264">
        <v>38.9</v>
      </c>
      <c r="K250" s="264"/>
      <c r="L250" s="278"/>
      <c r="M250" s="275"/>
      <c r="N250" s="278"/>
      <c r="O250" s="279"/>
      <c r="P250" s="262" t="s">
        <v>262</v>
      </c>
      <c r="Q250" s="287" t="s">
        <v>263</v>
      </c>
      <c r="R250" s="288"/>
    </row>
    <row r="251" spans="2:18" ht="15.75" customHeight="1">
      <c r="B251" s="651"/>
      <c r="C251" s="728" t="s">
        <v>273</v>
      </c>
      <c r="D251" s="700" t="s">
        <v>45</v>
      </c>
      <c r="E251" s="700" t="s">
        <v>45</v>
      </c>
      <c r="F251" s="28" t="s">
        <v>102</v>
      </c>
      <c r="G251" s="690">
        <v>2025</v>
      </c>
      <c r="H251" s="690" t="s">
        <v>31</v>
      </c>
      <c r="I251" s="280"/>
      <c r="J251" s="280"/>
      <c r="K251" s="280"/>
      <c r="L251" s="280"/>
      <c r="M251" s="280"/>
      <c r="N251" s="280">
        <v>150</v>
      </c>
      <c r="O251" s="180"/>
      <c r="P251" s="669" t="s">
        <v>274</v>
      </c>
      <c r="Q251" s="623" t="s">
        <v>275</v>
      </c>
      <c r="R251" s="609" t="s">
        <v>276</v>
      </c>
    </row>
    <row r="252" spans="2:18" ht="36.75" customHeight="1">
      <c r="B252" s="752"/>
      <c r="C252" s="711"/>
      <c r="D252" s="700"/>
      <c r="E252" s="700"/>
      <c r="F252" s="28" t="s">
        <v>105</v>
      </c>
      <c r="G252" s="691"/>
      <c r="H252" s="691"/>
      <c r="I252" s="277"/>
      <c r="J252" s="277"/>
      <c r="K252" s="277"/>
      <c r="L252" s="277"/>
      <c r="M252" s="277"/>
      <c r="N252" s="277">
        <v>500</v>
      </c>
      <c r="O252" s="93">
        <v>500</v>
      </c>
      <c r="P252" s="678"/>
      <c r="Q252" s="624"/>
      <c r="R252" s="611"/>
    </row>
    <row r="253" spans="2:18" ht="15.75">
      <c r="B253" s="260"/>
      <c r="C253" s="265" t="s">
        <v>47</v>
      </c>
      <c r="D253" s="256"/>
      <c r="E253" s="256"/>
      <c r="F253" s="256"/>
      <c r="G253" s="266"/>
      <c r="H253" s="266"/>
      <c r="I253" s="127"/>
      <c r="J253" s="127"/>
      <c r="K253" s="127"/>
      <c r="L253" s="127"/>
      <c r="M253" s="128"/>
      <c r="N253" s="266">
        <f>N252</f>
        <v>500</v>
      </c>
      <c r="O253" s="266">
        <f>O252</f>
        <v>500</v>
      </c>
      <c r="P253" s="281"/>
      <c r="Q253" s="281"/>
      <c r="R253" s="281"/>
    </row>
    <row r="254" spans="2:18" ht="15.75" customHeight="1">
      <c r="B254" s="743"/>
      <c r="C254" s="709" t="s">
        <v>277</v>
      </c>
      <c r="D254" s="700" t="s">
        <v>45</v>
      </c>
      <c r="E254" s="700" t="s">
        <v>45</v>
      </c>
      <c r="F254" s="28" t="s">
        <v>102</v>
      </c>
      <c r="G254" s="690">
        <v>2025</v>
      </c>
      <c r="H254" s="690" t="s">
        <v>31</v>
      </c>
      <c r="I254" s="282"/>
      <c r="J254" s="282"/>
      <c r="K254" s="282"/>
      <c r="L254" s="282"/>
      <c r="M254" s="282"/>
      <c r="N254" s="280">
        <v>150</v>
      </c>
      <c r="O254" s="180"/>
      <c r="P254" s="677" t="s">
        <v>274</v>
      </c>
      <c r="Q254" s="623" t="s">
        <v>275</v>
      </c>
      <c r="R254" s="626" t="s">
        <v>278</v>
      </c>
    </row>
    <row r="255" spans="2:18" ht="48.75" customHeight="1">
      <c r="B255" s="743"/>
      <c r="C255" s="634"/>
      <c r="D255" s="700"/>
      <c r="E255" s="700"/>
      <c r="F255" s="28" t="s">
        <v>105</v>
      </c>
      <c r="G255" s="691"/>
      <c r="H255" s="691"/>
      <c r="I255" s="282"/>
      <c r="J255" s="282"/>
      <c r="K255" s="280"/>
      <c r="L255" s="280"/>
      <c r="M255" s="280"/>
      <c r="N255" s="280">
        <v>515</v>
      </c>
      <c r="O255" s="283">
        <v>515</v>
      </c>
      <c r="P255" s="651"/>
      <c r="Q255" s="624"/>
      <c r="R255" s="627"/>
    </row>
    <row r="256" spans="2:18" ht="15.75">
      <c r="B256" s="260"/>
      <c r="C256" s="265" t="s">
        <v>106</v>
      </c>
      <c r="D256" s="256"/>
      <c r="E256" s="256"/>
      <c r="F256" s="256"/>
      <c r="G256" s="266"/>
      <c r="H256" s="266"/>
      <c r="I256" s="127"/>
      <c r="J256" s="127"/>
      <c r="K256" s="266"/>
      <c r="L256" s="266"/>
      <c r="M256" s="275"/>
      <c r="N256" s="127">
        <f>N255</f>
        <v>515</v>
      </c>
      <c r="O256" s="127">
        <f>O255</f>
        <v>515</v>
      </c>
      <c r="P256" s="281"/>
      <c r="Q256" s="281"/>
      <c r="R256" s="281"/>
    </row>
    <row r="257" spans="2:18" ht="15.75" customHeight="1">
      <c r="B257" s="742"/>
      <c r="C257" s="709" t="s">
        <v>279</v>
      </c>
      <c r="D257" s="700" t="s">
        <v>45</v>
      </c>
      <c r="E257" s="700" t="s">
        <v>45</v>
      </c>
      <c r="F257" s="28" t="s">
        <v>102</v>
      </c>
      <c r="G257" s="690">
        <v>2025</v>
      </c>
      <c r="H257" s="690" t="s">
        <v>31</v>
      </c>
      <c r="I257" s="282"/>
      <c r="J257" s="282"/>
      <c r="K257" s="280"/>
      <c r="L257" s="280"/>
      <c r="M257" s="280"/>
      <c r="N257" s="280">
        <v>150</v>
      </c>
      <c r="O257" s="267"/>
      <c r="P257" s="677" t="s">
        <v>274</v>
      </c>
      <c r="Q257" s="623" t="s">
        <v>275</v>
      </c>
      <c r="R257" s="626" t="s">
        <v>278</v>
      </c>
    </row>
    <row r="258" spans="2:18" ht="66" customHeight="1">
      <c r="B258" s="743"/>
      <c r="C258" s="634"/>
      <c r="D258" s="700"/>
      <c r="E258" s="700"/>
      <c r="F258" s="28" t="s">
        <v>105</v>
      </c>
      <c r="G258" s="691"/>
      <c r="H258" s="691"/>
      <c r="I258" s="282"/>
      <c r="J258" s="282"/>
      <c r="K258" s="280"/>
      <c r="L258" s="280"/>
      <c r="M258" s="280"/>
      <c r="N258" s="280">
        <v>600</v>
      </c>
      <c r="O258" s="283">
        <v>615</v>
      </c>
      <c r="P258" s="651"/>
      <c r="Q258" s="624"/>
      <c r="R258" s="627"/>
    </row>
    <row r="259" spans="2:18" ht="15.75">
      <c r="B259" s="260"/>
      <c r="C259" s="265" t="s">
        <v>47</v>
      </c>
      <c r="D259" s="256"/>
      <c r="E259" s="256"/>
      <c r="F259" s="256"/>
      <c r="G259" s="266"/>
      <c r="H259" s="266"/>
      <c r="I259" s="127"/>
      <c r="J259" s="127"/>
      <c r="K259" s="266"/>
      <c r="L259" s="266"/>
      <c r="M259" s="275"/>
      <c r="N259" s="127">
        <f>N258</f>
        <v>600</v>
      </c>
      <c r="O259" s="127">
        <f>O258</f>
        <v>615</v>
      </c>
      <c r="P259" s="281"/>
      <c r="Q259" s="281"/>
      <c r="R259" s="281"/>
    </row>
    <row r="260" spans="2:18" ht="15" customHeight="1">
      <c r="B260" s="650"/>
      <c r="C260" s="729" t="s">
        <v>280</v>
      </c>
      <c r="D260" s="171" t="s">
        <v>253</v>
      </c>
      <c r="E260" s="171" t="s">
        <v>253</v>
      </c>
      <c r="F260" s="28" t="s">
        <v>102</v>
      </c>
      <c r="G260" s="698">
        <v>2029</v>
      </c>
      <c r="H260" s="685" t="s">
        <v>281</v>
      </c>
      <c r="I260" s="30"/>
      <c r="J260" s="30"/>
      <c r="K260" s="30"/>
      <c r="L260" s="30"/>
      <c r="M260" s="30"/>
      <c r="N260" s="30">
        <v>1</v>
      </c>
      <c r="O260" s="223"/>
      <c r="P260" s="679" t="s">
        <v>106</v>
      </c>
      <c r="Q260" s="666" t="s">
        <v>282</v>
      </c>
      <c r="R260" s="629" t="s">
        <v>283</v>
      </c>
    </row>
    <row r="261" spans="2:18" ht="42.95" customHeight="1">
      <c r="B261" s="651"/>
      <c r="C261" s="730"/>
      <c r="D261" s="171"/>
      <c r="E261" s="171"/>
      <c r="F261" s="28" t="s">
        <v>105</v>
      </c>
      <c r="G261" s="699"/>
      <c r="H261" s="686"/>
      <c r="I261" s="30"/>
      <c r="J261" s="30"/>
      <c r="K261" s="30"/>
      <c r="L261" s="30"/>
      <c r="M261" s="30"/>
      <c r="N261" s="30">
        <v>152</v>
      </c>
      <c r="O261" s="223"/>
      <c r="P261" s="680"/>
      <c r="Q261" s="667"/>
      <c r="R261" s="630"/>
    </row>
    <row r="262" spans="2:18" ht="15.75">
      <c r="B262" s="289"/>
      <c r="C262" s="290" t="s">
        <v>47</v>
      </c>
      <c r="D262" s="291"/>
      <c r="E262" s="291"/>
      <c r="F262" s="256"/>
      <c r="G262" s="292"/>
      <c r="H262" s="266"/>
      <c r="I262" s="266"/>
      <c r="J262" s="266"/>
      <c r="K262" s="266"/>
      <c r="L262" s="266"/>
      <c r="M262" s="275"/>
      <c r="N262" s="127">
        <v>152</v>
      </c>
      <c r="O262" s="311"/>
      <c r="P262" s="312"/>
      <c r="Q262" s="247"/>
      <c r="R262" s="247"/>
    </row>
    <row r="263" spans="2:18" ht="15" customHeight="1">
      <c r="B263" s="650"/>
      <c r="C263" s="731" t="s">
        <v>284</v>
      </c>
      <c r="D263" s="171" t="s">
        <v>253</v>
      </c>
      <c r="E263" s="171" t="s">
        <v>253</v>
      </c>
      <c r="F263" s="28" t="s">
        <v>102</v>
      </c>
      <c r="G263" s="698">
        <v>2029</v>
      </c>
      <c r="H263" s="685" t="s">
        <v>281</v>
      </c>
      <c r="I263" s="277"/>
      <c r="J263" s="277"/>
      <c r="K263" s="277"/>
      <c r="L263" s="277"/>
      <c r="M263" s="277"/>
      <c r="N263" s="277">
        <v>1</v>
      </c>
      <c r="O263" s="130"/>
      <c r="P263" s="679" t="s">
        <v>106</v>
      </c>
      <c r="Q263" s="652" t="s">
        <v>282</v>
      </c>
      <c r="R263" s="629" t="s">
        <v>283</v>
      </c>
    </row>
    <row r="264" spans="2:18" ht="51" customHeight="1">
      <c r="B264" s="651"/>
      <c r="C264" s="640"/>
      <c r="D264" s="171"/>
      <c r="E264" s="171"/>
      <c r="F264" s="28" t="s">
        <v>105</v>
      </c>
      <c r="G264" s="699"/>
      <c r="H264" s="686"/>
      <c r="I264" s="277"/>
      <c r="J264" s="277"/>
      <c r="K264" s="277"/>
      <c r="L264" s="277"/>
      <c r="M264" s="277"/>
      <c r="N264" s="277">
        <v>199</v>
      </c>
      <c r="O264" s="130"/>
      <c r="P264" s="680"/>
      <c r="Q264" s="624"/>
      <c r="R264" s="630"/>
    </row>
    <row r="265" spans="2:18" ht="15.75">
      <c r="B265" s="215"/>
      <c r="C265" s="293" t="s">
        <v>106</v>
      </c>
      <c r="D265" s="291"/>
      <c r="E265" s="291"/>
      <c r="F265" s="294"/>
      <c r="G265" s="295"/>
      <c r="H265" s="295"/>
      <c r="I265" s="295"/>
      <c r="J265" s="295"/>
      <c r="K265" s="295"/>
      <c r="L265" s="295"/>
      <c r="M265" s="313"/>
      <c r="N265" s="314">
        <v>199</v>
      </c>
      <c r="O265" s="315"/>
      <c r="P265" s="316"/>
      <c r="Q265" s="316"/>
      <c r="R265" s="239"/>
    </row>
    <row r="266" spans="2:18" ht="15" customHeight="1">
      <c r="B266" s="650"/>
      <c r="C266" s="731" t="s">
        <v>285</v>
      </c>
      <c r="D266" s="171" t="s">
        <v>253</v>
      </c>
      <c r="E266" s="171" t="s">
        <v>253</v>
      </c>
      <c r="F266" s="28" t="s">
        <v>102</v>
      </c>
      <c r="G266" s="698">
        <v>2029</v>
      </c>
      <c r="H266" s="685" t="s">
        <v>281</v>
      </c>
      <c r="I266" s="277"/>
      <c r="J266" s="277"/>
      <c r="K266" s="277"/>
      <c r="L266" s="139"/>
      <c r="M266" s="277"/>
      <c r="N266" s="277">
        <v>1</v>
      </c>
      <c r="O266" s="77"/>
      <c r="P266" s="679" t="s">
        <v>106</v>
      </c>
      <c r="Q266" s="652" t="s">
        <v>282</v>
      </c>
      <c r="R266" s="629" t="s">
        <v>283</v>
      </c>
    </row>
    <row r="267" spans="2:18" ht="41.1" customHeight="1">
      <c r="B267" s="651"/>
      <c r="C267" s="640"/>
      <c r="D267" s="171"/>
      <c r="E267" s="171"/>
      <c r="F267" s="28" t="s">
        <v>105</v>
      </c>
      <c r="G267" s="699"/>
      <c r="H267" s="686"/>
      <c r="I267" s="277"/>
      <c r="J267" s="277"/>
      <c r="K267" s="277"/>
      <c r="L267" s="139"/>
      <c r="M267" s="277"/>
      <c r="N267" s="277">
        <v>356</v>
      </c>
      <c r="O267" s="77"/>
      <c r="P267" s="680"/>
      <c r="Q267" s="624"/>
      <c r="R267" s="630"/>
    </row>
    <row r="268" spans="2:18" ht="15.75">
      <c r="B268" s="162"/>
      <c r="C268" s="265" t="s">
        <v>47</v>
      </c>
      <c r="D268" s="256"/>
      <c r="E268" s="256"/>
      <c r="F268" s="255"/>
      <c r="G268" s="296"/>
      <c r="H268" s="296"/>
      <c r="I268" s="296"/>
      <c r="J268" s="296"/>
      <c r="K268" s="296"/>
      <c r="L268" s="317"/>
      <c r="M268" s="318"/>
      <c r="N268" s="319">
        <v>356</v>
      </c>
      <c r="O268" s="320"/>
      <c r="P268" s="239"/>
      <c r="Q268" s="285"/>
      <c r="R268" s="203"/>
    </row>
    <row r="269" spans="2:18" ht="15" customHeight="1">
      <c r="B269" s="650"/>
      <c r="C269" s="708" t="s">
        <v>286</v>
      </c>
      <c r="D269" s="171" t="s">
        <v>253</v>
      </c>
      <c r="E269" s="171" t="s">
        <v>253</v>
      </c>
      <c r="F269" s="28" t="s">
        <v>102</v>
      </c>
      <c r="G269" s="698">
        <v>2029</v>
      </c>
      <c r="H269" s="685" t="s">
        <v>281</v>
      </c>
      <c r="I269" s="277"/>
      <c r="J269" s="277"/>
      <c r="K269" s="277"/>
      <c r="L269" s="277"/>
      <c r="M269" s="277"/>
      <c r="N269" s="277">
        <v>1</v>
      </c>
      <c r="O269" s="130"/>
      <c r="P269" s="679" t="s">
        <v>106</v>
      </c>
      <c r="Q269" s="652" t="s">
        <v>282</v>
      </c>
      <c r="R269" s="629" t="s">
        <v>283</v>
      </c>
    </row>
    <row r="270" spans="2:18" ht="39" customHeight="1">
      <c r="B270" s="651"/>
      <c r="C270" s="640"/>
      <c r="D270" s="171"/>
      <c r="E270" s="171"/>
      <c r="F270" s="28" t="s">
        <v>105</v>
      </c>
      <c r="G270" s="699"/>
      <c r="H270" s="686"/>
      <c r="I270" s="277"/>
      <c r="J270" s="277"/>
      <c r="K270" s="277"/>
      <c r="L270" s="277"/>
      <c r="M270" s="277"/>
      <c r="N270" s="277">
        <v>214</v>
      </c>
      <c r="O270" s="130"/>
      <c r="P270" s="680"/>
      <c r="Q270" s="624"/>
      <c r="R270" s="630"/>
    </row>
    <row r="271" spans="2:18" ht="15.75">
      <c r="B271" s="162"/>
      <c r="C271" s="293" t="s">
        <v>106</v>
      </c>
      <c r="D271" s="291"/>
      <c r="E271" s="291"/>
      <c r="F271" s="256"/>
      <c r="G271" s="266"/>
      <c r="H271" s="266"/>
      <c r="I271" s="266"/>
      <c r="J271" s="266"/>
      <c r="K271" s="266"/>
      <c r="L271" s="266"/>
      <c r="M271" s="275"/>
      <c r="N271" s="127">
        <v>214</v>
      </c>
      <c r="O271" s="311"/>
      <c r="P271" s="185"/>
      <c r="Q271" s="203"/>
      <c r="R271" s="203"/>
    </row>
    <row r="272" spans="2:18" ht="15" customHeight="1">
      <c r="B272" s="650"/>
      <c r="C272" s="731" t="s">
        <v>287</v>
      </c>
      <c r="D272" s="171" t="s">
        <v>253</v>
      </c>
      <c r="E272" s="171" t="s">
        <v>253</v>
      </c>
      <c r="F272" s="28" t="s">
        <v>102</v>
      </c>
      <c r="G272" s="698">
        <v>2029</v>
      </c>
      <c r="H272" s="685" t="s">
        <v>281</v>
      </c>
      <c r="I272" s="277"/>
      <c r="J272" s="277"/>
      <c r="K272" s="277"/>
      <c r="L272" s="277"/>
      <c r="M272" s="277"/>
      <c r="N272" s="277">
        <v>1</v>
      </c>
      <c r="O272" s="130"/>
      <c r="P272" s="679" t="s">
        <v>106</v>
      </c>
      <c r="Q272" s="652" t="s">
        <v>282</v>
      </c>
      <c r="R272" s="629" t="s">
        <v>283</v>
      </c>
    </row>
    <row r="273" spans="2:18" ht="50.25" customHeight="1">
      <c r="B273" s="651"/>
      <c r="C273" s="640"/>
      <c r="D273" s="171"/>
      <c r="E273" s="171"/>
      <c r="F273" s="28" t="s">
        <v>105</v>
      </c>
      <c r="G273" s="699"/>
      <c r="H273" s="686"/>
      <c r="I273" s="277"/>
      <c r="J273" s="277"/>
      <c r="K273" s="277"/>
      <c r="L273" s="277"/>
      <c r="M273" s="277"/>
      <c r="N273" s="277">
        <v>180</v>
      </c>
      <c r="O273" s="130"/>
      <c r="P273" s="680"/>
      <c r="Q273" s="624"/>
      <c r="R273" s="630"/>
    </row>
    <row r="274" spans="2:18" ht="15.75">
      <c r="B274" s="162"/>
      <c r="C274" s="293" t="s">
        <v>106</v>
      </c>
      <c r="D274" s="297"/>
      <c r="E274" s="298"/>
      <c r="F274" s="299"/>
      <c r="G274" s="300"/>
      <c r="H274" s="300"/>
      <c r="I274" s="300"/>
      <c r="J274" s="127"/>
      <c r="K274" s="321"/>
      <c r="L274" s="127"/>
      <c r="M274" s="128"/>
      <c r="N274" s="127">
        <v>180</v>
      </c>
      <c r="O274" s="311"/>
      <c r="P274" s="185"/>
      <c r="Q274" s="203"/>
      <c r="R274" s="203"/>
    </row>
    <row r="275" spans="2:18" ht="15" customHeight="1">
      <c r="B275" s="650"/>
      <c r="C275" s="709" t="s">
        <v>288</v>
      </c>
      <c r="D275" s="171" t="s">
        <v>253</v>
      </c>
      <c r="E275" s="171" t="s">
        <v>253</v>
      </c>
      <c r="F275" s="28" t="s">
        <v>102</v>
      </c>
      <c r="G275" s="698">
        <v>2029</v>
      </c>
      <c r="H275" s="685" t="s">
        <v>281</v>
      </c>
      <c r="I275" s="92"/>
      <c r="J275" s="277"/>
      <c r="K275" s="30"/>
      <c r="L275" s="277"/>
      <c r="M275" s="277"/>
      <c r="N275" s="277">
        <v>1</v>
      </c>
      <c r="O275" s="130"/>
      <c r="P275" s="679" t="s">
        <v>106</v>
      </c>
      <c r="Q275" s="652" t="s">
        <v>282</v>
      </c>
      <c r="R275" s="629" t="s">
        <v>283</v>
      </c>
    </row>
    <row r="276" spans="2:18" ht="36" customHeight="1">
      <c r="B276" s="651"/>
      <c r="C276" s="634"/>
      <c r="D276" s="171"/>
      <c r="E276" s="171"/>
      <c r="F276" s="28" t="s">
        <v>105</v>
      </c>
      <c r="G276" s="699"/>
      <c r="H276" s="686"/>
      <c r="I276" s="92"/>
      <c r="J276" s="277"/>
      <c r="K276" s="30"/>
      <c r="L276" s="277"/>
      <c r="M276" s="277"/>
      <c r="N276" s="277">
        <v>300</v>
      </c>
      <c r="O276" s="130"/>
      <c r="P276" s="680"/>
      <c r="Q276" s="624"/>
      <c r="R276" s="630"/>
    </row>
    <row r="277" spans="2:18" ht="15.75">
      <c r="B277" s="162"/>
      <c r="C277" s="293" t="s">
        <v>106</v>
      </c>
      <c r="D277" s="301"/>
      <c r="E277" s="302"/>
      <c r="F277" s="303"/>
      <c r="G277" s="302"/>
      <c r="H277" s="302"/>
      <c r="I277" s="302"/>
      <c r="J277" s="266"/>
      <c r="K277" s="322"/>
      <c r="L277" s="266"/>
      <c r="M277" s="275"/>
      <c r="N277" s="127">
        <v>300</v>
      </c>
      <c r="O277" s="311"/>
      <c r="P277" s="185"/>
      <c r="Q277" s="203"/>
      <c r="R277" s="203"/>
    </row>
    <row r="278" spans="2:18" ht="15" customHeight="1">
      <c r="B278" s="650"/>
      <c r="C278" s="709" t="s">
        <v>289</v>
      </c>
      <c r="D278" s="171" t="s">
        <v>253</v>
      </c>
      <c r="E278" s="171" t="s">
        <v>253</v>
      </c>
      <c r="F278" s="28" t="s">
        <v>102</v>
      </c>
      <c r="G278" s="698">
        <v>2029</v>
      </c>
      <c r="H278" s="685" t="s">
        <v>281</v>
      </c>
      <c r="I278" s="92"/>
      <c r="J278" s="277"/>
      <c r="K278" s="30"/>
      <c r="L278" s="277"/>
      <c r="M278" s="277"/>
      <c r="N278" s="277">
        <v>1</v>
      </c>
      <c r="O278" s="130"/>
      <c r="P278" s="679" t="s">
        <v>106</v>
      </c>
      <c r="Q278" s="652" t="s">
        <v>282</v>
      </c>
      <c r="R278" s="629" t="s">
        <v>283</v>
      </c>
    </row>
    <row r="279" spans="2:18" ht="35.1" customHeight="1">
      <c r="B279" s="651"/>
      <c r="C279" s="634"/>
      <c r="D279" s="171"/>
      <c r="E279" s="171"/>
      <c r="F279" s="28" t="s">
        <v>105</v>
      </c>
      <c r="G279" s="699"/>
      <c r="H279" s="686"/>
      <c r="I279" s="92"/>
      <c r="J279" s="277"/>
      <c r="K279" s="30"/>
      <c r="L279" s="277"/>
      <c r="M279" s="277"/>
      <c r="N279" s="277">
        <v>200</v>
      </c>
      <c r="O279" s="130"/>
      <c r="P279" s="680"/>
      <c r="Q279" s="624"/>
      <c r="R279" s="630"/>
    </row>
    <row r="280" spans="2:18" ht="15.75">
      <c r="B280" s="304"/>
      <c r="C280" s="293" t="s">
        <v>106</v>
      </c>
      <c r="D280" s="38"/>
      <c r="E280" s="305"/>
      <c r="F280" s="35"/>
      <c r="G280" s="305"/>
      <c r="H280" s="305"/>
      <c r="I280" s="305"/>
      <c r="J280" s="127"/>
      <c r="K280" s="133"/>
      <c r="L280" s="127"/>
      <c r="M280" s="128"/>
      <c r="N280" s="127">
        <v>200</v>
      </c>
      <c r="O280" s="311"/>
      <c r="P280" s="304"/>
      <c r="Q280" s="304"/>
      <c r="R280" s="304"/>
    </row>
    <row r="281" spans="2:18" ht="15" customHeight="1">
      <c r="B281" s="650"/>
      <c r="C281" s="709" t="s">
        <v>290</v>
      </c>
      <c r="D281" s="171" t="s">
        <v>253</v>
      </c>
      <c r="E281" s="171" t="s">
        <v>253</v>
      </c>
      <c r="F281" s="28" t="s">
        <v>102</v>
      </c>
      <c r="G281" s="698">
        <v>2029</v>
      </c>
      <c r="H281" s="685" t="s">
        <v>281</v>
      </c>
      <c r="I281" s="28"/>
      <c r="J281" s="30"/>
      <c r="K281" s="277"/>
      <c r="L281" s="30"/>
      <c r="M281" s="277"/>
      <c r="N281" s="277"/>
      <c r="O281" s="181">
        <v>1</v>
      </c>
      <c r="P281" s="679" t="s">
        <v>106</v>
      </c>
      <c r="Q281" s="652" t="s">
        <v>282</v>
      </c>
      <c r="R281" s="629" t="s">
        <v>283</v>
      </c>
    </row>
    <row r="282" spans="2:18" ht="49.5" customHeight="1">
      <c r="B282" s="651"/>
      <c r="C282" s="634"/>
      <c r="D282" s="171"/>
      <c r="E282" s="171"/>
      <c r="F282" s="28" t="s">
        <v>105</v>
      </c>
      <c r="G282" s="699"/>
      <c r="H282" s="686"/>
      <c r="I282" s="28"/>
      <c r="J282" s="30"/>
      <c r="K282" s="277"/>
      <c r="L282" s="30"/>
      <c r="M282" s="277"/>
      <c r="N282" s="277"/>
      <c r="O282" s="93">
        <v>406</v>
      </c>
      <c r="P282" s="680"/>
      <c r="Q282" s="624"/>
      <c r="R282" s="630"/>
    </row>
    <row r="283" spans="2:18" ht="15.75">
      <c r="B283" s="304"/>
      <c r="C283" s="293" t="s">
        <v>106</v>
      </c>
      <c r="D283" s="256"/>
      <c r="E283" s="306"/>
      <c r="F283" s="217"/>
      <c r="G283" s="256"/>
      <c r="H283" s="256"/>
      <c r="I283" s="256"/>
      <c r="J283" s="323"/>
      <c r="K283" s="266"/>
      <c r="L283" s="323"/>
      <c r="M283" s="275"/>
      <c r="N283" s="266"/>
      <c r="O283" s="270">
        <v>406</v>
      </c>
      <c r="P283" s="304"/>
      <c r="Q283" s="332"/>
      <c r="R283" s="332"/>
    </row>
    <row r="284" spans="2:18" ht="15" customHeight="1">
      <c r="B284" s="650"/>
      <c r="C284" s="709" t="s">
        <v>291</v>
      </c>
      <c r="D284" s="171" t="s">
        <v>253</v>
      </c>
      <c r="E284" s="171" t="s">
        <v>253</v>
      </c>
      <c r="F284" s="28" t="s">
        <v>102</v>
      </c>
      <c r="G284" s="698">
        <v>2029</v>
      </c>
      <c r="H284" s="685" t="s">
        <v>281</v>
      </c>
      <c r="I284" s="28"/>
      <c r="J284" s="30"/>
      <c r="K284" s="277"/>
      <c r="L284" s="30"/>
      <c r="M284" s="277"/>
      <c r="N284" s="277">
        <v>1</v>
      </c>
      <c r="O284" s="130"/>
      <c r="P284" s="679" t="s">
        <v>106</v>
      </c>
      <c r="Q284" s="652" t="s">
        <v>282</v>
      </c>
      <c r="R284" s="629" t="s">
        <v>283</v>
      </c>
    </row>
    <row r="285" spans="2:18" ht="33" customHeight="1">
      <c r="B285" s="651"/>
      <c r="C285" s="634"/>
      <c r="D285" s="171"/>
      <c r="E285" s="171"/>
      <c r="F285" s="28" t="s">
        <v>105</v>
      </c>
      <c r="G285" s="699"/>
      <c r="H285" s="686"/>
      <c r="I285" s="28"/>
      <c r="J285" s="30"/>
      <c r="K285" s="277"/>
      <c r="L285" s="30"/>
      <c r="M285" s="277"/>
      <c r="N285" s="277">
        <v>180</v>
      </c>
      <c r="O285" s="130"/>
      <c r="P285" s="680"/>
      <c r="Q285" s="624"/>
      <c r="R285" s="630"/>
    </row>
    <row r="286" spans="2:18" ht="15.75">
      <c r="B286" s="304"/>
      <c r="C286" s="293" t="s">
        <v>106</v>
      </c>
      <c r="D286" s="256"/>
      <c r="E286" s="306"/>
      <c r="F286" s="217"/>
      <c r="G286" s="256"/>
      <c r="H286" s="256"/>
      <c r="I286" s="256"/>
      <c r="J286" s="323"/>
      <c r="K286" s="266"/>
      <c r="L286" s="323"/>
      <c r="M286" s="275"/>
      <c r="N286" s="127">
        <v>180</v>
      </c>
      <c r="O286" s="311"/>
      <c r="P286" s="304"/>
      <c r="Q286" s="332"/>
      <c r="R286" s="332"/>
    </row>
    <row r="287" spans="2:18" ht="15" customHeight="1">
      <c r="B287" s="650"/>
      <c r="C287" s="709" t="s">
        <v>292</v>
      </c>
      <c r="D287" s="171" t="s">
        <v>253</v>
      </c>
      <c r="E287" s="171" t="s">
        <v>253</v>
      </c>
      <c r="F287" s="28" t="s">
        <v>102</v>
      </c>
      <c r="G287" s="698">
        <v>2029</v>
      </c>
      <c r="H287" s="685" t="s">
        <v>281</v>
      </c>
      <c r="I287" s="28"/>
      <c r="J287" s="30"/>
      <c r="K287" s="277"/>
      <c r="L287" s="30"/>
      <c r="M287" s="277"/>
      <c r="N287" s="277">
        <v>1</v>
      </c>
      <c r="O287" s="130"/>
      <c r="P287" s="679" t="s">
        <v>106</v>
      </c>
      <c r="Q287" s="652" t="s">
        <v>282</v>
      </c>
      <c r="R287" s="629" t="s">
        <v>283</v>
      </c>
    </row>
    <row r="288" spans="2:18" ht="53.25" customHeight="1">
      <c r="B288" s="651"/>
      <c r="C288" s="634"/>
      <c r="D288" s="171"/>
      <c r="E288" s="171"/>
      <c r="F288" s="28" t="s">
        <v>105</v>
      </c>
      <c r="G288" s="699"/>
      <c r="H288" s="686"/>
      <c r="I288" s="28"/>
      <c r="J288" s="30"/>
      <c r="K288" s="277"/>
      <c r="L288" s="30"/>
      <c r="M288" s="277"/>
      <c r="N288" s="277">
        <v>160</v>
      </c>
      <c r="O288" s="130"/>
      <c r="P288" s="680"/>
      <c r="Q288" s="624"/>
      <c r="R288" s="630"/>
    </row>
    <row r="289" spans="2:18" ht="15.75">
      <c r="B289" s="304"/>
      <c r="C289" s="293" t="s">
        <v>106</v>
      </c>
      <c r="D289" s="256"/>
      <c r="E289" s="306"/>
      <c r="F289" s="217"/>
      <c r="G289" s="256"/>
      <c r="H289" s="256"/>
      <c r="I289" s="256"/>
      <c r="J289" s="323"/>
      <c r="K289" s="266"/>
      <c r="L289" s="323"/>
      <c r="M289" s="275"/>
      <c r="N289" s="127">
        <v>160</v>
      </c>
      <c r="O289" s="311"/>
      <c r="P289" s="304"/>
      <c r="Q289" s="332"/>
      <c r="R289" s="332"/>
    </row>
    <row r="290" spans="2:18" ht="15" customHeight="1">
      <c r="B290" s="650"/>
      <c r="C290" s="709" t="s">
        <v>293</v>
      </c>
      <c r="D290" s="171" t="s">
        <v>253</v>
      </c>
      <c r="E290" s="171" t="s">
        <v>253</v>
      </c>
      <c r="F290" s="28" t="s">
        <v>102</v>
      </c>
      <c r="G290" s="698">
        <v>2029</v>
      </c>
      <c r="H290" s="685" t="s">
        <v>281</v>
      </c>
      <c r="I290" s="28"/>
      <c r="J290" s="28"/>
      <c r="K290" s="28"/>
      <c r="L290" s="28"/>
      <c r="M290" s="28"/>
      <c r="N290" s="28"/>
      <c r="O290" s="181">
        <v>1</v>
      </c>
      <c r="P290" s="679" t="s">
        <v>106</v>
      </c>
      <c r="Q290" s="652" t="s">
        <v>282</v>
      </c>
      <c r="R290" s="629" t="s">
        <v>283</v>
      </c>
    </row>
    <row r="291" spans="2:18" ht="54" customHeight="1">
      <c r="B291" s="651"/>
      <c r="C291" s="634"/>
      <c r="D291" s="171"/>
      <c r="E291" s="171"/>
      <c r="F291" s="28" t="s">
        <v>105</v>
      </c>
      <c r="G291" s="699"/>
      <c r="H291" s="686"/>
      <c r="I291" s="28"/>
      <c r="J291" s="28"/>
      <c r="K291" s="28"/>
      <c r="L291" s="28"/>
      <c r="M291" s="28"/>
      <c r="N291" s="28"/>
      <c r="O291" s="93">
        <v>180</v>
      </c>
      <c r="P291" s="680"/>
      <c r="Q291" s="624"/>
      <c r="R291" s="630"/>
    </row>
    <row r="292" spans="2:18" ht="15.75">
      <c r="B292" s="304"/>
      <c r="C292" s="293" t="s">
        <v>106</v>
      </c>
      <c r="D292" s="256"/>
      <c r="E292" s="256"/>
      <c r="F292" s="256"/>
      <c r="G292" s="256"/>
      <c r="H292" s="256"/>
      <c r="I292" s="256"/>
      <c r="J292" s="256"/>
      <c r="K292" s="256"/>
      <c r="L292" s="256"/>
      <c r="M292" s="273"/>
      <c r="N292" s="256"/>
      <c r="O292" s="270">
        <v>180</v>
      </c>
      <c r="P292" s="304"/>
      <c r="Q292" s="332"/>
      <c r="R292" s="332"/>
    </row>
    <row r="293" spans="2:18" ht="15" customHeight="1">
      <c r="B293" s="650"/>
      <c r="C293" s="709" t="s">
        <v>294</v>
      </c>
      <c r="D293" s="171" t="s">
        <v>253</v>
      </c>
      <c r="E293" s="171" t="s">
        <v>253</v>
      </c>
      <c r="F293" s="28" t="s">
        <v>102</v>
      </c>
      <c r="G293" s="698">
        <v>2029</v>
      </c>
      <c r="H293" s="685" t="s">
        <v>281</v>
      </c>
      <c r="I293" s="28"/>
      <c r="J293" s="28"/>
      <c r="K293" s="28"/>
      <c r="L293" s="28"/>
      <c r="M293" s="28"/>
      <c r="N293" s="28"/>
      <c r="O293" s="181">
        <v>1</v>
      </c>
      <c r="P293" s="679" t="s">
        <v>106</v>
      </c>
      <c r="Q293" s="652" t="s">
        <v>282</v>
      </c>
      <c r="R293" s="629" t="s">
        <v>283</v>
      </c>
    </row>
    <row r="294" spans="2:18" ht="54.75" customHeight="1">
      <c r="B294" s="651"/>
      <c r="C294" s="634"/>
      <c r="D294" s="171"/>
      <c r="E294" s="171"/>
      <c r="F294" s="28" t="s">
        <v>105</v>
      </c>
      <c r="G294" s="699"/>
      <c r="H294" s="686"/>
      <c r="I294" s="28"/>
      <c r="J294" s="28"/>
      <c r="K294" s="28"/>
      <c r="L294" s="28"/>
      <c r="M294" s="28"/>
      <c r="N294" s="28"/>
      <c r="O294" s="93">
        <v>120</v>
      </c>
      <c r="P294" s="680"/>
      <c r="Q294" s="624"/>
      <c r="R294" s="630"/>
    </row>
    <row r="295" spans="2:18" ht="15.75">
      <c r="B295" s="304"/>
      <c r="C295" s="293" t="s">
        <v>106</v>
      </c>
      <c r="D295" s="38"/>
      <c r="E295" s="38"/>
      <c r="F295" s="38"/>
      <c r="G295" s="38"/>
      <c r="H295" s="38"/>
      <c r="I295" s="38"/>
      <c r="J295" s="38"/>
      <c r="K295" s="38"/>
      <c r="L295" s="38"/>
      <c r="M295" s="182"/>
      <c r="N295" s="38"/>
      <c r="O295" s="270">
        <v>120</v>
      </c>
      <c r="P295" s="305"/>
      <c r="Q295" s="304"/>
      <c r="R295" s="304"/>
    </row>
    <row r="296" spans="2:18" ht="15" customHeight="1">
      <c r="B296" s="650"/>
      <c r="C296" s="709" t="s">
        <v>295</v>
      </c>
      <c r="D296" s="171" t="s">
        <v>253</v>
      </c>
      <c r="E296" s="171" t="s">
        <v>253</v>
      </c>
      <c r="F296" s="28" t="s">
        <v>102</v>
      </c>
      <c r="G296" s="698">
        <v>2029</v>
      </c>
      <c r="H296" s="685" t="s">
        <v>281</v>
      </c>
      <c r="I296" s="28"/>
      <c r="J296" s="28"/>
      <c r="K296" s="28"/>
      <c r="L296" s="28"/>
      <c r="M296" s="28"/>
      <c r="N296" s="28">
        <v>1</v>
      </c>
      <c r="O296" s="181"/>
      <c r="P296" s="679" t="s">
        <v>106</v>
      </c>
      <c r="Q296" s="652" t="s">
        <v>282</v>
      </c>
      <c r="R296" s="631" t="s">
        <v>296</v>
      </c>
    </row>
    <row r="297" spans="2:18" ht="51" customHeight="1">
      <c r="B297" s="651"/>
      <c r="C297" s="634"/>
      <c r="D297" s="171"/>
      <c r="E297" s="171"/>
      <c r="F297" s="28" t="s">
        <v>105</v>
      </c>
      <c r="G297" s="699"/>
      <c r="H297" s="686"/>
      <c r="I297" s="28"/>
      <c r="J297" s="28"/>
      <c r="K297" s="30"/>
      <c r="L297" s="28"/>
      <c r="M297" s="28"/>
      <c r="N297" s="30">
        <v>76</v>
      </c>
      <c r="O297" s="181"/>
      <c r="P297" s="680"/>
      <c r="Q297" s="624"/>
      <c r="R297" s="624"/>
    </row>
    <row r="298" spans="2:18" ht="15.75">
      <c r="B298" s="304"/>
      <c r="C298" s="293" t="s">
        <v>106</v>
      </c>
      <c r="D298" s="38"/>
      <c r="E298" s="38"/>
      <c r="F298" s="38"/>
      <c r="G298" s="38"/>
      <c r="H298" s="38"/>
      <c r="I298" s="38"/>
      <c r="J298" s="38"/>
      <c r="K298" s="133"/>
      <c r="L298" s="256"/>
      <c r="M298" s="273"/>
      <c r="N298" s="133">
        <v>76</v>
      </c>
      <c r="O298" s="324"/>
      <c r="P298" s="304"/>
      <c r="Q298" s="332"/>
      <c r="R298" s="332"/>
    </row>
    <row r="299" spans="2:18" ht="15" customHeight="1">
      <c r="B299" s="650"/>
      <c r="C299" s="709" t="s">
        <v>297</v>
      </c>
      <c r="D299" s="171" t="s">
        <v>253</v>
      </c>
      <c r="E299" s="171" t="s">
        <v>253</v>
      </c>
      <c r="F299" s="28" t="s">
        <v>102</v>
      </c>
      <c r="G299" s="698">
        <v>2029</v>
      </c>
      <c r="H299" s="685" t="s">
        <v>281</v>
      </c>
      <c r="I299" s="28"/>
      <c r="J299" s="28"/>
      <c r="K299" s="28"/>
      <c r="L299" s="28"/>
      <c r="M299" s="28"/>
      <c r="N299" s="28">
        <v>1</v>
      </c>
      <c r="O299" s="181"/>
      <c r="P299" s="679" t="s">
        <v>106</v>
      </c>
      <c r="Q299" s="652" t="s">
        <v>282</v>
      </c>
      <c r="R299" s="631" t="s">
        <v>296</v>
      </c>
    </row>
    <row r="300" spans="2:18" ht="31.5">
      <c r="B300" s="651"/>
      <c r="C300" s="634"/>
      <c r="D300" s="171"/>
      <c r="E300" s="171"/>
      <c r="F300" s="28" t="s">
        <v>105</v>
      </c>
      <c r="G300" s="699"/>
      <c r="H300" s="686"/>
      <c r="I300" s="28"/>
      <c r="J300" s="28"/>
      <c r="K300" s="30"/>
      <c r="L300" s="28"/>
      <c r="M300" s="28"/>
      <c r="N300" s="30">
        <v>63</v>
      </c>
      <c r="O300" s="181"/>
      <c r="P300" s="680"/>
      <c r="Q300" s="624"/>
      <c r="R300" s="624"/>
    </row>
    <row r="301" spans="2:18" ht="15.75">
      <c r="B301" s="304"/>
      <c r="C301" s="293" t="s">
        <v>106</v>
      </c>
      <c r="D301" s="38"/>
      <c r="E301" s="38"/>
      <c r="F301" s="38"/>
      <c r="G301" s="38"/>
      <c r="H301" s="38"/>
      <c r="I301" s="38"/>
      <c r="J301" s="38"/>
      <c r="K301" s="133"/>
      <c r="L301" s="256"/>
      <c r="M301" s="273"/>
      <c r="N301" s="133">
        <v>63</v>
      </c>
      <c r="O301" s="324"/>
      <c r="P301" s="304"/>
      <c r="Q301" s="332"/>
      <c r="R301" s="332"/>
    </row>
    <row r="302" spans="2:18" ht="15" customHeight="1">
      <c r="B302" s="753"/>
      <c r="C302" s="726" t="s">
        <v>298</v>
      </c>
      <c r="D302" s="171" t="s">
        <v>253</v>
      </c>
      <c r="E302" s="171" t="s">
        <v>253</v>
      </c>
      <c r="F302" s="28" t="s">
        <v>102</v>
      </c>
      <c r="G302" s="698">
        <v>2029</v>
      </c>
      <c r="H302" s="685" t="s">
        <v>281</v>
      </c>
      <c r="I302" s="30"/>
      <c r="J302" s="30"/>
      <c r="K302" s="30"/>
      <c r="L302" s="30"/>
      <c r="M302" s="30"/>
      <c r="N302" s="30">
        <v>1</v>
      </c>
      <c r="O302" s="93"/>
      <c r="P302" s="679" t="s">
        <v>106</v>
      </c>
      <c r="Q302" s="666" t="s">
        <v>282</v>
      </c>
      <c r="R302" s="631" t="s">
        <v>296</v>
      </c>
    </row>
    <row r="303" spans="2:18" ht="31.5">
      <c r="B303" s="680"/>
      <c r="C303" s="727"/>
      <c r="D303" s="171"/>
      <c r="E303" s="171"/>
      <c r="F303" s="28" t="s">
        <v>105</v>
      </c>
      <c r="G303" s="699"/>
      <c r="H303" s="686"/>
      <c r="I303" s="30"/>
      <c r="J303" s="30"/>
      <c r="K303" s="30"/>
      <c r="L303" s="30"/>
      <c r="M303" s="30"/>
      <c r="N303" s="30">
        <v>65</v>
      </c>
      <c r="O303" s="93"/>
      <c r="P303" s="680"/>
      <c r="Q303" s="667"/>
      <c r="R303" s="624"/>
    </row>
    <row r="304" spans="2:18" ht="15.75">
      <c r="B304" s="162"/>
      <c r="C304" s="293" t="s">
        <v>106</v>
      </c>
      <c r="D304" s="38"/>
      <c r="E304" s="38"/>
      <c r="F304" s="38"/>
      <c r="G304" s="38"/>
      <c r="H304" s="38"/>
      <c r="I304" s="38"/>
      <c r="J304" s="38"/>
      <c r="K304" s="133"/>
      <c r="L304" s="256"/>
      <c r="M304" s="273"/>
      <c r="N304" s="133">
        <v>65</v>
      </c>
      <c r="O304" s="324"/>
      <c r="P304" s="185"/>
      <c r="Q304" s="203"/>
      <c r="R304" s="203"/>
    </row>
    <row r="305" spans="1:18" ht="15" customHeight="1">
      <c r="B305" s="650"/>
      <c r="C305" s="709" t="s">
        <v>299</v>
      </c>
      <c r="D305" s="171" t="s">
        <v>253</v>
      </c>
      <c r="E305" s="171" t="s">
        <v>253</v>
      </c>
      <c r="F305" s="28" t="s">
        <v>102</v>
      </c>
      <c r="G305" s="698">
        <v>2029</v>
      </c>
      <c r="H305" s="685" t="s">
        <v>281</v>
      </c>
      <c r="I305" s="28"/>
      <c r="J305" s="28"/>
      <c r="K305" s="28">
        <v>1</v>
      </c>
      <c r="L305" s="28"/>
      <c r="M305" s="28"/>
      <c r="N305" s="28"/>
      <c r="O305" s="181"/>
      <c r="P305" s="679" t="s">
        <v>106</v>
      </c>
      <c r="Q305" s="652" t="s">
        <v>282</v>
      </c>
      <c r="R305" s="631" t="s">
        <v>296</v>
      </c>
    </row>
    <row r="306" spans="1:18" ht="50.1" customHeight="1">
      <c r="B306" s="651"/>
      <c r="C306" s="634"/>
      <c r="D306" s="171"/>
      <c r="E306" s="171"/>
      <c r="F306" s="28" t="s">
        <v>105</v>
      </c>
      <c r="G306" s="699"/>
      <c r="H306" s="686"/>
      <c r="I306" s="28"/>
      <c r="J306" s="28"/>
      <c r="K306" s="30">
        <v>90</v>
      </c>
      <c r="L306" s="28"/>
      <c r="M306" s="28"/>
      <c r="N306" s="30"/>
      <c r="O306" s="181"/>
      <c r="P306" s="680"/>
      <c r="Q306" s="624"/>
      <c r="R306" s="624"/>
    </row>
    <row r="307" spans="1:18" ht="15.75">
      <c r="B307" s="162"/>
      <c r="C307" s="293" t="s">
        <v>106</v>
      </c>
      <c r="D307" s="38"/>
      <c r="E307" s="38"/>
      <c r="F307" s="38"/>
      <c r="G307" s="38"/>
      <c r="H307" s="38"/>
      <c r="I307" s="38"/>
      <c r="J307" s="38"/>
      <c r="K307" s="133">
        <v>90</v>
      </c>
      <c r="L307" s="256"/>
      <c r="M307" s="273"/>
      <c r="N307" s="133"/>
      <c r="O307" s="324"/>
      <c r="P307" s="185"/>
      <c r="Q307" s="185"/>
      <c r="R307" s="185"/>
    </row>
    <row r="308" spans="1:18" ht="15.75">
      <c r="B308" s="307"/>
      <c r="C308" s="48" t="s">
        <v>300</v>
      </c>
      <c r="D308" s="212"/>
      <c r="E308" s="212"/>
      <c r="F308" s="212"/>
      <c r="G308" s="212"/>
      <c r="H308" s="212"/>
      <c r="I308" s="212"/>
      <c r="J308" s="212"/>
      <c r="K308" s="212"/>
      <c r="L308" s="212"/>
      <c r="M308" s="212"/>
      <c r="N308" s="212"/>
      <c r="O308" s="226"/>
      <c r="P308" s="99"/>
      <c r="Q308" s="99"/>
      <c r="R308" s="99"/>
    </row>
    <row r="309" spans="1:18" ht="99.75" customHeight="1">
      <c r="B309" s="15">
        <v>20</v>
      </c>
      <c r="C309" s="40" t="s">
        <v>301</v>
      </c>
      <c r="D309" s="20" t="s">
        <v>253</v>
      </c>
      <c r="E309" s="20" t="s">
        <v>253</v>
      </c>
      <c r="F309" s="20" t="s">
        <v>27</v>
      </c>
      <c r="G309" s="51"/>
      <c r="H309" s="51"/>
      <c r="I309" s="69">
        <v>42.1</v>
      </c>
      <c r="J309" s="69">
        <v>42.1</v>
      </c>
      <c r="K309" s="69">
        <v>45.8</v>
      </c>
      <c r="L309" s="69">
        <v>47.5</v>
      </c>
      <c r="M309" s="69">
        <v>49.5</v>
      </c>
      <c r="N309" s="69">
        <v>51</v>
      </c>
      <c r="O309" s="100">
        <v>52</v>
      </c>
      <c r="P309" s="103"/>
      <c r="Q309" s="103"/>
      <c r="R309" s="103"/>
    </row>
    <row r="310" spans="1:18" ht="35.25" customHeight="1">
      <c r="B310" s="308"/>
      <c r="C310" s="172" t="s">
        <v>302</v>
      </c>
      <c r="D310" s="174"/>
      <c r="E310" s="174"/>
      <c r="F310" s="174"/>
      <c r="G310" s="174"/>
      <c r="H310" s="174"/>
      <c r="I310" s="174"/>
      <c r="J310" s="325"/>
      <c r="K310" s="325"/>
      <c r="L310" s="325"/>
      <c r="M310" s="69"/>
      <c r="N310" s="325"/>
      <c r="O310" s="325"/>
      <c r="P310" s="103"/>
      <c r="Q310" s="103"/>
      <c r="R310" s="103"/>
    </row>
    <row r="311" spans="1:18" ht="15" customHeight="1">
      <c r="B311" s="752"/>
      <c r="C311" s="706" t="s">
        <v>303</v>
      </c>
      <c r="D311" s="700" t="s">
        <v>45</v>
      </c>
      <c r="E311" s="700" t="s">
        <v>45</v>
      </c>
      <c r="F311" s="28" t="s">
        <v>102</v>
      </c>
      <c r="G311" s="698">
        <v>2029</v>
      </c>
      <c r="H311" s="685" t="s">
        <v>281</v>
      </c>
      <c r="I311" s="160"/>
      <c r="J311" s="160">
        <v>1</v>
      </c>
      <c r="K311" s="28"/>
      <c r="L311" s="28"/>
      <c r="M311" s="28"/>
      <c r="N311" s="28"/>
      <c r="O311" s="130"/>
      <c r="P311" s="631" t="s">
        <v>106</v>
      </c>
      <c r="Q311" s="631" t="s">
        <v>304</v>
      </c>
      <c r="R311" s="609" t="s">
        <v>305</v>
      </c>
    </row>
    <row r="312" spans="1:18" ht="87.75" customHeight="1">
      <c r="A312" s="309"/>
      <c r="B312" s="752"/>
      <c r="C312" s="728"/>
      <c r="D312" s="691"/>
      <c r="E312" s="691"/>
      <c r="F312" s="28" t="s">
        <v>105</v>
      </c>
      <c r="G312" s="699"/>
      <c r="H312" s="686"/>
      <c r="I312" s="326"/>
      <c r="J312" s="274">
        <v>729.79600000000005</v>
      </c>
      <c r="K312" s="159">
        <v>1083.0999999999999</v>
      </c>
      <c r="L312" s="159"/>
      <c r="M312" s="159"/>
      <c r="N312" s="159"/>
      <c r="O312" s="272"/>
      <c r="P312" s="656"/>
      <c r="Q312" s="624"/>
      <c r="R312" s="611"/>
    </row>
    <row r="313" spans="1:18" ht="15.75">
      <c r="B313" s="260"/>
      <c r="C313" s="163" t="s">
        <v>259</v>
      </c>
      <c r="D313" s="38"/>
      <c r="E313" s="38"/>
      <c r="F313" s="38"/>
      <c r="G313" s="36"/>
      <c r="H313" s="36"/>
      <c r="I313" s="300"/>
      <c r="J313" s="127">
        <v>729.8</v>
      </c>
      <c r="K313" s="38"/>
      <c r="L313" s="256"/>
      <c r="M313" s="273"/>
      <c r="N313" s="256"/>
      <c r="O313" s="258"/>
      <c r="P313" s="163" t="s">
        <v>260</v>
      </c>
      <c r="Q313" s="287" t="s">
        <v>306</v>
      </c>
      <c r="R313" s="281"/>
    </row>
    <row r="314" spans="1:18" ht="15.75">
      <c r="B314" s="260"/>
      <c r="C314" s="163" t="s">
        <v>106</v>
      </c>
      <c r="D314" s="256"/>
      <c r="E314" s="256"/>
      <c r="F314" s="256"/>
      <c r="G314" s="310"/>
      <c r="H314" s="310"/>
      <c r="I314" s="302"/>
      <c r="J314" s="266"/>
      <c r="K314" s="256">
        <v>1083.0999999999999</v>
      </c>
      <c r="L314" s="256"/>
      <c r="M314" s="273"/>
      <c r="N314" s="256"/>
      <c r="O314" s="258"/>
      <c r="P314" s="163" t="s">
        <v>262</v>
      </c>
      <c r="Q314" s="287" t="s">
        <v>307</v>
      </c>
      <c r="R314" s="281"/>
    </row>
    <row r="315" spans="1:18" ht="15.75" customHeight="1">
      <c r="B315" s="651"/>
      <c r="C315" s="706" t="s">
        <v>308</v>
      </c>
      <c r="D315" s="700" t="s">
        <v>45</v>
      </c>
      <c r="E315" s="700" t="s">
        <v>45</v>
      </c>
      <c r="F315" s="28" t="s">
        <v>102</v>
      </c>
      <c r="G315" s="698">
        <v>2029</v>
      </c>
      <c r="H315" s="685" t="s">
        <v>281</v>
      </c>
      <c r="I315" s="327"/>
      <c r="J315" s="280"/>
      <c r="K315" s="160"/>
      <c r="L315" s="160"/>
      <c r="M315" s="160">
        <v>1</v>
      </c>
      <c r="N315" s="160"/>
      <c r="O315" s="180"/>
      <c r="P315" s="655" t="s">
        <v>106</v>
      </c>
      <c r="Q315" s="623" t="s">
        <v>309</v>
      </c>
      <c r="R315" s="609" t="s">
        <v>310</v>
      </c>
    </row>
    <row r="316" spans="1:18" ht="84.95" customHeight="1">
      <c r="A316" s="309"/>
      <c r="B316" s="752"/>
      <c r="C316" s="711"/>
      <c r="D316" s="691"/>
      <c r="E316" s="691"/>
      <c r="F316" s="28" t="s">
        <v>105</v>
      </c>
      <c r="G316" s="699"/>
      <c r="H316" s="686"/>
      <c r="I316" s="92"/>
      <c r="J316" s="277"/>
      <c r="K316" s="28"/>
      <c r="L316" s="28"/>
      <c r="M316" s="277">
        <v>733.71100000000001</v>
      </c>
      <c r="N316" s="28"/>
      <c r="O316" s="130"/>
      <c r="P316" s="651"/>
      <c r="Q316" s="624"/>
      <c r="R316" s="611"/>
    </row>
    <row r="317" spans="1:18" ht="15.75">
      <c r="B317" s="209"/>
      <c r="C317" s="163" t="s">
        <v>106</v>
      </c>
      <c r="D317" s="263"/>
      <c r="E317" s="263"/>
      <c r="F317" s="263"/>
      <c r="G317" s="263"/>
      <c r="H317" s="263"/>
      <c r="I317" s="263"/>
      <c r="J317" s="263"/>
      <c r="K317" s="263"/>
      <c r="L317" s="263"/>
      <c r="M317" s="275">
        <v>733.71100000000001</v>
      </c>
      <c r="N317" s="328"/>
      <c r="O317" s="329"/>
      <c r="P317" s="330"/>
      <c r="Q317" s="333"/>
      <c r="R317" s="333"/>
    </row>
    <row r="318" spans="1:18" ht="15.75" customHeight="1">
      <c r="B318" s="651"/>
      <c r="C318" s="706" t="s">
        <v>311</v>
      </c>
      <c r="D318" s="700" t="s">
        <v>45</v>
      </c>
      <c r="E318" s="700" t="s">
        <v>45</v>
      </c>
      <c r="F318" s="28" t="s">
        <v>102</v>
      </c>
      <c r="G318" s="698">
        <v>2029</v>
      </c>
      <c r="H318" s="685" t="s">
        <v>281</v>
      </c>
      <c r="I318" s="327"/>
      <c r="J318" s="280"/>
      <c r="K318" s="160"/>
      <c r="L318" s="160"/>
      <c r="M318" s="160"/>
      <c r="N318" s="160">
        <v>1</v>
      </c>
      <c r="O318" s="180"/>
      <c r="P318" s="655" t="s">
        <v>106</v>
      </c>
      <c r="Q318" s="656" t="s">
        <v>312</v>
      </c>
      <c r="R318" s="609" t="s">
        <v>313</v>
      </c>
    </row>
    <row r="319" spans="1:18" ht="81" customHeight="1">
      <c r="B319" s="752"/>
      <c r="C319" s="711"/>
      <c r="D319" s="691"/>
      <c r="E319" s="691"/>
      <c r="F319" s="28" t="s">
        <v>105</v>
      </c>
      <c r="G319" s="699"/>
      <c r="H319" s="686"/>
      <c r="I319" s="92"/>
      <c r="J319" s="277"/>
      <c r="K319" s="28"/>
      <c r="L319" s="28"/>
      <c r="M319" s="28"/>
      <c r="N319" s="30">
        <v>1115</v>
      </c>
      <c r="O319" s="130"/>
      <c r="P319" s="651"/>
      <c r="Q319" s="624"/>
      <c r="R319" s="611"/>
    </row>
    <row r="320" spans="1:18" ht="15.75">
      <c r="B320" s="209"/>
      <c r="C320" s="163" t="s">
        <v>106</v>
      </c>
      <c r="D320" s="263"/>
      <c r="E320" s="263"/>
      <c r="F320" s="263"/>
      <c r="G320" s="263"/>
      <c r="H320" s="263"/>
      <c r="I320" s="263"/>
      <c r="J320" s="263"/>
      <c r="K320" s="263"/>
      <c r="L320" s="263"/>
      <c r="M320" s="273"/>
      <c r="N320" s="224">
        <v>1115</v>
      </c>
      <c r="O320" s="329"/>
      <c r="P320" s="330"/>
      <c r="Q320" s="333"/>
      <c r="R320" s="333"/>
    </row>
    <row r="321" spans="2:18" ht="30.75" customHeight="1">
      <c r="B321" s="15"/>
      <c r="C321" s="172" t="s">
        <v>669</v>
      </c>
      <c r="D321" s="334"/>
      <c r="E321" s="334"/>
      <c r="F321" s="334"/>
      <c r="G321" s="334"/>
      <c r="H321" s="334"/>
      <c r="I321" s="334"/>
      <c r="J321" s="334"/>
      <c r="K321" s="334"/>
      <c r="L321" s="334"/>
      <c r="M321" s="20"/>
      <c r="N321" s="350"/>
      <c r="O321" s="271"/>
      <c r="P321" s="103"/>
      <c r="Q321" s="143"/>
      <c r="R321" s="143"/>
    </row>
    <row r="322" spans="2:18" ht="15.75" customHeight="1">
      <c r="B322" s="651"/>
      <c r="C322" s="706" t="s">
        <v>314</v>
      </c>
      <c r="D322" s="700" t="s">
        <v>315</v>
      </c>
      <c r="E322" s="700" t="s">
        <v>315</v>
      </c>
      <c r="F322" s="28" t="s">
        <v>102</v>
      </c>
      <c r="G322" s="698">
        <v>2029</v>
      </c>
      <c r="H322" s="685" t="s">
        <v>281</v>
      </c>
      <c r="I322" s="327"/>
      <c r="J322" s="280"/>
      <c r="K322" s="160">
        <v>1</v>
      </c>
      <c r="L322" s="160"/>
      <c r="M322" s="160"/>
      <c r="N322" s="160"/>
      <c r="O322" s="180"/>
      <c r="P322" s="677" t="s">
        <v>316</v>
      </c>
      <c r="Q322" s="656" t="s">
        <v>317</v>
      </c>
      <c r="R322" s="609" t="s">
        <v>313</v>
      </c>
    </row>
    <row r="323" spans="2:18" ht="90" customHeight="1">
      <c r="B323" s="752"/>
      <c r="C323" s="711"/>
      <c r="D323" s="691"/>
      <c r="E323" s="691"/>
      <c r="F323" s="28" t="s">
        <v>105</v>
      </c>
      <c r="G323" s="699"/>
      <c r="H323" s="686"/>
      <c r="I323" s="92"/>
      <c r="J323" s="277"/>
      <c r="K323" s="28">
        <v>50.3</v>
      </c>
      <c r="L323" s="28"/>
      <c r="M323" s="28"/>
      <c r="N323" s="28"/>
      <c r="O323" s="130"/>
      <c r="P323" s="651"/>
      <c r="Q323" s="624"/>
      <c r="R323" s="611"/>
    </row>
    <row r="324" spans="2:18" ht="15.75">
      <c r="B324" s="209"/>
      <c r="C324" s="335" t="s">
        <v>318</v>
      </c>
      <c r="D324" s="263"/>
      <c r="E324" s="263"/>
      <c r="F324" s="263"/>
      <c r="G324" s="263"/>
      <c r="H324" s="263"/>
      <c r="I324" s="263"/>
      <c r="J324" s="263"/>
      <c r="K324" s="263">
        <v>50.3</v>
      </c>
      <c r="L324" s="263"/>
      <c r="M324" s="273"/>
      <c r="N324" s="328"/>
      <c r="O324" s="329"/>
      <c r="P324" s="330"/>
      <c r="Q324" s="333"/>
      <c r="R324" s="333"/>
    </row>
    <row r="325" spans="2:18" ht="49.5" customHeight="1">
      <c r="B325" s="655"/>
      <c r="C325" s="706" t="s">
        <v>319</v>
      </c>
      <c r="D325" s="700" t="s">
        <v>315</v>
      </c>
      <c r="E325" s="700" t="s">
        <v>315</v>
      </c>
      <c r="F325" s="28" t="s">
        <v>102</v>
      </c>
      <c r="G325" s="698">
        <v>2029</v>
      </c>
      <c r="H325" s="685" t="s">
        <v>281</v>
      </c>
      <c r="I325" s="28"/>
      <c r="J325" s="28"/>
      <c r="K325" s="28"/>
      <c r="L325" s="28"/>
      <c r="M325" s="28"/>
      <c r="N325" s="28">
        <v>1</v>
      </c>
      <c r="O325" s="130"/>
      <c r="P325" s="677" t="s">
        <v>316</v>
      </c>
      <c r="Q325" s="656" t="s">
        <v>317</v>
      </c>
      <c r="R325" s="609" t="s">
        <v>320</v>
      </c>
    </row>
    <row r="326" spans="2:18" ht="31.5">
      <c r="B326" s="651"/>
      <c r="C326" s="711"/>
      <c r="D326" s="691"/>
      <c r="E326" s="691"/>
      <c r="F326" s="28" t="s">
        <v>105</v>
      </c>
      <c r="G326" s="699"/>
      <c r="H326" s="686"/>
      <c r="I326" s="28"/>
      <c r="J326" s="28"/>
      <c r="K326" s="28"/>
      <c r="L326" s="28"/>
      <c r="M326" s="28"/>
      <c r="N326" s="30">
        <v>45</v>
      </c>
      <c r="O326" s="130"/>
      <c r="P326" s="651"/>
      <c r="Q326" s="624"/>
      <c r="R326" s="611"/>
    </row>
    <row r="327" spans="2:18" ht="15.75">
      <c r="B327" s="162"/>
      <c r="C327" s="335" t="s">
        <v>318</v>
      </c>
      <c r="D327" s="336"/>
      <c r="E327" s="336"/>
      <c r="F327" s="263"/>
      <c r="G327" s="337"/>
      <c r="H327" s="337"/>
      <c r="I327" s="337"/>
      <c r="J327" s="351"/>
      <c r="K327" s="352"/>
      <c r="L327" s="351"/>
      <c r="M327" s="353"/>
      <c r="N327" s="224">
        <v>45</v>
      </c>
      <c r="O327" s="329"/>
      <c r="P327" s="288"/>
      <c r="Q327" s="288"/>
      <c r="R327" s="288"/>
    </row>
    <row r="328" spans="2:18" ht="15" customHeight="1">
      <c r="B328" s="650"/>
      <c r="C328" s="706" t="s">
        <v>321</v>
      </c>
      <c r="D328" s="700" t="s">
        <v>315</v>
      </c>
      <c r="E328" s="700" t="s">
        <v>315</v>
      </c>
      <c r="F328" s="28" t="s">
        <v>102</v>
      </c>
      <c r="G328" s="698">
        <v>2029</v>
      </c>
      <c r="H328" s="685" t="s">
        <v>281</v>
      </c>
      <c r="I328" s="28"/>
      <c r="J328" s="28"/>
      <c r="K328" s="28"/>
      <c r="L328" s="28"/>
      <c r="M328" s="28"/>
      <c r="N328" s="28">
        <v>1</v>
      </c>
      <c r="O328" s="130"/>
      <c r="P328" s="677" t="s">
        <v>316</v>
      </c>
      <c r="Q328" s="656" t="s">
        <v>317</v>
      </c>
      <c r="R328" s="609" t="s">
        <v>320</v>
      </c>
    </row>
    <row r="329" spans="2:18" ht="61.5" customHeight="1">
      <c r="B329" s="651"/>
      <c r="C329" s="711"/>
      <c r="D329" s="691"/>
      <c r="E329" s="691"/>
      <c r="F329" s="28" t="s">
        <v>105</v>
      </c>
      <c r="G329" s="699"/>
      <c r="H329" s="686"/>
      <c r="I329" s="28"/>
      <c r="J329" s="28"/>
      <c r="K329" s="28"/>
      <c r="L329" s="28"/>
      <c r="M329" s="28"/>
      <c r="N329" s="30">
        <v>40</v>
      </c>
      <c r="O329" s="130"/>
      <c r="P329" s="651"/>
      <c r="Q329" s="624"/>
      <c r="R329" s="611"/>
    </row>
    <row r="330" spans="2:18" ht="15.75">
      <c r="B330" s="59"/>
      <c r="C330" s="335" t="s">
        <v>318</v>
      </c>
      <c r="D330" s="336"/>
      <c r="E330" s="336"/>
      <c r="F330" s="263"/>
      <c r="G330" s="337"/>
      <c r="H330" s="337"/>
      <c r="I330" s="337"/>
      <c r="J330" s="351"/>
      <c r="K330" s="352"/>
      <c r="L330" s="351"/>
      <c r="M330" s="353"/>
      <c r="N330" s="224">
        <v>40</v>
      </c>
      <c r="O330" s="329"/>
      <c r="P330" s="288"/>
      <c r="Q330" s="288"/>
      <c r="R330" s="288"/>
    </row>
    <row r="331" spans="2:18" ht="15" customHeight="1">
      <c r="B331" s="650"/>
      <c r="C331" s="706" t="s">
        <v>322</v>
      </c>
      <c r="D331" s="700" t="s">
        <v>315</v>
      </c>
      <c r="E331" s="700" t="s">
        <v>315</v>
      </c>
      <c r="F331" s="28" t="s">
        <v>102</v>
      </c>
      <c r="G331" s="698">
        <v>2029</v>
      </c>
      <c r="H331" s="685" t="s">
        <v>281</v>
      </c>
      <c r="I331" s="28"/>
      <c r="J331" s="28"/>
      <c r="K331" s="28">
        <v>1</v>
      </c>
      <c r="L331" s="28"/>
      <c r="M331" s="28"/>
      <c r="N331" s="28"/>
      <c r="O331" s="130"/>
      <c r="P331" s="677" t="s">
        <v>316</v>
      </c>
      <c r="Q331" s="656" t="s">
        <v>317</v>
      </c>
      <c r="R331" s="609" t="s">
        <v>320</v>
      </c>
    </row>
    <row r="332" spans="2:18" ht="55.5" customHeight="1">
      <c r="B332" s="651"/>
      <c r="C332" s="711"/>
      <c r="D332" s="691"/>
      <c r="E332" s="691"/>
      <c r="F332" s="28" t="s">
        <v>105</v>
      </c>
      <c r="G332" s="699"/>
      <c r="H332" s="686"/>
      <c r="I332" s="28"/>
      <c r="J332" s="28"/>
      <c r="K332" s="30">
        <v>50</v>
      </c>
      <c r="L332" s="28"/>
      <c r="M332" s="28"/>
      <c r="N332" s="28"/>
      <c r="O332" s="130"/>
      <c r="P332" s="651"/>
      <c r="Q332" s="624"/>
      <c r="R332" s="611"/>
    </row>
    <row r="333" spans="2:18" ht="16.5" customHeight="1">
      <c r="B333" s="162"/>
      <c r="C333" s="335" t="s">
        <v>318</v>
      </c>
      <c r="D333" s="336"/>
      <c r="E333" s="336"/>
      <c r="F333" s="263"/>
      <c r="G333" s="337"/>
      <c r="H333" s="337"/>
      <c r="I333" s="337"/>
      <c r="J333" s="351"/>
      <c r="K333" s="224">
        <v>50</v>
      </c>
      <c r="L333" s="225"/>
      <c r="M333" s="354"/>
      <c r="N333" s="328"/>
      <c r="O333" s="329"/>
      <c r="P333" s="288"/>
      <c r="Q333" s="288"/>
      <c r="R333" s="288"/>
    </row>
    <row r="334" spans="2:18" ht="15.95" customHeight="1">
      <c r="B334" s="744"/>
      <c r="C334" s="706" t="s">
        <v>323</v>
      </c>
      <c r="D334" s="700" t="s">
        <v>315</v>
      </c>
      <c r="E334" s="700" t="s">
        <v>315</v>
      </c>
      <c r="F334" s="28" t="s">
        <v>102</v>
      </c>
      <c r="G334" s="698">
        <v>2029</v>
      </c>
      <c r="H334" s="685" t="s">
        <v>281</v>
      </c>
      <c r="I334" s="355"/>
      <c r="J334" s="277"/>
      <c r="K334" s="28"/>
      <c r="L334" s="28"/>
      <c r="M334" s="28"/>
      <c r="N334" s="28">
        <v>1</v>
      </c>
      <c r="O334" s="130"/>
      <c r="P334" s="677" t="s">
        <v>316</v>
      </c>
      <c r="Q334" s="662" t="s">
        <v>317</v>
      </c>
      <c r="R334" s="609" t="s">
        <v>320</v>
      </c>
    </row>
    <row r="335" spans="2:18" ht="50.25" customHeight="1">
      <c r="B335" s="742"/>
      <c r="C335" s="711"/>
      <c r="D335" s="691"/>
      <c r="E335" s="691"/>
      <c r="F335" s="28" t="s">
        <v>105</v>
      </c>
      <c r="G335" s="699"/>
      <c r="H335" s="686"/>
      <c r="I335" s="355"/>
      <c r="J335" s="277"/>
      <c r="K335" s="28"/>
      <c r="L335" s="28"/>
      <c r="M335" s="28"/>
      <c r="N335" s="28">
        <v>50</v>
      </c>
      <c r="O335" s="130"/>
      <c r="P335" s="651"/>
      <c r="Q335" s="663"/>
      <c r="R335" s="611"/>
    </row>
    <row r="336" spans="2:18" ht="20.100000000000001" customHeight="1">
      <c r="B336" s="162"/>
      <c r="C336" s="335" t="s">
        <v>318</v>
      </c>
      <c r="D336" s="255"/>
      <c r="E336" s="255"/>
      <c r="F336" s="256"/>
      <c r="G336" s="256"/>
      <c r="H336" s="256"/>
      <c r="I336" s="256"/>
      <c r="J336" s="256"/>
      <c r="K336" s="256"/>
      <c r="L336" s="256"/>
      <c r="M336" s="273"/>
      <c r="N336" s="256">
        <v>50</v>
      </c>
      <c r="O336" s="324"/>
      <c r="P336" s="185"/>
      <c r="Q336" s="203"/>
      <c r="R336" s="203"/>
    </row>
    <row r="337" spans="2:18" ht="59.25" customHeight="1">
      <c r="B337" s="650"/>
      <c r="C337" s="706" t="s">
        <v>324</v>
      </c>
      <c r="D337" s="700" t="s">
        <v>315</v>
      </c>
      <c r="E337" s="700" t="s">
        <v>315</v>
      </c>
      <c r="F337" s="28" t="s">
        <v>102</v>
      </c>
      <c r="G337" s="698">
        <v>2029</v>
      </c>
      <c r="H337" s="685" t="s">
        <v>281</v>
      </c>
      <c r="I337" s="28"/>
      <c r="J337" s="28"/>
      <c r="K337" s="28"/>
      <c r="L337" s="28"/>
      <c r="M337" s="28"/>
      <c r="N337" s="28">
        <v>1</v>
      </c>
      <c r="O337" s="181"/>
      <c r="P337" s="677" t="s">
        <v>316</v>
      </c>
      <c r="Q337" s="652" t="s">
        <v>317</v>
      </c>
      <c r="R337" s="609" t="s">
        <v>325</v>
      </c>
    </row>
    <row r="338" spans="2:18" ht="24.95" customHeight="1">
      <c r="B338" s="651"/>
      <c r="C338" s="711"/>
      <c r="D338" s="691"/>
      <c r="E338" s="691"/>
      <c r="F338" s="28" t="s">
        <v>105</v>
      </c>
      <c r="G338" s="699"/>
      <c r="H338" s="686"/>
      <c r="I338" s="28"/>
      <c r="J338" s="28"/>
      <c r="K338" s="28"/>
      <c r="L338" s="28"/>
      <c r="M338" s="28"/>
      <c r="N338" s="30">
        <v>90</v>
      </c>
      <c r="O338" s="181"/>
      <c r="P338" s="651"/>
      <c r="Q338" s="624"/>
      <c r="R338" s="611"/>
    </row>
    <row r="339" spans="2:18" ht="15.95" customHeight="1">
      <c r="B339" s="162"/>
      <c r="C339" s="335" t="s">
        <v>318</v>
      </c>
      <c r="D339" s="255"/>
      <c r="E339" s="255"/>
      <c r="F339" s="256"/>
      <c r="G339" s="256"/>
      <c r="H339" s="256"/>
      <c r="I339" s="256"/>
      <c r="J339" s="256"/>
      <c r="K339" s="256"/>
      <c r="L339" s="256"/>
      <c r="M339" s="273"/>
      <c r="N339" s="133">
        <v>90</v>
      </c>
      <c r="O339" s="324"/>
      <c r="P339" s="185"/>
      <c r="Q339" s="203"/>
      <c r="R339" s="203"/>
    </row>
    <row r="340" spans="2:18" ht="24" customHeight="1">
      <c r="B340" s="650"/>
      <c r="C340" s="706" t="s">
        <v>326</v>
      </c>
      <c r="D340" s="700" t="s">
        <v>315</v>
      </c>
      <c r="E340" s="700" t="s">
        <v>315</v>
      </c>
      <c r="F340" s="28" t="s">
        <v>102</v>
      </c>
      <c r="G340" s="698">
        <v>2029</v>
      </c>
      <c r="H340" s="685" t="s">
        <v>281</v>
      </c>
      <c r="I340" s="28"/>
      <c r="J340" s="28"/>
      <c r="K340" s="28"/>
      <c r="L340" s="28"/>
      <c r="M340" s="28"/>
      <c r="N340" s="28">
        <v>1</v>
      </c>
      <c r="O340" s="181"/>
      <c r="P340" s="677" t="s">
        <v>316</v>
      </c>
      <c r="Q340" s="652" t="s">
        <v>317</v>
      </c>
      <c r="R340" s="609" t="s">
        <v>325</v>
      </c>
    </row>
    <row r="341" spans="2:18" ht="56.1" customHeight="1">
      <c r="B341" s="651"/>
      <c r="C341" s="711"/>
      <c r="D341" s="691"/>
      <c r="E341" s="691"/>
      <c r="F341" s="28" t="s">
        <v>105</v>
      </c>
      <c r="G341" s="699"/>
      <c r="H341" s="686"/>
      <c r="I341" s="28"/>
      <c r="J341" s="28"/>
      <c r="K341" s="28"/>
      <c r="L341" s="28"/>
      <c r="M341" s="28"/>
      <c r="N341" s="30">
        <v>90</v>
      </c>
      <c r="O341" s="181"/>
      <c r="P341" s="651"/>
      <c r="Q341" s="624"/>
      <c r="R341" s="611"/>
    </row>
    <row r="342" spans="2:18" ht="20.100000000000001" customHeight="1">
      <c r="B342" s="162"/>
      <c r="C342" s="335" t="s">
        <v>318</v>
      </c>
      <c r="D342" s="255"/>
      <c r="E342" s="255"/>
      <c r="F342" s="256"/>
      <c r="G342" s="256"/>
      <c r="H342" s="256"/>
      <c r="I342" s="256"/>
      <c r="J342" s="256"/>
      <c r="K342" s="256"/>
      <c r="L342" s="256"/>
      <c r="M342" s="273"/>
      <c r="N342" s="323">
        <v>90</v>
      </c>
      <c r="O342" s="324"/>
      <c r="P342" s="185"/>
      <c r="Q342" s="203"/>
      <c r="R342" s="203"/>
    </row>
    <row r="343" spans="2:18" ht="24.95" customHeight="1">
      <c r="B343" s="650"/>
      <c r="C343" s="633" t="s">
        <v>327</v>
      </c>
      <c r="D343" s="700" t="s">
        <v>315</v>
      </c>
      <c r="E343" s="700" t="s">
        <v>315</v>
      </c>
      <c r="F343" s="28" t="s">
        <v>102</v>
      </c>
      <c r="G343" s="698">
        <v>2029</v>
      </c>
      <c r="H343" s="685" t="s">
        <v>281</v>
      </c>
      <c r="I343" s="28"/>
      <c r="J343" s="28"/>
      <c r="K343" s="28"/>
      <c r="L343" s="28"/>
      <c r="M343" s="28"/>
      <c r="N343" s="28">
        <v>1</v>
      </c>
      <c r="O343" s="181"/>
      <c r="P343" s="677" t="s">
        <v>316</v>
      </c>
      <c r="Q343" s="652" t="s">
        <v>317</v>
      </c>
      <c r="R343" s="609" t="s">
        <v>325</v>
      </c>
    </row>
    <row r="344" spans="2:18" ht="68.099999999999994" customHeight="1">
      <c r="B344" s="651"/>
      <c r="C344" s="634"/>
      <c r="D344" s="691"/>
      <c r="E344" s="691"/>
      <c r="F344" s="28" t="s">
        <v>105</v>
      </c>
      <c r="G344" s="699"/>
      <c r="H344" s="686"/>
      <c r="I344" s="28"/>
      <c r="J344" s="28"/>
      <c r="K344" s="28"/>
      <c r="L344" s="28"/>
      <c r="M344" s="28"/>
      <c r="N344" s="30">
        <v>50</v>
      </c>
      <c r="O344" s="181"/>
      <c r="P344" s="651"/>
      <c r="Q344" s="624"/>
      <c r="R344" s="611"/>
    </row>
    <row r="345" spans="2:18" ht="15" customHeight="1">
      <c r="B345" s="162"/>
      <c r="C345" s="335" t="s">
        <v>318</v>
      </c>
      <c r="D345" s="255"/>
      <c r="E345" s="255"/>
      <c r="F345" s="256"/>
      <c r="G345" s="256"/>
      <c r="H345" s="256"/>
      <c r="I345" s="256"/>
      <c r="J345" s="256"/>
      <c r="K345" s="256"/>
      <c r="L345" s="256"/>
      <c r="M345" s="273"/>
      <c r="N345" s="133">
        <v>50</v>
      </c>
      <c r="O345" s="324"/>
      <c r="P345" s="185"/>
      <c r="Q345" s="203"/>
      <c r="R345" s="203"/>
    </row>
    <row r="346" spans="2:18" ht="28.5" customHeight="1">
      <c r="B346" s="46"/>
      <c r="C346" s="48" t="s">
        <v>328</v>
      </c>
      <c r="D346" s="212"/>
      <c r="E346" s="212"/>
      <c r="F346" s="212"/>
      <c r="G346" s="212"/>
      <c r="H346" s="212"/>
      <c r="I346" s="212"/>
      <c r="J346" s="212"/>
      <c r="K346" s="212"/>
      <c r="L346" s="212"/>
      <c r="M346" s="212"/>
      <c r="N346" s="212"/>
      <c r="O346" s="226"/>
      <c r="P346" s="99"/>
      <c r="Q346" s="99"/>
      <c r="R346" s="99"/>
    </row>
    <row r="347" spans="2:18" ht="18.95" customHeight="1">
      <c r="B347" s="736">
        <v>21</v>
      </c>
      <c r="C347" s="725" t="s">
        <v>329</v>
      </c>
      <c r="D347" s="703" t="s">
        <v>330</v>
      </c>
      <c r="E347" s="703" t="s">
        <v>330</v>
      </c>
      <c r="F347" s="703" t="s">
        <v>27</v>
      </c>
      <c r="G347" s="692"/>
      <c r="H347" s="692"/>
      <c r="I347" s="682">
        <v>64.900000000000006</v>
      </c>
      <c r="J347" s="682">
        <v>65.3</v>
      </c>
      <c r="K347" s="682">
        <v>70</v>
      </c>
      <c r="L347" s="682">
        <v>74.2</v>
      </c>
      <c r="M347" s="682">
        <v>79.8</v>
      </c>
      <c r="N347" s="682">
        <v>82.7</v>
      </c>
      <c r="O347" s="687">
        <v>85.9</v>
      </c>
      <c r="P347" s="614"/>
      <c r="Q347" s="240"/>
      <c r="R347" s="614"/>
    </row>
    <row r="348" spans="2:18" ht="46.5" customHeight="1">
      <c r="B348" s="737"/>
      <c r="C348" s="725"/>
      <c r="D348" s="703"/>
      <c r="E348" s="703"/>
      <c r="F348" s="703"/>
      <c r="G348" s="693"/>
      <c r="H348" s="693"/>
      <c r="I348" s="683"/>
      <c r="J348" s="683"/>
      <c r="K348" s="683"/>
      <c r="L348" s="683"/>
      <c r="M348" s="683"/>
      <c r="N348" s="683"/>
      <c r="O348" s="688"/>
      <c r="P348" s="615"/>
      <c r="Q348" s="356"/>
      <c r="R348" s="615"/>
    </row>
    <row r="349" spans="2:18" ht="57.95" customHeight="1">
      <c r="B349" s="308"/>
      <c r="C349" s="172" t="s">
        <v>331</v>
      </c>
      <c r="D349" s="174"/>
      <c r="E349" s="174"/>
      <c r="F349" s="174"/>
      <c r="G349" s="174"/>
      <c r="H349" s="174"/>
      <c r="I349" s="325"/>
      <c r="J349" s="325"/>
      <c r="K349" s="325"/>
      <c r="L349" s="325"/>
      <c r="M349" s="69"/>
      <c r="N349" s="325"/>
      <c r="O349" s="325"/>
      <c r="P349" s="103"/>
      <c r="Q349" s="103"/>
      <c r="R349" s="103"/>
    </row>
    <row r="350" spans="2:18" ht="24.75" customHeight="1">
      <c r="B350" s="650"/>
      <c r="C350" s="633" t="s">
        <v>332</v>
      </c>
      <c r="D350" s="690" t="s">
        <v>45</v>
      </c>
      <c r="E350" s="690" t="s">
        <v>45</v>
      </c>
      <c r="F350" s="28" t="s">
        <v>333</v>
      </c>
      <c r="G350" s="690">
        <v>2025</v>
      </c>
      <c r="H350" s="690" t="s">
        <v>31</v>
      </c>
      <c r="I350" s="28"/>
      <c r="J350" s="28"/>
      <c r="K350" s="357"/>
      <c r="L350" s="28"/>
      <c r="M350" s="28"/>
      <c r="N350" s="28"/>
      <c r="O350" s="130"/>
      <c r="P350" s="677" t="s">
        <v>106</v>
      </c>
      <c r="Q350" s="656" t="s">
        <v>334</v>
      </c>
      <c r="R350" s="609" t="s">
        <v>335</v>
      </c>
    </row>
    <row r="351" spans="2:18" ht="45" customHeight="1">
      <c r="B351" s="651"/>
      <c r="C351" s="634"/>
      <c r="D351" s="691"/>
      <c r="E351" s="691"/>
      <c r="F351" s="28" t="s">
        <v>105</v>
      </c>
      <c r="G351" s="691"/>
      <c r="H351" s="691"/>
      <c r="I351" s="28"/>
      <c r="J351" s="28"/>
      <c r="K351" s="357"/>
      <c r="L351" s="28"/>
      <c r="M351" s="28"/>
      <c r="N351" s="30">
        <v>500</v>
      </c>
      <c r="O351" s="93">
        <v>500</v>
      </c>
      <c r="P351" s="651"/>
      <c r="Q351" s="659"/>
      <c r="R351" s="611"/>
    </row>
    <row r="352" spans="2:18" ht="20.25" customHeight="1">
      <c r="B352" s="339"/>
      <c r="C352" s="340" t="s">
        <v>106</v>
      </c>
      <c r="D352" s="256"/>
      <c r="E352" s="256"/>
      <c r="F352" s="256"/>
      <c r="G352" s="256"/>
      <c r="H352" s="256"/>
      <c r="I352" s="256"/>
      <c r="J352" s="256"/>
      <c r="K352" s="358"/>
      <c r="L352" s="256"/>
      <c r="M352" s="273"/>
      <c r="N352" s="133">
        <v>500</v>
      </c>
      <c r="O352" s="270">
        <v>500</v>
      </c>
      <c r="P352" s="339"/>
      <c r="Q352" s="332"/>
      <c r="R352" s="375"/>
    </row>
    <row r="353" spans="2:18" s="1" customFormat="1" ht="17.100000000000001" customHeight="1">
      <c r="B353" s="651"/>
      <c r="C353" s="707" t="s">
        <v>336</v>
      </c>
      <c r="D353" s="690" t="s">
        <v>45</v>
      </c>
      <c r="E353" s="690" t="s">
        <v>45</v>
      </c>
      <c r="F353" s="28" t="s">
        <v>333</v>
      </c>
      <c r="G353" s="690">
        <v>2025</v>
      </c>
      <c r="H353" s="690" t="s">
        <v>31</v>
      </c>
      <c r="I353" s="359">
        <v>15.7</v>
      </c>
      <c r="J353" s="359">
        <v>5</v>
      </c>
      <c r="K353" s="359"/>
      <c r="L353" s="359">
        <v>15</v>
      </c>
      <c r="M353" s="160"/>
      <c r="N353" s="160"/>
      <c r="O353" s="180"/>
      <c r="P353" s="623" t="s">
        <v>337</v>
      </c>
      <c r="Q353" s="656" t="s">
        <v>338</v>
      </c>
      <c r="R353" s="625" t="s">
        <v>339</v>
      </c>
    </row>
    <row r="354" spans="2:18" s="1" customFormat="1" ht="114.75" customHeight="1">
      <c r="B354" s="752"/>
      <c r="C354" s="708"/>
      <c r="D354" s="691"/>
      <c r="E354" s="691"/>
      <c r="F354" s="28" t="s">
        <v>105</v>
      </c>
      <c r="G354" s="691"/>
      <c r="H354" s="691"/>
      <c r="I354" s="30">
        <v>2749</v>
      </c>
      <c r="J354" s="30">
        <v>3085.4</v>
      </c>
      <c r="K354" s="30"/>
      <c r="L354" s="30">
        <v>2837.123</v>
      </c>
      <c r="M354" s="28"/>
      <c r="N354" s="28"/>
      <c r="O354" s="130"/>
      <c r="P354" s="624"/>
      <c r="Q354" s="624"/>
      <c r="R354" s="611"/>
    </row>
    <row r="355" spans="2:18" ht="23.25" customHeight="1">
      <c r="B355" s="341"/>
      <c r="C355" s="340" t="s">
        <v>259</v>
      </c>
      <c r="D355" s="164"/>
      <c r="E355" s="164"/>
      <c r="F355" s="38"/>
      <c r="G355" s="342"/>
      <c r="H355" s="342"/>
      <c r="I355" s="133">
        <v>2748.97</v>
      </c>
      <c r="J355" s="133">
        <v>2835.4</v>
      </c>
      <c r="K355" s="133"/>
      <c r="L355" s="133"/>
      <c r="M355" s="182"/>
      <c r="N355" s="38"/>
      <c r="O355" s="360"/>
      <c r="P355" s="340" t="s">
        <v>259</v>
      </c>
      <c r="Q355" s="36" t="s">
        <v>340</v>
      </c>
      <c r="R355" s="36"/>
    </row>
    <row r="356" spans="2:18" ht="17.25" customHeight="1">
      <c r="B356" s="341"/>
      <c r="C356" s="340" t="s">
        <v>106</v>
      </c>
      <c r="D356" s="164"/>
      <c r="E356" s="164"/>
      <c r="F356" s="38"/>
      <c r="G356" s="342"/>
      <c r="H356" s="342"/>
      <c r="I356" s="133"/>
      <c r="J356" s="361">
        <v>250</v>
      </c>
      <c r="K356" s="362"/>
      <c r="L356" s="362">
        <v>2838.123</v>
      </c>
      <c r="M356" s="353"/>
      <c r="N356" s="38"/>
      <c r="O356" s="360"/>
      <c r="P356" s="340" t="s">
        <v>106</v>
      </c>
      <c r="Q356" s="36" t="s">
        <v>341</v>
      </c>
      <c r="R356" s="36"/>
    </row>
    <row r="357" spans="2:18" s="1" customFormat="1" ht="17.25" customHeight="1">
      <c r="B357" s="752"/>
      <c r="C357" s="710" t="s">
        <v>342</v>
      </c>
      <c r="D357" s="690" t="s">
        <v>45</v>
      </c>
      <c r="E357" s="690" t="s">
        <v>45</v>
      </c>
      <c r="F357" s="28" t="s">
        <v>333</v>
      </c>
      <c r="G357" s="690">
        <v>2025</v>
      </c>
      <c r="H357" s="690" t="s">
        <v>31</v>
      </c>
      <c r="I357" s="33">
        <v>5</v>
      </c>
      <c r="J357" s="33">
        <v>10</v>
      </c>
      <c r="K357" s="33"/>
      <c r="L357" s="33">
        <v>16</v>
      </c>
      <c r="M357" s="28"/>
      <c r="N357" s="28"/>
      <c r="O357" s="130"/>
      <c r="P357" s="623" t="s">
        <v>337</v>
      </c>
      <c r="Q357" s="652" t="s">
        <v>343</v>
      </c>
      <c r="R357" s="609" t="s">
        <v>344</v>
      </c>
    </row>
    <row r="358" spans="2:18" s="1" customFormat="1" ht="56.1" customHeight="1">
      <c r="B358" s="752"/>
      <c r="C358" s="710"/>
      <c r="D358" s="691"/>
      <c r="E358" s="691"/>
      <c r="F358" s="28" t="s">
        <v>105</v>
      </c>
      <c r="G358" s="691"/>
      <c r="H358" s="691"/>
      <c r="I358" s="30">
        <v>500</v>
      </c>
      <c r="J358" s="30">
        <v>1000</v>
      </c>
      <c r="K358" s="30"/>
      <c r="L358" s="30">
        <v>2461.3850000000002</v>
      </c>
      <c r="M358" s="28"/>
      <c r="N358" s="28"/>
      <c r="O358" s="130"/>
      <c r="P358" s="624"/>
      <c r="Q358" s="624"/>
      <c r="R358" s="611"/>
    </row>
    <row r="359" spans="2:18" ht="25.5" customHeight="1">
      <c r="B359" s="341"/>
      <c r="C359" s="340" t="s">
        <v>270</v>
      </c>
      <c r="D359" s="344"/>
      <c r="E359" s="344"/>
      <c r="F359" s="38"/>
      <c r="G359" s="342"/>
      <c r="H359" s="342"/>
      <c r="I359" s="133">
        <v>500</v>
      </c>
      <c r="J359" s="361">
        <v>1000</v>
      </c>
      <c r="K359" s="133"/>
      <c r="L359" s="133"/>
      <c r="M359" s="182"/>
      <c r="N359" s="38"/>
      <c r="O359" s="360"/>
      <c r="P359" s="340" t="s">
        <v>270</v>
      </c>
      <c r="Q359" s="36" t="s">
        <v>345</v>
      </c>
      <c r="R359" s="36"/>
    </row>
    <row r="360" spans="2:18" ht="24.75" customHeight="1">
      <c r="B360" s="341"/>
      <c r="C360" s="340" t="s">
        <v>106</v>
      </c>
      <c r="D360" s="344"/>
      <c r="E360" s="344"/>
      <c r="F360" s="38"/>
      <c r="G360" s="342"/>
      <c r="H360" s="342"/>
      <c r="I360" s="133"/>
      <c r="J360" s="133"/>
      <c r="K360" s="133"/>
      <c r="L360" s="133">
        <v>2461.3850000000002</v>
      </c>
      <c r="M360" s="182"/>
      <c r="N360" s="38"/>
      <c r="O360" s="360"/>
      <c r="P360" s="340" t="s">
        <v>106</v>
      </c>
      <c r="Q360" s="36" t="s">
        <v>346</v>
      </c>
      <c r="R360" s="36"/>
    </row>
    <row r="361" spans="2:18" s="1" customFormat="1" ht="17.25" customHeight="1">
      <c r="B361" s="752"/>
      <c r="C361" s="633" t="s">
        <v>347</v>
      </c>
      <c r="D361" s="690" t="s">
        <v>45</v>
      </c>
      <c r="E361" s="690" t="s">
        <v>45</v>
      </c>
      <c r="F361" s="28" t="s">
        <v>333</v>
      </c>
      <c r="G361" s="690">
        <v>2025</v>
      </c>
      <c r="H361" s="690" t="s">
        <v>31</v>
      </c>
      <c r="I361" s="30">
        <v>3</v>
      </c>
      <c r="J361" s="236">
        <v>5</v>
      </c>
      <c r="K361" s="30"/>
      <c r="L361" s="30">
        <v>14</v>
      </c>
      <c r="M361" s="28"/>
      <c r="N361" s="28"/>
      <c r="O361" s="130"/>
      <c r="P361" s="623" t="s">
        <v>337</v>
      </c>
      <c r="Q361" s="656" t="s">
        <v>343</v>
      </c>
      <c r="R361" s="609" t="s">
        <v>348</v>
      </c>
    </row>
    <row r="362" spans="2:18" s="1" customFormat="1" ht="84.95" customHeight="1">
      <c r="B362" s="752"/>
      <c r="C362" s="707"/>
      <c r="D362" s="691"/>
      <c r="E362" s="691"/>
      <c r="F362" s="28" t="s">
        <v>105</v>
      </c>
      <c r="G362" s="691"/>
      <c r="H362" s="691"/>
      <c r="I362" s="30">
        <v>700</v>
      </c>
      <c r="J362" s="236">
        <v>1000</v>
      </c>
      <c r="K362" s="30"/>
      <c r="L362" s="30">
        <v>2233.8449999999998</v>
      </c>
      <c r="M362" s="28"/>
      <c r="N362" s="28"/>
      <c r="O362" s="130"/>
      <c r="P362" s="624"/>
      <c r="Q362" s="624"/>
      <c r="R362" s="611"/>
    </row>
    <row r="363" spans="2:18" ht="15" customHeight="1">
      <c r="B363" s="341"/>
      <c r="C363" s="163" t="s">
        <v>46</v>
      </c>
      <c r="D363" s="38"/>
      <c r="E363" s="38"/>
      <c r="F363" s="38"/>
      <c r="G363" s="342"/>
      <c r="H363" s="342"/>
      <c r="I363" s="133">
        <v>700</v>
      </c>
      <c r="J363" s="363">
        <v>1000</v>
      </c>
      <c r="K363" s="133"/>
      <c r="L363" s="133"/>
      <c r="M363" s="182"/>
      <c r="N363" s="38"/>
      <c r="O363" s="135"/>
      <c r="P363" s="163" t="s">
        <v>46</v>
      </c>
      <c r="Q363" s="36" t="s">
        <v>345</v>
      </c>
      <c r="R363" s="36"/>
    </row>
    <row r="364" spans="2:18" ht="21" customHeight="1">
      <c r="B364" s="341"/>
      <c r="C364" s="340" t="s">
        <v>106</v>
      </c>
      <c r="D364" s="38"/>
      <c r="E364" s="38"/>
      <c r="F364" s="38"/>
      <c r="G364" s="342"/>
      <c r="H364" s="342"/>
      <c r="I364" s="133"/>
      <c r="J364" s="364"/>
      <c r="K364" s="133"/>
      <c r="L364" s="133">
        <v>2233.8449999999998</v>
      </c>
      <c r="M364" s="182"/>
      <c r="N364" s="38"/>
      <c r="O364" s="135"/>
      <c r="P364" s="340" t="s">
        <v>106</v>
      </c>
      <c r="Q364" s="36" t="s">
        <v>346</v>
      </c>
      <c r="R364" s="36"/>
    </row>
    <row r="365" spans="2:18" ht="15.75" customHeight="1">
      <c r="B365" s="655"/>
      <c r="C365" s="707" t="s">
        <v>349</v>
      </c>
      <c r="D365" s="690" t="s">
        <v>45</v>
      </c>
      <c r="E365" s="690" t="s">
        <v>45</v>
      </c>
      <c r="F365" s="28" t="s">
        <v>333</v>
      </c>
      <c r="G365" s="690">
        <v>2025</v>
      </c>
      <c r="H365" s="690" t="s">
        <v>31</v>
      </c>
      <c r="I365" s="230"/>
      <c r="J365" s="365"/>
      <c r="K365" s="230"/>
      <c r="L365" s="160"/>
      <c r="M365" s="160">
        <v>26.8</v>
      </c>
      <c r="N365" s="160"/>
      <c r="O365" s="180"/>
      <c r="P365" s="623" t="s">
        <v>106</v>
      </c>
      <c r="Q365" s="656" t="s">
        <v>350</v>
      </c>
      <c r="R365" s="609" t="s">
        <v>351</v>
      </c>
    </row>
    <row r="366" spans="2:18" ht="90.95" customHeight="1">
      <c r="B366" s="651"/>
      <c r="C366" s="634"/>
      <c r="D366" s="691"/>
      <c r="E366" s="691"/>
      <c r="F366" s="28" t="s">
        <v>105</v>
      </c>
      <c r="G366" s="691"/>
      <c r="H366" s="691"/>
      <c r="I366" s="229"/>
      <c r="J366" s="139"/>
      <c r="K366" s="229"/>
      <c r="L366" s="229"/>
      <c r="M366" s="30">
        <v>10118.675999999999</v>
      </c>
      <c r="N366" s="30"/>
      <c r="O366" s="130"/>
      <c r="P366" s="624"/>
      <c r="Q366" s="624"/>
      <c r="R366" s="611"/>
    </row>
    <row r="367" spans="2:18" ht="21" customHeight="1">
      <c r="B367" s="259"/>
      <c r="C367" s="340" t="s">
        <v>106</v>
      </c>
      <c r="D367" s="164"/>
      <c r="E367" s="164"/>
      <c r="F367" s="38"/>
      <c r="G367" s="345"/>
      <c r="H367" s="345"/>
      <c r="I367" s="342"/>
      <c r="J367" s="305"/>
      <c r="K367" s="342"/>
      <c r="L367" s="342"/>
      <c r="M367" s="134">
        <v>10118.675999999999</v>
      </c>
      <c r="N367" s="133"/>
      <c r="O367" s="311"/>
      <c r="P367" s="366"/>
      <c r="Q367" s="376"/>
      <c r="R367" s="376"/>
    </row>
    <row r="368" spans="2:18" ht="15.75" customHeight="1">
      <c r="B368" s="752"/>
      <c r="C368" s="707" t="s">
        <v>352</v>
      </c>
      <c r="D368" s="690" t="s">
        <v>45</v>
      </c>
      <c r="E368" s="690" t="s">
        <v>45</v>
      </c>
      <c r="F368" s="28" t="s">
        <v>333</v>
      </c>
      <c r="G368" s="690">
        <v>2025</v>
      </c>
      <c r="H368" s="690" t="s">
        <v>31</v>
      </c>
      <c r="I368" s="230"/>
      <c r="J368" s="365"/>
      <c r="K368" s="230"/>
      <c r="L368" s="230"/>
      <c r="M368" s="160">
        <v>1</v>
      </c>
      <c r="N368" s="160"/>
      <c r="O368" s="180"/>
      <c r="P368" s="623" t="s">
        <v>106</v>
      </c>
      <c r="Q368" s="664" t="s">
        <v>353</v>
      </c>
      <c r="R368" s="609" t="s">
        <v>354</v>
      </c>
    </row>
    <row r="369" spans="2:18" ht="81.95" customHeight="1">
      <c r="B369" s="752"/>
      <c r="C369" s="707"/>
      <c r="D369" s="691"/>
      <c r="E369" s="691"/>
      <c r="F369" s="28" t="s">
        <v>105</v>
      </c>
      <c r="G369" s="691"/>
      <c r="H369" s="691"/>
      <c r="I369" s="229"/>
      <c r="J369" s="139"/>
      <c r="K369" s="229"/>
      <c r="L369" s="229"/>
      <c r="M369" s="30">
        <v>697.35799999999995</v>
      </c>
      <c r="N369" s="28"/>
      <c r="O369" s="130"/>
      <c r="P369" s="624"/>
      <c r="Q369" s="665"/>
      <c r="R369" s="611"/>
    </row>
    <row r="370" spans="2:18" ht="19.5" customHeight="1">
      <c r="B370" s="341"/>
      <c r="C370" s="340" t="s">
        <v>106</v>
      </c>
      <c r="D370" s="263"/>
      <c r="E370" s="263"/>
      <c r="F370" s="263"/>
      <c r="G370" s="337"/>
      <c r="H370" s="337"/>
      <c r="I370" s="337"/>
      <c r="J370" s="367"/>
      <c r="K370" s="337"/>
      <c r="L370" s="337"/>
      <c r="M370" s="134">
        <v>697.35799999999995</v>
      </c>
      <c r="N370" s="263"/>
      <c r="O370" s="368"/>
      <c r="P370" s="369"/>
      <c r="Q370" s="377"/>
      <c r="R370" s="377"/>
    </row>
    <row r="371" spans="2:18" ht="18" customHeight="1">
      <c r="B371" s="742"/>
      <c r="C371" s="634" t="s">
        <v>355</v>
      </c>
      <c r="D371" s="690" t="s">
        <v>45</v>
      </c>
      <c r="E371" s="690" t="s">
        <v>45</v>
      </c>
      <c r="F371" s="28" t="s">
        <v>333</v>
      </c>
      <c r="G371" s="690">
        <v>2025</v>
      </c>
      <c r="H371" s="690" t="s">
        <v>31</v>
      </c>
      <c r="I371" s="370"/>
      <c r="J371" s="230"/>
      <c r="K371" s="230"/>
      <c r="L371" s="230"/>
      <c r="M371" s="160"/>
      <c r="N371" s="160">
        <v>1</v>
      </c>
      <c r="O371" s="77"/>
      <c r="P371" s="623" t="s">
        <v>106</v>
      </c>
      <c r="Q371" s="653" t="s">
        <v>353</v>
      </c>
      <c r="R371" s="609" t="s">
        <v>356</v>
      </c>
    </row>
    <row r="372" spans="2:18" ht="81" customHeight="1">
      <c r="B372" s="743"/>
      <c r="C372" s="640"/>
      <c r="D372" s="691"/>
      <c r="E372" s="691"/>
      <c r="F372" s="28" t="s">
        <v>105</v>
      </c>
      <c r="G372" s="691"/>
      <c r="H372" s="691"/>
      <c r="I372" s="371"/>
      <c r="J372" s="229"/>
      <c r="K372" s="229"/>
      <c r="L372" s="229"/>
      <c r="M372" s="28"/>
      <c r="N372" s="30">
        <v>1000</v>
      </c>
      <c r="O372" s="77"/>
      <c r="P372" s="624"/>
      <c r="Q372" s="654"/>
      <c r="R372" s="611"/>
    </row>
    <row r="373" spans="2:18" ht="20.25" customHeight="1">
      <c r="B373" s="260"/>
      <c r="C373" s="340" t="s">
        <v>106</v>
      </c>
      <c r="D373" s="263"/>
      <c r="E373" s="263"/>
      <c r="F373" s="263"/>
      <c r="G373" s="337"/>
      <c r="H373" s="337"/>
      <c r="I373" s="337"/>
      <c r="J373" s="367"/>
      <c r="K373" s="337"/>
      <c r="L373" s="337"/>
      <c r="M373" s="182"/>
      <c r="N373" s="224">
        <v>1000</v>
      </c>
      <c r="O373" s="279"/>
      <c r="P373" s="369"/>
      <c r="Q373" s="288"/>
      <c r="R373" s="288"/>
    </row>
    <row r="374" spans="2:18" ht="15.75" customHeight="1">
      <c r="B374" s="752"/>
      <c r="C374" s="634" t="s">
        <v>357</v>
      </c>
      <c r="D374" s="690" t="s">
        <v>45</v>
      </c>
      <c r="E374" s="690" t="s">
        <v>45</v>
      </c>
      <c r="F374" s="28" t="s">
        <v>333</v>
      </c>
      <c r="G374" s="690">
        <v>2025</v>
      </c>
      <c r="H374" s="690" t="s">
        <v>31</v>
      </c>
      <c r="I374" s="372"/>
      <c r="J374" s="229"/>
      <c r="K374" s="229"/>
      <c r="L374" s="229"/>
      <c r="M374" s="28"/>
      <c r="N374" s="28">
        <v>1</v>
      </c>
      <c r="O374" s="77"/>
      <c r="P374" s="631" t="s">
        <v>106</v>
      </c>
      <c r="Q374" s="652" t="s">
        <v>353</v>
      </c>
      <c r="R374" s="609" t="s">
        <v>356</v>
      </c>
    </row>
    <row r="375" spans="2:18" ht="80.099999999999994" customHeight="1">
      <c r="B375" s="752"/>
      <c r="C375" s="640"/>
      <c r="D375" s="691"/>
      <c r="E375" s="691"/>
      <c r="F375" s="28" t="s">
        <v>105</v>
      </c>
      <c r="G375" s="691"/>
      <c r="H375" s="691"/>
      <c r="I375" s="372"/>
      <c r="J375" s="229"/>
      <c r="K375" s="229"/>
      <c r="L375" s="229"/>
      <c r="M375" s="28"/>
      <c r="N375" s="30">
        <v>10000</v>
      </c>
      <c r="O375" s="77"/>
      <c r="P375" s="624"/>
      <c r="Q375" s="624"/>
      <c r="R375" s="611"/>
    </row>
    <row r="376" spans="2:18" ht="20.25" customHeight="1">
      <c r="B376" s="260"/>
      <c r="C376" s="340" t="s">
        <v>106</v>
      </c>
      <c r="D376" s="263"/>
      <c r="E376" s="263"/>
      <c r="F376" s="263"/>
      <c r="G376" s="346"/>
      <c r="H376" s="337"/>
      <c r="I376" s="337"/>
      <c r="J376" s="367"/>
      <c r="K376" s="337"/>
      <c r="L376" s="337"/>
      <c r="M376" s="182"/>
      <c r="N376" s="224">
        <v>10000</v>
      </c>
      <c r="O376" s="279"/>
      <c r="P376" s="369"/>
      <c r="Q376" s="288"/>
      <c r="R376" s="288"/>
    </row>
    <row r="377" spans="2:18" ht="15.75" customHeight="1">
      <c r="B377" s="752"/>
      <c r="C377" s="633" t="s">
        <v>358</v>
      </c>
      <c r="D377" s="690" t="s">
        <v>45</v>
      </c>
      <c r="E377" s="690" t="s">
        <v>45</v>
      </c>
      <c r="F377" s="28" t="s">
        <v>333</v>
      </c>
      <c r="G377" s="690">
        <v>2025</v>
      </c>
      <c r="H377" s="690" t="s">
        <v>31</v>
      </c>
      <c r="I377" s="372"/>
      <c r="J377" s="229"/>
      <c r="K377" s="229"/>
      <c r="L377" s="229"/>
      <c r="M377" s="28">
        <v>1</v>
      </c>
      <c r="N377" s="28"/>
      <c r="O377" s="130"/>
      <c r="P377" s="631" t="s">
        <v>106</v>
      </c>
      <c r="Q377" s="656" t="s">
        <v>353</v>
      </c>
      <c r="R377" s="609" t="s">
        <v>359</v>
      </c>
    </row>
    <row r="378" spans="2:18" ht="101.1" customHeight="1">
      <c r="B378" s="752"/>
      <c r="C378" s="708"/>
      <c r="D378" s="691"/>
      <c r="E378" s="691"/>
      <c r="F378" s="28" t="s">
        <v>105</v>
      </c>
      <c r="G378" s="691"/>
      <c r="H378" s="691"/>
      <c r="I378" s="372"/>
      <c r="J378" s="229"/>
      <c r="K378" s="229"/>
      <c r="L378" s="229"/>
      <c r="M378" s="30">
        <v>501.16800000000001</v>
      </c>
      <c r="N378" s="28"/>
      <c r="O378" s="130"/>
      <c r="P378" s="624"/>
      <c r="Q378" s="624"/>
      <c r="R378" s="611"/>
    </row>
    <row r="379" spans="2:18" ht="18.75" customHeight="1">
      <c r="B379" s="260"/>
      <c r="C379" s="340" t="s">
        <v>106</v>
      </c>
      <c r="D379" s="263"/>
      <c r="E379" s="263"/>
      <c r="F379" s="263"/>
      <c r="G379" s="337"/>
      <c r="H379" s="337"/>
      <c r="I379" s="337"/>
      <c r="J379" s="367"/>
      <c r="K379" s="337"/>
      <c r="L379" s="337"/>
      <c r="M379" s="134">
        <v>501.16800000000001</v>
      </c>
      <c r="N379" s="328"/>
      <c r="O379" s="279"/>
      <c r="P379" s="369"/>
      <c r="Q379" s="288"/>
      <c r="R379" s="288"/>
    </row>
    <row r="380" spans="2:18" ht="15.75" customHeight="1">
      <c r="B380" s="752"/>
      <c r="C380" s="633" t="s">
        <v>360</v>
      </c>
      <c r="D380" s="705" t="s">
        <v>330</v>
      </c>
      <c r="E380" s="705" t="s">
        <v>330</v>
      </c>
      <c r="F380" s="28" t="s">
        <v>333</v>
      </c>
      <c r="G380" s="690">
        <v>2025</v>
      </c>
      <c r="H380" s="690" t="s">
        <v>31</v>
      </c>
      <c r="I380" s="372"/>
      <c r="J380" s="229"/>
      <c r="K380" s="229"/>
      <c r="L380" s="229"/>
      <c r="M380" s="28">
        <v>1</v>
      </c>
      <c r="N380" s="28"/>
      <c r="O380" s="130"/>
      <c r="P380" s="623" t="s">
        <v>106</v>
      </c>
      <c r="Q380" s="656" t="s">
        <v>353</v>
      </c>
      <c r="R380" s="609" t="s">
        <v>359</v>
      </c>
    </row>
    <row r="381" spans="2:18" ht="96.95" customHeight="1">
      <c r="B381" s="752"/>
      <c r="C381" s="634"/>
      <c r="D381" s="705"/>
      <c r="E381" s="705"/>
      <c r="F381" s="28" t="s">
        <v>105</v>
      </c>
      <c r="G381" s="691"/>
      <c r="H381" s="691"/>
      <c r="I381" s="372"/>
      <c r="J381" s="229"/>
      <c r="K381" s="229"/>
      <c r="L381" s="229"/>
      <c r="M381" s="30">
        <v>487.71100000000001</v>
      </c>
      <c r="N381" s="28"/>
      <c r="O381" s="130"/>
      <c r="P381" s="624"/>
      <c r="Q381" s="624"/>
      <c r="R381" s="611"/>
    </row>
    <row r="382" spans="2:18" ht="15" customHeight="1">
      <c r="B382" s="341"/>
      <c r="C382" s="340" t="s">
        <v>106</v>
      </c>
      <c r="D382" s="263"/>
      <c r="E382" s="263"/>
      <c r="F382" s="263"/>
      <c r="G382" s="337"/>
      <c r="H382" s="337"/>
      <c r="I382" s="337"/>
      <c r="J382" s="367"/>
      <c r="K382" s="337"/>
      <c r="L382" s="337"/>
      <c r="M382" s="134">
        <v>487.71100000000001</v>
      </c>
      <c r="N382" s="328"/>
      <c r="O382" s="279"/>
      <c r="P382" s="369"/>
      <c r="Q382" s="288"/>
      <c r="R382" s="288"/>
    </row>
    <row r="383" spans="2:18" ht="29.25" customHeight="1">
      <c r="B383" s="338"/>
      <c r="C383" s="347" t="s">
        <v>361</v>
      </c>
      <c r="D383" s="348"/>
      <c r="E383" s="348"/>
      <c r="F383" s="156"/>
      <c r="G383" s="349"/>
      <c r="H383" s="349"/>
      <c r="I383" s="373"/>
      <c r="J383" s="373"/>
      <c r="K383" s="373"/>
      <c r="L383" s="373"/>
      <c r="M383" s="373"/>
      <c r="N383" s="373"/>
      <c r="O383" s="373"/>
      <c r="P383" s="253"/>
      <c r="Q383" s="378"/>
      <c r="R383" s="378"/>
    </row>
    <row r="384" spans="2:18" ht="18" customHeight="1">
      <c r="B384" s="744"/>
      <c r="C384" s="633" t="s">
        <v>362</v>
      </c>
      <c r="D384" s="690" t="s">
        <v>315</v>
      </c>
      <c r="E384" s="690" t="s">
        <v>315</v>
      </c>
      <c r="F384" s="28" t="s">
        <v>333</v>
      </c>
      <c r="G384" s="690">
        <v>2025</v>
      </c>
      <c r="H384" s="690" t="s">
        <v>31</v>
      </c>
      <c r="I384" s="229"/>
      <c r="J384" s="229"/>
      <c r="K384" s="229"/>
      <c r="L384" s="229">
        <v>2.2200000000000002</v>
      </c>
      <c r="M384" s="28"/>
      <c r="N384" s="28"/>
      <c r="O384" s="77"/>
      <c r="P384" s="623" t="s">
        <v>106</v>
      </c>
      <c r="Q384" s="653" t="s">
        <v>363</v>
      </c>
      <c r="R384" s="626" t="s">
        <v>364</v>
      </c>
    </row>
    <row r="385" spans="2:18" ht="72" customHeight="1">
      <c r="B385" s="742"/>
      <c r="C385" s="634"/>
      <c r="D385" s="691"/>
      <c r="E385" s="691"/>
      <c r="F385" s="28" t="s">
        <v>105</v>
      </c>
      <c r="G385" s="691"/>
      <c r="H385" s="691"/>
      <c r="I385" s="230"/>
      <c r="J385" s="230"/>
      <c r="K385" s="230"/>
      <c r="L385" s="230">
        <v>570.29999999999995</v>
      </c>
      <c r="M385" s="280"/>
      <c r="N385" s="160"/>
      <c r="O385" s="180"/>
      <c r="P385" s="624"/>
      <c r="Q385" s="661"/>
      <c r="R385" s="627"/>
    </row>
    <row r="386" spans="2:18" ht="18" customHeight="1">
      <c r="B386" s="162"/>
      <c r="C386" s="340" t="s">
        <v>106</v>
      </c>
      <c r="D386" s="263"/>
      <c r="E386" s="263"/>
      <c r="F386" s="263"/>
      <c r="G386" s="337"/>
      <c r="H386" s="337"/>
      <c r="I386" s="337"/>
      <c r="J386" s="367"/>
      <c r="K386" s="337"/>
      <c r="L386" s="337">
        <v>570.29999999999995</v>
      </c>
      <c r="M386" s="128"/>
      <c r="N386" s="263"/>
      <c r="O386" s="279"/>
      <c r="P386" s="369"/>
      <c r="Q386" s="288"/>
      <c r="R386" s="288"/>
    </row>
    <row r="387" spans="2:18" ht="16.5" customHeight="1">
      <c r="B387" s="650"/>
      <c r="C387" s="723" t="s">
        <v>365</v>
      </c>
      <c r="D387" s="690" t="s">
        <v>315</v>
      </c>
      <c r="E387" s="690" t="s">
        <v>315</v>
      </c>
      <c r="F387" s="28" t="s">
        <v>333</v>
      </c>
      <c r="G387" s="690">
        <v>2025</v>
      </c>
      <c r="H387" s="690" t="s">
        <v>31</v>
      </c>
      <c r="I387" s="229"/>
      <c r="J387" s="229"/>
      <c r="K387" s="229"/>
      <c r="L387" s="229"/>
      <c r="M387" s="28">
        <v>3.3</v>
      </c>
      <c r="N387" s="28"/>
      <c r="O387" s="130"/>
      <c r="P387" s="623" t="s">
        <v>106</v>
      </c>
      <c r="Q387" s="652" t="s">
        <v>363</v>
      </c>
      <c r="R387" s="609" t="s">
        <v>366</v>
      </c>
    </row>
    <row r="388" spans="2:18" ht="55.5" customHeight="1">
      <c r="B388" s="651"/>
      <c r="C388" s="724"/>
      <c r="D388" s="691"/>
      <c r="E388" s="691"/>
      <c r="F388" s="28" t="s">
        <v>105</v>
      </c>
      <c r="G388" s="691"/>
      <c r="H388" s="691"/>
      <c r="I388" s="229"/>
      <c r="J388" s="229"/>
      <c r="K388" s="229"/>
      <c r="L388" s="229"/>
      <c r="M388" s="30">
        <v>457.31299999999999</v>
      </c>
      <c r="N388" s="28"/>
      <c r="O388" s="130"/>
      <c r="P388" s="624"/>
      <c r="Q388" s="624"/>
      <c r="R388" s="611"/>
    </row>
    <row r="389" spans="2:18" ht="17.25" customHeight="1">
      <c r="B389" s="260"/>
      <c r="C389" s="163" t="s">
        <v>318</v>
      </c>
      <c r="D389" s="263"/>
      <c r="E389" s="263"/>
      <c r="F389" s="263"/>
      <c r="G389" s="337"/>
      <c r="H389" s="337"/>
      <c r="I389" s="337"/>
      <c r="J389" s="367"/>
      <c r="K389" s="337"/>
      <c r="L389" s="337"/>
      <c r="M389" s="134">
        <v>457.31299999999999</v>
      </c>
      <c r="N389" s="328"/>
      <c r="O389" s="279"/>
      <c r="P389" s="369"/>
      <c r="Q389" s="288"/>
      <c r="R389" s="288"/>
    </row>
    <row r="390" spans="2:18" ht="21" customHeight="1">
      <c r="B390" s="749"/>
      <c r="C390" s="716" t="s">
        <v>367</v>
      </c>
      <c r="D390" s="690" t="s">
        <v>315</v>
      </c>
      <c r="E390" s="690" t="s">
        <v>315</v>
      </c>
      <c r="F390" s="28" t="s">
        <v>333</v>
      </c>
      <c r="G390" s="690">
        <v>2025</v>
      </c>
      <c r="H390" s="690" t="s">
        <v>31</v>
      </c>
      <c r="I390" s="30">
        <v>7.9</v>
      </c>
      <c r="J390" s="30">
        <v>1.2</v>
      </c>
      <c r="K390" s="30">
        <v>1</v>
      </c>
      <c r="L390" s="72"/>
      <c r="M390" s="72"/>
      <c r="N390" s="72"/>
      <c r="O390" s="125"/>
      <c r="P390" s="677" t="s">
        <v>106</v>
      </c>
      <c r="Q390" s="660" t="s">
        <v>363</v>
      </c>
      <c r="R390" s="618" t="s">
        <v>368</v>
      </c>
    </row>
    <row r="391" spans="2:18" ht="47.25" customHeight="1">
      <c r="B391" s="749"/>
      <c r="C391" s="717"/>
      <c r="D391" s="691"/>
      <c r="E391" s="691"/>
      <c r="F391" s="28" t="s">
        <v>105</v>
      </c>
      <c r="G391" s="691"/>
      <c r="H391" s="691"/>
      <c r="I391" s="113">
        <v>734.7</v>
      </c>
      <c r="J391" s="30">
        <v>12.5</v>
      </c>
      <c r="K391" s="30">
        <v>38.5</v>
      </c>
      <c r="L391" s="30"/>
      <c r="M391" s="72"/>
      <c r="N391" s="72"/>
      <c r="O391" s="125"/>
      <c r="P391" s="651"/>
      <c r="Q391" s="658"/>
      <c r="R391" s="628"/>
    </row>
    <row r="392" spans="2:18" ht="18" customHeight="1">
      <c r="B392" s="162"/>
      <c r="C392" s="340" t="s">
        <v>106</v>
      </c>
      <c r="D392" s="38"/>
      <c r="E392" s="38"/>
      <c r="F392" s="38"/>
      <c r="G392" s="342"/>
      <c r="H392" s="342"/>
      <c r="I392" s="133">
        <v>734.7</v>
      </c>
      <c r="J392" s="363">
        <v>12.5</v>
      </c>
      <c r="K392" s="133">
        <v>38.5</v>
      </c>
      <c r="L392" s="133"/>
      <c r="M392" s="273"/>
      <c r="N392" s="256"/>
      <c r="O392" s="258"/>
      <c r="P392" s="393"/>
      <c r="Q392" s="281"/>
      <c r="R392" s="281"/>
    </row>
    <row r="393" spans="2:18" ht="20.100000000000001" customHeight="1">
      <c r="B393" s="650"/>
      <c r="C393" s="706" t="s">
        <v>369</v>
      </c>
      <c r="D393" s="690" t="s">
        <v>315</v>
      </c>
      <c r="E393" s="690" t="s">
        <v>315</v>
      </c>
      <c r="F393" s="28" t="s">
        <v>333</v>
      </c>
      <c r="G393" s="690">
        <v>2025</v>
      </c>
      <c r="H393" s="690" t="s">
        <v>31</v>
      </c>
      <c r="I393" s="372"/>
      <c r="J393" s="30">
        <v>5</v>
      </c>
      <c r="K393" s="30"/>
      <c r="L393" s="30">
        <v>1.31</v>
      </c>
      <c r="M393" s="28"/>
      <c r="N393" s="28"/>
      <c r="O393" s="130"/>
      <c r="P393" s="677" t="s">
        <v>106</v>
      </c>
      <c r="Q393" s="652" t="s">
        <v>363</v>
      </c>
      <c r="R393" s="609" t="s">
        <v>370</v>
      </c>
    </row>
    <row r="394" spans="2:18" ht="51" customHeight="1">
      <c r="B394" s="651"/>
      <c r="C394" s="720"/>
      <c r="D394" s="691"/>
      <c r="E394" s="691"/>
      <c r="F394" s="28" t="s">
        <v>105</v>
      </c>
      <c r="G394" s="691"/>
      <c r="H394" s="691"/>
      <c r="I394" s="372"/>
      <c r="J394" s="30">
        <v>879.3</v>
      </c>
      <c r="K394" s="30"/>
      <c r="L394" s="30">
        <v>173.73500000000001</v>
      </c>
      <c r="M394" s="28"/>
      <c r="N394" s="28"/>
      <c r="O394" s="130"/>
      <c r="P394" s="651"/>
      <c r="Q394" s="624"/>
      <c r="R394" s="611"/>
    </row>
    <row r="395" spans="2:18" ht="15" customHeight="1">
      <c r="B395" s="162"/>
      <c r="C395" s="340" t="s">
        <v>106</v>
      </c>
      <c r="D395" s="336"/>
      <c r="E395" s="336"/>
      <c r="F395" s="263"/>
      <c r="G395" s="379"/>
      <c r="H395" s="379"/>
      <c r="I395" s="392"/>
      <c r="J395" s="224">
        <v>879.2</v>
      </c>
      <c r="K395" s="224"/>
      <c r="L395" s="224">
        <v>173.7</v>
      </c>
      <c r="M395" s="273"/>
      <c r="N395" s="328"/>
      <c r="O395" s="329"/>
      <c r="P395" s="330"/>
      <c r="Q395" s="330"/>
      <c r="R395" s="330"/>
    </row>
    <row r="396" spans="2:18" ht="18.95" customHeight="1">
      <c r="B396" s="650"/>
      <c r="C396" s="710" t="s">
        <v>371</v>
      </c>
      <c r="D396" s="690" t="s">
        <v>315</v>
      </c>
      <c r="E396" s="690" t="s">
        <v>315</v>
      </c>
      <c r="F396" s="28" t="s">
        <v>333</v>
      </c>
      <c r="G396" s="690">
        <v>2025</v>
      </c>
      <c r="H396" s="690" t="s">
        <v>31</v>
      </c>
      <c r="I396" s="372"/>
      <c r="J396" s="229"/>
      <c r="K396" s="229"/>
      <c r="L396" s="229"/>
      <c r="M396" s="28">
        <v>4.4000000000000004</v>
      </c>
      <c r="N396" s="28"/>
      <c r="O396" s="130"/>
      <c r="P396" s="669" t="s">
        <v>372</v>
      </c>
      <c r="Q396" s="631" t="s">
        <v>373</v>
      </c>
      <c r="R396" s="609" t="s">
        <v>374</v>
      </c>
    </row>
    <row r="397" spans="2:18" ht="51" customHeight="1">
      <c r="B397" s="651"/>
      <c r="C397" s="710"/>
      <c r="D397" s="691"/>
      <c r="E397" s="691"/>
      <c r="F397" s="28" t="s">
        <v>105</v>
      </c>
      <c r="G397" s="691"/>
      <c r="H397" s="691"/>
      <c r="I397" s="372"/>
      <c r="J397" s="229"/>
      <c r="K397" s="229"/>
      <c r="L397" s="229"/>
      <c r="M397" s="30">
        <v>485.548</v>
      </c>
      <c r="N397" s="28"/>
      <c r="O397" s="130"/>
      <c r="P397" s="678"/>
      <c r="Q397" s="624"/>
      <c r="R397" s="611"/>
    </row>
    <row r="398" spans="2:18" ht="17.25" customHeight="1">
      <c r="B398" s="380"/>
      <c r="C398" s="163" t="s">
        <v>318</v>
      </c>
      <c r="D398" s="38"/>
      <c r="E398" s="38"/>
      <c r="F398" s="38"/>
      <c r="G398" s="381"/>
      <c r="H398" s="381"/>
      <c r="I398" s="381"/>
      <c r="J398" s="342"/>
      <c r="K398" s="342"/>
      <c r="L398" s="342"/>
      <c r="M398" s="134">
        <v>485.548</v>
      </c>
      <c r="N398" s="256"/>
      <c r="O398" s="311"/>
      <c r="P398" s="394"/>
      <c r="Q398" s="410"/>
      <c r="R398" s="410"/>
    </row>
    <row r="399" spans="2:18" ht="15.75" customHeight="1">
      <c r="B399" s="650"/>
      <c r="C399" s="710" t="s">
        <v>375</v>
      </c>
      <c r="D399" s="690" t="s">
        <v>315</v>
      </c>
      <c r="E399" s="690" t="s">
        <v>315</v>
      </c>
      <c r="F399" s="28" t="s">
        <v>333</v>
      </c>
      <c r="G399" s="690">
        <v>2025</v>
      </c>
      <c r="H399" s="690" t="s">
        <v>31</v>
      </c>
      <c r="I399" s="372"/>
      <c r="J399" s="229"/>
      <c r="K399" s="229"/>
      <c r="L399" s="229"/>
      <c r="M399" s="28"/>
      <c r="N399" s="28">
        <v>5.7</v>
      </c>
      <c r="O399" s="181">
        <v>14.3</v>
      </c>
      <c r="P399" s="676" t="s">
        <v>106</v>
      </c>
      <c r="Q399" s="652" t="s">
        <v>363</v>
      </c>
      <c r="R399" s="609" t="s">
        <v>376</v>
      </c>
    </row>
    <row r="400" spans="2:18" ht="50.1" customHeight="1">
      <c r="B400" s="651"/>
      <c r="C400" s="710"/>
      <c r="D400" s="691"/>
      <c r="E400" s="691"/>
      <c r="F400" s="28" t="s">
        <v>105</v>
      </c>
      <c r="G400" s="691"/>
      <c r="H400" s="691"/>
      <c r="I400" s="372"/>
      <c r="J400" s="229"/>
      <c r="K400" s="229"/>
      <c r="L400" s="229"/>
      <c r="M400" s="28"/>
      <c r="N400" s="30">
        <v>300</v>
      </c>
      <c r="O400" s="93">
        <v>742.9</v>
      </c>
      <c r="P400" s="658"/>
      <c r="Q400" s="624"/>
      <c r="R400" s="611"/>
    </row>
    <row r="401" spans="2:18" ht="21.75" customHeight="1">
      <c r="B401" s="380"/>
      <c r="C401" s="163" t="s">
        <v>47</v>
      </c>
      <c r="D401" s="38"/>
      <c r="E401" s="38"/>
      <c r="F401" s="38"/>
      <c r="G401" s="381"/>
      <c r="H401" s="381"/>
      <c r="I401" s="381"/>
      <c r="J401" s="342"/>
      <c r="K401" s="342"/>
      <c r="L401" s="342"/>
      <c r="M401" s="182"/>
      <c r="N401" s="133">
        <v>300</v>
      </c>
      <c r="O401" s="270">
        <v>742.9</v>
      </c>
      <c r="P401" s="396"/>
      <c r="Q401" s="410"/>
      <c r="R401" s="410"/>
    </row>
    <row r="402" spans="2:18" ht="21.95" customHeight="1">
      <c r="B402" s="744"/>
      <c r="C402" s="710" t="s">
        <v>377</v>
      </c>
      <c r="D402" s="690" t="s">
        <v>315</v>
      </c>
      <c r="E402" s="690" t="s">
        <v>315</v>
      </c>
      <c r="F402" s="28" t="s">
        <v>333</v>
      </c>
      <c r="G402" s="690">
        <v>2025</v>
      </c>
      <c r="H402" s="690" t="s">
        <v>31</v>
      </c>
      <c r="I402" s="372"/>
      <c r="J402" s="229"/>
      <c r="K402" s="229"/>
      <c r="L402" s="229"/>
      <c r="M402" s="28"/>
      <c r="N402" s="28"/>
      <c r="O402" s="181">
        <v>2</v>
      </c>
      <c r="P402" s="676" t="s">
        <v>106</v>
      </c>
      <c r="Q402" s="652" t="s">
        <v>363</v>
      </c>
      <c r="R402" s="609" t="s">
        <v>376</v>
      </c>
    </row>
    <row r="403" spans="2:18" ht="42.95" customHeight="1">
      <c r="B403" s="742"/>
      <c r="C403" s="710"/>
      <c r="D403" s="691"/>
      <c r="E403" s="691"/>
      <c r="F403" s="28" t="s">
        <v>105</v>
      </c>
      <c r="G403" s="691"/>
      <c r="H403" s="691"/>
      <c r="I403" s="372"/>
      <c r="J403" s="229"/>
      <c r="K403" s="229"/>
      <c r="L403" s="229"/>
      <c r="M403" s="28"/>
      <c r="N403" s="28"/>
      <c r="O403" s="93">
        <v>60</v>
      </c>
      <c r="P403" s="658"/>
      <c r="Q403" s="624"/>
      <c r="R403" s="611"/>
    </row>
    <row r="404" spans="2:18" ht="19.5" customHeight="1">
      <c r="B404" s="380"/>
      <c r="C404" s="163" t="s">
        <v>47</v>
      </c>
      <c r="D404" s="38"/>
      <c r="E404" s="38"/>
      <c r="F404" s="38"/>
      <c r="G404" s="381"/>
      <c r="H404" s="381"/>
      <c r="I404" s="381"/>
      <c r="J404" s="342"/>
      <c r="K404" s="342"/>
      <c r="L404" s="342"/>
      <c r="M404" s="182"/>
      <c r="N404" s="38"/>
      <c r="O404" s="270">
        <v>60</v>
      </c>
      <c r="P404" s="396"/>
      <c r="Q404" s="410"/>
      <c r="R404" s="410"/>
    </row>
    <row r="405" spans="2:18" ht="18.75" customHeight="1">
      <c r="B405" s="744"/>
      <c r="C405" s="710" t="s">
        <v>378</v>
      </c>
      <c r="D405" s="690" t="s">
        <v>315</v>
      </c>
      <c r="E405" s="690" t="s">
        <v>315</v>
      </c>
      <c r="F405" s="28" t="s">
        <v>333</v>
      </c>
      <c r="G405" s="690">
        <v>2025</v>
      </c>
      <c r="H405" s="690" t="s">
        <v>31</v>
      </c>
      <c r="I405" s="372"/>
      <c r="J405" s="229"/>
      <c r="K405" s="229"/>
      <c r="L405" s="229"/>
      <c r="M405" s="28"/>
      <c r="N405" s="28"/>
      <c r="O405" s="181">
        <v>0.9</v>
      </c>
      <c r="P405" s="676" t="s">
        <v>106</v>
      </c>
      <c r="Q405" s="652" t="s">
        <v>363</v>
      </c>
      <c r="R405" s="609" t="s">
        <v>376</v>
      </c>
    </row>
    <row r="406" spans="2:18" ht="51.95" customHeight="1">
      <c r="B406" s="742"/>
      <c r="C406" s="710"/>
      <c r="D406" s="691"/>
      <c r="E406" s="691"/>
      <c r="F406" s="28" t="s">
        <v>105</v>
      </c>
      <c r="G406" s="691"/>
      <c r="H406" s="691"/>
      <c r="I406" s="372"/>
      <c r="J406" s="229"/>
      <c r="K406" s="229"/>
      <c r="L406" s="229"/>
      <c r="M406" s="28"/>
      <c r="N406" s="28"/>
      <c r="O406" s="93">
        <v>100</v>
      </c>
      <c r="P406" s="658"/>
      <c r="Q406" s="624"/>
      <c r="R406" s="611"/>
    </row>
    <row r="407" spans="2:18" ht="24.75" customHeight="1">
      <c r="B407" s="380"/>
      <c r="C407" s="163" t="s">
        <v>47</v>
      </c>
      <c r="D407" s="38"/>
      <c r="E407" s="38"/>
      <c r="F407" s="38"/>
      <c r="G407" s="381"/>
      <c r="H407" s="381"/>
      <c r="I407" s="381"/>
      <c r="J407" s="342"/>
      <c r="K407" s="342"/>
      <c r="L407" s="342"/>
      <c r="M407" s="182"/>
      <c r="N407" s="38"/>
      <c r="O407" s="270">
        <v>100</v>
      </c>
      <c r="P407" s="396"/>
      <c r="Q407" s="410"/>
      <c r="R407" s="410"/>
    </row>
    <row r="408" spans="2:18" ht="17.100000000000001" customHeight="1">
      <c r="B408" s="650"/>
      <c r="C408" s="710" t="s">
        <v>379</v>
      </c>
      <c r="D408" s="690" t="s">
        <v>315</v>
      </c>
      <c r="E408" s="690" t="s">
        <v>315</v>
      </c>
      <c r="F408" s="28" t="s">
        <v>333</v>
      </c>
      <c r="G408" s="690">
        <v>2025</v>
      </c>
      <c r="H408" s="690" t="s">
        <v>31</v>
      </c>
      <c r="I408" s="372"/>
      <c r="J408" s="229"/>
      <c r="K408" s="229"/>
      <c r="L408" s="235"/>
      <c r="M408" s="28"/>
      <c r="N408" s="30">
        <v>2.7759999999999998</v>
      </c>
      <c r="O408" s="130"/>
      <c r="P408" s="676" t="s">
        <v>106</v>
      </c>
      <c r="Q408" s="652" t="s">
        <v>363</v>
      </c>
      <c r="R408" s="609" t="s">
        <v>376</v>
      </c>
    </row>
    <row r="409" spans="2:18" ht="35.1" customHeight="1">
      <c r="B409" s="651"/>
      <c r="C409" s="710"/>
      <c r="D409" s="691"/>
      <c r="E409" s="691"/>
      <c r="F409" s="28" t="s">
        <v>105</v>
      </c>
      <c r="G409" s="691"/>
      <c r="H409" s="691"/>
      <c r="I409" s="372"/>
      <c r="J409" s="229"/>
      <c r="K409" s="229"/>
      <c r="L409" s="235"/>
      <c r="M409" s="28"/>
      <c r="N409" s="30">
        <v>547.20000000000005</v>
      </c>
      <c r="O409" s="130"/>
      <c r="P409" s="658"/>
      <c r="Q409" s="624"/>
      <c r="R409" s="611"/>
    </row>
    <row r="410" spans="2:18" ht="17.25" customHeight="1">
      <c r="B410" s="162"/>
      <c r="C410" s="163" t="s">
        <v>47</v>
      </c>
      <c r="D410" s="38"/>
      <c r="E410" s="38"/>
      <c r="F410" s="38"/>
      <c r="G410" s="381"/>
      <c r="H410" s="381"/>
      <c r="I410" s="381"/>
      <c r="J410" s="342"/>
      <c r="K410" s="342"/>
      <c r="L410" s="342"/>
      <c r="M410" s="182"/>
      <c r="N410" s="133">
        <v>547.20000000000005</v>
      </c>
      <c r="O410" s="311"/>
      <c r="P410" s="239"/>
      <c r="Q410" s="239"/>
      <c r="R410" s="239"/>
    </row>
    <row r="411" spans="2:18" ht="18.95" customHeight="1">
      <c r="B411" s="650"/>
      <c r="C411" s="633" t="s">
        <v>380</v>
      </c>
      <c r="D411" s="690" t="s">
        <v>315</v>
      </c>
      <c r="E411" s="690" t="s">
        <v>315</v>
      </c>
      <c r="F411" s="28" t="s">
        <v>333</v>
      </c>
      <c r="G411" s="690">
        <v>2025</v>
      </c>
      <c r="H411" s="690" t="s">
        <v>31</v>
      </c>
      <c r="I411" s="372"/>
      <c r="J411" s="229"/>
      <c r="K411" s="229"/>
      <c r="L411" s="229"/>
      <c r="M411" s="28"/>
      <c r="N411" s="28">
        <v>4</v>
      </c>
      <c r="O411" s="77"/>
      <c r="P411" s="676" t="s">
        <v>106</v>
      </c>
      <c r="Q411" s="652" t="s">
        <v>363</v>
      </c>
      <c r="R411" s="609" t="s">
        <v>376</v>
      </c>
    </row>
    <row r="412" spans="2:18" ht="51" customHeight="1">
      <c r="B412" s="651"/>
      <c r="C412" s="634"/>
      <c r="D412" s="691"/>
      <c r="E412" s="691"/>
      <c r="F412" s="28" t="s">
        <v>105</v>
      </c>
      <c r="G412" s="691"/>
      <c r="H412" s="691"/>
      <c r="I412" s="372"/>
      <c r="J412" s="229"/>
      <c r="K412" s="229"/>
      <c r="L412" s="229"/>
      <c r="M412" s="28"/>
      <c r="N412" s="30">
        <v>810</v>
      </c>
      <c r="O412" s="130"/>
      <c r="P412" s="658"/>
      <c r="Q412" s="624"/>
      <c r="R412" s="611"/>
    </row>
    <row r="413" spans="2:18" ht="25.5" customHeight="1">
      <c r="B413" s="162"/>
      <c r="C413" s="163" t="s">
        <v>47</v>
      </c>
      <c r="D413" s="344"/>
      <c r="E413" s="344"/>
      <c r="F413" s="38"/>
      <c r="G413" s="382"/>
      <c r="H413" s="382"/>
      <c r="I413" s="381"/>
      <c r="J413" s="342"/>
      <c r="K413" s="342"/>
      <c r="L413" s="342"/>
      <c r="M413" s="182"/>
      <c r="N413" s="133">
        <v>810</v>
      </c>
      <c r="O413" s="311"/>
      <c r="P413" s="185"/>
      <c r="Q413" s="203"/>
      <c r="R413" s="203"/>
    </row>
    <row r="414" spans="2:18" ht="15.75" customHeight="1">
      <c r="B414" s="650"/>
      <c r="C414" s="633" t="s">
        <v>381</v>
      </c>
      <c r="D414" s="690" t="s">
        <v>315</v>
      </c>
      <c r="E414" s="690" t="s">
        <v>315</v>
      </c>
      <c r="F414" s="28" t="s">
        <v>333</v>
      </c>
      <c r="G414" s="690">
        <v>2025</v>
      </c>
      <c r="H414" s="690" t="s">
        <v>31</v>
      </c>
      <c r="I414" s="372"/>
      <c r="J414" s="229"/>
      <c r="K414" s="235"/>
      <c r="L414" s="235"/>
      <c r="M414" s="28"/>
      <c r="N414" s="30">
        <v>7</v>
      </c>
      <c r="O414" s="130"/>
      <c r="P414" s="676" t="s">
        <v>106</v>
      </c>
      <c r="Q414" s="652" t="s">
        <v>363</v>
      </c>
      <c r="R414" s="609" t="s">
        <v>376</v>
      </c>
    </row>
    <row r="415" spans="2:18" ht="66" customHeight="1">
      <c r="B415" s="651"/>
      <c r="C415" s="634"/>
      <c r="D415" s="691"/>
      <c r="E415" s="691"/>
      <c r="F415" s="28" t="s">
        <v>105</v>
      </c>
      <c r="G415" s="691"/>
      <c r="H415" s="691"/>
      <c r="I415" s="372"/>
      <c r="J415" s="229"/>
      <c r="K415" s="235"/>
      <c r="L415" s="235"/>
      <c r="M415" s="28"/>
      <c r="N415" s="30">
        <v>260</v>
      </c>
      <c r="O415" s="130"/>
      <c r="P415" s="658"/>
      <c r="Q415" s="624"/>
      <c r="R415" s="611"/>
    </row>
    <row r="416" spans="2:18" ht="21.75" customHeight="1">
      <c r="B416" s="215"/>
      <c r="C416" s="163" t="s">
        <v>47</v>
      </c>
      <c r="D416" s="38"/>
      <c r="E416" s="38"/>
      <c r="F416" s="38"/>
      <c r="G416" s="381"/>
      <c r="H416" s="381"/>
      <c r="I416" s="381"/>
      <c r="J416" s="342"/>
      <c r="K416" s="342"/>
      <c r="L416" s="342"/>
      <c r="M416" s="182"/>
      <c r="N416" s="133">
        <v>260</v>
      </c>
      <c r="O416" s="311"/>
      <c r="P416" s="239"/>
      <c r="Q416" s="239"/>
      <c r="R416" s="239"/>
    </row>
    <row r="417" spans="2:19" ht="15.75" customHeight="1">
      <c r="B417" s="655"/>
      <c r="C417" s="633" t="s">
        <v>382</v>
      </c>
      <c r="D417" s="690" t="s">
        <v>315</v>
      </c>
      <c r="E417" s="690" t="s">
        <v>315</v>
      </c>
      <c r="F417" s="28" t="s">
        <v>333</v>
      </c>
      <c r="G417" s="690">
        <v>2025</v>
      </c>
      <c r="H417" s="690" t="s">
        <v>31</v>
      </c>
      <c r="I417" s="372"/>
      <c r="J417" s="229"/>
      <c r="K417" s="229"/>
      <c r="L417" s="229"/>
      <c r="M417" s="28">
        <v>8.6999999999999993</v>
      </c>
      <c r="N417" s="28"/>
      <c r="O417" s="130"/>
      <c r="P417" s="677" t="s">
        <v>316</v>
      </c>
      <c r="Q417" s="656" t="s">
        <v>373</v>
      </c>
      <c r="R417" s="609" t="s">
        <v>383</v>
      </c>
    </row>
    <row r="418" spans="2:19" ht="36.950000000000003" customHeight="1">
      <c r="B418" s="651"/>
      <c r="C418" s="634"/>
      <c r="D418" s="691"/>
      <c r="E418" s="691"/>
      <c r="F418" s="28" t="s">
        <v>105</v>
      </c>
      <c r="G418" s="691"/>
      <c r="H418" s="691"/>
      <c r="I418" s="372"/>
      <c r="J418" s="229"/>
      <c r="K418" s="229"/>
      <c r="L418" s="229"/>
      <c r="M418" s="30">
        <v>424.89100000000002</v>
      </c>
      <c r="N418" s="28"/>
      <c r="O418" s="130"/>
      <c r="P418" s="651"/>
      <c r="Q418" s="624"/>
      <c r="R418" s="611"/>
    </row>
    <row r="419" spans="2:19" ht="21" customHeight="1">
      <c r="B419" s="215"/>
      <c r="C419" s="163" t="s">
        <v>384</v>
      </c>
      <c r="D419" s="38"/>
      <c r="E419" s="38"/>
      <c r="F419" s="38"/>
      <c r="G419" s="381"/>
      <c r="H419" s="381"/>
      <c r="I419" s="381"/>
      <c r="J419" s="342"/>
      <c r="K419" s="342"/>
      <c r="L419" s="342"/>
      <c r="M419" s="134">
        <v>424.89100000000002</v>
      </c>
      <c r="N419" s="256"/>
      <c r="O419" s="311"/>
      <c r="P419" s="239"/>
      <c r="Q419" s="239"/>
      <c r="R419" s="239"/>
    </row>
    <row r="420" spans="2:19" ht="15.75" customHeight="1">
      <c r="B420" s="650"/>
      <c r="C420" s="633" t="s">
        <v>385</v>
      </c>
      <c r="D420" s="690" t="s">
        <v>315</v>
      </c>
      <c r="E420" s="690" t="s">
        <v>315</v>
      </c>
      <c r="F420" s="28" t="s">
        <v>333</v>
      </c>
      <c r="G420" s="690">
        <v>2025</v>
      </c>
      <c r="H420" s="690" t="s">
        <v>31</v>
      </c>
      <c r="I420" s="372"/>
      <c r="J420" s="229"/>
      <c r="K420" s="229"/>
      <c r="L420" s="229"/>
      <c r="M420" s="28"/>
      <c r="N420" s="28"/>
      <c r="O420" s="181">
        <v>3.7</v>
      </c>
      <c r="P420" s="676" t="s">
        <v>106</v>
      </c>
      <c r="Q420" s="652" t="s">
        <v>363</v>
      </c>
      <c r="R420" s="609" t="s">
        <v>386</v>
      </c>
    </row>
    <row r="421" spans="2:19" ht="36" customHeight="1">
      <c r="B421" s="651"/>
      <c r="C421" s="634"/>
      <c r="D421" s="691"/>
      <c r="E421" s="691"/>
      <c r="F421" s="28" t="s">
        <v>105</v>
      </c>
      <c r="G421" s="691"/>
      <c r="H421" s="691"/>
      <c r="I421" s="372"/>
      <c r="J421" s="229"/>
      <c r="K421" s="229"/>
      <c r="L421" s="229"/>
      <c r="M421" s="28"/>
      <c r="N421" s="28"/>
      <c r="O421" s="93">
        <v>200</v>
      </c>
      <c r="P421" s="658"/>
      <c r="Q421" s="624"/>
      <c r="R421" s="611"/>
    </row>
    <row r="422" spans="2:19" ht="17.25" customHeight="1">
      <c r="B422" s="260"/>
      <c r="C422" s="163" t="s">
        <v>47</v>
      </c>
      <c r="D422" s="256"/>
      <c r="E422" s="256"/>
      <c r="F422" s="256"/>
      <c r="G422" s="383"/>
      <c r="H422" s="383"/>
      <c r="I422" s="397"/>
      <c r="J422" s="398"/>
      <c r="K422" s="398"/>
      <c r="L422" s="398"/>
      <c r="M422" s="273"/>
      <c r="N422" s="256"/>
      <c r="O422" s="133">
        <v>200</v>
      </c>
      <c r="P422" s="396"/>
      <c r="Q422" s="281"/>
      <c r="R422" s="281"/>
    </row>
    <row r="423" spans="2:19" ht="15.75" customHeight="1">
      <c r="B423" s="650"/>
      <c r="C423" s="633" t="s">
        <v>387</v>
      </c>
      <c r="D423" s="690" t="s">
        <v>315</v>
      </c>
      <c r="E423" s="690" t="s">
        <v>315</v>
      </c>
      <c r="F423" s="28" t="s">
        <v>333</v>
      </c>
      <c r="G423" s="690">
        <v>2025</v>
      </c>
      <c r="H423" s="690" t="s">
        <v>31</v>
      </c>
      <c r="I423" s="372"/>
      <c r="J423" s="229"/>
      <c r="K423" s="229"/>
      <c r="L423" s="229"/>
      <c r="M423" s="28"/>
      <c r="N423" s="28"/>
      <c r="O423" s="181">
        <v>3.7</v>
      </c>
      <c r="P423" s="676" t="s">
        <v>106</v>
      </c>
      <c r="Q423" s="652" t="s">
        <v>363</v>
      </c>
      <c r="R423" s="609" t="s">
        <v>383</v>
      </c>
    </row>
    <row r="424" spans="2:19" ht="37.5" customHeight="1">
      <c r="B424" s="651"/>
      <c r="C424" s="634"/>
      <c r="D424" s="691"/>
      <c r="E424" s="691"/>
      <c r="F424" s="28" t="s">
        <v>105</v>
      </c>
      <c r="G424" s="691"/>
      <c r="H424" s="691"/>
      <c r="I424" s="372"/>
      <c r="J424" s="229"/>
      <c r="K424" s="229"/>
      <c r="L424" s="229"/>
      <c r="M424" s="28"/>
      <c r="N424" s="28"/>
      <c r="O424" s="93">
        <v>200</v>
      </c>
      <c r="P424" s="658"/>
      <c r="Q424" s="624"/>
      <c r="R424" s="611"/>
    </row>
    <row r="425" spans="2:19" ht="21" customHeight="1">
      <c r="B425" s="260"/>
      <c r="C425" s="163" t="s">
        <v>47</v>
      </c>
      <c r="D425" s="256"/>
      <c r="E425" s="256"/>
      <c r="F425" s="256"/>
      <c r="G425" s="384"/>
      <c r="H425" s="383"/>
      <c r="I425" s="397"/>
      <c r="J425" s="398"/>
      <c r="K425" s="398"/>
      <c r="L425" s="398"/>
      <c r="M425" s="273"/>
      <c r="N425" s="256"/>
      <c r="O425" s="133">
        <v>200</v>
      </c>
      <c r="P425" s="396"/>
      <c r="Q425" s="281"/>
      <c r="R425" s="281"/>
      <c r="S425" s="616"/>
    </row>
    <row r="426" spans="2:19" ht="15.75" customHeight="1">
      <c r="B426" s="655"/>
      <c r="C426" s="633" t="s">
        <v>388</v>
      </c>
      <c r="D426" s="690" t="s">
        <v>315</v>
      </c>
      <c r="E426" s="690" t="s">
        <v>315</v>
      </c>
      <c r="F426" s="28" t="s">
        <v>333</v>
      </c>
      <c r="G426" s="690">
        <v>2025</v>
      </c>
      <c r="H426" s="690" t="s">
        <v>31</v>
      </c>
      <c r="I426" s="399"/>
      <c r="J426" s="230"/>
      <c r="K426" s="230"/>
      <c r="L426" s="230"/>
      <c r="M426" s="160"/>
      <c r="N426" s="160">
        <v>8.5</v>
      </c>
      <c r="O426" s="180"/>
      <c r="P426" s="676" t="s">
        <v>106</v>
      </c>
      <c r="Q426" s="656" t="s">
        <v>363</v>
      </c>
      <c r="R426" s="609" t="s">
        <v>383</v>
      </c>
      <c r="S426" s="617"/>
    </row>
    <row r="427" spans="2:19" ht="45" customHeight="1">
      <c r="B427" s="651"/>
      <c r="C427" s="708"/>
      <c r="D427" s="691"/>
      <c r="E427" s="691"/>
      <c r="F427" s="28" t="s">
        <v>105</v>
      </c>
      <c r="G427" s="691"/>
      <c r="H427" s="691"/>
      <c r="I427" s="372"/>
      <c r="J427" s="229"/>
      <c r="K427" s="229"/>
      <c r="L427" s="229"/>
      <c r="M427" s="28"/>
      <c r="N427" s="30">
        <v>500</v>
      </c>
      <c r="O427" s="130"/>
      <c r="P427" s="658"/>
      <c r="Q427" s="624"/>
      <c r="R427" s="611"/>
    </row>
    <row r="428" spans="2:19" ht="18" customHeight="1">
      <c r="B428" s="162"/>
      <c r="C428" s="163" t="s">
        <v>47</v>
      </c>
      <c r="D428" s="255"/>
      <c r="E428" s="255"/>
      <c r="F428" s="256"/>
      <c r="G428" s="385"/>
      <c r="H428" s="385"/>
      <c r="I428" s="397"/>
      <c r="J428" s="398"/>
      <c r="K428" s="398"/>
      <c r="L428" s="398"/>
      <c r="M428" s="273"/>
      <c r="N428" s="133">
        <v>500</v>
      </c>
      <c r="O428" s="311"/>
      <c r="P428" s="239"/>
      <c r="Q428" s="239"/>
      <c r="R428" s="239"/>
    </row>
    <row r="429" spans="2:19" ht="15.75" customHeight="1">
      <c r="B429" s="650"/>
      <c r="C429" s="633" t="s">
        <v>389</v>
      </c>
      <c r="D429" s="690" t="s">
        <v>315</v>
      </c>
      <c r="E429" s="690" t="s">
        <v>315</v>
      </c>
      <c r="F429" s="28" t="s">
        <v>333</v>
      </c>
      <c r="G429" s="690">
        <v>2025</v>
      </c>
      <c r="H429" s="690" t="s">
        <v>31</v>
      </c>
      <c r="I429" s="372"/>
      <c r="J429" s="229"/>
      <c r="K429" s="229"/>
      <c r="L429" s="229"/>
      <c r="M429" s="28"/>
      <c r="N429" s="28"/>
      <c r="O429" s="181">
        <v>6</v>
      </c>
      <c r="P429" s="676" t="s">
        <v>106</v>
      </c>
      <c r="Q429" s="656" t="s">
        <v>363</v>
      </c>
      <c r="R429" s="609" t="s">
        <v>383</v>
      </c>
    </row>
    <row r="430" spans="2:19" ht="47.1" customHeight="1">
      <c r="B430" s="651"/>
      <c r="C430" s="708"/>
      <c r="D430" s="691"/>
      <c r="E430" s="691"/>
      <c r="F430" s="28" t="s">
        <v>105</v>
      </c>
      <c r="G430" s="691"/>
      <c r="H430" s="691"/>
      <c r="I430" s="372"/>
      <c r="J430" s="229"/>
      <c r="K430" s="229"/>
      <c r="L430" s="229"/>
      <c r="M430" s="28"/>
      <c r="N430" s="28"/>
      <c r="O430" s="93">
        <v>400</v>
      </c>
      <c r="P430" s="658"/>
      <c r="Q430" s="624"/>
      <c r="R430" s="611"/>
    </row>
    <row r="431" spans="2:19" ht="18.75" customHeight="1">
      <c r="B431" s="162"/>
      <c r="C431" s="163" t="s">
        <v>47</v>
      </c>
      <c r="D431" s="255"/>
      <c r="E431" s="255"/>
      <c r="F431" s="256"/>
      <c r="G431" s="386"/>
      <c r="H431" s="385"/>
      <c r="I431" s="397"/>
      <c r="J431" s="398"/>
      <c r="K431" s="398"/>
      <c r="L431" s="398"/>
      <c r="M431" s="273"/>
      <c r="N431" s="256"/>
      <c r="O431" s="270">
        <v>400</v>
      </c>
      <c r="P431" s="239"/>
      <c r="Q431" s="239"/>
      <c r="R431" s="239"/>
    </row>
    <row r="432" spans="2:19" ht="15.75" customHeight="1">
      <c r="B432" s="650"/>
      <c r="C432" s="633" t="s">
        <v>390</v>
      </c>
      <c r="D432" s="690" t="s">
        <v>315</v>
      </c>
      <c r="E432" s="690" t="s">
        <v>315</v>
      </c>
      <c r="F432" s="28" t="s">
        <v>333</v>
      </c>
      <c r="G432" s="690">
        <v>2025</v>
      </c>
      <c r="H432" s="690" t="s">
        <v>31</v>
      </c>
      <c r="I432" s="372"/>
      <c r="J432" s="229"/>
      <c r="K432" s="229"/>
      <c r="L432" s="229"/>
      <c r="M432" s="28"/>
      <c r="N432" s="28"/>
      <c r="O432" s="181">
        <v>2.5</v>
      </c>
      <c r="P432" s="676" t="s">
        <v>106</v>
      </c>
      <c r="Q432" s="656" t="s">
        <v>363</v>
      </c>
      <c r="R432" s="609" t="s">
        <v>391</v>
      </c>
    </row>
    <row r="433" spans="2:18" ht="64.5" customHeight="1">
      <c r="B433" s="651"/>
      <c r="C433" s="708"/>
      <c r="D433" s="691"/>
      <c r="E433" s="691"/>
      <c r="F433" s="28" t="s">
        <v>105</v>
      </c>
      <c r="G433" s="691"/>
      <c r="H433" s="691"/>
      <c r="I433" s="372"/>
      <c r="J433" s="229"/>
      <c r="K433" s="229"/>
      <c r="L433" s="229"/>
      <c r="M433" s="28"/>
      <c r="N433" s="28"/>
      <c r="O433" s="93">
        <v>130</v>
      </c>
      <c r="P433" s="658"/>
      <c r="Q433" s="624"/>
      <c r="R433" s="611"/>
    </row>
    <row r="434" spans="2:18" ht="15" customHeight="1">
      <c r="B434" s="162"/>
      <c r="C434" s="163" t="s">
        <v>47</v>
      </c>
      <c r="D434" s="255"/>
      <c r="E434" s="255"/>
      <c r="F434" s="256"/>
      <c r="G434" s="386"/>
      <c r="H434" s="385"/>
      <c r="I434" s="397"/>
      <c r="J434" s="398"/>
      <c r="K434" s="398"/>
      <c r="L434" s="398"/>
      <c r="M434" s="273"/>
      <c r="N434" s="256"/>
      <c r="O434" s="400">
        <v>130</v>
      </c>
      <c r="P434" s="239"/>
      <c r="Q434" s="239"/>
      <c r="R434" s="239"/>
    </row>
    <row r="435" spans="2:18" ht="33.75" customHeight="1">
      <c r="B435" s="387"/>
      <c r="C435" s="172" t="s">
        <v>392</v>
      </c>
      <c r="D435" s="20"/>
      <c r="E435" s="20"/>
      <c r="F435" s="20"/>
      <c r="G435" s="388"/>
      <c r="H435" s="388"/>
      <c r="I435" s="401"/>
      <c r="J435" s="401"/>
      <c r="K435" s="401"/>
      <c r="L435" s="401"/>
      <c r="M435" s="401"/>
      <c r="N435" s="401"/>
      <c r="O435" s="401"/>
      <c r="P435" s="387"/>
      <c r="Q435" s="387"/>
      <c r="R435" s="387"/>
    </row>
    <row r="436" spans="2:18" ht="15.75" customHeight="1">
      <c r="B436" s="651"/>
      <c r="C436" s="706" t="s">
        <v>393</v>
      </c>
      <c r="D436" s="690" t="s">
        <v>315</v>
      </c>
      <c r="E436" s="690" t="s">
        <v>315</v>
      </c>
      <c r="F436" s="28" t="s">
        <v>333</v>
      </c>
      <c r="G436" s="690">
        <v>2025</v>
      </c>
      <c r="H436" s="690" t="s">
        <v>31</v>
      </c>
      <c r="I436" s="230"/>
      <c r="J436" s="230"/>
      <c r="K436" s="230">
        <v>5.17</v>
      </c>
      <c r="L436" s="365"/>
      <c r="M436" s="160"/>
      <c r="N436" s="230"/>
      <c r="O436" s="180"/>
      <c r="P436" s="676" t="s">
        <v>106</v>
      </c>
      <c r="Q436" s="251"/>
      <c r="R436" s="609" t="s">
        <v>394</v>
      </c>
    </row>
    <row r="437" spans="2:18" ht="177.95" customHeight="1">
      <c r="B437" s="752"/>
      <c r="C437" s="720"/>
      <c r="D437" s="691"/>
      <c r="E437" s="691"/>
      <c r="F437" s="28" t="s">
        <v>105</v>
      </c>
      <c r="G437" s="691"/>
      <c r="H437" s="691"/>
      <c r="I437" s="229"/>
      <c r="J437" s="30">
        <v>150</v>
      </c>
      <c r="K437" s="30">
        <v>82.8</v>
      </c>
      <c r="L437" s="241"/>
      <c r="M437" s="30"/>
      <c r="N437" s="30"/>
      <c r="O437" s="130"/>
      <c r="P437" s="658"/>
      <c r="Q437" s="250" t="s">
        <v>363</v>
      </c>
      <c r="R437" s="611"/>
    </row>
    <row r="438" spans="2:18" ht="18.75" customHeight="1">
      <c r="B438" s="389"/>
      <c r="C438" s="163" t="s">
        <v>47</v>
      </c>
      <c r="D438" s="336"/>
      <c r="E438" s="336"/>
      <c r="F438" s="263"/>
      <c r="G438" s="390"/>
      <c r="H438" s="390"/>
      <c r="I438" s="392"/>
      <c r="J438" s="224">
        <v>150</v>
      </c>
      <c r="K438" s="224">
        <f>K437</f>
        <v>82.8</v>
      </c>
      <c r="L438" s="224"/>
      <c r="M438" s="134"/>
      <c r="N438" s="224"/>
      <c r="O438" s="402"/>
      <c r="P438" s="403"/>
      <c r="Q438" s="403"/>
      <c r="R438" s="403"/>
    </row>
    <row r="439" spans="2:18" ht="16.5" customHeight="1">
      <c r="B439" s="650"/>
      <c r="C439" s="633" t="s">
        <v>395</v>
      </c>
      <c r="D439" s="690" t="s">
        <v>315</v>
      </c>
      <c r="E439" s="690" t="s">
        <v>315</v>
      </c>
      <c r="F439" s="28" t="s">
        <v>333</v>
      </c>
      <c r="G439" s="690">
        <v>2025</v>
      </c>
      <c r="H439" s="690" t="s">
        <v>31</v>
      </c>
      <c r="I439" s="372"/>
      <c r="J439" s="229"/>
      <c r="K439" s="229"/>
      <c r="L439" s="229"/>
      <c r="M439" s="28"/>
      <c r="N439" s="30">
        <v>2.5</v>
      </c>
      <c r="O439" s="130"/>
      <c r="P439" s="676" t="s">
        <v>106</v>
      </c>
      <c r="Q439" s="652" t="s">
        <v>363</v>
      </c>
      <c r="R439" s="609" t="s">
        <v>376</v>
      </c>
    </row>
    <row r="440" spans="2:18" ht="33" customHeight="1">
      <c r="B440" s="651"/>
      <c r="C440" s="634"/>
      <c r="D440" s="691"/>
      <c r="E440" s="691"/>
      <c r="F440" s="28" t="s">
        <v>105</v>
      </c>
      <c r="G440" s="691"/>
      <c r="H440" s="691"/>
      <c r="I440" s="372"/>
      <c r="J440" s="229"/>
      <c r="K440" s="229"/>
      <c r="L440" s="229"/>
      <c r="M440" s="28"/>
      <c r="N440" s="30">
        <v>302</v>
      </c>
      <c r="O440" s="130"/>
      <c r="P440" s="658"/>
      <c r="Q440" s="659"/>
      <c r="R440" s="611"/>
    </row>
    <row r="441" spans="2:18" ht="20.25" customHeight="1">
      <c r="B441" s="391"/>
      <c r="C441" s="163" t="s">
        <v>47</v>
      </c>
      <c r="D441" s="263"/>
      <c r="E441" s="263"/>
      <c r="F441" s="263"/>
      <c r="G441" s="392"/>
      <c r="H441" s="392"/>
      <c r="I441" s="390"/>
      <c r="J441" s="404"/>
      <c r="K441" s="404"/>
      <c r="L441" s="404"/>
      <c r="M441" s="405"/>
      <c r="N441" s="406">
        <v>302</v>
      </c>
      <c r="O441" s="407"/>
      <c r="P441" s="408"/>
      <c r="Q441" s="408"/>
      <c r="R441" s="408"/>
    </row>
    <row r="442" spans="2:18" ht="16.5" customHeight="1">
      <c r="B442" s="650"/>
      <c r="C442" s="633" t="s">
        <v>396</v>
      </c>
      <c r="D442" s="690" t="s">
        <v>315</v>
      </c>
      <c r="E442" s="690" t="s">
        <v>315</v>
      </c>
      <c r="F442" s="28" t="s">
        <v>333</v>
      </c>
      <c r="G442" s="690">
        <v>2025</v>
      </c>
      <c r="H442" s="690" t="s">
        <v>31</v>
      </c>
      <c r="I442" s="372"/>
      <c r="J442" s="229"/>
      <c r="K442" s="229"/>
      <c r="L442" s="229"/>
      <c r="M442" s="28">
        <v>12.2</v>
      </c>
      <c r="N442" s="28"/>
      <c r="O442" s="130"/>
      <c r="P442" s="677" t="s">
        <v>316</v>
      </c>
      <c r="Q442" s="656" t="s">
        <v>373</v>
      </c>
      <c r="R442" s="609" t="s">
        <v>376</v>
      </c>
    </row>
    <row r="443" spans="2:18" ht="132.94999999999999" customHeight="1">
      <c r="B443" s="651"/>
      <c r="C443" s="634"/>
      <c r="D443" s="691"/>
      <c r="E443" s="691"/>
      <c r="F443" s="28" t="s">
        <v>105</v>
      </c>
      <c r="G443" s="691"/>
      <c r="H443" s="691"/>
      <c r="I443" s="372"/>
      <c r="J443" s="229"/>
      <c r="K443" s="229"/>
      <c r="L443" s="229"/>
      <c r="M443" s="30">
        <v>407.38799999999998</v>
      </c>
      <c r="N443" s="28"/>
      <c r="O443" s="130"/>
      <c r="P443" s="651"/>
      <c r="Q443" s="659"/>
      <c r="R443" s="611"/>
    </row>
    <row r="444" spans="2:18" ht="19.5" customHeight="1">
      <c r="B444" s="215"/>
      <c r="C444" s="163" t="s">
        <v>384</v>
      </c>
      <c r="D444" s="255"/>
      <c r="E444" s="255"/>
      <c r="F444" s="256"/>
      <c r="G444" s="386"/>
      <c r="H444" s="385"/>
      <c r="I444" s="397"/>
      <c r="J444" s="398"/>
      <c r="K444" s="398"/>
      <c r="L444" s="398"/>
      <c r="M444" s="409">
        <v>407.38799999999998</v>
      </c>
      <c r="N444" s="256"/>
      <c r="O444" s="311"/>
      <c r="P444" s="239"/>
      <c r="Q444" s="239"/>
      <c r="R444" s="239"/>
    </row>
    <row r="445" spans="2:18" ht="15.75" customHeight="1">
      <c r="B445" s="650"/>
      <c r="C445" s="633" t="s">
        <v>397</v>
      </c>
      <c r="D445" s="690" t="s">
        <v>315</v>
      </c>
      <c r="E445" s="690" t="s">
        <v>315</v>
      </c>
      <c r="F445" s="28" t="s">
        <v>333</v>
      </c>
      <c r="G445" s="690">
        <v>2025</v>
      </c>
      <c r="H445" s="690" t="s">
        <v>31</v>
      </c>
      <c r="I445" s="372"/>
      <c r="J445" s="229"/>
      <c r="K445" s="229"/>
      <c r="L445" s="229"/>
      <c r="M445" s="28"/>
      <c r="N445" s="28">
        <v>1.6</v>
      </c>
      <c r="O445" s="130"/>
      <c r="P445" s="676" t="s">
        <v>106</v>
      </c>
      <c r="Q445" s="656" t="s">
        <v>363</v>
      </c>
      <c r="R445" s="609" t="s">
        <v>376</v>
      </c>
    </row>
    <row r="446" spans="2:18" ht="84.95" customHeight="1">
      <c r="B446" s="651"/>
      <c r="C446" s="634"/>
      <c r="D446" s="691"/>
      <c r="E446" s="691"/>
      <c r="F446" s="28" t="s">
        <v>105</v>
      </c>
      <c r="G446" s="691"/>
      <c r="H446" s="691"/>
      <c r="I446" s="372"/>
      <c r="J446" s="229"/>
      <c r="K446" s="229"/>
      <c r="L446" s="229"/>
      <c r="M446" s="28"/>
      <c r="N446" s="30">
        <v>88</v>
      </c>
      <c r="O446" s="130"/>
      <c r="P446" s="658"/>
      <c r="Q446" s="624"/>
      <c r="R446" s="611"/>
    </row>
    <row r="447" spans="2:18" ht="18" customHeight="1">
      <c r="B447" s="215"/>
      <c r="C447" s="163" t="s">
        <v>47</v>
      </c>
      <c r="D447" s="255"/>
      <c r="E447" s="255"/>
      <c r="F447" s="256"/>
      <c r="G447" s="386"/>
      <c r="H447" s="385"/>
      <c r="I447" s="397"/>
      <c r="J447" s="398"/>
      <c r="K447" s="398"/>
      <c r="L447" s="398"/>
      <c r="M447" s="273"/>
      <c r="N447" s="133">
        <v>88</v>
      </c>
      <c r="O447" s="311"/>
      <c r="P447" s="239"/>
      <c r="Q447" s="239"/>
      <c r="R447" s="239"/>
    </row>
    <row r="448" spans="2:18" ht="18.75" customHeight="1">
      <c r="B448" s="741"/>
      <c r="C448" s="633" t="s">
        <v>398</v>
      </c>
      <c r="D448" s="690" t="s">
        <v>315</v>
      </c>
      <c r="E448" s="690" t="s">
        <v>315</v>
      </c>
      <c r="F448" s="28" t="s">
        <v>333</v>
      </c>
      <c r="G448" s="690">
        <v>2025</v>
      </c>
      <c r="H448" s="690" t="s">
        <v>31</v>
      </c>
      <c r="I448" s="372"/>
      <c r="J448" s="229"/>
      <c r="K448" s="229"/>
      <c r="L448" s="229"/>
      <c r="M448" s="28"/>
      <c r="N448" s="28">
        <v>2.7</v>
      </c>
      <c r="O448" s="130"/>
      <c r="P448" s="676" t="s">
        <v>106</v>
      </c>
      <c r="Q448" s="656" t="s">
        <v>363</v>
      </c>
      <c r="R448" s="609" t="s">
        <v>376</v>
      </c>
    </row>
    <row r="449" spans="2:18" ht="87" customHeight="1">
      <c r="B449" s="742"/>
      <c r="C449" s="634"/>
      <c r="D449" s="691"/>
      <c r="E449" s="691"/>
      <c r="F449" s="28" t="s">
        <v>105</v>
      </c>
      <c r="G449" s="691"/>
      <c r="H449" s="691"/>
      <c r="I449" s="372"/>
      <c r="J449" s="229"/>
      <c r="K449" s="229"/>
      <c r="L449" s="229"/>
      <c r="M449" s="28"/>
      <c r="N449" s="28">
        <v>178.2</v>
      </c>
      <c r="O449" s="130"/>
      <c r="P449" s="658"/>
      <c r="Q449" s="624"/>
      <c r="R449" s="611"/>
    </row>
    <row r="450" spans="2:18" ht="18.75" customHeight="1">
      <c r="B450" s="215"/>
      <c r="C450" s="163" t="s">
        <v>47</v>
      </c>
      <c r="D450" s="164"/>
      <c r="E450" s="164"/>
      <c r="F450" s="38"/>
      <c r="G450" s="411"/>
      <c r="H450" s="412"/>
      <c r="I450" s="381"/>
      <c r="J450" s="342"/>
      <c r="K450" s="342"/>
      <c r="L450" s="342"/>
      <c r="M450" s="182"/>
      <c r="N450" s="38">
        <v>178.2</v>
      </c>
      <c r="O450" s="311"/>
      <c r="P450" s="239"/>
      <c r="Q450" s="239"/>
      <c r="R450" s="239"/>
    </row>
    <row r="451" spans="2:18" ht="17.25" customHeight="1">
      <c r="B451" s="650"/>
      <c r="C451" s="633" t="s">
        <v>399</v>
      </c>
      <c r="D451" s="690" t="s">
        <v>315</v>
      </c>
      <c r="E451" s="690" t="s">
        <v>315</v>
      </c>
      <c r="F451" s="28" t="s">
        <v>333</v>
      </c>
      <c r="G451" s="690">
        <v>2025</v>
      </c>
      <c r="H451" s="690" t="s">
        <v>31</v>
      </c>
      <c r="I451" s="372"/>
      <c r="J451" s="229"/>
      <c r="K451" s="229"/>
      <c r="L451" s="229"/>
      <c r="M451" s="28">
        <v>3.2</v>
      </c>
      <c r="N451" s="28"/>
      <c r="O451" s="130"/>
      <c r="P451" s="677" t="s">
        <v>316</v>
      </c>
      <c r="Q451" s="656" t="s">
        <v>373</v>
      </c>
      <c r="R451" s="609" t="s">
        <v>376</v>
      </c>
    </row>
    <row r="452" spans="2:18" ht="54.95" customHeight="1">
      <c r="B452" s="651"/>
      <c r="C452" s="634"/>
      <c r="D452" s="691"/>
      <c r="E452" s="691"/>
      <c r="F452" s="28" t="s">
        <v>105</v>
      </c>
      <c r="G452" s="691"/>
      <c r="H452" s="691"/>
      <c r="I452" s="372"/>
      <c r="J452" s="229"/>
      <c r="K452" s="229"/>
      <c r="L452" s="229"/>
      <c r="M452" s="30">
        <v>330.79500000000002</v>
      </c>
      <c r="N452" s="28"/>
      <c r="O452" s="130"/>
      <c r="P452" s="651"/>
      <c r="Q452" s="624"/>
      <c r="R452" s="611"/>
    </row>
    <row r="453" spans="2:18" ht="24.75" customHeight="1">
      <c r="B453" s="215"/>
      <c r="C453" s="163" t="s">
        <v>384</v>
      </c>
      <c r="D453" s="164"/>
      <c r="E453" s="164"/>
      <c r="F453" s="38"/>
      <c r="G453" s="411"/>
      <c r="H453" s="412"/>
      <c r="I453" s="381"/>
      <c r="J453" s="342"/>
      <c r="K453" s="342"/>
      <c r="L453" s="342"/>
      <c r="M453" s="134">
        <v>330.79500000000002</v>
      </c>
      <c r="N453" s="38"/>
      <c r="O453" s="311"/>
      <c r="P453" s="239"/>
      <c r="Q453" s="239"/>
      <c r="R453" s="239"/>
    </row>
    <row r="454" spans="2:18" ht="20.25" customHeight="1">
      <c r="B454" s="655"/>
      <c r="C454" s="633" t="s">
        <v>400</v>
      </c>
      <c r="D454" s="690" t="s">
        <v>315</v>
      </c>
      <c r="E454" s="690" t="s">
        <v>315</v>
      </c>
      <c r="F454" s="28" t="s">
        <v>333</v>
      </c>
      <c r="G454" s="690">
        <v>2025</v>
      </c>
      <c r="H454" s="690" t="s">
        <v>31</v>
      </c>
      <c r="I454" s="372"/>
      <c r="J454" s="229"/>
      <c r="K454" s="229"/>
      <c r="L454" s="229"/>
      <c r="M454" s="28"/>
      <c r="N454" s="28">
        <v>1.4</v>
      </c>
      <c r="O454" s="130"/>
      <c r="P454" s="676" t="s">
        <v>106</v>
      </c>
      <c r="Q454" s="656" t="s">
        <v>363</v>
      </c>
      <c r="R454" s="609" t="s">
        <v>376</v>
      </c>
    </row>
    <row r="455" spans="2:18" ht="78" customHeight="1">
      <c r="B455" s="651"/>
      <c r="C455" s="634"/>
      <c r="D455" s="691"/>
      <c r="E455" s="691"/>
      <c r="F455" s="28" t="s">
        <v>105</v>
      </c>
      <c r="G455" s="691"/>
      <c r="H455" s="691"/>
      <c r="I455" s="372"/>
      <c r="J455" s="229"/>
      <c r="K455" s="229"/>
      <c r="L455" s="229"/>
      <c r="M455" s="28"/>
      <c r="N455" s="30">
        <v>45</v>
      </c>
      <c r="O455" s="130"/>
      <c r="P455" s="658"/>
      <c r="Q455" s="659"/>
      <c r="R455" s="611"/>
    </row>
    <row r="456" spans="2:18" ht="45.75" customHeight="1">
      <c r="B456" s="162"/>
      <c r="C456" s="163" t="s">
        <v>47</v>
      </c>
      <c r="D456" s="38"/>
      <c r="E456" s="38"/>
      <c r="F456" s="38"/>
      <c r="G456" s="381"/>
      <c r="H456" s="381"/>
      <c r="I456" s="381"/>
      <c r="J456" s="342"/>
      <c r="K456" s="342"/>
      <c r="L456" s="342"/>
      <c r="M456" s="182"/>
      <c r="N456" s="133">
        <v>45</v>
      </c>
      <c r="O456" s="258"/>
      <c r="P456" s="185"/>
      <c r="Q456" s="285"/>
      <c r="R456" s="285"/>
    </row>
    <row r="457" spans="2:18" ht="15.75" customHeight="1">
      <c r="B457" s="752"/>
      <c r="C457" s="633" t="s">
        <v>401</v>
      </c>
      <c r="D457" s="690" t="s">
        <v>315</v>
      </c>
      <c r="E457" s="690" t="s">
        <v>315</v>
      </c>
      <c r="F457" s="28" t="s">
        <v>333</v>
      </c>
      <c r="G457" s="690">
        <v>2025</v>
      </c>
      <c r="H457" s="690" t="s">
        <v>31</v>
      </c>
      <c r="I457" s="372"/>
      <c r="J457" s="229"/>
      <c r="K457" s="229"/>
      <c r="L457" s="229"/>
      <c r="M457" s="28"/>
      <c r="N457" s="28">
        <v>2</v>
      </c>
      <c r="O457" s="77"/>
      <c r="P457" s="676" t="s">
        <v>106</v>
      </c>
      <c r="Q457" s="656" t="s">
        <v>363</v>
      </c>
      <c r="R457" s="609" t="s">
        <v>402</v>
      </c>
    </row>
    <row r="458" spans="2:18" ht="47.25" customHeight="1">
      <c r="B458" s="752"/>
      <c r="C458" s="634"/>
      <c r="D458" s="691"/>
      <c r="E458" s="691"/>
      <c r="F458" s="28" t="s">
        <v>105</v>
      </c>
      <c r="G458" s="691"/>
      <c r="H458" s="691"/>
      <c r="I458" s="372"/>
      <c r="J458" s="229"/>
      <c r="K458" s="229"/>
      <c r="L458" s="229"/>
      <c r="M458" s="28"/>
      <c r="N458" s="30">
        <v>200</v>
      </c>
      <c r="O458" s="77"/>
      <c r="P458" s="658"/>
      <c r="Q458" s="659"/>
      <c r="R458" s="611"/>
    </row>
    <row r="459" spans="2:18" ht="24" customHeight="1">
      <c r="B459" s="215"/>
      <c r="C459" s="163" t="s">
        <v>47</v>
      </c>
      <c r="D459" s="413"/>
      <c r="E459" s="413"/>
      <c r="F459" s="38"/>
      <c r="G459" s="411"/>
      <c r="H459" s="412"/>
      <c r="I459" s="381"/>
      <c r="J459" s="342"/>
      <c r="K459" s="342"/>
      <c r="L459" s="342"/>
      <c r="M459" s="182"/>
      <c r="N459" s="133">
        <v>200</v>
      </c>
      <c r="O459" s="311"/>
      <c r="P459" s="239"/>
      <c r="Q459" s="285"/>
      <c r="R459" s="285"/>
    </row>
    <row r="460" spans="2:18" ht="18" customHeight="1">
      <c r="B460" s="748"/>
      <c r="C460" s="722" t="s">
        <v>403</v>
      </c>
      <c r="D460" s="690" t="s">
        <v>315</v>
      </c>
      <c r="E460" s="690" t="s">
        <v>315</v>
      </c>
      <c r="F460" s="28" t="s">
        <v>333</v>
      </c>
      <c r="G460" s="690">
        <v>2025</v>
      </c>
      <c r="H460" s="690" t="s">
        <v>31</v>
      </c>
      <c r="I460" s="422"/>
      <c r="J460" s="423"/>
      <c r="K460" s="72"/>
      <c r="L460" s="72"/>
      <c r="M460" s="424">
        <v>3.722</v>
      </c>
      <c r="N460" s="72"/>
      <c r="O460" s="125"/>
      <c r="P460" s="677" t="s">
        <v>316</v>
      </c>
      <c r="Q460" s="660" t="s">
        <v>373</v>
      </c>
      <c r="R460" s="609" t="s">
        <v>376</v>
      </c>
    </row>
    <row r="461" spans="2:18" ht="117.95" customHeight="1">
      <c r="B461" s="746"/>
      <c r="C461" s="722"/>
      <c r="D461" s="691"/>
      <c r="E461" s="691"/>
      <c r="F461" s="28" t="s">
        <v>105</v>
      </c>
      <c r="G461" s="691"/>
      <c r="H461" s="691"/>
      <c r="I461" s="422"/>
      <c r="J461" s="423"/>
      <c r="K461" s="72"/>
      <c r="L461" s="72"/>
      <c r="M461" s="30">
        <v>187.08699999999999</v>
      </c>
      <c r="N461" s="72"/>
      <c r="O461" s="125"/>
      <c r="P461" s="651"/>
      <c r="Q461" s="658"/>
      <c r="R461" s="611"/>
    </row>
    <row r="462" spans="2:18" ht="21" customHeight="1">
      <c r="B462" s="215"/>
      <c r="C462" s="163" t="s">
        <v>384</v>
      </c>
      <c r="D462" s="291"/>
      <c r="E462" s="291"/>
      <c r="F462" s="256"/>
      <c r="G462" s="386"/>
      <c r="H462" s="385"/>
      <c r="I462" s="397"/>
      <c r="J462" s="398"/>
      <c r="K462" s="398"/>
      <c r="L462" s="398"/>
      <c r="M462" s="134">
        <v>187.08699999999999</v>
      </c>
      <c r="N462" s="256"/>
      <c r="O462" s="311"/>
      <c r="P462" s="239"/>
      <c r="Q462" s="285"/>
      <c r="R462" s="285"/>
    </row>
    <row r="463" spans="2:18" ht="15.75" customHeight="1">
      <c r="B463" s="650"/>
      <c r="C463" s="710" t="s">
        <v>404</v>
      </c>
      <c r="D463" s="690" t="s">
        <v>315</v>
      </c>
      <c r="E463" s="690" t="s">
        <v>315</v>
      </c>
      <c r="F463" s="28" t="s">
        <v>333</v>
      </c>
      <c r="G463" s="690">
        <v>2025</v>
      </c>
      <c r="H463" s="690" t="s">
        <v>31</v>
      </c>
      <c r="I463" s="372"/>
      <c r="J463" s="229"/>
      <c r="K463" s="229"/>
      <c r="L463" s="229"/>
      <c r="M463" s="28">
        <v>3.48</v>
      </c>
      <c r="N463" s="30"/>
      <c r="O463" s="130"/>
      <c r="P463" s="676" t="s">
        <v>106</v>
      </c>
      <c r="Q463" s="652" t="s">
        <v>363</v>
      </c>
      <c r="R463" s="609" t="s">
        <v>376</v>
      </c>
    </row>
    <row r="464" spans="2:18" ht="99.95" customHeight="1">
      <c r="B464" s="651"/>
      <c r="C464" s="710"/>
      <c r="D464" s="691"/>
      <c r="E464" s="691"/>
      <c r="F464" s="28" t="s">
        <v>105</v>
      </c>
      <c r="G464" s="691"/>
      <c r="H464" s="691"/>
      <c r="I464" s="372"/>
      <c r="J464" s="229"/>
      <c r="K464" s="229"/>
      <c r="L464" s="229"/>
      <c r="M464" s="28">
        <v>120.179</v>
      </c>
      <c r="N464" s="30"/>
      <c r="O464" s="130"/>
      <c r="P464" s="658"/>
      <c r="Q464" s="624"/>
      <c r="R464" s="611"/>
    </row>
    <row r="465" spans="2:18" ht="21" customHeight="1">
      <c r="B465" s="162"/>
      <c r="C465" s="163" t="s">
        <v>47</v>
      </c>
      <c r="D465" s="294"/>
      <c r="E465" s="294"/>
      <c r="F465" s="256"/>
      <c r="G465" s="414"/>
      <c r="H465" s="397"/>
      <c r="I465" s="397"/>
      <c r="J465" s="398"/>
      <c r="K465" s="398"/>
      <c r="L465" s="398"/>
      <c r="M465" s="273">
        <v>120.179</v>
      </c>
      <c r="N465" s="133"/>
      <c r="O465" s="311"/>
      <c r="P465" s="185"/>
      <c r="Q465" s="203"/>
      <c r="R465" s="203"/>
    </row>
    <row r="466" spans="2:18" ht="15.75" customHeight="1">
      <c r="B466" s="650"/>
      <c r="C466" s="633" t="s">
        <v>405</v>
      </c>
      <c r="D466" s="690" t="s">
        <v>315</v>
      </c>
      <c r="E466" s="690" t="s">
        <v>315</v>
      </c>
      <c r="F466" s="28" t="s">
        <v>333</v>
      </c>
      <c r="G466" s="690">
        <v>2025</v>
      </c>
      <c r="H466" s="690" t="s">
        <v>31</v>
      </c>
      <c r="I466" s="372"/>
      <c r="J466" s="229"/>
      <c r="K466" s="229"/>
      <c r="L466" s="229"/>
      <c r="M466" s="28"/>
      <c r="N466" s="28">
        <v>2.9</v>
      </c>
      <c r="O466" s="130"/>
      <c r="P466" s="676" t="s">
        <v>106</v>
      </c>
      <c r="Q466" s="652" t="s">
        <v>363</v>
      </c>
      <c r="R466" s="609" t="s">
        <v>406</v>
      </c>
    </row>
    <row r="467" spans="2:18" ht="36.950000000000003" customHeight="1">
      <c r="B467" s="651"/>
      <c r="C467" s="634"/>
      <c r="D467" s="691"/>
      <c r="E467" s="691"/>
      <c r="F467" s="28" t="s">
        <v>105</v>
      </c>
      <c r="G467" s="691"/>
      <c r="H467" s="691"/>
      <c r="I467" s="372"/>
      <c r="J467" s="229"/>
      <c r="K467" s="229"/>
      <c r="L467" s="229"/>
      <c r="M467" s="28"/>
      <c r="N467" s="30">
        <v>303</v>
      </c>
      <c r="O467" s="130"/>
      <c r="P467" s="658"/>
      <c r="Q467" s="624"/>
      <c r="R467" s="611"/>
    </row>
    <row r="468" spans="2:18" ht="19.5" customHeight="1">
      <c r="B468" s="162"/>
      <c r="C468" s="163" t="s">
        <v>47</v>
      </c>
      <c r="D468" s="256"/>
      <c r="E468" s="256"/>
      <c r="F468" s="256"/>
      <c r="G468" s="414"/>
      <c r="H468" s="397"/>
      <c r="I468" s="397"/>
      <c r="J468" s="398"/>
      <c r="K468" s="398"/>
      <c r="L468" s="398"/>
      <c r="M468" s="273"/>
      <c r="N468" s="133">
        <v>303</v>
      </c>
      <c r="O468" s="258"/>
      <c r="P468" s="185"/>
      <c r="Q468" s="185"/>
      <c r="R468" s="185"/>
    </row>
    <row r="469" spans="2:18" ht="15.75" customHeight="1">
      <c r="B469" s="744"/>
      <c r="C469" s="633" t="s">
        <v>407</v>
      </c>
      <c r="D469" s="690" t="s">
        <v>315</v>
      </c>
      <c r="E469" s="690" t="s">
        <v>315</v>
      </c>
      <c r="F469" s="28" t="s">
        <v>333</v>
      </c>
      <c r="G469" s="690">
        <v>2025</v>
      </c>
      <c r="H469" s="690" t="s">
        <v>31</v>
      </c>
      <c r="I469" s="372"/>
      <c r="J469" s="229"/>
      <c r="K469" s="229"/>
      <c r="L469" s="229"/>
      <c r="M469" s="28"/>
      <c r="N469" s="28"/>
      <c r="O469" s="93">
        <v>5</v>
      </c>
      <c r="P469" s="676" t="s">
        <v>106</v>
      </c>
      <c r="Q469" s="652" t="s">
        <v>363</v>
      </c>
      <c r="R469" s="609" t="s">
        <v>376</v>
      </c>
    </row>
    <row r="470" spans="2:18" ht="23.25" customHeight="1">
      <c r="B470" s="741"/>
      <c r="C470" s="634"/>
      <c r="D470" s="691"/>
      <c r="E470" s="691"/>
      <c r="F470" s="28" t="s">
        <v>105</v>
      </c>
      <c r="G470" s="691"/>
      <c r="H470" s="691"/>
      <c r="I470" s="425"/>
      <c r="J470" s="426"/>
      <c r="K470" s="426"/>
      <c r="L470" s="426"/>
      <c r="M470" s="159"/>
      <c r="N470" s="159"/>
      <c r="O470" s="427">
        <v>400</v>
      </c>
      <c r="P470" s="658"/>
      <c r="Q470" s="656"/>
      <c r="R470" s="611"/>
    </row>
    <row r="471" spans="2:18" ht="24.75" customHeight="1">
      <c r="B471" s="162"/>
      <c r="C471" s="163" t="s">
        <v>47</v>
      </c>
      <c r="D471" s="256"/>
      <c r="E471" s="256"/>
      <c r="F471" s="256"/>
      <c r="G471" s="414"/>
      <c r="H471" s="397"/>
      <c r="I471" s="397"/>
      <c r="J471" s="398"/>
      <c r="K471" s="398"/>
      <c r="L471" s="398"/>
      <c r="M471" s="273"/>
      <c r="N471" s="256"/>
      <c r="O471" s="133">
        <v>400</v>
      </c>
      <c r="P471" s="185"/>
      <c r="Q471" s="185"/>
      <c r="R471" s="185"/>
    </row>
    <row r="472" spans="2:18" ht="15.75" customHeight="1">
      <c r="B472" s="650"/>
      <c r="C472" s="633" t="s">
        <v>408</v>
      </c>
      <c r="D472" s="690" t="s">
        <v>315</v>
      </c>
      <c r="E472" s="690" t="s">
        <v>315</v>
      </c>
      <c r="F472" s="28" t="s">
        <v>333</v>
      </c>
      <c r="G472" s="690">
        <v>2025</v>
      </c>
      <c r="H472" s="690" t="s">
        <v>31</v>
      </c>
      <c r="I472" s="372"/>
      <c r="J472" s="229"/>
      <c r="K472" s="229"/>
      <c r="L472" s="229"/>
      <c r="M472" s="28"/>
      <c r="N472" s="28">
        <v>2.4</v>
      </c>
      <c r="O472" s="130"/>
      <c r="P472" s="676" t="s">
        <v>106</v>
      </c>
      <c r="Q472" s="652" t="s">
        <v>363</v>
      </c>
      <c r="R472" s="609" t="s">
        <v>376</v>
      </c>
    </row>
    <row r="473" spans="2:18" ht="39.950000000000003" customHeight="1">
      <c r="B473" s="651"/>
      <c r="C473" s="634"/>
      <c r="D473" s="691"/>
      <c r="E473" s="691"/>
      <c r="F473" s="28" t="s">
        <v>105</v>
      </c>
      <c r="G473" s="691"/>
      <c r="H473" s="691"/>
      <c r="I473" s="372"/>
      <c r="J473" s="229"/>
      <c r="K473" s="229"/>
      <c r="L473" s="229"/>
      <c r="M473" s="28"/>
      <c r="N473" s="30">
        <v>123</v>
      </c>
      <c r="O473" s="130"/>
      <c r="P473" s="658"/>
      <c r="Q473" s="624"/>
      <c r="R473" s="611"/>
    </row>
    <row r="474" spans="2:18" ht="15.75">
      <c r="B474" s="162"/>
      <c r="C474" s="163" t="s">
        <v>47</v>
      </c>
      <c r="D474" s="294"/>
      <c r="E474" s="294"/>
      <c r="F474" s="256"/>
      <c r="G474" s="397"/>
      <c r="H474" s="397"/>
      <c r="I474" s="397"/>
      <c r="J474" s="398"/>
      <c r="K474" s="398"/>
      <c r="L474" s="398"/>
      <c r="M474" s="273"/>
      <c r="N474" s="133">
        <v>123</v>
      </c>
      <c r="O474" s="311"/>
      <c r="P474" s="185"/>
      <c r="Q474" s="203"/>
      <c r="R474" s="203"/>
    </row>
    <row r="475" spans="2:18" ht="15.75" customHeight="1">
      <c r="B475" s="650"/>
      <c r="C475" s="633" t="s">
        <v>409</v>
      </c>
      <c r="D475" s="690" t="s">
        <v>315</v>
      </c>
      <c r="E475" s="690" t="s">
        <v>315</v>
      </c>
      <c r="F475" s="28" t="s">
        <v>333</v>
      </c>
      <c r="G475" s="690">
        <v>2025</v>
      </c>
      <c r="H475" s="690" t="s">
        <v>31</v>
      </c>
      <c r="I475" s="372"/>
      <c r="J475" s="229"/>
      <c r="K475" s="229"/>
      <c r="L475" s="229"/>
      <c r="M475" s="28"/>
      <c r="N475" s="28">
        <v>5</v>
      </c>
      <c r="O475" s="130"/>
      <c r="P475" s="676" t="s">
        <v>106</v>
      </c>
      <c r="Q475" s="652" t="s">
        <v>363</v>
      </c>
      <c r="R475" s="609" t="s">
        <v>376</v>
      </c>
    </row>
    <row r="476" spans="2:18" ht="36" customHeight="1">
      <c r="B476" s="651"/>
      <c r="C476" s="634"/>
      <c r="D476" s="691"/>
      <c r="E476" s="691"/>
      <c r="F476" s="28" t="s">
        <v>105</v>
      </c>
      <c r="G476" s="691"/>
      <c r="H476" s="691"/>
      <c r="I476" s="372"/>
      <c r="J476" s="229"/>
      <c r="K476" s="229"/>
      <c r="L476" s="229"/>
      <c r="M476" s="28"/>
      <c r="N476" s="30">
        <v>500</v>
      </c>
      <c r="O476" s="130"/>
      <c r="P476" s="658"/>
      <c r="Q476" s="659"/>
      <c r="R476" s="611"/>
    </row>
    <row r="477" spans="2:18" ht="19.5" customHeight="1">
      <c r="B477" s="162"/>
      <c r="C477" s="163" t="s">
        <v>47</v>
      </c>
      <c r="D477" s="294"/>
      <c r="E477" s="294"/>
      <c r="F477" s="256"/>
      <c r="G477" s="414"/>
      <c r="H477" s="397"/>
      <c r="I477" s="397"/>
      <c r="J477" s="398"/>
      <c r="K477" s="398"/>
      <c r="L477" s="398"/>
      <c r="M477" s="273"/>
      <c r="N477" s="133">
        <v>500</v>
      </c>
      <c r="O477" s="311"/>
      <c r="P477" s="185"/>
      <c r="Q477" s="203"/>
      <c r="R477" s="203"/>
    </row>
    <row r="478" spans="2:18" ht="18" customHeight="1">
      <c r="B478" s="650"/>
      <c r="C478" s="710" t="s">
        <v>410</v>
      </c>
      <c r="D478" s="704" t="s">
        <v>330</v>
      </c>
      <c r="E478" s="704" t="s">
        <v>330</v>
      </c>
      <c r="F478" s="28" t="s">
        <v>333</v>
      </c>
      <c r="G478" s="701">
        <v>2026</v>
      </c>
      <c r="H478" s="372"/>
      <c r="I478" s="372"/>
      <c r="J478" s="229"/>
      <c r="K478" s="30">
        <v>14</v>
      </c>
      <c r="L478" s="229"/>
      <c r="M478" s="28"/>
      <c r="N478" s="28"/>
      <c r="O478" s="130"/>
      <c r="P478" s="677" t="s">
        <v>106</v>
      </c>
      <c r="Q478" s="655" t="s">
        <v>363</v>
      </c>
      <c r="R478" s="609" t="s">
        <v>376</v>
      </c>
    </row>
    <row r="479" spans="2:18" ht="48" customHeight="1">
      <c r="B479" s="651"/>
      <c r="C479" s="710"/>
      <c r="D479" s="704"/>
      <c r="E479" s="704"/>
      <c r="F479" s="28" t="s">
        <v>105</v>
      </c>
      <c r="G479" s="702"/>
      <c r="H479" s="372"/>
      <c r="I479" s="372"/>
      <c r="J479" s="229"/>
      <c r="K479" s="30">
        <v>900</v>
      </c>
      <c r="L479" s="229"/>
      <c r="M479" s="28"/>
      <c r="N479" s="28"/>
      <c r="O479" s="130"/>
      <c r="P479" s="651"/>
      <c r="Q479" s="651"/>
      <c r="R479" s="611"/>
    </row>
    <row r="480" spans="2:18" ht="15.75">
      <c r="B480" s="162"/>
      <c r="C480" s="163" t="s">
        <v>47</v>
      </c>
      <c r="D480" s="255"/>
      <c r="E480" s="255"/>
      <c r="F480" s="256"/>
      <c r="G480" s="386"/>
      <c r="H480" s="385"/>
      <c r="I480" s="397"/>
      <c r="J480" s="398"/>
      <c r="K480" s="409">
        <v>900</v>
      </c>
      <c r="L480" s="398"/>
      <c r="M480" s="273"/>
      <c r="N480" s="256"/>
      <c r="O480" s="324"/>
      <c r="P480" s="239"/>
      <c r="Q480" s="239"/>
      <c r="R480" s="239"/>
    </row>
    <row r="481" spans="2:18" ht="18" customHeight="1">
      <c r="B481" s="650"/>
      <c r="C481" s="633" t="s">
        <v>411</v>
      </c>
      <c r="D481" s="690" t="s">
        <v>315</v>
      </c>
      <c r="E481" s="690" t="s">
        <v>315</v>
      </c>
      <c r="F481" s="28" t="s">
        <v>333</v>
      </c>
      <c r="G481" s="690">
        <v>2025</v>
      </c>
      <c r="H481" s="690" t="s">
        <v>31</v>
      </c>
      <c r="I481" s="372"/>
      <c r="J481" s="229"/>
      <c r="K481" s="229"/>
      <c r="L481" s="229"/>
      <c r="M481" s="28">
        <v>3.6</v>
      </c>
      <c r="N481" s="28"/>
      <c r="O481" s="130"/>
      <c r="P481" s="677" t="s">
        <v>316</v>
      </c>
      <c r="Q481" s="656" t="s">
        <v>373</v>
      </c>
      <c r="R481" s="609" t="s">
        <v>412</v>
      </c>
    </row>
    <row r="482" spans="2:18" ht="165" customHeight="1">
      <c r="B482" s="651"/>
      <c r="C482" s="708"/>
      <c r="D482" s="691"/>
      <c r="E482" s="691"/>
      <c r="F482" s="28" t="s">
        <v>105</v>
      </c>
      <c r="G482" s="691"/>
      <c r="H482" s="691"/>
      <c r="I482" s="372"/>
      <c r="J482" s="229"/>
      <c r="K482" s="229"/>
      <c r="L482" s="229"/>
      <c r="M482" s="30">
        <v>224.58</v>
      </c>
      <c r="N482" s="28"/>
      <c r="O482" s="130"/>
      <c r="P482" s="651"/>
      <c r="Q482" s="624"/>
      <c r="R482" s="611"/>
    </row>
    <row r="483" spans="2:18" ht="15.75">
      <c r="B483" s="162"/>
      <c r="C483" s="163" t="s">
        <v>384</v>
      </c>
      <c r="D483" s="164"/>
      <c r="E483" s="164"/>
      <c r="F483" s="38"/>
      <c r="G483" s="411"/>
      <c r="H483" s="412"/>
      <c r="I483" s="381"/>
      <c r="J483" s="342"/>
      <c r="K483" s="342"/>
      <c r="L483" s="342"/>
      <c r="M483" s="134">
        <v>224.58</v>
      </c>
      <c r="N483" s="256"/>
      <c r="O483" s="324"/>
      <c r="P483" s="239"/>
      <c r="Q483" s="239"/>
      <c r="R483" s="239"/>
    </row>
    <row r="484" spans="2:18" ht="15.75" customHeight="1">
      <c r="B484" s="650"/>
      <c r="C484" s="633" t="s">
        <v>413</v>
      </c>
      <c r="D484" s="690" t="s">
        <v>315</v>
      </c>
      <c r="E484" s="690" t="s">
        <v>315</v>
      </c>
      <c r="F484" s="28" t="s">
        <v>333</v>
      </c>
      <c r="G484" s="690">
        <v>2025</v>
      </c>
      <c r="H484" s="690" t="s">
        <v>31</v>
      </c>
      <c r="I484" s="372"/>
      <c r="J484" s="229"/>
      <c r="K484" s="229"/>
      <c r="L484" s="229"/>
      <c r="M484" s="28"/>
      <c r="N484" s="28"/>
      <c r="O484" s="181">
        <v>4.0999999999999996</v>
      </c>
      <c r="P484" s="676" t="s">
        <v>106</v>
      </c>
      <c r="Q484" s="251"/>
      <c r="R484" s="609" t="s">
        <v>391</v>
      </c>
    </row>
    <row r="485" spans="2:18" ht="75" customHeight="1">
      <c r="B485" s="651"/>
      <c r="C485" s="708"/>
      <c r="D485" s="691"/>
      <c r="E485" s="691"/>
      <c r="F485" s="28" t="s">
        <v>105</v>
      </c>
      <c r="G485" s="691"/>
      <c r="H485" s="691"/>
      <c r="I485" s="372"/>
      <c r="J485" s="229"/>
      <c r="K485" s="229"/>
      <c r="L485" s="229"/>
      <c r="M485" s="28"/>
      <c r="N485" s="28"/>
      <c r="O485" s="93">
        <v>220</v>
      </c>
      <c r="P485" s="658"/>
      <c r="Q485" s="250" t="s">
        <v>363</v>
      </c>
      <c r="R485" s="611"/>
    </row>
    <row r="486" spans="2:18" ht="15.75">
      <c r="B486" s="162"/>
      <c r="C486" s="163" t="s">
        <v>47</v>
      </c>
      <c r="D486" s="255"/>
      <c r="E486" s="255"/>
      <c r="F486" s="256"/>
      <c r="G486" s="386"/>
      <c r="H486" s="385"/>
      <c r="I486" s="397"/>
      <c r="J486" s="398"/>
      <c r="K486" s="398"/>
      <c r="L486" s="398"/>
      <c r="M486" s="273"/>
      <c r="N486" s="256"/>
      <c r="O486" s="270">
        <v>220</v>
      </c>
      <c r="P486" s="239"/>
      <c r="Q486" s="239"/>
      <c r="R486" s="239"/>
    </row>
    <row r="487" spans="2:18" ht="15.75" customHeight="1">
      <c r="B487" s="748"/>
      <c r="C487" s="716" t="s">
        <v>414</v>
      </c>
      <c r="D487" s="690" t="s">
        <v>315</v>
      </c>
      <c r="E487" s="690" t="s">
        <v>315</v>
      </c>
      <c r="F487" s="28" t="s">
        <v>333</v>
      </c>
      <c r="G487" s="690">
        <v>2025</v>
      </c>
      <c r="H487" s="690" t="s">
        <v>31</v>
      </c>
      <c r="I487" s="422"/>
      <c r="J487" s="72"/>
      <c r="K487" s="72"/>
      <c r="L487" s="72"/>
      <c r="M487" s="72"/>
      <c r="N487" s="72"/>
      <c r="O487" s="93">
        <v>2.7</v>
      </c>
      <c r="P487" s="676" t="s">
        <v>106</v>
      </c>
      <c r="Q487" s="433"/>
      <c r="R487" s="609" t="s">
        <v>376</v>
      </c>
    </row>
    <row r="488" spans="2:18" ht="57" customHeight="1">
      <c r="B488" s="746"/>
      <c r="C488" s="717"/>
      <c r="D488" s="691"/>
      <c r="E488" s="691"/>
      <c r="F488" s="28" t="s">
        <v>105</v>
      </c>
      <c r="G488" s="691"/>
      <c r="H488" s="691"/>
      <c r="I488" s="422"/>
      <c r="J488" s="72"/>
      <c r="K488" s="72"/>
      <c r="L488" s="72"/>
      <c r="M488" s="72"/>
      <c r="N488" s="72"/>
      <c r="O488" s="93">
        <v>162</v>
      </c>
      <c r="P488" s="658"/>
      <c r="Q488" s="395" t="s">
        <v>363</v>
      </c>
      <c r="R488" s="611"/>
    </row>
    <row r="489" spans="2:18" ht="17.25" customHeight="1">
      <c r="B489" s="162"/>
      <c r="C489" s="163" t="s">
        <v>47</v>
      </c>
      <c r="D489" s="255"/>
      <c r="E489" s="255"/>
      <c r="F489" s="256"/>
      <c r="G489" s="386"/>
      <c r="H489" s="385"/>
      <c r="I489" s="397"/>
      <c r="J489" s="398"/>
      <c r="K489" s="398"/>
      <c r="L489" s="398"/>
      <c r="M489" s="273"/>
      <c r="N489" s="256"/>
      <c r="O489" s="270">
        <v>162</v>
      </c>
      <c r="P489" s="239"/>
      <c r="Q489" s="239"/>
      <c r="R489" s="239"/>
    </row>
    <row r="490" spans="2:18" ht="20.25" customHeight="1">
      <c r="B490" s="749"/>
      <c r="C490" s="716" t="s">
        <v>415</v>
      </c>
      <c r="D490" s="690" t="s">
        <v>315</v>
      </c>
      <c r="E490" s="690" t="s">
        <v>315</v>
      </c>
      <c r="F490" s="28" t="s">
        <v>333</v>
      </c>
      <c r="G490" s="690">
        <v>2025</v>
      </c>
      <c r="H490" s="690" t="s">
        <v>31</v>
      </c>
      <c r="I490" s="422"/>
      <c r="J490" s="72"/>
      <c r="K490" s="72"/>
      <c r="L490" s="72"/>
      <c r="M490" s="30">
        <v>3</v>
      </c>
      <c r="N490" s="72"/>
      <c r="O490" s="71"/>
      <c r="P490" s="677" t="s">
        <v>316</v>
      </c>
      <c r="Q490" s="660" t="s">
        <v>373</v>
      </c>
      <c r="R490" s="609" t="s">
        <v>376</v>
      </c>
    </row>
    <row r="491" spans="2:18" ht="45" customHeight="1">
      <c r="B491" s="749"/>
      <c r="C491" s="717"/>
      <c r="D491" s="691"/>
      <c r="E491" s="691"/>
      <c r="F491" s="28" t="s">
        <v>105</v>
      </c>
      <c r="G491" s="691"/>
      <c r="H491" s="691"/>
      <c r="I491" s="422"/>
      <c r="J491" s="72"/>
      <c r="K491" s="72"/>
      <c r="L491" s="72"/>
      <c r="M491" s="30">
        <v>198.9</v>
      </c>
      <c r="N491" s="72"/>
      <c r="O491" s="71"/>
      <c r="P491" s="651"/>
      <c r="Q491" s="658"/>
      <c r="R491" s="611"/>
    </row>
    <row r="492" spans="2:18" ht="16.5" customHeight="1">
      <c r="B492" s="162"/>
      <c r="C492" s="163" t="s">
        <v>384</v>
      </c>
      <c r="D492" s="255"/>
      <c r="E492" s="255"/>
      <c r="F492" s="256"/>
      <c r="G492" s="386"/>
      <c r="H492" s="385"/>
      <c r="I492" s="397"/>
      <c r="J492" s="398"/>
      <c r="K492" s="398"/>
      <c r="L492" s="398"/>
      <c r="M492" s="182">
        <v>198.9</v>
      </c>
      <c r="N492" s="256"/>
      <c r="O492" s="311"/>
      <c r="P492" s="239"/>
      <c r="Q492" s="239"/>
      <c r="R492" s="239"/>
    </row>
    <row r="493" spans="2:18" ht="17.25" customHeight="1">
      <c r="B493" s="750"/>
      <c r="C493" s="718" t="s">
        <v>416</v>
      </c>
      <c r="D493" s="690" t="s">
        <v>315</v>
      </c>
      <c r="E493" s="690" t="s">
        <v>315</v>
      </c>
      <c r="F493" s="28" t="s">
        <v>333</v>
      </c>
      <c r="G493" s="690">
        <v>2025</v>
      </c>
      <c r="H493" s="690" t="s">
        <v>31</v>
      </c>
      <c r="I493" s="428"/>
      <c r="J493" s="30"/>
      <c r="K493" s="30"/>
      <c r="L493" s="30"/>
      <c r="M493" s="30"/>
      <c r="N493" s="30">
        <v>2.4</v>
      </c>
      <c r="O493" s="223"/>
      <c r="P493" s="676" t="s">
        <v>106</v>
      </c>
      <c r="Q493" s="434"/>
      <c r="R493" s="609" t="s">
        <v>376</v>
      </c>
    </row>
    <row r="494" spans="2:18" ht="51" customHeight="1">
      <c r="B494" s="751"/>
      <c r="C494" s="719"/>
      <c r="D494" s="691"/>
      <c r="E494" s="691"/>
      <c r="F494" s="28" t="s">
        <v>105</v>
      </c>
      <c r="G494" s="691"/>
      <c r="H494" s="691"/>
      <c r="I494" s="428"/>
      <c r="J494" s="30"/>
      <c r="K494" s="30"/>
      <c r="L494" s="30"/>
      <c r="M494" s="30"/>
      <c r="N494" s="30">
        <v>150</v>
      </c>
      <c r="O494" s="223"/>
      <c r="P494" s="658"/>
      <c r="Q494" s="331" t="s">
        <v>363</v>
      </c>
      <c r="R494" s="611"/>
    </row>
    <row r="495" spans="2:18" ht="21" customHeight="1">
      <c r="B495" s="162"/>
      <c r="C495" s="340" t="s">
        <v>47</v>
      </c>
      <c r="D495" s="255"/>
      <c r="E495" s="255"/>
      <c r="F495" s="256"/>
      <c r="G495" s="385"/>
      <c r="H495" s="385"/>
      <c r="I495" s="397"/>
      <c r="J495" s="398"/>
      <c r="K495" s="398"/>
      <c r="L495" s="398"/>
      <c r="M495" s="273"/>
      <c r="N495" s="133">
        <v>150</v>
      </c>
      <c r="O495" s="311"/>
      <c r="P495" s="239"/>
      <c r="Q495" s="239"/>
      <c r="R495" s="239"/>
    </row>
    <row r="496" spans="2:18" ht="31.5">
      <c r="B496" s="15"/>
      <c r="C496" s="416" t="s">
        <v>417</v>
      </c>
      <c r="D496" s="156"/>
      <c r="E496" s="156"/>
      <c r="F496" s="20"/>
      <c r="G496" s="417"/>
      <c r="H496" s="417"/>
      <c r="I496" s="417"/>
      <c r="J496" s="228"/>
      <c r="K496" s="228"/>
      <c r="L496" s="228"/>
      <c r="M496" s="228"/>
      <c r="N496" s="228"/>
      <c r="O496" s="228"/>
      <c r="P496" s="103"/>
      <c r="Q496" s="103"/>
      <c r="R496" s="103"/>
    </row>
    <row r="497" spans="2:18" ht="69.95" customHeight="1">
      <c r="B497" s="418"/>
      <c r="C497" s="343" t="s">
        <v>418</v>
      </c>
      <c r="D497" s="157" t="s">
        <v>315</v>
      </c>
      <c r="E497" s="157" t="s">
        <v>315</v>
      </c>
      <c r="F497" s="28" t="s">
        <v>105</v>
      </c>
      <c r="G497" s="415" t="s">
        <v>419</v>
      </c>
      <c r="H497" s="419" t="s">
        <v>281</v>
      </c>
      <c r="I497" s="429"/>
      <c r="J497" s="426"/>
      <c r="K497" s="426"/>
      <c r="L497" s="426"/>
      <c r="M497" s="159"/>
      <c r="N497" s="159"/>
      <c r="O497" s="430">
        <v>1.4</v>
      </c>
      <c r="P497" s="193" t="s">
        <v>48</v>
      </c>
      <c r="Q497" s="435" t="s">
        <v>420</v>
      </c>
      <c r="R497" s="436" t="s">
        <v>421</v>
      </c>
    </row>
    <row r="498" spans="2:18" ht="15.75">
      <c r="B498" s="162"/>
      <c r="C498" s="163" t="s">
        <v>384</v>
      </c>
      <c r="D498" s="420"/>
      <c r="E498" s="420"/>
      <c r="F498" s="256"/>
      <c r="G498" s="414"/>
      <c r="H498" s="397"/>
      <c r="I498" s="397"/>
      <c r="J498" s="398"/>
      <c r="K498" s="398"/>
      <c r="L498" s="398"/>
      <c r="M498" s="273"/>
      <c r="N498" s="256"/>
      <c r="O498" s="256">
        <v>1.4</v>
      </c>
      <c r="P498" s="185"/>
      <c r="Q498" s="203"/>
      <c r="R498" s="203"/>
    </row>
    <row r="499" spans="2:18" ht="53.1" customHeight="1">
      <c r="B499" s="139"/>
      <c r="C499" s="343" t="s">
        <v>422</v>
      </c>
      <c r="D499" s="157" t="s">
        <v>315</v>
      </c>
      <c r="E499" s="157" t="s">
        <v>315</v>
      </c>
      <c r="F499" s="28" t="s">
        <v>105</v>
      </c>
      <c r="G499" s="415" t="s">
        <v>419</v>
      </c>
      <c r="H499" s="419" t="s">
        <v>281</v>
      </c>
      <c r="I499" s="372"/>
      <c r="J499" s="229"/>
      <c r="K499" s="229"/>
      <c r="L499" s="229"/>
      <c r="M499" s="28"/>
      <c r="N499" s="28"/>
      <c r="O499" s="93">
        <v>45</v>
      </c>
      <c r="P499" s="152" t="s">
        <v>48</v>
      </c>
      <c r="Q499" s="138" t="s">
        <v>420</v>
      </c>
      <c r="R499" s="31" t="s">
        <v>421</v>
      </c>
    </row>
    <row r="500" spans="2:18" ht="20.25" customHeight="1">
      <c r="B500" s="162"/>
      <c r="C500" s="163" t="s">
        <v>384</v>
      </c>
      <c r="D500" s="420"/>
      <c r="E500" s="420"/>
      <c r="F500" s="256"/>
      <c r="G500" s="414"/>
      <c r="H500" s="397"/>
      <c r="I500" s="256"/>
      <c r="J500" s="256"/>
      <c r="K500" s="256"/>
      <c r="L500" s="256"/>
      <c r="M500" s="273"/>
      <c r="N500" s="256"/>
      <c r="O500" s="400">
        <v>45</v>
      </c>
      <c r="P500" s="185"/>
      <c r="Q500" s="185"/>
      <c r="R500" s="185"/>
    </row>
    <row r="501" spans="2:18" ht="39" customHeight="1">
      <c r="B501" s="46"/>
      <c r="C501" s="48" t="s">
        <v>423</v>
      </c>
      <c r="D501" s="48"/>
      <c r="E501" s="48"/>
      <c r="F501" s="48"/>
      <c r="G501" s="212"/>
      <c r="H501" s="212"/>
      <c r="I501" s="212"/>
      <c r="J501" s="212"/>
      <c r="K501" s="212"/>
      <c r="L501" s="212"/>
      <c r="M501" s="212"/>
      <c r="N501" s="212"/>
      <c r="O501" s="226"/>
      <c r="P501" s="99"/>
      <c r="Q501" s="99"/>
      <c r="R501" s="99"/>
    </row>
    <row r="502" spans="2:18" ht="204.75">
      <c r="B502" s="15">
        <v>22</v>
      </c>
      <c r="C502" s="40" t="s">
        <v>424</v>
      </c>
      <c r="D502" s="20" t="s">
        <v>330</v>
      </c>
      <c r="E502" s="20" t="s">
        <v>330</v>
      </c>
      <c r="F502" s="20" t="s">
        <v>27</v>
      </c>
      <c r="G502" s="20"/>
      <c r="H502" s="20"/>
      <c r="I502" s="69">
        <v>100</v>
      </c>
      <c r="J502" s="69">
        <v>100</v>
      </c>
      <c r="K502" s="69">
        <v>100</v>
      </c>
      <c r="L502" s="69">
        <v>100</v>
      </c>
      <c r="M502" s="69">
        <v>100</v>
      </c>
      <c r="N502" s="69">
        <v>100</v>
      </c>
      <c r="O502" s="100">
        <v>100</v>
      </c>
      <c r="P502" s="103"/>
      <c r="Q502" s="103"/>
      <c r="R502" s="103"/>
    </row>
    <row r="503" spans="2:18" ht="35.25" customHeight="1">
      <c r="B503" s="213"/>
      <c r="C503" s="172" t="s">
        <v>425</v>
      </c>
      <c r="D503" s="174"/>
      <c r="E503" s="174"/>
      <c r="F503" s="174"/>
      <c r="G503" s="421"/>
      <c r="H503" s="421"/>
      <c r="I503" s="421"/>
      <c r="J503" s="421"/>
      <c r="K503" s="421"/>
      <c r="L503" s="174"/>
      <c r="M503" s="20"/>
      <c r="N503" s="174"/>
      <c r="O503" s="176"/>
      <c r="P503" s="103"/>
      <c r="Q503" s="103"/>
      <c r="R503" s="103"/>
    </row>
    <row r="504" spans="2:18" ht="19.5" customHeight="1">
      <c r="B504" s="650"/>
      <c r="C504" s="633" t="s">
        <v>426</v>
      </c>
      <c r="D504" s="690" t="s">
        <v>45</v>
      </c>
      <c r="E504" s="690" t="s">
        <v>45</v>
      </c>
      <c r="F504" s="28" t="s">
        <v>333</v>
      </c>
      <c r="G504" s="690">
        <v>2025</v>
      </c>
      <c r="H504" s="690" t="s">
        <v>31</v>
      </c>
      <c r="I504" s="28"/>
      <c r="J504" s="28"/>
      <c r="K504" s="357"/>
      <c r="L504" s="28"/>
      <c r="M504" s="28"/>
      <c r="N504" s="357">
        <v>1.9</v>
      </c>
      <c r="O504" s="181"/>
      <c r="P504" s="677" t="s">
        <v>106</v>
      </c>
      <c r="Q504" s="251"/>
      <c r="R504" s="609" t="s">
        <v>427</v>
      </c>
    </row>
    <row r="505" spans="2:18" ht="83.1" customHeight="1">
      <c r="B505" s="651"/>
      <c r="C505" s="634"/>
      <c r="D505" s="691"/>
      <c r="E505" s="691"/>
      <c r="F505" s="28" t="s">
        <v>105</v>
      </c>
      <c r="G505" s="691"/>
      <c r="H505" s="691"/>
      <c r="I505" s="28">
        <v>146.19999999999999</v>
      </c>
      <c r="J505" s="28"/>
      <c r="K505" s="357"/>
      <c r="L505" s="28"/>
      <c r="M505" s="28"/>
      <c r="N505" s="357">
        <v>242</v>
      </c>
      <c r="O505" s="181"/>
      <c r="P505" s="651"/>
      <c r="Q505" s="374" t="s">
        <v>346</v>
      </c>
      <c r="R505" s="611"/>
    </row>
    <row r="506" spans="2:18" ht="24" customHeight="1">
      <c r="B506" s="261"/>
      <c r="C506" s="340" t="s">
        <v>47</v>
      </c>
      <c r="D506" s="263"/>
      <c r="E506" s="263"/>
      <c r="F506" s="263"/>
      <c r="G506" s="263"/>
      <c r="H506" s="263"/>
      <c r="I506" s="263">
        <v>146.19999999999999</v>
      </c>
      <c r="J506" s="263"/>
      <c r="K506" s="431"/>
      <c r="L506" s="263"/>
      <c r="M506" s="182"/>
      <c r="N506" s="431">
        <v>242</v>
      </c>
      <c r="O506" s="329"/>
      <c r="P506" s="330"/>
      <c r="Q506" s="333"/>
      <c r="R506" s="333"/>
    </row>
    <row r="507" spans="2:18" ht="17.25" customHeight="1">
      <c r="B507" s="650"/>
      <c r="C507" s="633" t="s">
        <v>428</v>
      </c>
      <c r="D507" s="690" t="s">
        <v>45</v>
      </c>
      <c r="E507" s="690" t="s">
        <v>45</v>
      </c>
      <c r="F507" s="28" t="s">
        <v>333</v>
      </c>
      <c r="G507" s="690">
        <v>2025</v>
      </c>
      <c r="H507" s="690" t="s">
        <v>31</v>
      </c>
      <c r="I507" s="28"/>
      <c r="J507" s="28"/>
      <c r="K507" s="357"/>
      <c r="L507" s="28"/>
      <c r="M507" s="28"/>
      <c r="N507" s="28">
        <v>10</v>
      </c>
      <c r="O507" s="181">
        <v>30</v>
      </c>
      <c r="P507" s="677" t="s">
        <v>106</v>
      </c>
      <c r="Q507" s="251"/>
      <c r="R507" s="609" t="s">
        <v>427</v>
      </c>
    </row>
    <row r="508" spans="2:18" ht="83.1" customHeight="1">
      <c r="B508" s="651"/>
      <c r="C508" s="634"/>
      <c r="D508" s="691"/>
      <c r="E508" s="691"/>
      <c r="F508" s="28" t="s">
        <v>105</v>
      </c>
      <c r="G508" s="691"/>
      <c r="H508" s="691"/>
      <c r="I508" s="28"/>
      <c r="J508" s="28"/>
      <c r="K508" s="357"/>
      <c r="L508" s="28"/>
      <c r="M508" s="28"/>
      <c r="N508" s="30">
        <v>500</v>
      </c>
      <c r="O508" s="93">
        <v>1000</v>
      </c>
      <c r="P508" s="651"/>
      <c r="Q508" s="374" t="s">
        <v>346</v>
      </c>
      <c r="R508" s="611"/>
    </row>
    <row r="509" spans="2:18" ht="18" customHeight="1">
      <c r="B509" s="261"/>
      <c r="C509" s="340" t="s">
        <v>47</v>
      </c>
      <c r="D509" s="263"/>
      <c r="E509" s="263"/>
      <c r="F509" s="263"/>
      <c r="G509" s="263"/>
      <c r="H509" s="263"/>
      <c r="I509" s="263"/>
      <c r="J509" s="263"/>
      <c r="K509" s="431"/>
      <c r="L509" s="263"/>
      <c r="M509" s="182"/>
      <c r="N509" s="224">
        <v>500</v>
      </c>
      <c r="O509" s="432">
        <v>1000</v>
      </c>
      <c r="P509" s="330"/>
      <c r="Q509" s="333"/>
      <c r="R509" s="333"/>
    </row>
    <row r="510" spans="2:18" ht="18" customHeight="1">
      <c r="B510" s="650"/>
      <c r="C510" s="633" t="s">
        <v>429</v>
      </c>
      <c r="D510" s="690" t="s">
        <v>45</v>
      </c>
      <c r="E510" s="690" t="s">
        <v>45</v>
      </c>
      <c r="F510" s="28" t="s">
        <v>333</v>
      </c>
      <c r="G510" s="690">
        <v>2025</v>
      </c>
      <c r="H510" s="690" t="s">
        <v>31</v>
      </c>
      <c r="I510" s="28"/>
      <c r="J510" s="28"/>
      <c r="K510" s="357"/>
      <c r="L510" s="28"/>
      <c r="M510" s="28"/>
      <c r="N510" s="28"/>
      <c r="O510" s="130"/>
      <c r="P510" s="677" t="s">
        <v>106</v>
      </c>
      <c r="Q510" s="251"/>
      <c r="R510" s="609" t="s">
        <v>335</v>
      </c>
    </row>
    <row r="511" spans="2:18" ht="51.95" customHeight="1">
      <c r="B511" s="651"/>
      <c r="C511" s="634"/>
      <c r="D511" s="691"/>
      <c r="E511" s="691"/>
      <c r="F511" s="28" t="s">
        <v>105</v>
      </c>
      <c r="G511" s="691"/>
      <c r="H511" s="691"/>
      <c r="I511" s="28"/>
      <c r="J511" s="28"/>
      <c r="K511" s="357"/>
      <c r="L511" s="28"/>
      <c r="M511" s="28"/>
      <c r="N511" s="30">
        <v>500</v>
      </c>
      <c r="O511" s="93">
        <v>1000</v>
      </c>
      <c r="P511" s="651"/>
      <c r="Q511" s="374" t="s">
        <v>430</v>
      </c>
      <c r="R511" s="611"/>
    </row>
    <row r="512" spans="2:18" ht="15.75">
      <c r="B512" s="261"/>
      <c r="C512" s="340" t="s">
        <v>47</v>
      </c>
      <c r="D512" s="263"/>
      <c r="E512" s="263"/>
      <c r="F512" s="263"/>
      <c r="G512" s="263"/>
      <c r="H512" s="263"/>
      <c r="I512" s="263"/>
      <c r="J512" s="263"/>
      <c r="K512" s="431"/>
      <c r="L512" s="263"/>
      <c r="M512" s="182"/>
      <c r="N512" s="224">
        <v>500</v>
      </c>
      <c r="O512" s="432">
        <v>1000</v>
      </c>
      <c r="P512" s="330"/>
      <c r="Q512" s="330"/>
      <c r="R512" s="330"/>
    </row>
    <row r="513" spans="2:18" ht="51.75" customHeight="1">
      <c r="B513" s="308"/>
      <c r="C513" s="172" t="s">
        <v>431</v>
      </c>
      <c r="D513" s="174"/>
      <c r="E513" s="174"/>
      <c r="F513" s="174"/>
      <c r="G513" s="174"/>
      <c r="H513" s="174"/>
      <c r="I513" s="174"/>
      <c r="J513" s="174"/>
      <c r="K513" s="446"/>
      <c r="L513" s="446"/>
      <c r="M513" s="446"/>
      <c r="N513" s="446"/>
      <c r="O513" s="446"/>
      <c r="P513" s="103"/>
      <c r="Q513" s="103"/>
      <c r="R513" s="103"/>
    </row>
    <row r="514" spans="2:18" ht="15.75" customHeight="1">
      <c r="B514" s="752"/>
      <c r="C514" s="706" t="s">
        <v>432</v>
      </c>
      <c r="D514" s="690" t="s">
        <v>45</v>
      </c>
      <c r="E514" s="690" t="s">
        <v>45</v>
      </c>
      <c r="F514" s="28" t="s">
        <v>333</v>
      </c>
      <c r="G514" s="690">
        <v>2025</v>
      </c>
      <c r="H514" s="690" t="s">
        <v>31</v>
      </c>
      <c r="I514" s="357">
        <v>4.4000000000000004</v>
      </c>
      <c r="J514" s="357">
        <v>3.8</v>
      </c>
      <c r="K514" s="357">
        <v>1</v>
      </c>
      <c r="L514" s="28"/>
      <c r="M514" s="28"/>
      <c r="N514" s="28"/>
      <c r="O514" s="130"/>
      <c r="P514" s="650" t="s">
        <v>433</v>
      </c>
      <c r="Q514" s="249"/>
      <c r="R514" s="609" t="s">
        <v>434</v>
      </c>
    </row>
    <row r="515" spans="2:18" ht="72.95" customHeight="1">
      <c r="B515" s="752"/>
      <c r="C515" s="720"/>
      <c r="D515" s="691"/>
      <c r="E515" s="691"/>
      <c r="F515" s="28" t="s">
        <v>105</v>
      </c>
      <c r="G515" s="691"/>
      <c r="H515" s="691"/>
      <c r="I515" s="357">
        <v>534.04399999999998</v>
      </c>
      <c r="J515" s="357">
        <v>462.10399999999998</v>
      </c>
      <c r="K515" s="357">
        <v>100</v>
      </c>
      <c r="L515" s="28"/>
      <c r="M515" s="28"/>
      <c r="N515" s="28"/>
      <c r="O515" s="130"/>
      <c r="P515" s="651"/>
      <c r="Q515" s="250" t="s">
        <v>435</v>
      </c>
      <c r="R515" s="611"/>
    </row>
    <row r="516" spans="2:18" ht="15.75">
      <c r="B516" s="162"/>
      <c r="C516" s="163" t="s">
        <v>259</v>
      </c>
      <c r="D516" s="38"/>
      <c r="E516" s="38"/>
      <c r="F516" s="38"/>
      <c r="G516" s="437"/>
      <c r="H516" s="437"/>
      <c r="I516" s="437">
        <v>534</v>
      </c>
      <c r="J516" s="447"/>
      <c r="K516" s="437"/>
      <c r="L516" s="256"/>
      <c r="M516" s="273"/>
      <c r="N516" s="256"/>
      <c r="O516" s="258"/>
      <c r="P516" s="185"/>
      <c r="Q516" s="203"/>
      <c r="R516" s="203"/>
    </row>
    <row r="517" spans="2:18" ht="15.75">
      <c r="B517" s="209"/>
      <c r="C517" s="340" t="s">
        <v>47</v>
      </c>
      <c r="D517" s="263"/>
      <c r="E517" s="263"/>
      <c r="F517" s="263"/>
      <c r="G517" s="431"/>
      <c r="H517" s="431"/>
      <c r="I517" s="431"/>
      <c r="J517" s="431">
        <v>462.1</v>
      </c>
      <c r="K517" s="431">
        <v>100</v>
      </c>
      <c r="L517" s="328"/>
      <c r="M517" s="273"/>
      <c r="N517" s="328"/>
      <c r="O517" s="279"/>
      <c r="P517" s="225"/>
      <c r="Q517" s="246"/>
      <c r="R517" s="246"/>
    </row>
    <row r="518" spans="2:18" ht="21" customHeight="1">
      <c r="B518" s="650"/>
      <c r="C518" s="633" t="s">
        <v>436</v>
      </c>
      <c r="D518" s="690" t="s">
        <v>45</v>
      </c>
      <c r="E518" s="690" t="s">
        <v>45</v>
      </c>
      <c r="F518" s="28" t="s">
        <v>333</v>
      </c>
      <c r="G518" s="690">
        <v>2025</v>
      </c>
      <c r="H518" s="690" t="s">
        <v>31</v>
      </c>
      <c r="I518" s="357"/>
      <c r="J518" s="448"/>
      <c r="K518" s="357"/>
      <c r="L518" s="28"/>
      <c r="M518" s="28"/>
      <c r="N518" s="30"/>
      <c r="O518" s="30">
        <v>27</v>
      </c>
      <c r="P518" s="27" t="s">
        <v>106</v>
      </c>
      <c r="Q518" s="652" t="s">
        <v>437</v>
      </c>
      <c r="R518" s="609" t="s">
        <v>434</v>
      </c>
    </row>
    <row r="519" spans="2:18" ht="54.95" customHeight="1">
      <c r="B519" s="651"/>
      <c r="C519" s="634"/>
      <c r="D519" s="691"/>
      <c r="E519" s="691"/>
      <c r="F519" s="28" t="s">
        <v>105</v>
      </c>
      <c r="G519" s="691"/>
      <c r="H519" s="691"/>
      <c r="I519" s="357"/>
      <c r="J519" s="448"/>
      <c r="K519" s="357"/>
      <c r="L519" s="28"/>
      <c r="M519" s="28"/>
      <c r="N519" s="30"/>
      <c r="O519" s="30">
        <v>1599.9</v>
      </c>
      <c r="P519" s="139"/>
      <c r="Q519" s="624"/>
      <c r="R519" s="611"/>
    </row>
    <row r="520" spans="2:18" ht="15.75">
      <c r="B520" s="209"/>
      <c r="C520" s="340" t="s">
        <v>47</v>
      </c>
      <c r="D520" s="328"/>
      <c r="E520" s="328"/>
      <c r="F520" s="328"/>
      <c r="G520" s="438"/>
      <c r="H520" s="438"/>
      <c r="I520" s="438"/>
      <c r="J520" s="449"/>
      <c r="K520" s="438"/>
      <c r="L520" s="328"/>
      <c r="M520" s="273"/>
      <c r="N520" s="224"/>
      <c r="O520" s="224">
        <f>O519</f>
        <v>1599.9</v>
      </c>
      <c r="P520" s="225"/>
      <c r="Q520" s="225"/>
      <c r="R520" s="225"/>
    </row>
    <row r="521" spans="2:18" ht="15" customHeight="1">
      <c r="B521" s="650"/>
      <c r="C521" s="633" t="s">
        <v>438</v>
      </c>
      <c r="D521" s="690" t="s">
        <v>315</v>
      </c>
      <c r="E521" s="690" t="s">
        <v>315</v>
      </c>
      <c r="F521" s="28" t="s">
        <v>102</v>
      </c>
      <c r="G521" s="690">
        <v>2025</v>
      </c>
      <c r="H521" s="690" t="s">
        <v>31</v>
      </c>
      <c r="I521" s="357"/>
      <c r="J521" s="448"/>
      <c r="K521" s="357"/>
      <c r="L521" s="28"/>
      <c r="M521" s="28"/>
      <c r="N521" s="357">
        <v>2</v>
      </c>
      <c r="O521" s="77"/>
      <c r="P521" s="669" t="s">
        <v>106</v>
      </c>
      <c r="Q521" s="249"/>
      <c r="R521" s="609" t="s">
        <v>434</v>
      </c>
    </row>
    <row r="522" spans="2:18" ht="54.95" customHeight="1">
      <c r="B522" s="651"/>
      <c r="C522" s="634"/>
      <c r="D522" s="691"/>
      <c r="E522" s="691"/>
      <c r="F522" s="28" t="s">
        <v>105</v>
      </c>
      <c r="G522" s="691"/>
      <c r="H522" s="691"/>
      <c r="I522" s="357"/>
      <c r="J522" s="448"/>
      <c r="K522" s="357"/>
      <c r="L522" s="28"/>
      <c r="M522" s="28"/>
      <c r="N522" s="357">
        <v>147</v>
      </c>
      <c r="O522" s="77"/>
      <c r="P522" s="651"/>
      <c r="Q522" s="250" t="s">
        <v>439</v>
      </c>
      <c r="R522" s="611"/>
    </row>
    <row r="523" spans="2:18" ht="15.75">
      <c r="B523" s="215"/>
      <c r="C523" s="340" t="s">
        <v>47</v>
      </c>
      <c r="D523" s="164"/>
      <c r="E523" s="164"/>
      <c r="F523" s="38"/>
      <c r="G523" s="439"/>
      <c r="H523" s="439"/>
      <c r="I523" s="437"/>
      <c r="J523" s="447"/>
      <c r="K523" s="437"/>
      <c r="L523" s="38"/>
      <c r="M523" s="182"/>
      <c r="N523" s="437">
        <v>147</v>
      </c>
      <c r="O523" s="311"/>
      <c r="P523" s="239"/>
      <c r="Q523" s="239"/>
      <c r="R523" s="239"/>
    </row>
    <row r="524" spans="2:18" ht="42.95" customHeight="1">
      <c r="B524" s="744"/>
      <c r="C524" s="633" t="s">
        <v>440</v>
      </c>
      <c r="D524" s="690" t="s">
        <v>315</v>
      </c>
      <c r="E524" s="690" t="s">
        <v>315</v>
      </c>
      <c r="F524" s="28" t="s">
        <v>102</v>
      </c>
      <c r="G524" s="690">
        <v>2025</v>
      </c>
      <c r="H524" s="690" t="s">
        <v>31</v>
      </c>
      <c r="I524" s="357"/>
      <c r="J524" s="448"/>
      <c r="K524" s="357"/>
      <c r="L524" s="28"/>
      <c r="M524" s="28"/>
      <c r="N524" s="357">
        <v>1</v>
      </c>
      <c r="O524" s="77"/>
      <c r="P524" s="669" t="s">
        <v>106</v>
      </c>
      <c r="Q524" s="199"/>
      <c r="R524" s="621" t="s">
        <v>441</v>
      </c>
    </row>
    <row r="525" spans="2:18" ht="53.1" customHeight="1">
      <c r="B525" s="742"/>
      <c r="C525" s="634"/>
      <c r="D525" s="691"/>
      <c r="E525" s="691"/>
      <c r="F525" s="28" t="s">
        <v>105</v>
      </c>
      <c r="G525" s="691"/>
      <c r="H525" s="691"/>
      <c r="I525" s="357"/>
      <c r="J525" s="448"/>
      <c r="K525" s="357"/>
      <c r="L525" s="28"/>
      <c r="M525" s="28"/>
      <c r="N525" s="357">
        <v>50</v>
      </c>
      <c r="O525" s="77"/>
      <c r="P525" s="651"/>
      <c r="Q525" s="463" t="s">
        <v>439</v>
      </c>
      <c r="R525" s="622"/>
    </row>
    <row r="526" spans="2:18" ht="15.75">
      <c r="B526" s="215"/>
      <c r="C526" s="340" t="s">
        <v>47</v>
      </c>
      <c r="D526" s="164"/>
      <c r="E526" s="164"/>
      <c r="F526" s="38"/>
      <c r="G526" s="439"/>
      <c r="H526" s="439"/>
      <c r="I526" s="437"/>
      <c r="J526" s="447"/>
      <c r="K526" s="437"/>
      <c r="L526" s="38"/>
      <c r="M526" s="182"/>
      <c r="N526" s="437">
        <v>50</v>
      </c>
      <c r="O526" s="311"/>
      <c r="P526" s="239"/>
      <c r="Q526" s="239"/>
      <c r="R526" s="239"/>
    </row>
    <row r="527" spans="2:18" ht="15" customHeight="1">
      <c r="B527" s="650"/>
      <c r="C527" s="633" t="s">
        <v>442</v>
      </c>
      <c r="D527" s="690" t="s">
        <v>315</v>
      </c>
      <c r="E527" s="690" t="s">
        <v>315</v>
      </c>
      <c r="F527" s="28" t="s">
        <v>333</v>
      </c>
      <c r="G527" s="690">
        <v>2025</v>
      </c>
      <c r="H527" s="690" t="s">
        <v>31</v>
      </c>
      <c r="I527" s="357"/>
      <c r="J527" s="448"/>
      <c r="K527" s="357"/>
      <c r="L527" s="28"/>
      <c r="M527" s="28"/>
      <c r="N527" s="28">
        <v>51.2</v>
      </c>
      <c r="O527" s="77"/>
      <c r="P527" s="669" t="s">
        <v>106</v>
      </c>
      <c r="Q527" s="249"/>
      <c r="R527" s="609" t="s">
        <v>434</v>
      </c>
    </row>
    <row r="528" spans="2:18" ht="51.95" customHeight="1">
      <c r="B528" s="651"/>
      <c r="C528" s="634"/>
      <c r="D528" s="691"/>
      <c r="E528" s="691"/>
      <c r="F528" s="28" t="s">
        <v>105</v>
      </c>
      <c r="G528" s="691"/>
      <c r="H528" s="691"/>
      <c r="I528" s="357"/>
      <c r="J528" s="448"/>
      <c r="K528" s="357"/>
      <c r="L528" s="28"/>
      <c r="M528" s="28"/>
      <c r="N528" s="30">
        <v>1100</v>
      </c>
      <c r="O528" s="77"/>
      <c r="P528" s="651"/>
      <c r="Q528" s="250" t="s">
        <v>439</v>
      </c>
      <c r="R528" s="611"/>
    </row>
    <row r="529" spans="2:18" ht="15.75">
      <c r="B529" s="215"/>
      <c r="C529" s="340" t="s">
        <v>47</v>
      </c>
      <c r="D529" s="164"/>
      <c r="E529" s="164"/>
      <c r="F529" s="38"/>
      <c r="G529" s="440"/>
      <c r="H529" s="439"/>
      <c r="I529" s="437"/>
      <c r="J529" s="447"/>
      <c r="K529" s="437"/>
      <c r="L529" s="38"/>
      <c r="M529" s="182"/>
      <c r="N529" s="133">
        <v>1100</v>
      </c>
      <c r="O529" s="311"/>
      <c r="P529" s="239"/>
      <c r="Q529" s="239"/>
      <c r="R529" s="239"/>
    </row>
    <row r="530" spans="2:18" ht="33" customHeight="1">
      <c r="B530" s="744"/>
      <c r="C530" s="633" t="s">
        <v>443</v>
      </c>
      <c r="D530" s="690" t="s">
        <v>315</v>
      </c>
      <c r="E530" s="690" t="s">
        <v>315</v>
      </c>
      <c r="F530" s="28" t="s">
        <v>333</v>
      </c>
      <c r="G530" s="690">
        <v>2025</v>
      </c>
      <c r="H530" s="690" t="s">
        <v>31</v>
      </c>
      <c r="I530" s="357"/>
      <c r="J530" s="448"/>
      <c r="K530" s="357"/>
      <c r="L530" s="28"/>
      <c r="M530" s="28"/>
      <c r="N530" s="28">
        <v>12.75</v>
      </c>
      <c r="O530" s="77"/>
      <c r="P530" s="669" t="s">
        <v>106</v>
      </c>
      <c r="Q530" s="249"/>
      <c r="R530" s="609" t="s">
        <v>444</v>
      </c>
    </row>
    <row r="531" spans="2:18" ht="31.5">
      <c r="B531" s="742"/>
      <c r="C531" s="634"/>
      <c r="D531" s="691"/>
      <c r="E531" s="691"/>
      <c r="F531" s="28" t="s">
        <v>105</v>
      </c>
      <c r="G531" s="691"/>
      <c r="H531" s="691"/>
      <c r="I531" s="357"/>
      <c r="J531" s="448"/>
      <c r="K531" s="357"/>
      <c r="L531" s="28"/>
      <c r="M531" s="28"/>
      <c r="N531" s="30">
        <v>145</v>
      </c>
      <c r="O531" s="77"/>
      <c r="P531" s="651"/>
      <c r="Q531" s="250" t="s">
        <v>439</v>
      </c>
      <c r="R531" s="611"/>
    </row>
    <row r="532" spans="2:18" ht="15.75">
      <c r="B532" s="215"/>
      <c r="C532" s="340" t="s">
        <v>47</v>
      </c>
      <c r="D532" s="164"/>
      <c r="E532" s="164"/>
      <c r="F532" s="38"/>
      <c r="G532" s="440"/>
      <c r="H532" s="439"/>
      <c r="I532" s="437"/>
      <c r="J532" s="447"/>
      <c r="K532" s="437"/>
      <c r="L532" s="38"/>
      <c r="M532" s="182"/>
      <c r="N532" s="133">
        <v>145</v>
      </c>
      <c r="O532" s="311"/>
      <c r="P532" s="239"/>
      <c r="Q532" s="239"/>
      <c r="R532" s="239"/>
    </row>
    <row r="533" spans="2:18" ht="31.5" customHeight="1">
      <c r="B533" s="744"/>
      <c r="C533" s="633" t="s">
        <v>445</v>
      </c>
      <c r="D533" s="690" t="s">
        <v>315</v>
      </c>
      <c r="E533" s="690" t="s">
        <v>315</v>
      </c>
      <c r="F533" s="28" t="s">
        <v>333</v>
      </c>
      <c r="G533" s="690">
        <v>2025</v>
      </c>
      <c r="H533" s="690" t="s">
        <v>31</v>
      </c>
      <c r="I533" s="357"/>
      <c r="J533" s="448"/>
      <c r="K533" s="357"/>
      <c r="L533" s="28"/>
      <c r="M533" s="28"/>
      <c r="N533" s="28">
        <v>2.5</v>
      </c>
      <c r="O533" s="77"/>
      <c r="P533" s="669" t="s">
        <v>106</v>
      </c>
      <c r="Q533" s="652" t="s">
        <v>439</v>
      </c>
      <c r="R533" s="609" t="s">
        <v>444</v>
      </c>
    </row>
    <row r="534" spans="2:18" ht="33" customHeight="1">
      <c r="B534" s="742"/>
      <c r="C534" s="634"/>
      <c r="D534" s="691"/>
      <c r="E534" s="691"/>
      <c r="F534" s="28" t="s">
        <v>105</v>
      </c>
      <c r="G534" s="691"/>
      <c r="H534" s="691"/>
      <c r="I534" s="357"/>
      <c r="J534" s="448"/>
      <c r="K534" s="357"/>
      <c r="L534" s="28"/>
      <c r="M534" s="28"/>
      <c r="N534" s="28">
        <v>147</v>
      </c>
      <c r="O534" s="77"/>
      <c r="P534" s="651"/>
      <c r="Q534" s="624"/>
      <c r="R534" s="611"/>
    </row>
    <row r="535" spans="2:18" ht="15.75">
      <c r="B535" s="215"/>
      <c r="C535" s="340" t="s">
        <v>47</v>
      </c>
      <c r="D535" s="164"/>
      <c r="E535" s="164"/>
      <c r="F535" s="38"/>
      <c r="G535" s="439"/>
      <c r="H535" s="439"/>
      <c r="I535" s="437"/>
      <c r="J535" s="447"/>
      <c r="K535" s="437"/>
      <c r="L535" s="38"/>
      <c r="M535" s="182"/>
      <c r="N535" s="38">
        <v>147</v>
      </c>
      <c r="O535" s="311"/>
      <c r="P535" s="239"/>
      <c r="Q535" s="239"/>
      <c r="R535" s="239"/>
    </row>
    <row r="536" spans="2:18" ht="15" customHeight="1">
      <c r="B536" s="655"/>
      <c r="C536" s="633" t="s">
        <v>446</v>
      </c>
      <c r="D536" s="690" t="s">
        <v>315</v>
      </c>
      <c r="E536" s="690" t="s">
        <v>315</v>
      </c>
      <c r="F536" s="28" t="s">
        <v>333</v>
      </c>
      <c r="G536" s="690">
        <v>2025</v>
      </c>
      <c r="H536" s="690" t="s">
        <v>31</v>
      </c>
      <c r="I536" s="450"/>
      <c r="J536" s="451"/>
      <c r="K536" s="450"/>
      <c r="L536" s="160"/>
      <c r="M536" s="160"/>
      <c r="N536" s="160">
        <v>8.6</v>
      </c>
      <c r="O536" s="180"/>
      <c r="P536" s="669" t="s">
        <v>106</v>
      </c>
      <c r="Q536" s="656" t="s">
        <v>439</v>
      </c>
      <c r="R536" s="623" t="s">
        <v>447</v>
      </c>
    </row>
    <row r="537" spans="2:18" ht="75" customHeight="1">
      <c r="B537" s="651"/>
      <c r="C537" s="634"/>
      <c r="D537" s="691"/>
      <c r="E537" s="691"/>
      <c r="F537" s="28" t="s">
        <v>105</v>
      </c>
      <c r="G537" s="691"/>
      <c r="H537" s="691"/>
      <c r="I537" s="357"/>
      <c r="J537" s="448"/>
      <c r="K537" s="357"/>
      <c r="L537" s="28"/>
      <c r="M537" s="28"/>
      <c r="N537" s="30">
        <v>331</v>
      </c>
      <c r="O537" s="77"/>
      <c r="P537" s="651"/>
      <c r="Q537" s="624"/>
      <c r="R537" s="624"/>
    </row>
    <row r="538" spans="2:18" ht="15.75">
      <c r="B538" s="215"/>
      <c r="C538" s="340" t="s">
        <v>47</v>
      </c>
      <c r="D538" s="255"/>
      <c r="E538" s="255"/>
      <c r="F538" s="256"/>
      <c r="G538" s="441"/>
      <c r="H538" s="441"/>
      <c r="I538" s="358"/>
      <c r="J538" s="452"/>
      <c r="K538" s="358"/>
      <c r="L538" s="256"/>
      <c r="M538" s="273"/>
      <c r="N538" s="133">
        <v>331</v>
      </c>
      <c r="O538" s="311"/>
      <c r="P538" s="239"/>
      <c r="Q538" s="239"/>
      <c r="R538" s="239"/>
    </row>
    <row r="539" spans="2:18" ht="45" customHeight="1">
      <c r="B539" s="745"/>
      <c r="C539" s="716" t="s">
        <v>448</v>
      </c>
      <c r="D539" s="690" t="s">
        <v>315</v>
      </c>
      <c r="E539" s="690" t="s">
        <v>315</v>
      </c>
      <c r="F539" s="28" t="s">
        <v>333</v>
      </c>
      <c r="G539" s="690">
        <v>2025</v>
      </c>
      <c r="H539" s="690" t="s">
        <v>31</v>
      </c>
      <c r="I539" s="72"/>
      <c r="J539" s="453"/>
      <c r="K539" s="72"/>
      <c r="L539" s="72"/>
      <c r="M539" s="72"/>
      <c r="N539" s="30">
        <v>6.2</v>
      </c>
      <c r="O539" s="125"/>
      <c r="P539" s="669" t="s">
        <v>106</v>
      </c>
      <c r="Q539" s="657" t="s">
        <v>439</v>
      </c>
      <c r="R539" s="618" t="s">
        <v>449</v>
      </c>
    </row>
    <row r="540" spans="2:18" ht="31.5">
      <c r="B540" s="746"/>
      <c r="C540" s="721"/>
      <c r="D540" s="691"/>
      <c r="E540" s="691"/>
      <c r="F540" s="28" t="s">
        <v>105</v>
      </c>
      <c r="G540" s="691"/>
      <c r="H540" s="691"/>
      <c r="I540" s="72"/>
      <c r="J540" s="453"/>
      <c r="K540" s="72"/>
      <c r="L540" s="72"/>
      <c r="M540" s="72"/>
      <c r="N540" s="30">
        <v>211</v>
      </c>
      <c r="O540" s="71"/>
      <c r="P540" s="651"/>
      <c r="Q540" s="658"/>
      <c r="R540" s="619"/>
    </row>
    <row r="541" spans="2:18" ht="15.75">
      <c r="B541" s="215"/>
      <c r="C541" s="340" t="s">
        <v>47</v>
      </c>
      <c r="D541" s="164"/>
      <c r="E541" s="164"/>
      <c r="F541" s="38"/>
      <c r="G541" s="439"/>
      <c r="H541" s="439"/>
      <c r="I541" s="437"/>
      <c r="J541" s="447"/>
      <c r="K541" s="437"/>
      <c r="L541" s="38"/>
      <c r="M541" s="182"/>
      <c r="N541" s="133">
        <v>211</v>
      </c>
      <c r="O541" s="311"/>
      <c r="P541" s="239"/>
      <c r="Q541" s="239"/>
      <c r="R541" s="239"/>
    </row>
    <row r="542" spans="2:18" ht="42.95" customHeight="1">
      <c r="B542" s="747"/>
      <c r="C542" s="707" t="s">
        <v>450</v>
      </c>
      <c r="D542" s="690" t="s">
        <v>315</v>
      </c>
      <c r="E542" s="690" t="s">
        <v>315</v>
      </c>
      <c r="F542" s="28" t="s">
        <v>102</v>
      </c>
      <c r="G542" s="690">
        <v>2025</v>
      </c>
      <c r="H542" s="690" t="s">
        <v>31</v>
      </c>
      <c r="I542" s="454"/>
      <c r="J542" s="455"/>
      <c r="K542" s="454"/>
      <c r="L542" s="165"/>
      <c r="M542" s="165"/>
      <c r="N542" s="160">
        <v>1</v>
      </c>
      <c r="O542" s="456"/>
      <c r="P542" s="669" t="s">
        <v>48</v>
      </c>
      <c r="Q542" s="286"/>
      <c r="R542" s="618" t="s">
        <v>449</v>
      </c>
    </row>
    <row r="543" spans="2:18" ht="29.25" customHeight="1">
      <c r="B543" s="632"/>
      <c r="C543" s="634"/>
      <c r="D543" s="691"/>
      <c r="E543" s="691"/>
      <c r="F543" s="28" t="s">
        <v>105</v>
      </c>
      <c r="G543" s="691"/>
      <c r="H543" s="691"/>
      <c r="I543" s="454"/>
      <c r="J543" s="455"/>
      <c r="K543" s="454"/>
      <c r="L543" s="165"/>
      <c r="M543" s="165"/>
      <c r="N543" s="192">
        <v>22</v>
      </c>
      <c r="O543" s="456"/>
      <c r="P543" s="651"/>
      <c r="Q543" s="198" t="s">
        <v>439</v>
      </c>
      <c r="R543" s="619"/>
    </row>
    <row r="544" spans="2:18" ht="15.75">
      <c r="B544" s="215"/>
      <c r="C544" s="163" t="s">
        <v>384</v>
      </c>
      <c r="D544" s="255"/>
      <c r="E544" s="255"/>
      <c r="F544" s="256"/>
      <c r="G544" s="441"/>
      <c r="H544" s="441"/>
      <c r="I544" s="358"/>
      <c r="J544" s="452"/>
      <c r="K544" s="358"/>
      <c r="L544" s="256"/>
      <c r="M544" s="273"/>
      <c r="N544" s="323">
        <v>22</v>
      </c>
      <c r="O544" s="311"/>
      <c r="P544" s="239"/>
      <c r="Q544" s="239"/>
      <c r="R544" s="239"/>
    </row>
    <row r="545" spans="2:18" ht="36" customHeight="1">
      <c r="B545" s="650"/>
      <c r="C545" s="633" t="s">
        <v>451</v>
      </c>
      <c r="D545" s="690" t="s">
        <v>315</v>
      </c>
      <c r="E545" s="690" t="s">
        <v>315</v>
      </c>
      <c r="F545" s="28" t="s">
        <v>333</v>
      </c>
      <c r="G545" s="690">
        <v>2025</v>
      </c>
      <c r="H545" s="690" t="s">
        <v>31</v>
      </c>
      <c r="I545" s="357"/>
      <c r="J545" s="448"/>
      <c r="K545" s="357"/>
      <c r="L545" s="28"/>
      <c r="M545" s="28"/>
      <c r="N545" s="28">
        <v>5</v>
      </c>
      <c r="O545" s="130"/>
      <c r="P545" s="669" t="s">
        <v>106</v>
      </c>
      <c r="Q545" s="652" t="s">
        <v>439</v>
      </c>
      <c r="R545" s="618" t="s">
        <v>452</v>
      </c>
    </row>
    <row r="546" spans="2:18" ht="20.100000000000001" customHeight="1">
      <c r="B546" s="651"/>
      <c r="C546" s="634"/>
      <c r="D546" s="691"/>
      <c r="E546" s="691"/>
      <c r="F546" s="28" t="s">
        <v>105</v>
      </c>
      <c r="G546" s="691"/>
      <c r="H546" s="691"/>
      <c r="I546" s="357"/>
      <c r="J546" s="448"/>
      <c r="K546" s="357"/>
      <c r="L546" s="28"/>
      <c r="M546" s="28"/>
      <c r="N546" s="30">
        <v>300</v>
      </c>
      <c r="O546" s="130"/>
      <c r="P546" s="651"/>
      <c r="Q546" s="624"/>
      <c r="R546" s="619"/>
    </row>
    <row r="547" spans="2:18" ht="15.75">
      <c r="B547" s="215"/>
      <c r="C547" s="340" t="s">
        <v>47</v>
      </c>
      <c r="D547" s="164"/>
      <c r="E547" s="164"/>
      <c r="F547" s="38"/>
      <c r="G547" s="439"/>
      <c r="H547" s="439"/>
      <c r="I547" s="437"/>
      <c r="J547" s="447"/>
      <c r="K547" s="437"/>
      <c r="L547" s="38"/>
      <c r="M547" s="182"/>
      <c r="N547" s="133">
        <v>300</v>
      </c>
      <c r="O547" s="311"/>
      <c r="P547" s="239"/>
      <c r="Q547" s="239"/>
      <c r="R547" s="239"/>
    </row>
    <row r="548" spans="2:18" ht="45" customHeight="1">
      <c r="B548" s="650"/>
      <c r="C548" s="633" t="s">
        <v>453</v>
      </c>
      <c r="D548" s="690" t="s">
        <v>315</v>
      </c>
      <c r="E548" s="690" t="s">
        <v>315</v>
      </c>
      <c r="F548" s="28" t="s">
        <v>102</v>
      </c>
      <c r="G548" s="690">
        <v>2025</v>
      </c>
      <c r="H548" s="690" t="s">
        <v>31</v>
      </c>
      <c r="I548" s="357"/>
      <c r="J548" s="448"/>
      <c r="K548" s="357"/>
      <c r="L548" s="28"/>
      <c r="M548" s="28"/>
      <c r="N548" s="28">
        <v>1</v>
      </c>
      <c r="O548" s="130"/>
      <c r="P548" s="669" t="s">
        <v>106</v>
      </c>
      <c r="Q548" s="652" t="s">
        <v>439</v>
      </c>
      <c r="R548" s="618" t="s">
        <v>449</v>
      </c>
    </row>
    <row r="549" spans="2:18" ht="21" customHeight="1">
      <c r="B549" s="651"/>
      <c r="C549" s="634"/>
      <c r="D549" s="691"/>
      <c r="E549" s="691"/>
      <c r="F549" s="28" t="s">
        <v>105</v>
      </c>
      <c r="G549" s="691"/>
      <c r="H549" s="691"/>
      <c r="I549" s="357"/>
      <c r="J549" s="448"/>
      <c r="K549" s="357"/>
      <c r="L549" s="28"/>
      <c r="M549" s="28"/>
      <c r="N549" s="30">
        <v>30</v>
      </c>
      <c r="O549" s="130"/>
      <c r="P549" s="651"/>
      <c r="Q549" s="624"/>
      <c r="R549" s="619"/>
    </row>
    <row r="550" spans="2:18" ht="15.75">
      <c r="B550" s="162"/>
      <c r="C550" s="340" t="s">
        <v>47</v>
      </c>
      <c r="D550" s="38"/>
      <c r="E550" s="38"/>
      <c r="F550" s="38"/>
      <c r="G550" s="437"/>
      <c r="H550" s="437"/>
      <c r="I550" s="437"/>
      <c r="J550" s="447"/>
      <c r="K550" s="437"/>
      <c r="L550" s="38"/>
      <c r="M550" s="182"/>
      <c r="N550" s="133">
        <v>30</v>
      </c>
      <c r="O550" s="311"/>
      <c r="P550" s="185"/>
      <c r="Q550" s="185"/>
      <c r="R550" s="185"/>
    </row>
    <row r="551" spans="2:18" ht="33" customHeight="1">
      <c r="B551" s="655"/>
      <c r="C551" s="633" t="s">
        <v>454</v>
      </c>
      <c r="D551" s="690" t="s">
        <v>315</v>
      </c>
      <c r="E551" s="690" t="s">
        <v>315</v>
      </c>
      <c r="F551" s="28" t="s">
        <v>333</v>
      </c>
      <c r="G551" s="690">
        <v>2025</v>
      </c>
      <c r="H551" s="690" t="s">
        <v>31</v>
      </c>
      <c r="I551" s="357"/>
      <c r="J551" s="448"/>
      <c r="K551" s="357"/>
      <c r="L551" s="28"/>
      <c r="M551" s="28"/>
      <c r="N551" s="28">
        <v>9.1999999999999993</v>
      </c>
      <c r="O551" s="130"/>
      <c r="P551" s="669" t="s">
        <v>106</v>
      </c>
      <c r="Q551" s="652" t="s">
        <v>439</v>
      </c>
      <c r="R551" s="618" t="s">
        <v>449</v>
      </c>
    </row>
    <row r="552" spans="2:18" ht="20.100000000000001" customHeight="1">
      <c r="B552" s="651"/>
      <c r="C552" s="634"/>
      <c r="D552" s="691"/>
      <c r="E552" s="691"/>
      <c r="F552" s="28" t="s">
        <v>105</v>
      </c>
      <c r="G552" s="691"/>
      <c r="H552" s="691"/>
      <c r="I552" s="357"/>
      <c r="J552" s="448"/>
      <c r="K552" s="357"/>
      <c r="L552" s="28"/>
      <c r="M552" s="28"/>
      <c r="N552" s="30">
        <v>320</v>
      </c>
      <c r="O552" s="130"/>
      <c r="P552" s="651"/>
      <c r="Q552" s="624"/>
      <c r="R552" s="619"/>
    </row>
    <row r="553" spans="2:18" ht="20.100000000000001" customHeight="1">
      <c r="B553" s="162"/>
      <c r="C553" s="340" t="s">
        <v>47</v>
      </c>
      <c r="D553" s="38"/>
      <c r="E553" s="38"/>
      <c r="F553" s="38"/>
      <c r="G553" s="437"/>
      <c r="H553" s="437"/>
      <c r="I553" s="437"/>
      <c r="J553" s="447"/>
      <c r="K553" s="437"/>
      <c r="L553" s="38"/>
      <c r="M553" s="182"/>
      <c r="N553" s="133">
        <v>320</v>
      </c>
      <c r="O553" s="311"/>
      <c r="P553" s="185"/>
      <c r="Q553" s="185"/>
      <c r="R553" s="185"/>
    </row>
    <row r="554" spans="2:18" ht="24.95" customHeight="1">
      <c r="B554" s="655"/>
      <c r="C554" s="633" t="s">
        <v>455</v>
      </c>
      <c r="D554" s="690" t="s">
        <v>315</v>
      </c>
      <c r="E554" s="690" t="s">
        <v>315</v>
      </c>
      <c r="F554" s="28" t="s">
        <v>333</v>
      </c>
      <c r="G554" s="690">
        <v>2025</v>
      </c>
      <c r="H554" s="690" t="s">
        <v>31</v>
      </c>
      <c r="I554" s="357"/>
      <c r="J554" s="448"/>
      <c r="K554" s="357"/>
      <c r="L554" s="28"/>
      <c r="M554" s="28"/>
      <c r="N554" s="28">
        <v>11.5</v>
      </c>
      <c r="O554" s="130"/>
      <c r="P554" s="669" t="s">
        <v>106</v>
      </c>
      <c r="Q554" s="652" t="s">
        <v>439</v>
      </c>
      <c r="R554" s="618" t="s">
        <v>449</v>
      </c>
    </row>
    <row r="555" spans="2:18" ht="39.950000000000003" customHeight="1">
      <c r="B555" s="651"/>
      <c r="C555" s="634"/>
      <c r="D555" s="691"/>
      <c r="E555" s="691"/>
      <c r="F555" s="28" t="s">
        <v>105</v>
      </c>
      <c r="G555" s="691"/>
      <c r="H555" s="691"/>
      <c r="I555" s="357"/>
      <c r="J555" s="448"/>
      <c r="K555" s="357"/>
      <c r="L555" s="28"/>
      <c r="M555" s="28"/>
      <c r="N555" s="30">
        <v>420</v>
      </c>
      <c r="O555" s="130"/>
      <c r="P555" s="651"/>
      <c r="Q555" s="624"/>
      <c r="R555" s="619"/>
    </row>
    <row r="556" spans="2:18" ht="16.5" customHeight="1">
      <c r="B556" s="162"/>
      <c r="C556" s="340" t="s">
        <v>47</v>
      </c>
      <c r="D556" s="38"/>
      <c r="E556" s="38"/>
      <c r="F556" s="38"/>
      <c r="G556" s="437"/>
      <c r="H556" s="437"/>
      <c r="I556" s="437"/>
      <c r="J556" s="447"/>
      <c r="K556" s="437"/>
      <c r="L556" s="38"/>
      <c r="M556" s="182"/>
      <c r="N556" s="133">
        <v>420</v>
      </c>
      <c r="O556" s="311"/>
      <c r="P556" s="185"/>
      <c r="Q556" s="185"/>
      <c r="R556" s="185"/>
    </row>
    <row r="557" spans="2:18" ht="36" customHeight="1">
      <c r="B557" s="655"/>
      <c r="C557" s="633" t="s">
        <v>456</v>
      </c>
      <c r="D557" s="690" t="s">
        <v>315</v>
      </c>
      <c r="E557" s="690" t="s">
        <v>315</v>
      </c>
      <c r="F557" s="28" t="s">
        <v>333</v>
      </c>
      <c r="G557" s="690">
        <v>2025</v>
      </c>
      <c r="H557" s="690" t="s">
        <v>31</v>
      </c>
      <c r="I557" s="357"/>
      <c r="J557" s="448"/>
      <c r="K557" s="357"/>
      <c r="L557" s="28"/>
      <c r="M557" s="28"/>
      <c r="N557" s="28">
        <v>8.1999999999999993</v>
      </c>
      <c r="O557" s="130"/>
      <c r="P557" s="669" t="s">
        <v>106</v>
      </c>
      <c r="Q557" s="652" t="s">
        <v>439</v>
      </c>
      <c r="R557" s="618" t="s">
        <v>449</v>
      </c>
    </row>
    <row r="558" spans="2:18" ht="27.75" customHeight="1">
      <c r="B558" s="651"/>
      <c r="C558" s="634"/>
      <c r="D558" s="691"/>
      <c r="E558" s="691"/>
      <c r="F558" s="28" t="s">
        <v>105</v>
      </c>
      <c r="G558" s="691"/>
      <c r="H558" s="691"/>
      <c r="I558" s="357"/>
      <c r="J558" s="448"/>
      <c r="K558" s="357"/>
      <c r="L558" s="28"/>
      <c r="M558" s="28"/>
      <c r="N558" s="30">
        <v>250</v>
      </c>
      <c r="O558" s="130"/>
      <c r="P558" s="651"/>
      <c r="Q558" s="624"/>
      <c r="R558" s="619"/>
    </row>
    <row r="559" spans="2:18" ht="18.95" customHeight="1">
      <c r="B559" s="162"/>
      <c r="C559" s="340" t="s">
        <v>47</v>
      </c>
      <c r="D559" s="38"/>
      <c r="E559" s="38"/>
      <c r="F559" s="38"/>
      <c r="G559" s="437"/>
      <c r="H559" s="437"/>
      <c r="I559" s="437"/>
      <c r="J559" s="447"/>
      <c r="K559" s="437"/>
      <c r="L559" s="38"/>
      <c r="M559" s="182"/>
      <c r="N559" s="133">
        <v>250</v>
      </c>
      <c r="O559" s="311"/>
      <c r="P559" s="185"/>
      <c r="Q559" s="185"/>
      <c r="R559" s="185"/>
    </row>
    <row r="560" spans="2:18" ht="30" customHeight="1">
      <c r="B560" s="655"/>
      <c r="C560" s="633" t="s">
        <v>457</v>
      </c>
      <c r="D560" s="690" t="s">
        <v>315</v>
      </c>
      <c r="E560" s="690" t="s">
        <v>315</v>
      </c>
      <c r="F560" s="28" t="s">
        <v>333</v>
      </c>
      <c r="G560" s="690">
        <v>2025</v>
      </c>
      <c r="H560" s="690" t="s">
        <v>31</v>
      </c>
      <c r="I560" s="450"/>
      <c r="J560" s="451"/>
      <c r="K560" s="450"/>
      <c r="L560" s="160"/>
      <c r="M560" s="160"/>
      <c r="N560" s="160">
        <v>10</v>
      </c>
      <c r="O560" s="180"/>
      <c r="P560" s="669" t="s">
        <v>106</v>
      </c>
      <c r="Q560" s="656" t="s">
        <v>439</v>
      </c>
      <c r="R560" s="618" t="s">
        <v>449</v>
      </c>
    </row>
    <row r="561" spans="2:18" ht="38.1" customHeight="1">
      <c r="B561" s="651"/>
      <c r="C561" s="634"/>
      <c r="D561" s="691"/>
      <c r="E561" s="691"/>
      <c r="F561" s="28" t="s">
        <v>105</v>
      </c>
      <c r="G561" s="691"/>
      <c r="H561" s="691"/>
      <c r="I561" s="357"/>
      <c r="J561" s="448"/>
      <c r="K561" s="357"/>
      <c r="L561" s="28"/>
      <c r="M561" s="28"/>
      <c r="N561" s="30">
        <v>264</v>
      </c>
      <c r="O561" s="130"/>
      <c r="P561" s="651"/>
      <c r="Q561" s="624"/>
      <c r="R561" s="619"/>
    </row>
    <row r="562" spans="2:18" ht="18.95" customHeight="1">
      <c r="B562" s="162"/>
      <c r="C562" s="340" t="s">
        <v>47</v>
      </c>
      <c r="D562" s="38"/>
      <c r="E562" s="38"/>
      <c r="F562" s="38"/>
      <c r="G562" s="437"/>
      <c r="H562" s="437"/>
      <c r="I562" s="437"/>
      <c r="J562" s="447"/>
      <c r="K562" s="437"/>
      <c r="L562" s="38"/>
      <c r="M562" s="182"/>
      <c r="N562" s="133">
        <v>264</v>
      </c>
      <c r="O562" s="311"/>
      <c r="P562" s="185"/>
      <c r="Q562" s="185"/>
      <c r="R562" s="185"/>
    </row>
    <row r="563" spans="2:18" ht="47.1" customHeight="1">
      <c r="B563" s="655"/>
      <c r="C563" s="633" t="s">
        <v>458</v>
      </c>
      <c r="D563" s="690" t="s">
        <v>315</v>
      </c>
      <c r="E563" s="690" t="s">
        <v>315</v>
      </c>
      <c r="F563" s="28" t="s">
        <v>333</v>
      </c>
      <c r="G563" s="690">
        <v>2025</v>
      </c>
      <c r="H563" s="690" t="s">
        <v>31</v>
      </c>
      <c r="I563" s="357"/>
      <c r="J563" s="448"/>
      <c r="K563" s="357"/>
      <c r="L563" s="28"/>
      <c r="M563" s="28"/>
      <c r="N563" s="28">
        <v>5.2</v>
      </c>
      <c r="O563" s="130"/>
      <c r="P563" s="669" t="s">
        <v>106</v>
      </c>
      <c r="Q563" s="249" t="s">
        <v>439</v>
      </c>
      <c r="R563" s="618" t="s">
        <v>449</v>
      </c>
    </row>
    <row r="564" spans="2:18" ht="21.95" customHeight="1">
      <c r="B564" s="651"/>
      <c r="C564" s="634"/>
      <c r="D564" s="691"/>
      <c r="E564" s="691"/>
      <c r="F564" s="28" t="s">
        <v>105</v>
      </c>
      <c r="G564" s="691"/>
      <c r="H564" s="691"/>
      <c r="I564" s="357"/>
      <c r="J564" s="448"/>
      <c r="K564" s="357"/>
      <c r="L564" s="28"/>
      <c r="M564" s="28"/>
      <c r="N564" s="30">
        <v>120</v>
      </c>
      <c r="O564" s="130"/>
      <c r="P564" s="651"/>
      <c r="Q564" s="250"/>
      <c r="R564" s="619"/>
    </row>
    <row r="565" spans="2:18" ht="19.5" customHeight="1">
      <c r="B565" s="162"/>
      <c r="C565" s="340" t="s">
        <v>47</v>
      </c>
      <c r="D565" s="38"/>
      <c r="E565" s="38"/>
      <c r="F565" s="38"/>
      <c r="G565" s="437"/>
      <c r="H565" s="437"/>
      <c r="I565" s="437"/>
      <c r="J565" s="447"/>
      <c r="K565" s="437"/>
      <c r="L565" s="38"/>
      <c r="M565" s="182"/>
      <c r="N565" s="133">
        <v>120</v>
      </c>
      <c r="O565" s="311"/>
      <c r="P565" s="185"/>
      <c r="Q565" s="185"/>
      <c r="R565" s="185"/>
    </row>
    <row r="566" spans="2:18" ht="66" customHeight="1">
      <c r="B566" s="655"/>
      <c r="C566" s="633" t="s">
        <v>459</v>
      </c>
      <c r="D566" s="690" t="s">
        <v>315</v>
      </c>
      <c r="E566" s="690" t="s">
        <v>315</v>
      </c>
      <c r="F566" s="28" t="s">
        <v>333</v>
      </c>
      <c r="G566" s="698">
        <v>2029</v>
      </c>
      <c r="H566" s="690" t="s">
        <v>31</v>
      </c>
      <c r="I566" s="357"/>
      <c r="J566" s="448"/>
      <c r="K566" s="357"/>
      <c r="L566" s="28"/>
      <c r="M566" s="28"/>
      <c r="N566" s="28">
        <v>1.9</v>
      </c>
      <c r="O566" s="130"/>
      <c r="P566" s="669" t="s">
        <v>106</v>
      </c>
      <c r="Q566" s="251" t="s">
        <v>439</v>
      </c>
      <c r="R566" s="618" t="s">
        <v>449</v>
      </c>
    </row>
    <row r="567" spans="2:18" ht="42" hidden="1" customHeight="1">
      <c r="B567" s="651"/>
      <c r="C567" s="634"/>
      <c r="D567" s="691"/>
      <c r="E567" s="691"/>
      <c r="F567" s="28" t="s">
        <v>460</v>
      </c>
      <c r="G567" s="699"/>
      <c r="H567" s="691"/>
      <c r="I567" s="357"/>
      <c r="J567" s="448"/>
      <c r="K567" s="357"/>
      <c r="L567" s="28"/>
      <c r="M567" s="28"/>
      <c r="N567" s="30">
        <v>220</v>
      </c>
      <c r="O567" s="77"/>
      <c r="P567" s="651"/>
      <c r="Q567" s="250" t="s">
        <v>461</v>
      </c>
      <c r="R567" s="619"/>
    </row>
    <row r="568" spans="2:18" ht="15.75">
      <c r="B568" s="162"/>
      <c r="C568" s="163" t="s">
        <v>47</v>
      </c>
      <c r="D568" s="38"/>
      <c r="E568" s="38"/>
      <c r="F568" s="38"/>
      <c r="G568" s="437"/>
      <c r="H568" s="437"/>
      <c r="I568" s="437"/>
      <c r="J568" s="447"/>
      <c r="K568" s="437"/>
      <c r="L568" s="38"/>
      <c r="M568" s="182"/>
      <c r="N568" s="133">
        <v>220</v>
      </c>
      <c r="O568" s="311"/>
      <c r="P568" s="239"/>
      <c r="Q568" s="239"/>
      <c r="R568" s="239"/>
    </row>
    <row r="569" spans="2:18" ht="15.95" customHeight="1">
      <c r="B569" s="655"/>
      <c r="C569" s="609" t="s">
        <v>462</v>
      </c>
      <c r="D569" s="690" t="s">
        <v>315</v>
      </c>
      <c r="E569" s="690" t="s">
        <v>315</v>
      </c>
      <c r="F569" s="28" t="s">
        <v>333</v>
      </c>
      <c r="G569" s="690">
        <v>2025</v>
      </c>
      <c r="H569" s="690" t="s">
        <v>31</v>
      </c>
      <c r="I569" s="357"/>
      <c r="J569" s="448"/>
      <c r="K569" s="357"/>
      <c r="L569" s="28"/>
      <c r="M569" s="28"/>
      <c r="N569" s="28">
        <v>8.8000000000000007</v>
      </c>
      <c r="O569" s="130"/>
      <c r="P569" s="669" t="s">
        <v>106</v>
      </c>
      <c r="Q569" s="652" t="s">
        <v>439</v>
      </c>
      <c r="R569" s="618" t="s">
        <v>452</v>
      </c>
    </row>
    <row r="570" spans="2:18" ht="56.1" customHeight="1">
      <c r="B570" s="651"/>
      <c r="C570" s="620"/>
      <c r="D570" s="691"/>
      <c r="E570" s="691"/>
      <c r="F570" s="28" t="s">
        <v>105</v>
      </c>
      <c r="G570" s="691"/>
      <c r="H570" s="691"/>
      <c r="I570" s="357"/>
      <c r="J570" s="448"/>
      <c r="K570" s="357"/>
      <c r="L570" s="28"/>
      <c r="M570" s="28"/>
      <c r="N570" s="28">
        <v>314.7</v>
      </c>
      <c r="O570" s="130"/>
      <c r="P570" s="651"/>
      <c r="Q570" s="624"/>
      <c r="R570" s="619"/>
    </row>
    <row r="571" spans="2:18" ht="17.100000000000001" customHeight="1">
      <c r="B571" s="162"/>
      <c r="C571" s="340" t="s">
        <v>47</v>
      </c>
      <c r="D571" s="38"/>
      <c r="E571" s="38"/>
      <c r="F571" s="38"/>
      <c r="G571" s="437"/>
      <c r="H571" s="437"/>
      <c r="I571" s="437"/>
      <c r="J571" s="447"/>
      <c r="K571" s="437"/>
      <c r="L571" s="38"/>
      <c r="M571" s="182"/>
      <c r="N571" s="38">
        <v>314.7</v>
      </c>
      <c r="O571" s="311"/>
      <c r="P571" s="185"/>
      <c r="Q571" s="185"/>
      <c r="R571" s="185"/>
    </row>
    <row r="572" spans="2:18" ht="45.95" customHeight="1">
      <c r="B572" s="655"/>
      <c r="C572" s="609" t="s">
        <v>463</v>
      </c>
      <c r="D572" s="690" t="s">
        <v>315</v>
      </c>
      <c r="E572" s="690" t="s">
        <v>315</v>
      </c>
      <c r="F572" s="28" t="s">
        <v>333</v>
      </c>
      <c r="G572" s="690">
        <v>2025</v>
      </c>
      <c r="H572" s="690" t="s">
        <v>31</v>
      </c>
      <c r="I572" s="357"/>
      <c r="J572" s="448"/>
      <c r="K572" s="357"/>
      <c r="L572" s="28"/>
      <c r="M572" s="28"/>
      <c r="N572" s="28">
        <v>5</v>
      </c>
      <c r="O572" s="130"/>
      <c r="P572" s="669" t="s">
        <v>106</v>
      </c>
      <c r="Q572" s="652" t="s">
        <v>439</v>
      </c>
      <c r="R572" s="618" t="s">
        <v>452</v>
      </c>
    </row>
    <row r="573" spans="2:18" ht="18" customHeight="1">
      <c r="B573" s="651"/>
      <c r="C573" s="620"/>
      <c r="D573" s="691"/>
      <c r="E573" s="691"/>
      <c r="F573" s="28" t="s">
        <v>105</v>
      </c>
      <c r="G573" s="691"/>
      <c r="H573" s="691"/>
      <c r="I573" s="357"/>
      <c r="J573" s="448"/>
      <c r="K573" s="357"/>
      <c r="L573" s="28"/>
      <c r="M573" s="28"/>
      <c r="N573" s="30">
        <v>300</v>
      </c>
      <c r="O573" s="130"/>
      <c r="P573" s="651"/>
      <c r="Q573" s="624"/>
      <c r="R573" s="619"/>
    </row>
    <row r="574" spans="2:18" ht="18" customHeight="1">
      <c r="B574" s="162"/>
      <c r="C574" s="340" t="s">
        <v>47</v>
      </c>
      <c r="D574" s="38"/>
      <c r="E574" s="38"/>
      <c r="F574" s="38"/>
      <c r="G574" s="437"/>
      <c r="H574" s="437"/>
      <c r="I574" s="437"/>
      <c r="J574" s="447"/>
      <c r="K574" s="437"/>
      <c r="L574" s="38"/>
      <c r="M574" s="182"/>
      <c r="N574" s="133">
        <v>300</v>
      </c>
      <c r="O574" s="311"/>
      <c r="P574" s="185"/>
      <c r="Q574" s="185"/>
      <c r="R574" s="185"/>
    </row>
    <row r="575" spans="2:18" ht="35.25" customHeight="1">
      <c r="B575" s="442"/>
      <c r="C575" s="443" t="s">
        <v>464</v>
      </c>
      <c r="D575" s="444"/>
      <c r="E575" s="444"/>
      <c r="F575" s="444"/>
      <c r="G575" s="445"/>
      <c r="H575" s="445"/>
      <c r="I575" s="457"/>
      <c r="J575" s="458"/>
      <c r="K575" s="457"/>
      <c r="L575" s="444"/>
      <c r="M575" s="444"/>
      <c r="N575" s="459"/>
      <c r="O575" s="460"/>
      <c r="P575" s="461"/>
      <c r="Q575" s="461"/>
      <c r="R575" s="461"/>
    </row>
    <row r="576" spans="2:18" ht="18" customHeight="1">
      <c r="B576" s="650"/>
      <c r="C576" s="633" t="s">
        <v>465</v>
      </c>
      <c r="D576" s="700" t="s">
        <v>45</v>
      </c>
      <c r="E576" s="700" t="s">
        <v>45</v>
      </c>
      <c r="F576" s="28" t="s">
        <v>333</v>
      </c>
      <c r="G576" s="690">
        <v>2025</v>
      </c>
      <c r="H576" s="690" t="s">
        <v>31</v>
      </c>
      <c r="I576" s="229"/>
      <c r="J576" s="462"/>
      <c r="K576" s="229"/>
      <c r="L576" s="229"/>
      <c r="M576" s="229"/>
      <c r="N576" s="30"/>
      <c r="O576" s="30">
        <v>200</v>
      </c>
      <c r="P576" s="669" t="s">
        <v>106</v>
      </c>
      <c r="Q576" s="249"/>
      <c r="R576" s="609" t="s">
        <v>466</v>
      </c>
    </row>
    <row r="577" spans="2:18" ht="67.5" customHeight="1">
      <c r="B577" s="651"/>
      <c r="C577" s="634"/>
      <c r="D577" s="691"/>
      <c r="E577" s="691"/>
      <c r="F577" s="28" t="s">
        <v>105</v>
      </c>
      <c r="G577" s="691"/>
      <c r="H577" s="691"/>
      <c r="I577" s="229"/>
      <c r="J577" s="462"/>
      <c r="K577" s="229"/>
      <c r="L577" s="229"/>
      <c r="M577" s="229"/>
      <c r="N577" s="30"/>
      <c r="O577" s="30">
        <v>3520</v>
      </c>
      <c r="P577" s="651"/>
      <c r="Q577" s="250" t="s">
        <v>467</v>
      </c>
      <c r="R577" s="611"/>
    </row>
    <row r="578" spans="2:18" ht="18.95" customHeight="1">
      <c r="B578" s="215"/>
      <c r="C578" s="340" t="s">
        <v>47</v>
      </c>
      <c r="D578" s="164"/>
      <c r="E578" s="81"/>
      <c r="F578" s="38"/>
      <c r="G578" s="164"/>
      <c r="H578" s="164"/>
      <c r="I578" s="38"/>
      <c r="J578" s="38"/>
      <c r="K578" s="38"/>
      <c r="L578" s="38"/>
      <c r="M578" s="182"/>
      <c r="N578" s="133"/>
      <c r="O578" s="133">
        <v>3520</v>
      </c>
      <c r="P578" s="239"/>
      <c r="Q578" s="239"/>
      <c r="R578" s="239"/>
    </row>
    <row r="579" spans="2:18" ht="21" customHeight="1">
      <c r="B579" s="650"/>
      <c r="C579" s="633" t="s">
        <v>468</v>
      </c>
      <c r="D579" s="700" t="s">
        <v>45</v>
      </c>
      <c r="E579" s="700" t="s">
        <v>45</v>
      </c>
      <c r="F579" s="28" t="s">
        <v>333</v>
      </c>
      <c r="G579" s="690">
        <v>2025</v>
      </c>
      <c r="H579" s="690" t="s">
        <v>31</v>
      </c>
      <c r="I579" s="229"/>
      <c r="J579" s="462"/>
      <c r="K579" s="229"/>
      <c r="L579" s="229"/>
      <c r="M579" s="229"/>
      <c r="N579" s="30">
        <v>20</v>
      </c>
      <c r="O579" s="470"/>
      <c r="P579" s="669" t="s">
        <v>106</v>
      </c>
      <c r="Q579" s="249"/>
      <c r="R579" s="609" t="s">
        <v>466</v>
      </c>
    </row>
    <row r="580" spans="2:18" ht="62.1" customHeight="1">
      <c r="B580" s="651"/>
      <c r="C580" s="634"/>
      <c r="D580" s="691"/>
      <c r="E580" s="691"/>
      <c r="F580" s="28" t="s">
        <v>105</v>
      </c>
      <c r="G580" s="691"/>
      <c r="H580" s="691"/>
      <c r="I580" s="229"/>
      <c r="J580" s="462"/>
      <c r="K580" s="229"/>
      <c r="L580" s="229"/>
      <c r="M580" s="229"/>
      <c r="N580" s="30">
        <v>500</v>
      </c>
      <c r="O580" s="470"/>
      <c r="P580" s="651"/>
      <c r="Q580" s="250" t="s">
        <v>467</v>
      </c>
      <c r="R580" s="611"/>
    </row>
    <row r="581" spans="2:18" ht="18" customHeight="1">
      <c r="B581" s="215"/>
      <c r="C581" s="340" t="s">
        <v>47</v>
      </c>
      <c r="D581" s="164"/>
      <c r="E581" s="81"/>
      <c r="F581" s="38"/>
      <c r="G581" s="164"/>
      <c r="H581" s="164"/>
      <c r="I581" s="38"/>
      <c r="J581" s="38"/>
      <c r="K581" s="38"/>
      <c r="L581" s="38"/>
      <c r="M581" s="182"/>
      <c r="N581" s="133">
        <v>500</v>
      </c>
      <c r="O581" s="324"/>
      <c r="P581" s="239"/>
      <c r="Q581" s="239"/>
      <c r="R581" s="239"/>
    </row>
    <row r="582" spans="2:18" ht="45" customHeight="1">
      <c r="B582" s="15"/>
      <c r="C582" s="464" t="s">
        <v>469</v>
      </c>
      <c r="D582" s="20"/>
      <c r="E582" s="20"/>
      <c r="F582" s="20"/>
      <c r="G582" s="51"/>
      <c r="H582" s="51"/>
      <c r="I582" s="51"/>
      <c r="J582" s="51"/>
      <c r="K582" s="51"/>
      <c r="L582" s="51"/>
      <c r="M582" s="51"/>
      <c r="N582" s="51"/>
      <c r="O582" s="51"/>
      <c r="P582" s="103"/>
      <c r="Q582" s="103"/>
      <c r="R582" s="103"/>
    </row>
    <row r="583" spans="2:18" ht="33" customHeight="1">
      <c r="B583" s="213"/>
      <c r="C583" s="172" t="s">
        <v>470</v>
      </c>
      <c r="D583" s="174"/>
      <c r="E583" s="174"/>
      <c r="F583" s="174"/>
      <c r="G583" s="174"/>
      <c r="H583" s="174"/>
      <c r="I583" s="174"/>
      <c r="J583" s="174"/>
      <c r="K583" s="174"/>
      <c r="L583" s="174"/>
      <c r="M583" s="20"/>
      <c r="N583" s="174"/>
      <c r="O583" s="175"/>
      <c r="P583" s="103"/>
      <c r="Q583" s="103"/>
      <c r="R583" s="103"/>
    </row>
    <row r="584" spans="2:18" ht="21.95" customHeight="1">
      <c r="B584" s="744"/>
      <c r="C584" s="710" t="s">
        <v>471</v>
      </c>
      <c r="D584" s="700" t="s">
        <v>45</v>
      </c>
      <c r="E584" s="700" t="s">
        <v>45</v>
      </c>
      <c r="F584" s="28" t="s">
        <v>333</v>
      </c>
      <c r="G584" s="690">
        <v>2025</v>
      </c>
      <c r="H584" s="690" t="s">
        <v>31</v>
      </c>
      <c r="I584" s="28">
        <v>49</v>
      </c>
      <c r="J584" s="28">
        <v>2.9</v>
      </c>
      <c r="K584" s="28"/>
      <c r="L584" s="28"/>
      <c r="M584" s="28"/>
      <c r="N584" s="28"/>
      <c r="O584" s="77"/>
      <c r="P584" s="669" t="s">
        <v>256</v>
      </c>
      <c r="Q584" s="656" t="s">
        <v>472</v>
      </c>
      <c r="R584" s="609" t="s">
        <v>473</v>
      </c>
    </row>
    <row r="585" spans="2:18" ht="75.95" customHeight="1">
      <c r="B585" s="742"/>
      <c r="C585" s="715"/>
      <c r="D585" s="691"/>
      <c r="E585" s="691"/>
      <c r="F585" s="28" t="s">
        <v>105</v>
      </c>
      <c r="G585" s="691"/>
      <c r="H585" s="691"/>
      <c r="I585" s="30">
        <v>1070.165</v>
      </c>
      <c r="J585" s="30">
        <v>692.99</v>
      </c>
      <c r="K585" s="30">
        <v>515.67499999999995</v>
      </c>
      <c r="L585" s="28"/>
      <c r="M585" s="28"/>
      <c r="N585" s="28"/>
      <c r="O585" s="77"/>
      <c r="P585" s="651"/>
      <c r="Q585" s="624"/>
      <c r="R585" s="611"/>
    </row>
    <row r="586" spans="2:18" ht="23.1" customHeight="1">
      <c r="B586" s="59"/>
      <c r="C586" s="163" t="s">
        <v>46</v>
      </c>
      <c r="D586" s="38"/>
      <c r="E586" s="38"/>
      <c r="F586" s="38"/>
      <c r="G586" s="465"/>
      <c r="H586" s="465"/>
      <c r="I586" s="133">
        <v>200</v>
      </c>
      <c r="J586" s="133"/>
      <c r="K586" s="133"/>
      <c r="L586" s="38"/>
      <c r="M586" s="273"/>
      <c r="N586" s="256"/>
      <c r="O586" s="258"/>
      <c r="P586" s="163" t="s">
        <v>46</v>
      </c>
      <c r="Q586" s="203" t="s">
        <v>474</v>
      </c>
      <c r="R586" s="203"/>
    </row>
    <row r="587" spans="2:18" ht="21.95" customHeight="1">
      <c r="B587" s="59"/>
      <c r="C587" s="163" t="s">
        <v>259</v>
      </c>
      <c r="D587" s="38"/>
      <c r="E587" s="38"/>
      <c r="F587" s="38"/>
      <c r="G587" s="465"/>
      <c r="H587" s="465"/>
      <c r="I587" s="133">
        <v>870.1</v>
      </c>
      <c r="J587" s="133">
        <v>592.99</v>
      </c>
      <c r="K587" s="133"/>
      <c r="L587" s="38"/>
      <c r="M587" s="273"/>
      <c r="N587" s="256"/>
      <c r="O587" s="258"/>
      <c r="P587" s="163" t="s">
        <v>259</v>
      </c>
      <c r="Q587" s="203" t="s">
        <v>306</v>
      </c>
      <c r="R587" s="203"/>
    </row>
    <row r="588" spans="2:18" ht="21.95" customHeight="1">
      <c r="B588" s="466"/>
      <c r="C588" s="262" t="s">
        <v>106</v>
      </c>
      <c r="D588" s="263"/>
      <c r="E588" s="263"/>
      <c r="F588" s="263"/>
      <c r="G588" s="467"/>
      <c r="H588" s="467"/>
      <c r="I588" s="224"/>
      <c r="J588" s="224">
        <v>100</v>
      </c>
      <c r="K588" s="224">
        <v>515.67499999999995</v>
      </c>
      <c r="L588" s="263"/>
      <c r="M588" s="273"/>
      <c r="N588" s="328"/>
      <c r="O588" s="279"/>
      <c r="P588" s="262" t="s">
        <v>106</v>
      </c>
      <c r="Q588" s="246" t="s">
        <v>475</v>
      </c>
      <c r="R588" s="246"/>
    </row>
    <row r="589" spans="2:18" ht="21.95" customHeight="1">
      <c r="B589" s="744"/>
      <c r="C589" s="710" t="s">
        <v>476</v>
      </c>
      <c r="D589" s="700" t="s">
        <v>45</v>
      </c>
      <c r="E589" s="700" t="s">
        <v>45</v>
      </c>
      <c r="F589" s="28" t="s">
        <v>333</v>
      </c>
      <c r="G589" s="690">
        <v>2025</v>
      </c>
      <c r="H589" s="690" t="s">
        <v>31</v>
      </c>
      <c r="I589" s="471"/>
      <c r="J589" s="28"/>
      <c r="K589" s="28"/>
      <c r="L589" s="28"/>
      <c r="M589" s="28"/>
      <c r="N589" s="28"/>
      <c r="O589" s="77"/>
      <c r="P589" s="669" t="s">
        <v>256</v>
      </c>
      <c r="Q589" s="652" t="s">
        <v>477</v>
      </c>
      <c r="R589" s="609" t="s">
        <v>478</v>
      </c>
    </row>
    <row r="590" spans="2:18" ht="47.25" customHeight="1">
      <c r="B590" s="742"/>
      <c r="C590" s="710"/>
      <c r="D590" s="691"/>
      <c r="E590" s="691"/>
      <c r="F590" s="28" t="s">
        <v>105</v>
      </c>
      <c r="G590" s="691"/>
      <c r="H590" s="691"/>
      <c r="I590" s="30">
        <v>425.8</v>
      </c>
      <c r="J590" s="30">
        <v>596.9</v>
      </c>
      <c r="K590" s="30">
        <v>225.63399999999999</v>
      </c>
      <c r="L590" s="30"/>
      <c r="M590" s="28"/>
      <c r="N590" s="28"/>
      <c r="O590" s="77"/>
      <c r="P590" s="651"/>
      <c r="Q590" s="624"/>
      <c r="R590" s="611"/>
    </row>
    <row r="591" spans="2:18" ht="21.95" customHeight="1">
      <c r="B591" s="380"/>
      <c r="C591" s="163" t="s">
        <v>259</v>
      </c>
      <c r="D591" s="38"/>
      <c r="E591" s="38"/>
      <c r="F591" s="38"/>
      <c r="G591" s="300"/>
      <c r="H591" s="300"/>
      <c r="I591" s="133">
        <v>425.8</v>
      </c>
      <c r="J591" s="133"/>
      <c r="K591" s="133"/>
      <c r="L591" s="133"/>
      <c r="M591" s="273"/>
      <c r="N591" s="256"/>
      <c r="O591" s="258"/>
      <c r="P591" s="163" t="s">
        <v>259</v>
      </c>
      <c r="Q591" s="410" t="s">
        <v>479</v>
      </c>
      <c r="R591" s="410"/>
    </row>
    <row r="592" spans="2:18" ht="22.5" customHeight="1">
      <c r="B592" s="468"/>
      <c r="C592" s="262" t="s">
        <v>106</v>
      </c>
      <c r="D592" s="263"/>
      <c r="E592" s="263"/>
      <c r="F592" s="263"/>
      <c r="G592" s="467"/>
      <c r="H592" s="467"/>
      <c r="I592" s="224"/>
      <c r="J592" s="224">
        <v>596.9</v>
      </c>
      <c r="K592" s="224">
        <v>225.6</v>
      </c>
      <c r="L592" s="224"/>
      <c r="M592" s="273"/>
      <c r="N592" s="328"/>
      <c r="O592" s="279"/>
      <c r="P592" s="262" t="s">
        <v>106</v>
      </c>
      <c r="Q592" s="377" t="s">
        <v>350</v>
      </c>
      <c r="R592" s="377"/>
    </row>
    <row r="593" spans="2:18" ht="21.95" customHeight="1">
      <c r="B593" s="744"/>
      <c r="C593" s="633" t="s">
        <v>480</v>
      </c>
      <c r="D593" s="700" t="s">
        <v>45</v>
      </c>
      <c r="E593" s="700" t="s">
        <v>45</v>
      </c>
      <c r="F593" s="28" t="s">
        <v>333</v>
      </c>
      <c r="G593" s="690">
        <v>2025</v>
      </c>
      <c r="H593" s="690" t="s">
        <v>31</v>
      </c>
      <c r="I593" s="471"/>
      <c r="J593" s="28"/>
      <c r="K593" s="28"/>
      <c r="L593" s="28"/>
      <c r="M593" s="28"/>
      <c r="N593" s="146">
        <v>60</v>
      </c>
      <c r="O593" s="146">
        <v>15</v>
      </c>
      <c r="P593" s="669" t="s">
        <v>106</v>
      </c>
      <c r="Q593" s="249"/>
      <c r="R593" s="609" t="s">
        <v>481</v>
      </c>
    </row>
    <row r="594" spans="2:18" ht="77.099999999999994" customHeight="1">
      <c r="B594" s="742"/>
      <c r="C594" s="634"/>
      <c r="D594" s="691"/>
      <c r="E594" s="691"/>
      <c r="F594" s="28" t="s">
        <v>105</v>
      </c>
      <c r="G594" s="691"/>
      <c r="H594" s="691"/>
      <c r="I594" s="471"/>
      <c r="J594" s="28"/>
      <c r="K594" s="28"/>
      <c r="L594" s="28"/>
      <c r="M594" s="28"/>
      <c r="N594" s="30">
        <v>1000</v>
      </c>
      <c r="O594" s="30">
        <v>800</v>
      </c>
      <c r="P594" s="651"/>
      <c r="Q594" s="374" t="s">
        <v>350</v>
      </c>
      <c r="R594" s="611"/>
    </row>
    <row r="595" spans="2:18" ht="21.95" customHeight="1">
      <c r="B595" s="209"/>
      <c r="C595" s="262" t="s">
        <v>106</v>
      </c>
      <c r="D595" s="263"/>
      <c r="E595" s="263"/>
      <c r="F595" s="263"/>
      <c r="G595" s="467"/>
      <c r="H595" s="467"/>
      <c r="I595" s="467"/>
      <c r="J595" s="263"/>
      <c r="K595" s="263"/>
      <c r="L595" s="263"/>
      <c r="M595" s="182"/>
      <c r="N595" s="224">
        <v>1000</v>
      </c>
      <c r="O595" s="224">
        <v>800</v>
      </c>
      <c r="P595" s="225"/>
      <c r="Q595" s="246"/>
      <c r="R595" s="246"/>
    </row>
    <row r="596" spans="2:18" ht="81.75" customHeight="1">
      <c r="B596" s="25"/>
      <c r="C596" s="26" t="s">
        <v>482</v>
      </c>
      <c r="D596" s="161" t="s">
        <v>45</v>
      </c>
      <c r="E596" s="161" t="s">
        <v>45</v>
      </c>
      <c r="F596" s="28" t="s">
        <v>105</v>
      </c>
      <c r="G596" s="690">
        <v>2025</v>
      </c>
      <c r="H596" s="157" t="s">
        <v>31</v>
      </c>
      <c r="I596" s="471"/>
      <c r="J596" s="28"/>
      <c r="K596" s="28"/>
      <c r="L596" s="28"/>
      <c r="M596" s="28"/>
      <c r="N596" s="30">
        <v>500</v>
      </c>
      <c r="O596" s="30">
        <v>500</v>
      </c>
      <c r="P596" s="472" t="s">
        <v>106</v>
      </c>
      <c r="Q596" s="144" t="s">
        <v>350</v>
      </c>
      <c r="R596" s="31" t="s">
        <v>335</v>
      </c>
    </row>
    <row r="597" spans="2:18" ht="21.95" customHeight="1">
      <c r="B597" s="209"/>
      <c r="C597" s="262" t="s">
        <v>106</v>
      </c>
      <c r="D597" s="420"/>
      <c r="E597" s="420"/>
      <c r="F597" s="82"/>
      <c r="G597" s="691"/>
      <c r="H597" s="420"/>
      <c r="I597" s="467"/>
      <c r="J597" s="263"/>
      <c r="K597" s="263"/>
      <c r="L597" s="263"/>
      <c r="M597" s="182"/>
      <c r="N597" s="224">
        <v>500</v>
      </c>
      <c r="O597" s="224">
        <v>500</v>
      </c>
      <c r="P597" s="225"/>
      <c r="Q597" s="246"/>
      <c r="R597" s="478"/>
    </row>
    <row r="598" spans="2:18" ht="37.5" customHeight="1">
      <c r="B598" s="213"/>
      <c r="C598" s="170" t="s">
        <v>483</v>
      </c>
      <c r="D598" s="173"/>
      <c r="E598" s="173"/>
      <c r="F598" s="174"/>
      <c r="G598" s="173"/>
      <c r="H598" s="173"/>
      <c r="I598" s="174"/>
      <c r="J598" s="174"/>
      <c r="K598" s="227"/>
      <c r="L598" s="227"/>
      <c r="M598" s="228"/>
      <c r="N598" s="227"/>
      <c r="O598" s="227"/>
      <c r="P598" s="240"/>
      <c r="Q598" s="240"/>
      <c r="R598" s="240"/>
    </row>
    <row r="599" spans="2:18" ht="38.1" customHeight="1">
      <c r="B599" s="650"/>
      <c r="C599" s="633" t="s">
        <v>484</v>
      </c>
      <c r="D599" s="690" t="s">
        <v>315</v>
      </c>
      <c r="E599" s="690" t="s">
        <v>315</v>
      </c>
      <c r="F599" s="28" t="s">
        <v>333</v>
      </c>
      <c r="G599" s="690">
        <v>2025</v>
      </c>
      <c r="H599" s="690" t="s">
        <v>31</v>
      </c>
      <c r="I599" s="28"/>
      <c r="J599" s="28"/>
      <c r="K599" s="229"/>
      <c r="L599" s="229"/>
      <c r="M599" s="229"/>
      <c r="N599" s="30">
        <v>10.5</v>
      </c>
      <c r="O599" s="229"/>
      <c r="P599" s="669" t="s">
        <v>48</v>
      </c>
      <c r="Q599" s="650" t="s">
        <v>485</v>
      </c>
      <c r="R599" s="609" t="s">
        <v>486</v>
      </c>
    </row>
    <row r="600" spans="2:18" ht="21" customHeight="1">
      <c r="B600" s="655"/>
      <c r="C600" s="634"/>
      <c r="D600" s="691"/>
      <c r="E600" s="691"/>
      <c r="F600" s="28" t="s">
        <v>105</v>
      </c>
      <c r="G600" s="691"/>
      <c r="H600" s="691"/>
      <c r="I600" s="28"/>
      <c r="J600" s="28"/>
      <c r="K600" s="229"/>
      <c r="L600" s="229"/>
      <c r="M600" s="229"/>
      <c r="N600" s="30">
        <v>150</v>
      </c>
      <c r="O600" s="229"/>
      <c r="P600" s="651"/>
      <c r="Q600" s="651"/>
      <c r="R600" s="611"/>
    </row>
    <row r="601" spans="2:18" ht="19.5" customHeight="1">
      <c r="B601" s="380"/>
      <c r="C601" s="265" t="s">
        <v>384</v>
      </c>
      <c r="D601" s="256"/>
      <c r="E601" s="256"/>
      <c r="F601" s="256"/>
      <c r="G601" s="292"/>
      <c r="H601" s="256"/>
      <c r="I601" s="256"/>
      <c r="J601" s="256"/>
      <c r="K601" s="398"/>
      <c r="L601" s="398"/>
      <c r="M601" s="473"/>
      <c r="N601" s="133">
        <v>150</v>
      </c>
      <c r="O601" s="398"/>
      <c r="P601" s="185"/>
      <c r="Q601" s="185"/>
      <c r="R601" s="203"/>
    </row>
    <row r="602" spans="2:18" ht="33.950000000000003" customHeight="1">
      <c r="B602" s="650"/>
      <c r="C602" s="633" t="s">
        <v>487</v>
      </c>
      <c r="D602" s="690" t="s">
        <v>315</v>
      </c>
      <c r="E602" s="690" t="s">
        <v>315</v>
      </c>
      <c r="F602" s="28" t="s">
        <v>333</v>
      </c>
      <c r="G602" s="690">
        <v>2025</v>
      </c>
      <c r="H602" s="690" t="s">
        <v>31</v>
      </c>
      <c r="I602" s="28"/>
      <c r="J602" s="28"/>
      <c r="K602" s="229"/>
      <c r="L602" s="229"/>
      <c r="M602" s="229"/>
      <c r="N602" s="30">
        <v>7.8</v>
      </c>
      <c r="O602" s="229"/>
      <c r="P602" s="669" t="s">
        <v>48</v>
      </c>
      <c r="Q602" s="650" t="s">
        <v>485</v>
      </c>
      <c r="R602" s="609" t="s">
        <v>486</v>
      </c>
    </row>
    <row r="603" spans="2:18" ht="26.1" customHeight="1">
      <c r="B603" s="655"/>
      <c r="C603" s="634"/>
      <c r="D603" s="691"/>
      <c r="E603" s="691"/>
      <c r="F603" s="28" t="s">
        <v>105</v>
      </c>
      <c r="G603" s="691"/>
      <c r="H603" s="691"/>
      <c r="I603" s="28"/>
      <c r="J603" s="28"/>
      <c r="K603" s="229"/>
      <c r="L603" s="229"/>
      <c r="M603" s="229"/>
      <c r="N603" s="30">
        <v>150</v>
      </c>
      <c r="O603" s="229"/>
      <c r="P603" s="651"/>
      <c r="Q603" s="651"/>
      <c r="R603" s="611"/>
    </row>
    <row r="604" spans="2:18" ht="19.5" customHeight="1">
      <c r="B604" s="380"/>
      <c r="C604" s="265" t="s">
        <v>384</v>
      </c>
      <c r="D604" s="256"/>
      <c r="E604" s="256"/>
      <c r="F604" s="256"/>
      <c r="G604" s="292"/>
      <c r="H604" s="256"/>
      <c r="I604" s="256"/>
      <c r="J604" s="256"/>
      <c r="K604" s="398"/>
      <c r="L604" s="398"/>
      <c r="M604" s="473"/>
      <c r="N604" s="133">
        <v>150</v>
      </c>
      <c r="O604" s="398"/>
      <c r="P604" s="185"/>
      <c r="Q604" s="185"/>
      <c r="R604" s="203"/>
    </row>
    <row r="605" spans="2:18" ht="38.1" customHeight="1">
      <c r="B605" s="650"/>
      <c r="C605" s="633" t="s">
        <v>488</v>
      </c>
      <c r="D605" s="690" t="s">
        <v>315</v>
      </c>
      <c r="E605" s="690" t="s">
        <v>315</v>
      </c>
      <c r="F605" s="28" t="s">
        <v>333</v>
      </c>
      <c r="G605" s="690">
        <v>2025</v>
      </c>
      <c r="H605" s="690" t="s">
        <v>31</v>
      </c>
      <c r="I605" s="28"/>
      <c r="J605" s="28"/>
      <c r="K605" s="229"/>
      <c r="L605" s="229"/>
      <c r="M605" s="229"/>
      <c r="N605" s="30">
        <v>5.44</v>
      </c>
      <c r="O605" s="229"/>
      <c r="P605" s="669" t="s">
        <v>48</v>
      </c>
      <c r="Q605" s="650" t="s">
        <v>485</v>
      </c>
      <c r="R605" s="609" t="s">
        <v>486</v>
      </c>
    </row>
    <row r="606" spans="2:18" ht="33" customHeight="1">
      <c r="B606" s="655"/>
      <c r="C606" s="634"/>
      <c r="D606" s="691"/>
      <c r="E606" s="691"/>
      <c r="F606" s="28" t="s">
        <v>105</v>
      </c>
      <c r="G606" s="691"/>
      <c r="H606" s="691"/>
      <c r="I606" s="28"/>
      <c r="J606" s="28"/>
      <c r="K606" s="229"/>
      <c r="L606" s="229"/>
      <c r="M606" s="229"/>
      <c r="N606" s="30">
        <v>94</v>
      </c>
      <c r="O606" s="229"/>
      <c r="P606" s="651"/>
      <c r="Q606" s="651"/>
      <c r="R606" s="611"/>
    </row>
    <row r="607" spans="2:18" ht="19.5" customHeight="1">
      <c r="B607" s="380"/>
      <c r="C607" s="265" t="s">
        <v>384</v>
      </c>
      <c r="D607" s="38"/>
      <c r="E607" s="38"/>
      <c r="F607" s="38"/>
      <c r="G607" s="469"/>
      <c r="H607" s="38"/>
      <c r="I607" s="38"/>
      <c r="J607" s="38"/>
      <c r="K607" s="342"/>
      <c r="L607" s="342"/>
      <c r="M607" s="474"/>
      <c r="N607" s="133">
        <v>94</v>
      </c>
      <c r="O607" s="398"/>
      <c r="P607" s="185"/>
      <c r="Q607" s="185"/>
      <c r="R607" s="203"/>
    </row>
    <row r="608" spans="2:18" ht="15.75" customHeight="1">
      <c r="B608" s="650"/>
      <c r="C608" s="633" t="s">
        <v>489</v>
      </c>
      <c r="D608" s="690" t="s">
        <v>315</v>
      </c>
      <c r="E608" s="690" t="s">
        <v>315</v>
      </c>
      <c r="F608" s="28" t="s">
        <v>333</v>
      </c>
      <c r="G608" s="690">
        <v>2025</v>
      </c>
      <c r="H608" s="690" t="s">
        <v>31</v>
      </c>
      <c r="I608" s="28"/>
      <c r="J608" s="28"/>
      <c r="K608" s="229"/>
      <c r="L608" s="229"/>
      <c r="M608" s="229"/>
      <c r="N608" s="30">
        <v>2.95</v>
      </c>
      <c r="O608" s="229"/>
      <c r="P608" s="669" t="s">
        <v>48</v>
      </c>
      <c r="Q608" s="650" t="s">
        <v>485</v>
      </c>
      <c r="R608" s="609" t="s">
        <v>486</v>
      </c>
    </row>
    <row r="609" spans="2:18" ht="52.5" customHeight="1">
      <c r="B609" s="655"/>
      <c r="C609" s="634"/>
      <c r="D609" s="691"/>
      <c r="E609" s="691"/>
      <c r="F609" s="28" t="s">
        <v>105</v>
      </c>
      <c r="G609" s="691"/>
      <c r="H609" s="691"/>
      <c r="I609" s="28"/>
      <c r="J609" s="28"/>
      <c r="K609" s="229"/>
      <c r="L609" s="229"/>
      <c r="M609" s="229"/>
      <c r="N609" s="30">
        <v>50</v>
      </c>
      <c r="O609" s="229"/>
      <c r="P609" s="651"/>
      <c r="Q609" s="651"/>
      <c r="R609" s="611"/>
    </row>
    <row r="610" spans="2:18" ht="21.75" customHeight="1">
      <c r="B610" s="380"/>
      <c r="C610" s="265" t="s">
        <v>384</v>
      </c>
      <c r="D610" s="256"/>
      <c r="E610" s="256"/>
      <c r="F610" s="256"/>
      <c r="G610" s="292"/>
      <c r="H610" s="256"/>
      <c r="I610" s="256"/>
      <c r="J610" s="256"/>
      <c r="K610" s="398"/>
      <c r="L610" s="398"/>
      <c r="M610" s="473"/>
      <c r="N610" s="323">
        <v>50</v>
      </c>
      <c r="O610" s="398"/>
      <c r="P610" s="185"/>
      <c r="Q610" s="185"/>
      <c r="R610" s="203"/>
    </row>
    <row r="611" spans="2:18" ht="15.75" customHeight="1">
      <c r="B611" s="744"/>
      <c r="C611" s="713" t="s">
        <v>490</v>
      </c>
      <c r="D611" s="690" t="s">
        <v>315</v>
      </c>
      <c r="E611" s="690" t="s">
        <v>315</v>
      </c>
      <c r="F611" s="28" t="s">
        <v>333</v>
      </c>
      <c r="G611" s="690">
        <v>2025</v>
      </c>
      <c r="H611" s="690" t="s">
        <v>31</v>
      </c>
      <c r="I611" s="26"/>
      <c r="J611" s="26"/>
      <c r="K611" s="475"/>
      <c r="L611" s="475"/>
      <c r="M611" s="475"/>
      <c r="N611" s="476">
        <v>4.5999999999999996</v>
      </c>
      <c r="O611" s="475"/>
      <c r="P611" s="669" t="s">
        <v>48</v>
      </c>
      <c r="Q611" s="648" t="s">
        <v>485</v>
      </c>
      <c r="R611" s="609" t="s">
        <v>486</v>
      </c>
    </row>
    <row r="612" spans="2:18" ht="49.5" customHeight="1">
      <c r="B612" s="741"/>
      <c r="C612" s="714"/>
      <c r="D612" s="691"/>
      <c r="E612" s="691"/>
      <c r="F612" s="28" t="s">
        <v>105</v>
      </c>
      <c r="G612" s="691"/>
      <c r="H612" s="691"/>
      <c r="I612" s="26"/>
      <c r="J612" s="26"/>
      <c r="K612" s="475"/>
      <c r="L612" s="475"/>
      <c r="M612" s="475"/>
      <c r="N612" s="476">
        <v>107</v>
      </c>
      <c r="O612" s="475"/>
      <c r="P612" s="651"/>
      <c r="Q612" s="649"/>
      <c r="R612" s="611"/>
    </row>
    <row r="613" spans="2:18" ht="23.1" customHeight="1">
      <c r="B613" s="380"/>
      <c r="C613" s="265" t="s">
        <v>384</v>
      </c>
      <c r="D613" s="256"/>
      <c r="E613" s="256"/>
      <c r="F613" s="256"/>
      <c r="G613" s="292"/>
      <c r="H613" s="256"/>
      <c r="I613" s="256"/>
      <c r="J613" s="256"/>
      <c r="K613" s="398"/>
      <c r="L613" s="398"/>
      <c r="M613" s="473"/>
      <c r="N613" s="323">
        <v>107</v>
      </c>
      <c r="O613" s="398"/>
      <c r="P613" s="185"/>
      <c r="Q613" s="185"/>
      <c r="R613" s="203"/>
    </row>
    <row r="614" spans="2:18" ht="32.1" customHeight="1">
      <c r="B614" s="650"/>
      <c r="C614" s="633" t="s">
        <v>491</v>
      </c>
      <c r="D614" s="690" t="s">
        <v>315</v>
      </c>
      <c r="E614" s="690" t="s">
        <v>315</v>
      </c>
      <c r="F614" s="28" t="s">
        <v>333</v>
      </c>
      <c r="G614" s="690">
        <v>2025</v>
      </c>
      <c r="H614" s="690" t="s">
        <v>31</v>
      </c>
      <c r="I614" s="28"/>
      <c r="J614" s="28"/>
      <c r="K614" s="229"/>
      <c r="L614" s="229"/>
      <c r="M614" s="229"/>
      <c r="N614" s="30">
        <v>3.1</v>
      </c>
      <c r="O614" s="229"/>
      <c r="P614" s="669" t="s">
        <v>48</v>
      </c>
      <c r="Q614" s="650" t="s">
        <v>485</v>
      </c>
      <c r="R614" s="609" t="s">
        <v>486</v>
      </c>
    </row>
    <row r="615" spans="2:18" ht="31.5">
      <c r="B615" s="655"/>
      <c r="C615" s="634"/>
      <c r="D615" s="691"/>
      <c r="E615" s="691"/>
      <c r="F615" s="28" t="s">
        <v>105</v>
      </c>
      <c r="G615" s="691"/>
      <c r="H615" s="691"/>
      <c r="I615" s="28"/>
      <c r="J615" s="28"/>
      <c r="K615" s="229"/>
      <c r="L615" s="229"/>
      <c r="M615" s="229"/>
      <c r="N615" s="30">
        <v>51.5</v>
      </c>
      <c r="O615" s="229"/>
      <c r="P615" s="651"/>
      <c r="Q615" s="651"/>
      <c r="R615" s="611"/>
    </row>
    <row r="616" spans="2:18" ht="21" customHeight="1">
      <c r="B616" s="380"/>
      <c r="C616" s="265" t="s">
        <v>384</v>
      </c>
      <c r="D616" s="256"/>
      <c r="E616" s="256"/>
      <c r="F616" s="256"/>
      <c r="G616" s="292"/>
      <c r="H616" s="256"/>
      <c r="I616" s="256"/>
      <c r="J616" s="256"/>
      <c r="K616" s="398"/>
      <c r="L616" s="398"/>
      <c r="M616" s="473"/>
      <c r="N616" s="323">
        <v>51.5</v>
      </c>
      <c r="O616" s="398"/>
      <c r="P616" s="185"/>
      <c r="Q616" s="185"/>
      <c r="R616" s="203"/>
    </row>
    <row r="617" spans="2:18" ht="15.75" customHeight="1">
      <c r="B617" s="744"/>
      <c r="C617" s="633" t="s">
        <v>492</v>
      </c>
      <c r="D617" s="690" t="s">
        <v>315</v>
      </c>
      <c r="E617" s="690" t="s">
        <v>315</v>
      </c>
      <c r="F617" s="28" t="s">
        <v>333</v>
      </c>
      <c r="G617" s="690">
        <v>2025</v>
      </c>
      <c r="H617" s="690" t="s">
        <v>31</v>
      </c>
      <c r="I617" s="28"/>
      <c r="J617" s="28"/>
      <c r="K617" s="229"/>
      <c r="L617" s="229"/>
      <c r="M617" s="229"/>
      <c r="N617" s="30">
        <v>2.8</v>
      </c>
      <c r="O617" s="229"/>
      <c r="P617" s="669" t="s">
        <v>48</v>
      </c>
      <c r="Q617" s="650" t="s">
        <v>485</v>
      </c>
      <c r="R617" s="609" t="s">
        <v>486</v>
      </c>
    </row>
    <row r="618" spans="2:18" ht="50.25" customHeight="1">
      <c r="B618" s="741"/>
      <c r="C618" s="634"/>
      <c r="D618" s="691"/>
      <c r="E618" s="691"/>
      <c r="F618" s="28" t="s">
        <v>105</v>
      </c>
      <c r="G618" s="691"/>
      <c r="H618" s="691"/>
      <c r="I618" s="28"/>
      <c r="J618" s="28"/>
      <c r="K618" s="229"/>
      <c r="L618" s="229"/>
      <c r="M618" s="229"/>
      <c r="N618" s="30">
        <v>80</v>
      </c>
      <c r="O618" s="229"/>
      <c r="P618" s="651"/>
      <c r="Q618" s="651"/>
      <c r="R618" s="620"/>
    </row>
    <row r="619" spans="2:18" ht="22.5" customHeight="1">
      <c r="B619" s="380"/>
      <c r="C619" s="265" t="s">
        <v>384</v>
      </c>
      <c r="D619" s="256"/>
      <c r="E619" s="256"/>
      <c r="F619" s="256"/>
      <c r="G619" s="256"/>
      <c r="H619" s="256"/>
      <c r="I619" s="256"/>
      <c r="J619" s="256"/>
      <c r="K619" s="398"/>
      <c r="L619" s="398"/>
      <c r="M619" s="473"/>
      <c r="N619" s="323">
        <v>80</v>
      </c>
      <c r="O619" s="398"/>
      <c r="P619" s="185"/>
      <c r="Q619" s="185"/>
      <c r="R619" s="203"/>
    </row>
    <row r="620" spans="2:18" ht="36" customHeight="1">
      <c r="B620" s="213"/>
      <c r="C620" s="172" t="s">
        <v>493</v>
      </c>
      <c r="D620" s="174"/>
      <c r="E620" s="174"/>
      <c r="F620" s="174"/>
      <c r="G620" s="174"/>
      <c r="H620" s="174"/>
      <c r="I620" s="174"/>
      <c r="J620" s="174"/>
      <c r="K620" s="227"/>
      <c r="L620" s="227"/>
      <c r="M620" s="228"/>
      <c r="N620" s="227"/>
      <c r="O620" s="227"/>
      <c r="P620" s="103"/>
      <c r="Q620" s="103"/>
      <c r="R620" s="143"/>
    </row>
    <row r="621" spans="2:18" ht="30.95" customHeight="1">
      <c r="B621" s="650"/>
      <c r="C621" s="633" t="s">
        <v>494</v>
      </c>
      <c r="D621" s="700" t="s">
        <v>45</v>
      </c>
      <c r="E621" s="700" t="s">
        <v>45</v>
      </c>
      <c r="F621" s="28" t="s">
        <v>495</v>
      </c>
      <c r="G621" s="698" t="s">
        <v>496</v>
      </c>
      <c r="H621" s="229"/>
      <c r="I621" s="229"/>
      <c r="J621" s="229"/>
      <c r="K621" s="229"/>
      <c r="L621" s="229"/>
      <c r="M621" s="28"/>
      <c r="N621" s="30">
        <v>15</v>
      </c>
      <c r="O621" s="77"/>
      <c r="P621" s="669" t="s">
        <v>106</v>
      </c>
      <c r="Q621" s="652" t="s">
        <v>497</v>
      </c>
      <c r="R621" s="609" t="s">
        <v>498</v>
      </c>
    </row>
    <row r="622" spans="2:18" ht="42" customHeight="1">
      <c r="B622" s="651"/>
      <c r="C622" s="708"/>
      <c r="D622" s="691"/>
      <c r="E622" s="691"/>
      <c r="F622" s="28" t="s">
        <v>105</v>
      </c>
      <c r="G622" s="699"/>
      <c r="H622" s="229"/>
      <c r="I622" s="229"/>
      <c r="J622" s="229"/>
      <c r="K622" s="229"/>
      <c r="L622" s="229"/>
      <c r="M622" s="28"/>
      <c r="N622" s="30">
        <v>152</v>
      </c>
      <c r="O622" s="77"/>
      <c r="P622" s="651"/>
      <c r="Q622" s="624"/>
      <c r="R622" s="611"/>
    </row>
    <row r="623" spans="2:18" ht="15.75">
      <c r="B623" s="209"/>
      <c r="C623" s="262" t="s">
        <v>106</v>
      </c>
      <c r="D623" s="263"/>
      <c r="E623" s="263"/>
      <c r="F623" s="263"/>
      <c r="G623" s="431"/>
      <c r="H623" s="431"/>
      <c r="I623" s="431"/>
      <c r="J623" s="477"/>
      <c r="K623" s="431"/>
      <c r="L623" s="263"/>
      <c r="M623" s="182"/>
      <c r="N623" s="224">
        <v>152</v>
      </c>
      <c r="O623" s="279"/>
      <c r="P623" s="225"/>
      <c r="Q623" s="225"/>
      <c r="R623" s="225"/>
    </row>
    <row r="624" spans="2:18" ht="27" customHeight="1">
      <c r="B624" s="650"/>
      <c r="C624" s="633" t="s">
        <v>499</v>
      </c>
      <c r="D624" s="700" t="s">
        <v>45</v>
      </c>
      <c r="E624" s="700" t="s">
        <v>45</v>
      </c>
      <c r="F624" s="28" t="s">
        <v>495</v>
      </c>
      <c r="G624" s="698" t="s">
        <v>496</v>
      </c>
      <c r="H624" s="690" t="s">
        <v>31</v>
      </c>
      <c r="I624" s="471"/>
      <c r="J624" s="28"/>
      <c r="K624" s="28"/>
      <c r="L624" s="28"/>
      <c r="M624" s="28"/>
      <c r="N624" s="30">
        <v>4.0999999999999996</v>
      </c>
      <c r="O624" s="130"/>
      <c r="P624" s="669" t="s">
        <v>106</v>
      </c>
      <c r="Q624" s="652" t="s">
        <v>497</v>
      </c>
      <c r="R624" s="609" t="s">
        <v>500</v>
      </c>
    </row>
    <row r="625" spans="2:18" ht="31.5">
      <c r="B625" s="651"/>
      <c r="C625" s="634"/>
      <c r="D625" s="691"/>
      <c r="E625" s="691"/>
      <c r="F625" s="28" t="s">
        <v>105</v>
      </c>
      <c r="G625" s="699"/>
      <c r="H625" s="691"/>
      <c r="I625" s="471"/>
      <c r="J625" s="28"/>
      <c r="K625" s="28"/>
      <c r="L625" s="28"/>
      <c r="M625" s="28"/>
      <c r="N625" s="30">
        <v>30</v>
      </c>
      <c r="O625" s="130"/>
      <c r="P625" s="651"/>
      <c r="Q625" s="624"/>
      <c r="R625" s="611"/>
    </row>
    <row r="626" spans="2:18" ht="23.25" customHeight="1">
      <c r="B626" s="209"/>
      <c r="C626" s="262" t="s">
        <v>106</v>
      </c>
      <c r="D626" s="263"/>
      <c r="E626" s="263"/>
      <c r="F626" s="263"/>
      <c r="G626" s="467"/>
      <c r="H626" s="467"/>
      <c r="I626" s="467"/>
      <c r="J626" s="263"/>
      <c r="K626" s="263"/>
      <c r="L626" s="263"/>
      <c r="M626" s="182"/>
      <c r="N626" s="224">
        <v>30</v>
      </c>
      <c r="O626" s="329"/>
      <c r="P626" s="225"/>
      <c r="Q626" s="225"/>
      <c r="R626" s="225"/>
    </row>
    <row r="627" spans="2:18" ht="24.95" customHeight="1">
      <c r="B627" s="650"/>
      <c r="C627" s="633" t="s">
        <v>501</v>
      </c>
      <c r="D627" s="700" t="s">
        <v>45</v>
      </c>
      <c r="E627" s="700" t="s">
        <v>45</v>
      </c>
      <c r="F627" s="28" t="s">
        <v>495</v>
      </c>
      <c r="G627" s="698" t="s">
        <v>496</v>
      </c>
      <c r="H627" s="690" t="s">
        <v>31</v>
      </c>
      <c r="I627" s="471"/>
      <c r="J627" s="28"/>
      <c r="K627" s="28"/>
      <c r="L627" s="28"/>
      <c r="M627" s="28"/>
      <c r="N627" s="30">
        <v>12.7</v>
      </c>
      <c r="O627" s="130"/>
      <c r="P627" s="669" t="s">
        <v>106</v>
      </c>
      <c r="Q627" s="652" t="s">
        <v>497</v>
      </c>
      <c r="R627" s="609" t="s">
        <v>500</v>
      </c>
    </row>
    <row r="628" spans="2:18" ht="42" customHeight="1">
      <c r="B628" s="651"/>
      <c r="C628" s="634"/>
      <c r="D628" s="691"/>
      <c r="E628" s="691"/>
      <c r="F628" s="28" t="s">
        <v>105</v>
      </c>
      <c r="G628" s="699"/>
      <c r="H628" s="691"/>
      <c r="I628" s="471"/>
      <c r="J628" s="28"/>
      <c r="K628" s="28"/>
      <c r="L628" s="28"/>
      <c r="M628" s="28"/>
      <c r="N628" s="30">
        <v>98</v>
      </c>
      <c r="O628" s="130"/>
      <c r="P628" s="651"/>
      <c r="Q628" s="624"/>
      <c r="R628" s="611"/>
    </row>
    <row r="629" spans="2:18" ht="19.5" customHeight="1">
      <c r="B629" s="209"/>
      <c r="C629" s="262" t="s">
        <v>47</v>
      </c>
      <c r="D629" s="263"/>
      <c r="E629" s="263"/>
      <c r="F629" s="263"/>
      <c r="G629" s="467"/>
      <c r="H629" s="467"/>
      <c r="I629" s="467"/>
      <c r="J629" s="263"/>
      <c r="K629" s="263"/>
      <c r="L629" s="263"/>
      <c r="M629" s="182"/>
      <c r="N629" s="224">
        <v>98</v>
      </c>
      <c r="O629" s="329"/>
      <c r="P629" s="225"/>
      <c r="Q629" s="225"/>
      <c r="R629" s="225"/>
    </row>
    <row r="630" spans="2:18" ht="15.75" customHeight="1">
      <c r="B630" s="744"/>
      <c r="C630" s="633" t="s">
        <v>502</v>
      </c>
      <c r="D630" s="700" t="s">
        <v>45</v>
      </c>
      <c r="E630" s="700" t="s">
        <v>45</v>
      </c>
      <c r="F630" s="28" t="s">
        <v>495</v>
      </c>
      <c r="G630" s="698" t="s">
        <v>496</v>
      </c>
      <c r="H630" s="690" t="s">
        <v>31</v>
      </c>
      <c r="I630" s="471"/>
      <c r="J630" s="28"/>
      <c r="K630" s="28"/>
      <c r="L630" s="28"/>
      <c r="M630" s="28"/>
      <c r="N630" s="30">
        <v>2.7</v>
      </c>
      <c r="O630" s="130"/>
      <c r="P630" s="669" t="s">
        <v>106</v>
      </c>
      <c r="Q630" s="652" t="s">
        <v>497</v>
      </c>
      <c r="R630" s="609" t="s">
        <v>500</v>
      </c>
    </row>
    <row r="631" spans="2:18" ht="64.5" customHeight="1">
      <c r="B631" s="742"/>
      <c r="C631" s="634"/>
      <c r="D631" s="691"/>
      <c r="E631" s="691"/>
      <c r="F631" s="28" t="s">
        <v>105</v>
      </c>
      <c r="G631" s="699"/>
      <c r="H631" s="691"/>
      <c r="I631" s="471"/>
      <c r="J631" s="28"/>
      <c r="K631" s="28"/>
      <c r="L631" s="28"/>
      <c r="M631" s="28"/>
      <c r="N631" s="30">
        <v>20</v>
      </c>
      <c r="O631" s="130"/>
      <c r="P631" s="651"/>
      <c r="Q631" s="624"/>
      <c r="R631" s="611"/>
    </row>
    <row r="632" spans="2:18" ht="20.25" customHeight="1">
      <c r="B632" s="209"/>
      <c r="C632" s="262" t="s">
        <v>106</v>
      </c>
      <c r="D632" s="263"/>
      <c r="E632" s="263"/>
      <c r="F632" s="263"/>
      <c r="G632" s="467"/>
      <c r="H632" s="467"/>
      <c r="I632" s="467"/>
      <c r="J632" s="263"/>
      <c r="K632" s="263"/>
      <c r="L632" s="263"/>
      <c r="M632" s="182"/>
      <c r="N632" s="224">
        <v>20</v>
      </c>
      <c r="O632" s="329"/>
      <c r="P632" s="225"/>
      <c r="Q632" s="225"/>
      <c r="R632" s="225"/>
    </row>
    <row r="633" spans="2:18" ht="15.75" customHeight="1">
      <c r="B633" s="744"/>
      <c r="C633" s="633" t="s">
        <v>503</v>
      </c>
      <c r="D633" s="700" t="s">
        <v>45</v>
      </c>
      <c r="E633" s="700" t="s">
        <v>45</v>
      </c>
      <c r="F633" s="28" t="s">
        <v>495</v>
      </c>
      <c r="G633" s="698" t="s">
        <v>496</v>
      </c>
      <c r="H633" s="690" t="s">
        <v>31</v>
      </c>
      <c r="I633" s="471"/>
      <c r="J633" s="28"/>
      <c r="K633" s="28"/>
      <c r="L633" s="28"/>
      <c r="M633" s="28"/>
      <c r="N633" s="30">
        <v>1.5</v>
      </c>
      <c r="O633" s="130"/>
      <c r="P633" s="669" t="s">
        <v>106</v>
      </c>
      <c r="Q633" s="653" t="s">
        <v>497</v>
      </c>
      <c r="R633" s="609" t="s">
        <v>500</v>
      </c>
    </row>
    <row r="634" spans="2:18" ht="46.5" customHeight="1">
      <c r="B634" s="742"/>
      <c r="C634" s="634"/>
      <c r="D634" s="691"/>
      <c r="E634" s="691"/>
      <c r="F634" s="28" t="s">
        <v>105</v>
      </c>
      <c r="G634" s="699"/>
      <c r="H634" s="691"/>
      <c r="I634" s="471"/>
      <c r="J634" s="28"/>
      <c r="K634" s="28"/>
      <c r="L634" s="28"/>
      <c r="M634" s="28"/>
      <c r="N634" s="30">
        <v>13</v>
      </c>
      <c r="O634" s="130"/>
      <c r="P634" s="651"/>
      <c r="Q634" s="654"/>
      <c r="R634" s="611"/>
    </row>
    <row r="635" spans="2:18" ht="19.5" customHeight="1">
      <c r="B635" s="209"/>
      <c r="C635" s="262" t="s">
        <v>106</v>
      </c>
      <c r="D635" s="263"/>
      <c r="E635" s="263"/>
      <c r="F635" s="263"/>
      <c r="G635" s="467"/>
      <c r="H635" s="467"/>
      <c r="I635" s="467"/>
      <c r="J635" s="263"/>
      <c r="K635" s="263"/>
      <c r="L635" s="263"/>
      <c r="M635" s="182"/>
      <c r="N635" s="224">
        <v>13</v>
      </c>
      <c r="O635" s="329"/>
      <c r="P635" s="225"/>
      <c r="Q635" s="225"/>
      <c r="R635" s="225"/>
    </row>
    <row r="636" spans="2:18" ht="15.75" customHeight="1">
      <c r="B636" s="650"/>
      <c r="C636" s="707" t="s">
        <v>504</v>
      </c>
      <c r="D636" s="700" t="s">
        <v>45</v>
      </c>
      <c r="E636" s="700" t="s">
        <v>45</v>
      </c>
      <c r="F636" s="28" t="s">
        <v>495</v>
      </c>
      <c r="G636" s="698" t="s">
        <v>496</v>
      </c>
      <c r="H636" s="690" t="s">
        <v>31</v>
      </c>
      <c r="I636" s="471"/>
      <c r="J636" s="28"/>
      <c r="K636" s="28"/>
      <c r="L636" s="28"/>
      <c r="M636" s="28"/>
      <c r="N636" s="30">
        <v>8.6999999999999993</v>
      </c>
      <c r="O636" s="130"/>
      <c r="P636" s="669" t="s">
        <v>106</v>
      </c>
      <c r="Q636" s="652" t="s">
        <v>497</v>
      </c>
      <c r="R636" s="609" t="s">
        <v>505</v>
      </c>
    </row>
    <row r="637" spans="2:18" ht="51.95" customHeight="1">
      <c r="B637" s="651"/>
      <c r="C637" s="634"/>
      <c r="D637" s="691"/>
      <c r="E637" s="691"/>
      <c r="F637" s="28" t="s">
        <v>105</v>
      </c>
      <c r="G637" s="699"/>
      <c r="H637" s="691"/>
      <c r="I637" s="471"/>
      <c r="J637" s="28"/>
      <c r="K637" s="28"/>
      <c r="L637" s="28"/>
      <c r="M637" s="28"/>
      <c r="N637" s="30">
        <v>700</v>
      </c>
      <c r="O637" s="130"/>
      <c r="P637" s="651"/>
      <c r="Q637" s="624"/>
      <c r="R637" s="611"/>
    </row>
    <row r="638" spans="2:18" ht="17.25" customHeight="1">
      <c r="B638" s="209"/>
      <c r="C638" s="335" t="s">
        <v>106</v>
      </c>
      <c r="D638" s="263"/>
      <c r="E638" s="263"/>
      <c r="F638" s="263"/>
      <c r="G638" s="467"/>
      <c r="H638" s="467"/>
      <c r="I638" s="467"/>
      <c r="J638" s="263"/>
      <c r="K638" s="263"/>
      <c r="L638" s="263"/>
      <c r="M638" s="182"/>
      <c r="N638" s="224">
        <v>700</v>
      </c>
      <c r="O638" s="329"/>
      <c r="P638" s="225"/>
      <c r="Q638" s="225"/>
      <c r="R638" s="225"/>
    </row>
    <row r="639" spans="2:18" ht="15.75" customHeight="1">
      <c r="B639" s="744"/>
      <c r="C639" s="707" t="s">
        <v>506</v>
      </c>
      <c r="D639" s="700" t="s">
        <v>45</v>
      </c>
      <c r="E639" s="700" t="s">
        <v>45</v>
      </c>
      <c r="F639" s="28" t="s">
        <v>495</v>
      </c>
      <c r="G639" s="698" t="s">
        <v>496</v>
      </c>
      <c r="H639" s="690" t="s">
        <v>31</v>
      </c>
      <c r="I639" s="471"/>
      <c r="J639" s="28"/>
      <c r="K639" s="28"/>
      <c r="L639" s="28"/>
      <c r="M639" s="28"/>
      <c r="N639" s="30">
        <v>4</v>
      </c>
      <c r="O639" s="130"/>
      <c r="P639" s="669" t="s">
        <v>106</v>
      </c>
      <c r="Q639" s="652" t="s">
        <v>497</v>
      </c>
      <c r="R639" s="609" t="s">
        <v>505</v>
      </c>
    </row>
    <row r="640" spans="2:18" ht="49.5" customHeight="1">
      <c r="B640" s="742"/>
      <c r="C640" s="634"/>
      <c r="D640" s="691"/>
      <c r="E640" s="691"/>
      <c r="F640" s="28" t="s">
        <v>105</v>
      </c>
      <c r="G640" s="699"/>
      <c r="H640" s="691"/>
      <c r="I640" s="471"/>
      <c r="J640" s="28"/>
      <c r="K640" s="28"/>
      <c r="L640" s="28"/>
      <c r="M640" s="28"/>
      <c r="N640" s="30">
        <v>26</v>
      </c>
      <c r="O640" s="130"/>
      <c r="P640" s="651"/>
      <c r="Q640" s="624"/>
      <c r="R640" s="611"/>
    </row>
    <row r="641" spans="2:18" ht="15.75">
      <c r="B641" s="209"/>
      <c r="C641" s="262" t="s">
        <v>106</v>
      </c>
      <c r="D641" s="328"/>
      <c r="E641" s="328"/>
      <c r="F641" s="328"/>
      <c r="G641" s="479"/>
      <c r="H641" s="479"/>
      <c r="I641" s="479"/>
      <c r="J641" s="328"/>
      <c r="K641" s="328"/>
      <c r="L641" s="328"/>
      <c r="M641" s="273"/>
      <c r="N641" s="490">
        <v>26</v>
      </c>
      <c r="O641" s="329"/>
      <c r="P641" s="225"/>
      <c r="Q641" s="225"/>
      <c r="R641" s="225"/>
    </row>
    <row r="642" spans="2:18" ht="15.75" customHeight="1">
      <c r="B642" s="744"/>
      <c r="C642" s="633" t="s">
        <v>507</v>
      </c>
      <c r="D642" s="700" t="s">
        <v>45</v>
      </c>
      <c r="E642" s="700" t="s">
        <v>45</v>
      </c>
      <c r="F642" s="28" t="s">
        <v>495</v>
      </c>
      <c r="G642" s="698" t="s">
        <v>496</v>
      </c>
      <c r="H642" s="690" t="s">
        <v>31</v>
      </c>
      <c r="I642" s="471"/>
      <c r="J642" s="28"/>
      <c r="K642" s="28"/>
      <c r="L642" s="28"/>
      <c r="M642" s="28"/>
      <c r="N642" s="30">
        <v>3.7</v>
      </c>
      <c r="O642" s="130"/>
      <c r="P642" s="669" t="s">
        <v>106</v>
      </c>
      <c r="Q642" s="652" t="s">
        <v>497</v>
      </c>
      <c r="R642" s="609" t="s">
        <v>505</v>
      </c>
    </row>
    <row r="643" spans="2:18" ht="51" customHeight="1">
      <c r="B643" s="742"/>
      <c r="C643" s="634"/>
      <c r="D643" s="691"/>
      <c r="E643" s="691"/>
      <c r="F643" s="28" t="s">
        <v>105</v>
      </c>
      <c r="G643" s="699"/>
      <c r="H643" s="691"/>
      <c r="I643" s="471"/>
      <c r="J643" s="28"/>
      <c r="K643" s="28"/>
      <c r="L643" s="28"/>
      <c r="M643" s="28"/>
      <c r="N643" s="30">
        <v>20</v>
      </c>
      <c r="O643" s="130"/>
      <c r="P643" s="651"/>
      <c r="Q643" s="624"/>
      <c r="R643" s="611"/>
    </row>
    <row r="644" spans="2:18" ht="15.75">
      <c r="B644" s="215"/>
      <c r="C644" s="262" t="s">
        <v>47</v>
      </c>
      <c r="D644" s="255"/>
      <c r="E644" s="255"/>
      <c r="F644" s="256"/>
      <c r="G644" s="480"/>
      <c r="H644" s="480"/>
      <c r="I644" s="491"/>
      <c r="J644" s="256"/>
      <c r="K644" s="256"/>
      <c r="L644" s="256"/>
      <c r="M644" s="273"/>
      <c r="N644" s="323">
        <v>20</v>
      </c>
      <c r="O644" s="311"/>
      <c r="P644" s="239"/>
      <c r="Q644" s="285"/>
      <c r="R644" s="285"/>
    </row>
    <row r="645" spans="2:18" ht="15.75" customHeight="1">
      <c r="B645" s="741"/>
      <c r="C645" s="633" t="s">
        <v>508</v>
      </c>
      <c r="D645" s="700" t="s">
        <v>45</v>
      </c>
      <c r="E645" s="700" t="s">
        <v>45</v>
      </c>
      <c r="F645" s="28" t="s">
        <v>495</v>
      </c>
      <c r="G645" s="698" t="s">
        <v>496</v>
      </c>
      <c r="H645" s="690" t="s">
        <v>31</v>
      </c>
      <c r="I645" s="471"/>
      <c r="J645" s="28"/>
      <c r="K645" s="28"/>
      <c r="L645" s="28"/>
      <c r="M645" s="28"/>
      <c r="N645" s="30">
        <v>14.7</v>
      </c>
      <c r="O645" s="130"/>
      <c r="P645" s="669" t="s">
        <v>106</v>
      </c>
      <c r="Q645" s="251"/>
      <c r="R645" s="609" t="s">
        <v>500</v>
      </c>
    </row>
    <row r="646" spans="2:18" ht="49.5" customHeight="1">
      <c r="B646" s="742"/>
      <c r="C646" s="634"/>
      <c r="D646" s="691"/>
      <c r="E646" s="691"/>
      <c r="F646" s="28" t="s">
        <v>105</v>
      </c>
      <c r="G646" s="699"/>
      <c r="H646" s="691"/>
      <c r="I646" s="471"/>
      <c r="J646" s="28"/>
      <c r="K646" s="28"/>
      <c r="L646" s="28"/>
      <c r="M646" s="28"/>
      <c r="N646" s="30">
        <v>903</v>
      </c>
      <c r="O646" s="130"/>
      <c r="P646" s="651"/>
      <c r="Q646" s="374" t="s">
        <v>497</v>
      </c>
      <c r="R646" s="611"/>
    </row>
    <row r="647" spans="2:18" ht="15.75">
      <c r="B647" s="209"/>
      <c r="C647" s="262" t="s">
        <v>47</v>
      </c>
      <c r="D647" s="263"/>
      <c r="E647" s="263"/>
      <c r="F647" s="263"/>
      <c r="G647" s="467"/>
      <c r="H647" s="467"/>
      <c r="I647" s="467"/>
      <c r="J647" s="263"/>
      <c r="K647" s="263"/>
      <c r="L647" s="263"/>
      <c r="M647" s="182"/>
      <c r="N647" s="224">
        <v>903</v>
      </c>
      <c r="O647" s="329"/>
      <c r="P647" s="225"/>
      <c r="Q647" s="225"/>
      <c r="R647" s="225"/>
    </row>
    <row r="648" spans="2:18" ht="57" customHeight="1">
      <c r="B648" s="650"/>
      <c r="C648" s="633" t="s">
        <v>509</v>
      </c>
      <c r="D648" s="700" t="s">
        <v>45</v>
      </c>
      <c r="E648" s="700" t="s">
        <v>45</v>
      </c>
      <c r="F648" s="28" t="s">
        <v>495</v>
      </c>
      <c r="G648" s="698" t="s">
        <v>496</v>
      </c>
      <c r="H648" s="690" t="s">
        <v>31</v>
      </c>
      <c r="I648" s="471"/>
      <c r="J648" s="28"/>
      <c r="K648" s="28"/>
      <c r="L648" s="28"/>
      <c r="M648" s="28"/>
      <c r="N648" s="30">
        <v>5.0999999999999996</v>
      </c>
      <c r="O648" s="130"/>
      <c r="P648" s="669" t="s">
        <v>106</v>
      </c>
      <c r="Q648" s="249"/>
      <c r="R648" s="609" t="s">
        <v>510</v>
      </c>
    </row>
    <row r="649" spans="2:18" ht="42" customHeight="1">
      <c r="B649" s="651"/>
      <c r="C649" s="634"/>
      <c r="D649" s="691"/>
      <c r="E649" s="691"/>
      <c r="F649" s="28" t="s">
        <v>105</v>
      </c>
      <c r="G649" s="699"/>
      <c r="H649" s="691"/>
      <c r="I649" s="471"/>
      <c r="J649" s="28"/>
      <c r="K649" s="28"/>
      <c r="L649" s="28"/>
      <c r="M649" s="28"/>
      <c r="N649" s="30">
        <v>581</v>
      </c>
      <c r="O649" s="130"/>
      <c r="P649" s="651"/>
      <c r="Q649" s="374" t="s">
        <v>497</v>
      </c>
      <c r="R649" s="611"/>
    </row>
    <row r="650" spans="2:18" ht="15.75">
      <c r="B650" s="209"/>
      <c r="C650" s="262" t="s">
        <v>106</v>
      </c>
      <c r="D650" s="263"/>
      <c r="E650" s="263"/>
      <c r="F650" s="263"/>
      <c r="G650" s="467"/>
      <c r="H650" s="467"/>
      <c r="I650" s="467"/>
      <c r="J650" s="263"/>
      <c r="K650" s="263"/>
      <c r="L650" s="263"/>
      <c r="M650" s="182"/>
      <c r="N650" s="224">
        <v>581</v>
      </c>
      <c r="O650" s="329"/>
      <c r="P650" s="225"/>
      <c r="Q650" s="225"/>
      <c r="R650" s="225"/>
    </row>
    <row r="651" spans="2:18" ht="47.1" customHeight="1">
      <c r="B651" s="650"/>
      <c r="C651" s="633" t="s">
        <v>511</v>
      </c>
      <c r="D651" s="700" t="s">
        <v>45</v>
      </c>
      <c r="E651" s="700" t="s">
        <v>45</v>
      </c>
      <c r="F651" s="28" t="s">
        <v>495</v>
      </c>
      <c r="G651" s="698" t="s">
        <v>496</v>
      </c>
      <c r="H651" s="690" t="s">
        <v>31</v>
      </c>
      <c r="I651" s="471"/>
      <c r="J651" s="28"/>
      <c r="K651" s="28"/>
      <c r="L651" s="28"/>
      <c r="M651" s="28"/>
      <c r="N651" s="28">
        <v>4.5</v>
      </c>
      <c r="O651" s="130"/>
      <c r="P651" s="669" t="s">
        <v>106</v>
      </c>
      <c r="Q651" s="249" t="s">
        <v>497</v>
      </c>
      <c r="R651" s="609" t="s">
        <v>498</v>
      </c>
    </row>
    <row r="652" spans="2:18" ht="31.5">
      <c r="B652" s="651"/>
      <c r="C652" s="634"/>
      <c r="D652" s="691"/>
      <c r="E652" s="691"/>
      <c r="F652" s="28" t="s">
        <v>105</v>
      </c>
      <c r="G652" s="699"/>
      <c r="H652" s="691"/>
      <c r="I652" s="471"/>
      <c r="J652" s="28"/>
      <c r="K652" s="28"/>
      <c r="L652" s="28"/>
      <c r="M652" s="28"/>
      <c r="N652" s="30">
        <v>221</v>
      </c>
      <c r="O652" s="130"/>
      <c r="P652" s="651"/>
      <c r="Q652" s="374"/>
      <c r="R652" s="611"/>
    </row>
    <row r="653" spans="2:18" ht="15.75">
      <c r="B653" s="209"/>
      <c r="C653" s="262" t="s">
        <v>47</v>
      </c>
      <c r="D653" s="263"/>
      <c r="E653" s="263"/>
      <c r="F653" s="263"/>
      <c r="G653" s="467"/>
      <c r="H653" s="467"/>
      <c r="I653" s="467"/>
      <c r="J653" s="263"/>
      <c r="K653" s="263"/>
      <c r="L653" s="263"/>
      <c r="M653" s="182"/>
      <c r="N653" s="224">
        <v>221</v>
      </c>
      <c r="O653" s="329"/>
      <c r="P653" s="225"/>
      <c r="Q653" s="225"/>
      <c r="R653" s="225"/>
    </row>
    <row r="654" spans="2:18" ht="42" customHeight="1">
      <c r="B654" s="650"/>
      <c r="C654" s="633" t="s">
        <v>512</v>
      </c>
      <c r="D654" s="700" t="s">
        <v>45</v>
      </c>
      <c r="E654" s="700" t="s">
        <v>45</v>
      </c>
      <c r="F654" s="28" t="s">
        <v>495</v>
      </c>
      <c r="G654" s="698" t="s">
        <v>496</v>
      </c>
      <c r="H654" s="690" t="s">
        <v>31</v>
      </c>
      <c r="I654" s="471"/>
      <c r="J654" s="28"/>
      <c r="K654" s="28"/>
      <c r="L654" s="28"/>
      <c r="M654" s="28"/>
      <c r="N654" s="30">
        <v>2.8</v>
      </c>
      <c r="O654" s="130"/>
      <c r="P654" s="669" t="s">
        <v>106</v>
      </c>
      <c r="Q654" s="249" t="s">
        <v>497</v>
      </c>
      <c r="R654" s="609" t="s">
        <v>500</v>
      </c>
    </row>
    <row r="655" spans="2:18" ht="30" customHeight="1">
      <c r="B655" s="651"/>
      <c r="C655" s="634"/>
      <c r="D655" s="691"/>
      <c r="E655" s="691"/>
      <c r="F655" s="28" t="s">
        <v>105</v>
      </c>
      <c r="G655" s="699"/>
      <c r="H655" s="691"/>
      <c r="I655" s="471"/>
      <c r="J655" s="28"/>
      <c r="K655" s="28"/>
      <c r="L655" s="28"/>
      <c r="M655" s="28"/>
      <c r="N655" s="30">
        <v>110</v>
      </c>
      <c r="O655" s="130"/>
      <c r="P655" s="651"/>
      <c r="Q655" s="374"/>
      <c r="R655" s="611"/>
    </row>
    <row r="656" spans="2:18" ht="14.1" customHeight="1">
      <c r="B656" s="209"/>
      <c r="C656" s="262" t="s">
        <v>47</v>
      </c>
      <c r="D656" s="263"/>
      <c r="E656" s="263"/>
      <c r="F656" s="263"/>
      <c r="G656" s="467"/>
      <c r="H656" s="467"/>
      <c r="I656" s="467"/>
      <c r="J656" s="263"/>
      <c r="K656" s="263"/>
      <c r="L656" s="263"/>
      <c r="M656" s="182"/>
      <c r="N656" s="224">
        <v>110</v>
      </c>
      <c r="O656" s="329"/>
      <c r="P656" s="225"/>
      <c r="Q656" s="225"/>
      <c r="R656" s="225"/>
    </row>
    <row r="657" spans="2:18" ht="15.75" customHeight="1">
      <c r="B657" s="650"/>
      <c r="C657" s="633" t="s">
        <v>513</v>
      </c>
      <c r="D657" s="700" t="s">
        <v>45</v>
      </c>
      <c r="E657" s="700" t="s">
        <v>45</v>
      </c>
      <c r="F657" s="28" t="s">
        <v>495</v>
      </c>
      <c r="G657" s="698" t="s">
        <v>496</v>
      </c>
      <c r="H657" s="690" t="s">
        <v>31</v>
      </c>
      <c r="I657" s="471"/>
      <c r="J657" s="28"/>
      <c r="K657" s="28"/>
      <c r="L657" s="28"/>
      <c r="M657" s="28"/>
      <c r="N657" s="30">
        <v>4.5999999999999996</v>
      </c>
      <c r="O657" s="130"/>
      <c r="P657" s="669" t="s">
        <v>106</v>
      </c>
      <c r="Q657" s="650" t="s">
        <v>497</v>
      </c>
      <c r="R657" s="609" t="s">
        <v>500</v>
      </c>
    </row>
    <row r="658" spans="2:18" ht="56.1" customHeight="1">
      <c r="B658" s="651"/>
      <c r="C658" s="634"/>
      <c r="D658" s="691"/>
      <c r="E658" s="691"/>
      <c r="F658" s="28" t="s">
        <v>105</v>
      </c>
      <c r="G658" s="699"/>
      <c r="H658" s="691"/>
      <c r="I658" s="471"/>
      <c r="J658" s="28"/>
      <c r="K658" s="28"/>
      <c r="L658" s="28"/>
      <c r="M658" s="28"/>
      <c r="N658" s="30">
        <v>218</v>
      </c>
      <c r="O658" s="130"/>
      <c r="P658" s="651"/>
      <c r="Q658" s="651"/>
      <c r="R658" s="611"/>
    </row>
    <row r="659" spans="2:18" ht="15.75">
      <c r="B659" s="162"/>
      <c r="C659" s="163" t="s">
        <v>106</v>
      </c>
      <c r="D659" s="38"/>
      <c r="E659" s="38"/>
      <c r="F659" s="38"/>
      <c r="G659" s="465"/>
      <c r="H659" s="465"/>
      <c r="I659" s="465"/>
      <c r="J659" s="38"/>
      <c r="K659" s="38"/>
      <c r="L659" s="38"/>
      <c r="M659" s="182"/>
      <c r="N659" s="133">
        <v>218</v>
      </c>
      <c r="O659" s="311"/>
      <c r="P659" s="185"/>
      <c r="Q659" s="185"/>
      <c r="R659" s="185"/>
    </row>
    <row r="660" spans="2:18" ht="45.95" customHeight="1">
      <c r="B660" s="650"/>
      <c r="C660" s="633" t="s">
        <v>514</v>
      </c>
      <c r="D660" s="700" t="s">
        <v>45</v>
      </c>
      <c r="E660" s="700" t="s">
        <v>45</v>
      </c>
      <c r="F660" s="28" t="s">
        <v>495</v>
      </c>
      <c r="G660" s="698" t="s">
        <v>496</v>
      </c>
      <c r="H660" s="690" t="s">
        <v>31</v>
      </c>
      <c r="I660" s="471"/>
      <c r="J660" s="28"/>
      <c r="K660" s="28"/>
      <c r="L660" s="28"/>
      <c r="M660" s="28"/>
      <c r="N660" s="30">
        <v>5</v>
      </c>
      <c r="O660" s="130"/>
      <c r="P660" s="669" t="s">
        <v>106</v>
      </c>
      <c r="Q660" s="249" t="s">
        <v>497</v>
      </c>
      <c r="R660" s="609" t="s">
        <v>500</v>
      </c>
    </row>
    <row r="661" spans="2:18" ht="31.5">
      <c r="B661" s="651"/>
      <c r="C661" s="634"/>
      <c r="D661" s="691"/>
      <c r="E661" s="691"/>
      <c r="F661" s="28" t="s">
        <v>105</v>
      </c>
      <c r="G661" s="699"/>
      <c r="H661" s="691"/>
      <c r="I661" s="471"/>
      <c r="J661" s="28"/>
      <c r="K661" s="28"/>
      <c r="L661" s="28"/>
      <c r="M661" s="28"/>
      <c r="N661" s="30">
        <v>148</v>
      </c>
      <c r="O661" s="130"/>
      <c r="P661" s="651"/>
      <c r="Q661" s="374"/>
      <c r="R661" s="611"/>
    </row>
    <row r="662" spans="2:18" ht="15.75">
      <c r="B662" s="209"/>
      <c r="C662" s="481" t="s">
        <v>106</v>
      </c>
      <c r="D662" s="336"/>
      <c r="E662" s="336"/>
      <c r="F662" s="263"/>
      <c r="G662" s="467"/>
      <c r="H662" s="467"/>
      <c r="I662" s="467"/>
      <c r="J662" s="263"/>
      <c r="K662" s="263"/>
      <c r="L662" s="263"/>
      <c r="M662" s="182"/>
      <c r="N662" s="224">
        <v>148</v>
      </c>
      <c r="O662" s="329"/>
      <c r="P662" s="225"/>
      <c r="Q662" s="225"/>
      <c r="R662" s="225"/>
    </row>
    <row r="663" spans="2:18" ht="51.95" customHeight="1">
      <c r="B663" s="15"/>
      <c r="C663" s="40" t="s">
        <v>515</v>
      </c>
      <c r="D663" s="482" t="s">
        <v>45</v>
      </c>
      <c r="E663" s="20" t="s">
        <v>26</v>
      </c>
      <c r="F663" s="20" t="s">
        <v>516</v>
      </c>
      <c r="G663" s="175"/>
      <c r="H663" s="175"/>
      <c r="I663" s="325">
        <v>30.9</v>
      </c>
      <c r="J663" s="325">
        <v>30.3</v>
      </c>
      <c r="K663" s="325">
        <v>41.7</v>
      </c>
      <c r="L663" s="325">
        <v>42</v>
      </c>
      <c r="M663" s="69">
        <v>42.8</v>
      </c>
      <c r="N663" s="325">
        <v>43.5</v>
      </c>
      <c r="O663" s="100">
        <v>40</v>
      </c>
      <c r="P663" s="103"/>
      <c r="Q663" s="103"/>
      <c r="R663" s="103"/>
    </row>
    <row r="664" spans="2:18" ht="36" customHeight="1">
      <c r="B664" s="213"/>
      <c r="C664" s="172" t="s">
        <v>517</v>
      </c>
      <c r="D664" s="483"/>
      <c r="E664" s="20"/>
      <c r="F664" s="20"/>
      <c r="G664" s="216"/>
      <c r="H664" s="216"/>
      <c r="I664" s="20"/>
      <c r="J664" s="20"/>
      <c r="K664" s="20"/>
      <c r="L664" s="20"/>
      <c r="M664" s="20"/>
      <c r="N664" s="20"/>
      <c r="O664" s="271"/>
      <c r="P664" s="240"/>
      <c r="Q664" s="240"/>
      <c r="R664" s="240"/>
    </row>
    <row r="665" spans="2:18" ht="66.95" customHeight="1">
      <c r="B665" s="650"/>
      <c r="C665" s="706" t="s">
        <v>518</v>
      </c>
      <c r="D665" s="700" t="s">
        <v>45</v>
      </c>
      <c r="E665" s="700" t="s">
        <v>519</v>
      </c>
      <c r="F665" s="171" t="s">
        <v>516</v>
      </c>
      <c r="G665" s="690">
        <v>2029</v>
      </c>
      <c r="H665" s="690" t="s">
        <v>31</v>
      </c>
      <c r="I665" s="30"/>
      <c r="J665" s="30"/>
      <c r="K665" s="30"/>
      <c r="L665" s="30"/>
      <c r="M665" s="30"/>
      <c r="N665" s="30">
        <v>2.35</v>
      </c>
      <c r="O665" s="223"/>
      <c r="P665" s="669" t="s">
        <v>106</v>
      </c>
      <c r="Q665" s="650" t="s">
        <v>520</v>
      </c>
      <c r="R665" s="609" t="s">
        <v>521</v>
      </c>
    </row>
    <row r="666" spans="2:18" ht="31.5">
      <c r="B666" s="655"/>
      <c r="C666" s="706"/>
      <c r="D666" s="691"/>
      <c r="E666" s="691"/>
      <c r="F666" s="28" t="s">
        <v>105</v>
      </c>
      <c r="G666" s="700"/>
      <c r="H666" s="691"/>
      <c r="I666" s="221"/>
      <c r="J666" s="221"/>
      <c r="K666" s="221"/>
      <c r="L666" s="221"/>
      <c r="M666" s="221"/>
      <c r="N666" s="221">
        <v>713.8</v>
      </c>
      <c r="O666" s="492"/>
      <c r="P666" s="651"/>
      <c r="Q666" s="655"/>
      <c r="R666" s="610"/>
    </row>
    <row r="667" spans="2:18" ht="15.75">
      <c r="B667" s="484"/>
      <c r="C667" s="335" t="s">
        <v>106</v>
      </c>
      <c r="D667" s="263"/>
      <c r="E667" s="263"/>
      <c r="F667" s="263"/>
      <c r="G667" s="263"/>
      <c r="H667" s="263"/>
      <c r="I667" s="224"/>
      <c r="J667" s="224"/>
      <c r="K667" s="224"/>
      <c r="L667" s="224"/>
      <c r="M667" s="134"/>
      <c r="N667" s="224">
        <v>544</v>
      </c>
      <c r="O667" s="493"/>
      <c r="P667" s="484"/>
      <c r="Q667" s="484"/>
      <c r="R667" s="505"/>
    </row>
    <row r="668" spans="2:18" ht="63.95" customHeight="1">
      <c r="B668" s="650"/>
      <c r="C668" s="706" t="s">
        <v>522</v>
      </c>
      <c r="D668" s="700" t="s">
        <v>45</v>
      </c>
      <c r="E668" s="700" t="s">
        <v>519</v>
      </c>
      <c r="F668" s="171" t="s">
        <v>516</v>
      </c>
      <c r="G668" s="690">
        <v>2029</v>
      </c>
      <c r="H668" s="690" t="s">
        <v>31</v>
      </c>
      <c r="I668" s="192"/>
      <c r="J668" s="192"/>
      <c r="K668" s="192"/>
      <c r="L668" s="192"/>
      <c r="M668" s="192"/>
      <c r="N668" s="192">
        <v>2.35</v>
      </c>
      <c r="O668" s="494"/>
      <c r="P668" s="669" t="s">
        <v>106</v>
      </c>
      <c r="Q668" s="656" t="s">
        <v>520</v>
      </c>
      <c r="R668" s="609" t="s">
        <v>521</v>
      </c>
    </row>
    <row r="669" spans="2:18" ht="31.5">
      <c r="B669" s="655"/>
      <c r="C669" s="706"/>
      <c r="D669" s="691"/>
      <c r="E669" s="691"/>
      <c r="F669" s="28" t="s">
        <v>105</v>
      </c>
      <c r="G669" s="700"/>
      <c r="H669" s="691"/>
      <c r="I669" s="30"/>
      <c r="J669" s="30"/>
      <c r="K669" s="30"/>
      <c r="L669" s="30"/>
      <c r="M669" s="30"/>
      <c r="N669" s="30">
        <v>713.8</v>
      </c>
      <c r="O669" s="223"/>
      <c r="P669" s="651"/>
      <c r="Q669" s="624"/>
      <c r="R669" s="610"/>
    </row>
    <row r="670" spans="2:18" ht="18" customHeight="1">
      <c r="B670" s="484"/>
      <c r="C670" s="335" t="s">
        <v>106</v>
      </c>
      <c r="D670" s="263"/>
      <c r="E670" s="263"/>
      <c r="F670" s="263"/>
      <c r="G670" s="263"/>
      <c r="H670" s="263"/>
      <c r="I670" s="224"/>
      <c r="J670" s="224"/>
      <c r="K670" s="224"/>
      <c r="L670" s="224"/>
      <c r="M670" s="134"/>
      <c r="N670" s="224">
        <v>651</v>
      </c>
      <c r="O670" s="493"/>
      <c r="P670" s="484"/>
      <c r="Q670" s="484"/>
      <c r="R670" s="505"/>
    </row>
    <row r="671" spans="2:18" ht="62.1" customHeight="1">
      <c r="B671" s="650"/>
      <c r="C671" s="706" t="s">
        <v>523</v>
      </c>
      <c r="D671" s="700" t="s">
        <v>45</v>
      </c>
      <c r="E671" s="700" t="s">
        <v>519</v>
      </c>
      <c r="F671" s="171" t="s">
        <v>516</v>
      </c>
      <c r="G671" s="690">
        <v>2029</v>
      </c>
      <c r="H671" s="690" t="s">
        <v>31</v>
      </c>
      <c r="I671" s="30"/>
      <c r="J671" s="30"/>
      <c r="K671" s="30"/>
      <c r="L671" s="30"/>
      <c r="M671" s="30"/>
      <c r="N671" s="30"/>
      <c r="O671" s="30">
        <v>45</v>
      </c>
      <c r="P671" s="669" t="s">
        <v>106</v>
      </c>
      <c r="Q671" s="652" t="s">
        <v>520</v>
      </c>
      <c r="R671" s="609" t="s">
        <v>521</v>
      </c>
    </row>
    <row r="672" spans="2:18" ht="39.950000000000003" customHeight="1">
      <c r="B672" s="655"/>
      <c r="C672" s="706"/>
      <c r="D672" s="691"/>
      <c r="E672" s="691"/>
      <c r="F672" s="28" t="s">
        <v>105</v>
      </c>
      <c r="G672" s="700"/>
      <c r="H672" s="691"/>
      <c r="I672" s="30"/>
      <c r="J672" s="30"/>
      <c r="K672" s="30"/>
      <c r="L672" s="30"/>
      <c r="M672" s="30"/>
      <c r="N672" s="30"/>
      <c r="O672" s="30">
        <v>589.5</v>
      </c>
      <c r="P672" s="651"/>
      <c r="Q672" s="624"/>
      <c r="R672" s="610"/>
    </row>
    <row r="673" spans="2:18" ht="18" customHeight="1">
      <c r="B673" s="484"/>
      <c r="C673" s="335" t="s">
        <v>106</v>
      </c>
      <c r="D673" s="263"/>
      <c r="E673" s="263"/>
      <c r="F673" s="263"/>
      <c r="G673" s="263"/>
      <c r="H673" s="263"/>
      <c r="I673" s="224"/>
      <c r="J673" s="224"/>
      <c r="K673" s="224"/>
      <c r="L673" s="224"/>
      <c r="M673" s="134"/>
      <c r="N673" s="224"/>
      <c r="O673" s="224">
        <v>589.5</v>
      </c>
      <c r="P673" s="484"/>
      <c r="Q673" s="484"/>
      <c r="R673" s="505"/>
    </row>
    <row r="674" spans="2:18" ht="57.95" customHeight="1">
      <c r="B674" s="650"/>
      <c r="C674" s="706" t="s">
        <v>524</v>
      </c>
      <c r="D674" s="700" t="s">
        <v>45</v>
      </c>
      <c r="E674" s="700" t="s">
        <v>519</v>
      </c>
      <c r="F674" s="171" t="s">
        <v>516</v>
      </c>
      <c r="G674" s="690">
        <v>2029</v>
      </c>
      <c r="H674" s="690" t="s">
        <v>31</v>
      </c>
      <c r="I674" s="30"/>
      <c r="J674" s="30"/>
      <c r="K674" s="30"/>
      <c r="L674" s="30"/>
      <c r="M674" s="30"/>
      <c r="N674" s="30"/>
      <c r="O674" s="30">
        <v>45</v>
      </c>
      <c r="P674" s="669" t="s">
        <v>106</v>
      </c>
      <c r="Q674" s="652" t="s">
        <v>520</v>
      </c>
      <c r="R674" s="609" t="s">
        <v>521</v>
      </c>
    </row>
    <row r="675" spans="2:18" ht="31.5">
      <c r="B675" s="651"/>
      <c r="C675" s="706"/>
      <c r="D675" s="691"/>
      <c r="E675" s="691"/>
      <c r="F675" s="28" t="s">
        <v>105</v>
      </c>
      <c r="G675" s="700"/>
      <c r="H675" s="691"/>
      <c r="I675" s="30"/>
      <c r="J675" s="30"/>
      <c r="K675" s="30"/>
      <c r="L675" s="30"/>
      <c r="M675" s="30"/>
      <c r="N675" s="30"/>
      <c r="O675" s="30">
        <v>588.4</v>
      </c>
      <c r="P675" s="651"/>
      <c r="Q675" s="624"/>
      <c r="R675" s="610"/>
    </row>
    <row r="676" spans="2:18" ht="15.75">
      <c r="B676" s="209"/>
      <c r="C676" s="481" t="s">
        <v>106</v>
      </c>
      <c r="D676" s="263"/>
      <c r="E676" s="263"/>
      <c r="F676" s="263"/>
      <c r="G676" s="263"/>
      <c r="H676" s="263"/>
      <c r="I676" s="224"/>
      <c r="J676" s="224"/>
      <c r="K676" s="224"/>
      <c r="L676" s="224"/>
      <c r="M676" s="134"/>
      <c r="N676" s="224"/>
      <c r="O676" s="224">
        <v>588.4</v>
      </c>
      <c r="P676" s="225"/>
      <c r="Q676" s="225"/>
      <c r="R676" s="225"/>
    </row>
    <row r="677" spans="2:18" ht="50.1" customHeight="1">
      <c r="B677" s="15">
        <v>23</v>
      </c>
      <c r="C677" s="464" t="s">
        <v>525</v>
      </c>
      <c r="D677" s="20" t="s">
        <v>330</v>
      </c>
      <c r="E677" s="20" t="s">
        <v>330</v>
      </c>
      <c r="F677" s="20" t="s">
        <v>27</v>
      </c>
      <c r="G677" s="175"/>
      <c r="H677" s="175"/>
      <c r="I677" s="174">
        <v>34</v>
      </c>
      <c r="J677" s="174">
        <v>34.700000000000003</v>
      </c>
      <c r="K677" s="174">
        <v>34</v>
      </c>
      <c r="L677" s="174">
        <v>27.2</v>
      </c>
      <c r="M677" s="20">
        <v>27.2</v>
      </c>
      <c r="N677" s="174">
        <v>25.2</v>
      </c>
      <c r="O677" s="495">
        <v>23.1</v>
      </c>
      <c r="P677" s="103"/>
      <c r="Q677" s="103"/>
      <c r="R677" s="103"/>
    </row>
    <row r="678" spans="2:18" ht="71.099999999999994" customHeight="1">
      <c r="B678" s="15">
        <v>24</v>
      </c>
      <c r="C678" s="40" t="s">
        <v>525</v>
      </c>
      <c r="D678" s="20" t="s">
        <v>330</v>
      </c>
      <c r="E678" s="20" t="s">
        <v>330</v>
      </c>
      <c r="F678" s="20" t="s">
        <v>27</v>
      </c>
      <c r="G678" s="175"/>
      <c r="H678" s="175"/>
      <c r="I678" s="325">
        <v>53.1</v>
      </c>
      <c r="J678" s="325">
        <v>53.1</v>
      </c>
      <c r="K678" s="325">
        <v>53.1</v>
      </c>
      <c r="L678" s="325">
        <v>55</v>
      </c>
      <c r="M678" s="69">
        <v>57</v>
      </c>
      <c r="N678" s="325">
        <v>60</v>
      </c>
      <c r="O678" s="496">
        <v>62</v>
      </c>
      <c r="P678" s="103"/>
      <c r="Q678" s="103"/>
      <c r="R678" s="103"/>
    </row>
    <row r="679" spans="2:18" ht="34.5" customHeight="1">
      <c r="B679" s="213"/>
      <c r="C679" s="172" t="s">
        <v>526</v>
      </c>
      <c r="D679" s="173"/>
      <c r="E679" s="173"/>
      <c r="F679" s="20"/>
      <c r="G679" s="174"/>
      <c r="H679" s="174"/>
      <c r="I679" s="174"/>
      <c r="J679" s="174"/>
      <c r="K679" s="174"/>
      <c r="L679" s="174"/>
      <c r="M679" s="20"/>
      <c r="N679" s="174"/>
      <c r="O679" s="174"/>
      <c r="P679" s="240"/>
      <c r="Q679" s="240"/>
      <c r="R679" s="240"/>
    </row>
    <row r="680" spans="2:18" ht="66" customHeight="1">
      <c r="B680" s="650"/>
      <c r="C680" s="707" t="s">
        <v>527</v>
      </c>
      <c r="D680" s="171" t="s">
        <v>330</v>
      </c>
      <c r="E680" s="171" t="s">
        <v>330</v>
      </c>
      <c r="F680" s="28" t="s">
        <v>495</v>
      </c>
      <c r="G680" s="159" t="s">
        <v>528</v>
      </c>
      <c r="H680" s="690" t="s">
        <v>31</v>
      </c>
      <c r="I680" s="28"/>
      <c r="J680" s="28">
        <v>4</v>
      </c>
      <c r="K680" s="28"/>
      <c r="L680" s="28"/>
      <c r="M680" s="28"/>
      <c r="N680" s="28"/>
      <c r="O680" s="130"/>
      <c r="P680" s="669" t="s">
        <v>106</v>
      </c>
      <c r="Q680" s="249" t="s">
        <v>529</v>
      </c>
      <c r="R680" s="609" t="s">
        <v>530</v>
      </c>
    </row>
    <row r="681" spans="2:18" ht="23.1" customHeight="1">
      <c r="B681" s="651"/>
      <c r="C681" s="708"/>
      <c r="D681" s="171"/>
      <c r="E681" s="171"/>
      <c r="F681" s="28" t="s">
        <v>105</v>
      </c>
      <c r="G681" s="160"/>
      <c r="H681" s="691"/>
      <c r="I681" s="30">
        <v>117.1</v>
      </c>
      <c r="J681" s="30">
        <v>233</v>
      </c>
      <c r="K681" s="30">
        <v>100</v>
      </c>
      <c r="L681" s="28"/>
      <c r="M681" s="28"/>
      <c r="N681" s="28"/>
      <c r="O681" s="130"/>
      <c r="P681" s="651"/>
      <c r="Q681" s="250"/>
      <c r="R681" s="611"/>
    </row>
    <row r="682" spans="2:18" ht="15.75">
      <c r="B682" s="209"/>
      <c r="C682" s="481" t="s">
        <v>106</v>
      </c>
      <c r="D682" s="336"/>
      <c r="E682" s="336"/>
      <c r="F682" s="336"/>
      <c r="G682" s="336"/>
      <c r="H682" s="336"/>
      <c r="I682" s="224">
        <v>117.1</v>
      </c>
      <c r="J682" s="224">
        <v>333</v>
      </c>
      <c r="K682" s="224">
        <v>100</v>
      </c>
      <c r="L682" s="328"/>
      <c r="M682" s="273"/>
      <c r="N682" s="328"/>
      <c r="O682" s="329"/>
      <c r="P682" s="330"/>
      <c r="Q682" s="330"/>
      <c r="R682" s="330"/>
    </row>
    <row r="683" spans="2:18" ht="63" customHeight="1">
      <c r="B683" s="650"/>
      <c r="C683" s="709" t="s">
        <v>531</v>
      </c>
      <c r="D683" s="690" t="s">
        <v>330</v>
      </c>
      <c r="E683" s="690" t="s">
        <v>330</v>
      </c>
      <c r="F683" s="28" t="s">
        <v>495</v>
      </c>
      <c r="G683" s="159" t="s">
        <v>532</v>
      </c>
      <c r="H683" s="690" t="s">
        <v>31</v>
      </c>
      <c r="I683" s="160"/>
      <c r="J683" s="280"/>
      <c r="K683" s="160">
        <v>3</v>
      </c>
      <c r="L683" s="160"/>
      <c r="M683" s="160"/>
      <c r="N683" s="160"/>
      <c r="O683" s="180"/>
      <c r="P683" s="669" t="s">
        <v>106</v>
      </c>
      <c r="Q683" s="251" t="s">
        <v>529</v>
      </c>
      <c r="R683" s="609" t="s">
        <v>533</v>
      </c>
    </row>
    <row r="684" spans="2:18" ht="31.5">
      <c r="B684" s="651"/>
      <c r="C684" s="708"/>
      <c r="D684" s="691"/>
      <c r="E684" s="691"/>
      <c r="F684" s="28" t="s">
        <v>460</v>
      </c>
      <c r="G684" s="160"/>
      <c r="H684" s="691"/>
      <c r="I684" s="28"/>
      <c r="J684" s="277">
        <v>50</v>
      </c>
      <c r="K684" s="28">
        <v>19.8</v>
      </c>
      <c r="L684" s="28"/>
      <c r="M684" s="28"/>
      <c r="N684" s="28"/>
      <c r="O684" s="130"/>
      <c r="P684" s="651"/>
      <c r="Q684" s="250"/>
      <c r="R684" s="611"/>
    </row>
    <row r="685" spans="2:18" ht="15.75">
      <c r="B685" s="209"/>
      <c r="C685" s="481" t="s">
        <v>106</v>
      </c>
      <c r="D685" s="336"/>
      <c r="E685" s="336"/>
      <c r="F685" s="336"/>
      <c r="G685" s="336"/>
      <c r="H685" s="336"/>
      <c r="I685" s="263"/>
      <c r="J685" s="264">
        <v>50</v>
      </c>
      <c r="K685" s="263">
        <v>19.8</v>
      </c>
      <c r="L685" s="328"/>
      <c r="M685" s="273"/>
      <c r="N685" s="328"/>
      <c r="O685" s="329"/>
      <c r="P685" s="330"/>
      <c r="Q685" s="330"/>
      <c r="R685" s="330"/>
    </row>
    <row r="686" spans="2:18" ht="57.95" customHeight="1">
      <c r="B686" s="650"/>
      <c r="C686" s="633" t="s">
        <v>534</v>
      </c>
      <c r="D686" s="690" t="s">
        <v>330</v>
      </c>
      <c r="E686" s="690" t="s">
        <v>330</v>
      </c>
      <c r="F686" s="28" t="s">
        <v>495</v>
      </c>
      <c r="G686" s="159" t="s">
        <v>532</v>
      </c>
      <c r="H686" s="690" t="s">
        <v>31</v>
      </c>
      <c r="I686" s="28"/>
      <c r="J686" s="277"/>
      <c r="K686" s="28"/>
      <c r="L686" s="28"/>
      <c r="M686" s="28"/>
      <c r="N686" s="30">
        <v>2.5</v>
      </c>
      <c r="O686" s="130"/>
      <c r="P686" s="669" t="s">
        <v>106</v>
      </c>
      <c r="Q686" s="251" t="s">
        <v>529</v>
      </c>
      <c r="R686" s="609" t="s">
        <v>535</v>
      </c>
    </row>
    <row r="687" spans="2:18" ht="31.5">
      <c r="B687" s="651"/>
      <c r="C687" s="634"/>
      <c r="D687" s="691"/>
      <c r="E687" s="691"/>
      <c r="F687" s="28" t="s">
        <v>460</v>
      </c>
      <c r="G687" s="160"/>
      <c r="H687" s="691"/>
      <c r="I687" s="28"/>
      <c r="J687" s="277"/>
      <c r="K687" s="28"/>
      <c r="L687" s="28"/>
      <c r="M687" s="28"/>
      <c r="N687" s="30">
        <v>87</v>
      </c>
      <c r="O687" s="130"/>
      <c r="P687" s="651"/>
      <c r="Q687" s="374"/>
      <c r="R687" s="611"/>
    </row>
    <row r="688" spans="2:18" ht="15.75">
      <c r="B688" s="209"/>
      <c r="C688" s="481" t="s">
        <v>106</v>
      </c>
      <c r="D688" s="336"/>
      <c r="E688" s="336"/>
      <c r="F688" s="336"/>
      <c r="G688" s="336"/>
      <c r="H688" s="336"/>
      <c r="I688" s="263"/>
      <c r="J688" s="264"/>
      <c r="K688" s="263"/>
      <c r="L688" s="263"/>
      <c r="M688" s="182"/>
      <c r="N688" s="224">
        <v>87</v>
      </c>
      <c r="O688" s="329"/>
      <c r="P688" s="330"/>
      <c r="Q688" s="330"/>
      <c r="R688" s="330"/>
    </row>
    <row r="689" spans="2:18" ht="42" customHeight="1">
      <c r="B689" s="650"/>
      <c r="C689" s="710" t="s">
        <v>536</v>
      </c>
      <c r="D689" s="690" t="s">
        <v>330</v>
      </c>
      <c r="E689" s="690" t="s">
        <v>330</v>
      </c>
      <c r="F689" s="28" t="s">
        <v>495</v>
      </c>
      <c r="G689" s="159" t="s">
        <v>532</v>
      </c>
      <c r="H689" s="690" t="s">
        <v>31</v>
      </c>
      <c r="I689" s="28"/>
      <c r="J689" s="277"/>
      <c r="K689" s="28"/>
      <c r="L689" s="497"/>
      <c r="M689" s="497"/>
      <c r="N689" s="30">
        <v>20</v>
      </c>
      <c r="O689" s="30">
        <v>25</v>
      </c>
      <c r="P689" s="669" t="s">
        <v>106</v>
      </c>
      <c r="Q689" s="249" t="s">
        <v>529</v>
      </c>
      <c r="R689" s="609" t="s">
        <v>535</v>
      </c>
    </row>
    <row r="690" spans="2:18" ht="39.950000000000003" customHeight="1">
      <c r="B690" s="651"/>
      <c r="C690" s="710"/>
      <c r="D690" s="691"/>
      <c r="E690" s="691"/>
      <c r="F690" s="28" t="s">
        <v>460</v>
      </c>
      <c r="G690" s="160"/>
      <c r="H690" s="691"/>
      <c r="I690" s="28"/>
      <c r="J690" s="277"/>
      <c r="K690" s="28"/>
      <c r="L690" s="497"/>
      <c r="M690" s="497"/>
      <c r="N690" s="30">
        <v>625</v>
      </c>
      <c r="O690" s="30">
        <v>600</v>
      </c>
      <c r="P690" s="651"/>
      <c r="Q690" s="250"/>
      <c r="R690" s="611"/>
    </row>
    <row r="691" spans="2:18" ht="18.75" customHeight="1">
      <c r="B691" s="209"/>
      <c r="C691" s="481" t="s">
        <v>106</v>
      </c>
      <c r="D691" s="263"/>
      <c r="E691" s="263"/>
      <c r="F691" s="263"/>
      <c r="G691" s="263"/>
      <c r="H691" s="263"/>
      <c r="I691" s="263"/>
      <c r="J691" s="264"/>
      <c r="K691" s="263"/>
      <c r="L691" s="498"/>
      <c r="M691" s="499"/>
      <c r="N691" s="224">
        <v>625</v>
      </c>
      <c r="O691" s="224">
        <v>600</v>
      </c>
      <c r="P691" s="225"/>
      <c r="Q691" s="225"/>
      <c r="R691" s="225"/>
    </row>
    <row r="692" spans="2:18" ht="17.100000000000001" customHeight="1">
      <c r="B692" s="739"/>
      <c r="C692" s="633" t="s">
        <v>537</v>
      </c>
      <c r="D692" s="690" t="s">
        <v>330</v>
      </c>
      <c r="E692" s="690" t="s">
        <v>330</v>
      </c>
      <c r="F692" s="28" t="s">
        <v>495</v>
      </c>
      <c r="G692" s="159" t="s">
        <v>532</v>
      </c>
      <c r="H692" s="690" t="s">
        <v>31</v>
      </c>
      <c r="I692" s="28"/>
      <c r="J692" s="277"/>
      <c r="K692" s="497"/>
      <c r="L692" s="28"/>
      <c r="M692" s="28">
        <v>15</v>
      </c>
      <c r="N692" s="30"/>
      <c r="O692" s="130"/>
      <c r="P692" s="669" t="s">
        <v>106</v>
      </c>
      <c r="Q692" s="506"/>
      <c r="R692" s="612" t="s">
        <v>538</v>
      </c>
    </row>
    <row r="693" spans="2:18" ht="99.95" customHeight="1">
      <c r="B693" s="740"/>
      <c r="C693" s="634"/>
      <c r="D693" s="691"/>
      <c r="E693" s="691"/>
      <c r="F693" s="28" t="s">
        <v>460</v>
      </c>
      <c r="G693" s="160"/>
      <c r="H693" s="691"/>
      <c r="I693" s="28"/>
      <c r="J693" s="277"/>
      <c r="K693" s="28">
        <v>25</v>
      </c>
      <c r="L693" s="28"/>
      <c r="M693" s="28">
        <v>1000</v>
      </c>
      <c r="N693" s="30"/>
      <c r="O693" s="130"/>
      <c r="P693" s="651"/>
      <c r="Q693" s="507" t="s">
        <v>529</v>
      </c>
      <c r="R693" s="613"/>
    </row>
    <row r="694" spans="2:18" ht="21" customHeight="1">
      <c r="B694" s="485"/>
      <c r="C694" s="486" t="s">
        <v>46</v>
      </c>
      <c r="D694" s="487"/>
      <c r="E694" s="487"/>
      <c r="F694" s="488"/>
      <c r="G694" s="489"/>
      <c r="H694" s="487"/>
      <c r="I694" s="273"/>
      <c r="J694" s="275"/>
      <c r="K694" s="273"/>
      <c r="L694" s="273"/>
      <c r="M694" s="273">
        <v>1000</v>
      </c>
      <c r="N694" s="409"/>
      <c r="O694" s="500"/>
      <c r="P694" s="501"/>
      <c r="Q694" s="508"/>
      <c r="R694" s="509"/>
    </row>
    <row r="695" spans="2:18" ht="18" customHeight="1">
      <c r="B695" s="209"/>
      <c r="C695" s="481" t="s">
        <v>106</v>
      </c>
      <c r="D695" s="263"/>
      <c r="E695" s="263"/>
      <c r="F695" s="263"/>
      <c r="G695" s="263"/>
      <c r="H695" s="263"/>
      <c r="I695" s="263"/>
      <c r="J695" s="264"/>
      <c r="K695" s="263">
        <v>25</v>
      </c>
      <c r="L695" s="263"/>
      <c r="M695" s="182"/>
      <c r="N695" s="224"/>
      <c r="O695" s="279"/>
      <c r="P695" s="225"/>
      <c r="Q695" s="225"/>
      <c r="R695" s="225"/>
    </row>
    <row r="696" spans="2:18" ht="15.75" customHeight="1">
      <c r="B696" s="650"/>
      <c r="C696" s="633" t="s">
        <v>539</v>
      </c>
      <c r="D696" s="690" t="s">
        <v>330</v>
      </c>
      <c r="E696" s="690" t="s">
        <v>330</v>
      </c>
      <c r="F696" s="28" t="s">
        <v>102</v>
      </c>
      <c r="G696" s="690">
        <v>2025</v>
      </c>
      <c r="H696" s="690" t="s">
        <v>31</v>
      </c>
      <c r="I696" s="28"/>
      <c r="J696" s="277"/>
      <c r="K696" s="28"/>
      <c r="L696" s="28"/>
      <c r="M696" s="28"/>
      <c r="N696" s="28">
        <v>3</v>
      </c>
      <c r="O696" s="28"/>
      <c r="P696" s="669" t="s">
        <v>106</v>
      </c>
      <c r="Q696" s="251"/>
      <c r="R696" s="609" t="s">
        <v>535</v>
      </c>
    </row>
    <row r="697" spans="2:18" ht="71.099999999999994" customHeight="1">
      <c r="B697" s="655"/>
      <c r="C697" s="634"/>
      <c r="D697" s="691"/>
      <c r="E697" s="691"/>
      <c r="F697" s="28" t="s">
        <v>105</v>
      </c>
      <c r="G697" s="691"/>
      <c r="H697" s="691"/>
      <c r="I697" s="28"/>
      <c r="J697" s="277"/>
      <c r="K697" s="28"/>
      <c r="L697" s="28"/>
      <c r="M697" s="28"/>
      <c r="N697" s="30">
        <v>200</v>
      </c>
      <c r="O697" s="30">
        <v>350</v>
      </c>
      <c r="P697" s="651"/>
      <c r="Q697" s="374" t="s">
        <v>529</v>
      </c>
      <c r="R697" s="611"/>
    </row>
    <row r="698" spans="2:18" ht="18" customHeight="1">
      <c r="B698" s="209"/>
      <c r="C698" s="481" t="s">
        <v>106</v>
      </c>
      <c r="D698" s="263"/>
      <c r="E698" s="263"/>
      <c r="F698" s="263"/>
      <c r="G698" s="263"/>
      <c r="H698" s="263"/>
      <c r="I698" s="263"/>
      <c r="J698" s="264"/>
      <c r="K698" s="263"/>
      <c r="L698" s="263"/>
      <c r="M698" s="182"/>
      <c r="N698" s="224">
        <v>200</v>
      </c>
      <c r="O698" s="224">
        <v>350</v>
      </c>
      <c r="P698" s="225"/>
      <c r="Q698" s="225"/>
      <c r="R698" s="225"/>
    </row>
    <row r="699" spans="2:18" ht="15.75" customHeight="1">
      <c r="B699" s="741"/>
      <c r="C699" s="711" t="s">
        <v>540</v>
      </c>
      <c r="D699" s="690" t="s">
        <v>330</v>
      </c>
      <c r="E699" s="690" t="s">
        <v>330</v>
      </c>
      <c r="F699" s="28" t="s">
        <v>102</v>
      </c>
      <c r="G699" s="690">
        <v>2025</v>
      </c>
      <c r="H699" s="690" t="s">
        <v>31</v>
      </c>
      <c r="I699" s="160"/>
      <c r="J699" s="280"/>
      <c r="K699" s="160"/>
      <c r="L699" s="502"/>
      <c r="M699" s="502"/>
      <c r="N699" s="192">
        <v>12.5</v>
      </c>
      <c r="O699" s="192">
        <v>45</v>
      </c>
      <c r="P699" s="669" t="s">
        <v>106</v>
      </c>
      <c r="Q699" s="251"/>
      <c r="R699" s="609" t="s">
        <v>535</v>
      </c>
    </row>
    <row r="700" spans="2:18" ht="66" customHeight="1">
      <c r="B700" s="742"/>
      <c r="C700" s="710"/>
      <c r="D700" s="691"/>
      <c r="E700" s="691"/>
      <c r="F700" s="28" t="s">
        <v>105</v>
      </c>
      <c r="G700" s="691"/>
      <c r="H700" s="691"/>
      <c r="I700" s="28"/>
      <c r="J700" s="277"/>
      <c r="K700" s="28"/>
      <c r="L700" s="497"/>
      <c r="M700" s="497"/>
      <c r="N700" s="30">
        <v>515</v>
      </c>
      <c r="O700" s="30">
        <v>1700</v>
      </c>
      <c r="P700" s="651"/>
      <c r="Q700" s="250" t="s">
        <v>529</v>
      </c>
      <c r="R700" s="611"/>
    </row>
    <row r="701" spans="2:18" ht="15.75">
      <c r="B701" s="209"/>
      <c r="C701" s="481" t="s">
        <v>106</v>
      </c>
      <c r="D701" s="263"/>
      <c r="E701" s="263"/>
      <c r="F701" s="263"/>
      <c r="G701" s="263"/>
      <c r="H701" s="263"/>
      <c r="I701" s="263"/>
      <c r="J701" s="264"/>
      <c r="K701" s="263"/>
      <c r="L701" s="498"/>
      <c r="M701" s="499"/>
      <c r="N701" s="224">
        <v>515</v>
      </c>
      <c r="O701" s="224">
        <v>1700</v>
      </c>
      <c r="P701" s="503"/>
      <c r="Q701" s="377"/>
      <c r="R701" s="377"/>
    </row>
    <row r="702" spans="2:18" ht="24.95" customHeight="1">
      <c r="B702" s="655"/>
      <c r="C702" s="633" t="s">
        <v>541</v>
      </c>
      <c r="D702" s="690" t="s">
        <v>330</v>
      </c>
      <c r="E702" s="690" t="s">
        <v>330</v>
      </c>
      <c r="F702" s="28" t="s">
        <v>102</v>
      </c>
      <c r="G702" s="690">
        <v>2025</v>
      </c>
      <c r="H702" s="690" t="s">
        <v>31</v>
      </c>
      <c r="I702" s="160"/>
      <c r="J702" s="280"/>
      <c r="K702" s="160"/>
      <c r="L702" s="502"/>
      <c r="M702" s="502"/>
      <c r="N702" s="160">
        <v>30</v>
      </c>
      <c r="O702" s="180"/>
      <c r="P702" s="669" t="s">
        <v>106</v>
      </c>
      <c r="Q702" s="251"/>
      <c r="R702" s="609" t="s">
        <v>535</v>
      </c>
    </row>
    <row r="703" spans="2:18" ht="60.95" customHeight="1">
      <c r="B703" s="651"/>
      <c r="C703" s="634"/>
      <c r="D703" s="691"/>
      <c r="E703" s="691"/>
      <c r="F703" s="28" t="s">
        <v>105</v>
      </c>
      <c r="G703" s="691"/>
      <c r="H703" s="691"/>
      <c r="I703" s="28"/>
      <c r="J703" s="277"/>
      <c r="K703" s="28"/>
      <c r="L703" s="28"/>
      <c r="M703" s="28"/>
      <c r="N703" s="30">
        <v>928</v>
      </c>
      <c r="O703" s="130"/>
      <c r="P703" s="651"/>
      <c r="Q703" s="250" t="s">
        <v>529</v>
      </c>
      <c r="R703" s="611"/>
    </row>
    <row r="704" spans="2:18" ht="15.75">
      <c r="B704" s="209"/>
      <c r="C704" s="481" t="s">
        <v>106</v>
      </c>
      <c r="D704" s="336"/>
      <c r="E704" s="336"/>
      <c r="F704" s="263"/>
      <c r="G704" s="263"/>
      <c r="H704" s="263"/>
      <c r="I704" s="263"/>
      <c r="J704" s="264"/>
      <c r="K704" s="263"/>
      <c r="L704" s="263"/>
      <c r="M704" s="182"/>
      <c r="N704" s="224">
        <v>928</v>
      </c>
      <c r="O704" s="329"/>
      <c r="P704" s="504"/>
      <c r="Q704" s="504"/>
      <c r="R704" s="504"/>
    </row>
    <row r="705" spans="2:18" ht="15.75" customHeight="1">
      <c r="B705" s="743"/>
      <c r="C705" s="633" t="s">
        <v>542</v>
      </c>
      <c r="D705" s="690" t="s">
        <v>330</v>
      </c>
      <c r="E705" s="690" t="s">
        <v>330</v>
      </c>
      <c r="F705" s="28" t="s">
        <v>333</v>
      </c>
      <c r="G705" s="690">
        <v>2025</v>
      </c>
      <c r="H705" s="690" t="s">
        <v>31</v>
      </c>
      <c r="I705" s="28"/>
      <c r="J705" s="277"/>
      <c r="K705" s="28"/>
      <c r="L705" s="28"/>
      <c r="M705" s="28"/>
      <c r="N705" s="28">
        <v>7.7</v>
      </c>
      <c r="O705" s="77"/>
      <c r="P705" s="669" t="s">
        <v>106</v>
      </c>
      <c r="Q705" s="653" t="s">
        <v>529</v>
      </c>
      <c r="R705" s="609" t="s">
        <v>535</v>
      </c>
    </row>
    <row r="706" spans="2:18" ht="68.099999999999994" customHeight="1">
      <c r="B706" s="743"/>
      <c r="C706" s="634"/>
      <c r="D706" s="691"/>
      <c r="E706" s="691"/>
      <c r="F706" s="28" t="s">
        <v>105</v>
      </c>
      <c r="G706" s="691"/>
      <c r="H706" s="691"/>
      <c r="I706" s="28"/>
      <c r="J706" s="277"/>
      <c r="K706" s="28"/>
      <c r="L706" s="28"/>
      <c r="M706" s="28"/>
      <c r="N706" s="28">
        <v>393.8</v>
      </c>
      <c r="O706" s="77"/>
      <c r="P706" s="651"/>
      <c r="Q706" s="654"/>
      <c r="R706" s="611"/>
    </row>
    <row r="707" spans="2:18" ht="15.75">
      <c r="B707" s="209"/>
      <c r="C707" s="481" t="s">
        <v>106</v>
      </c>
      <c r="D707" s="336"/>
      <c r="E707" s="336"/>
      <c r="F707" s="263"/>
      <c r="G707" s="263"/>
      <c r="H707" s="263"/>
      <c r="I707" s="263"/>
      <c r="J707" s="264"/>
      <c r="K707" s="263"/>
      <c r="L707" s="263"/>
      <c r="M707" s="182"/>
      <c r="N707" s="263">
        <v>393.8</v>
      </c>
      <c r="O707" s="329"/>
      <c r="P707" s="504"/>
      <c r="Q707" s="504"/>
      <c r="R707" s="504"/>
    </row>
    <row r="708" spans="2:18" ht="36.950000000000003" customHeight="1">
      <c r="B708" s="46"/>
      <c r="C708" s="48" t="s">
        <v>543</v>
      </c>
      <c r="D708" s="48"/>
      <c r="E708" s="48"/>
      <c r="F708" s="48"/>
      <c r="G708" s="212"/>
      <c r="H708" s="212"/>
      <c r="I708" s="212"/>
      <c r="J708" s="212"/>
      <c r="K708" s="212"/>
      <c r="L708" s="212"/>
      <c r="M708" s="212"/>
      <c r="N708" s="212"/>
      <c r="O708" s="226"/>
      <c r="P708" s="99"/>
      <c r="Q708" s="99"/>
      <c r="R708" s="99"/>
    </row>
    <row r="709" spans="2:18" ht="54" customHeight="1">
      <c r="B709" s="15">
        <v>25</v>
      </c>
      <c r="C709" s="464" t="s">
        <v>544</v>
      </c>
      <c r="D709" s="20" t="s">
        <v>330</v>
      </c>
      <c r="E709" s="20" t="s">
        <v>330</v>
      </c>
      <c r="F709" s="20" t="s">
        <v>27</v>
      </c>
      <c r="G709" s="20"/>
      <c r="H709" s="20"/>
      <c r="I709" s="20">
        <v>0</v>
      </c>
      <c r="J709" s="20">
        <v>22.7</v>
      </c>
      <c r="K709" s="20">
        <v>22.7</v>
      </c>
      <c r="L709" s="20">
        <v>23.1</v>
      </c>
      <c r="M709" s="20">
        <v>23.2</v>
      </c>
      <c r="N709" s="20">
        <v>23.3</v>
      </c>
      <c r="O709" s="88">
        <v>23.3</v>
      </c>
      <c r="P709" s="103"/>
      <c r="Q709" s="103"/>
      <c r="R709" s="103"/>
    </row>
    <row r="710" spans="2:18" ht="15.75" customHeight="1">
      <c r="B710" s="650"/>
      <c r="C710" s="633" t="s">
        <v>545</v>
      </c>
      <c r="D710" s="690" t="s">
        <v>330</v>
      </c>
      <c r="E710" s="690" t="s">
        <v>330</v>
      </c>
      <c r="F710" s="28" t="s">
        <v>102</v>
      </c>
      <c r="G710" s="690">
        <v>2025</v>
      </c>
      <c r="H710" s="690" t="s">
        <v>31</v>
      </c>
      <c r="I710" s="30"/>
      <c r="J710" s="30"/>
      <c r="K710" s="30"/>
      <c r="L710" s="30"/>
      <c r="M710" s="30"/>
      <c r="N710" s="30">
        <v>1</v>
      </c>
      <c r="O710" s="93"/>
      <c r="P710" s="669" t="s">
        <v>106</v>
      </c>
      <c r="Q710" s="249"/>
      <c r="R710" s="609" t="s">
        <v>546</v>
      </c>
    </row>
    <row r="711" spans="2:18" ht="68.25" customHeight="1">
      <c r="B711" s="651"/>
      <c r="C711" s="634"/>
      <c r="D711" s="691"/>
      <c r="E711" s="691"/>
      <c r="F711" s="28" t="s">
        <v>105</v>
      </c>
      <c r="G711" s="691"/>
      <c r="H711" s="691"/>
      <c r="I711" s="30"/>
      <c r="J711" s="30"/>
      <c r="K711" s="30"/>
      <c r="L711" s="30"/>
      <c r="M711" s="30"/>
      <c r="N711" s="30">
        <v>50</v>
      </c>
      <c r="O711" s="93"/>
      <c r="P711" s="651"/>
      <c r="Q711" s="250" t="s">
        <v>547</v>
      </c>
      <c r="R711" s="611"/>
    </row>
    <row r="712" spans="2:18" ht="15.75">
      <c r="B712" s="260"/>
      <c r="C712" s="265" t="s">
        <v>106</v>
      </c>
      <c r="D712" s="135"/>
      <c r="E712" s="135"/>
      <c r="F712" s="38"/>
      <c r="G712" s="135"/>
      <c r="H712" s="135"/>
      <c r="I712" s="524"/>
      <c r="J712" s="524"/>
      <c r="K712" s="35"/>
      <c r="L712" s="524"/>
      <c r="M712" s="525"/>
      <c r="N712" s="133">
        <v>50</v>
      </c>
      <c r="O712" s="526"/>
      <c r="P712" s="396"/>
      <c r="Q712" s="281"/>
      <c r="R712" s="281"/>
    </row>
    <row r="713" spans="2:18" ht="15.75" customHeight="1">
      <c r="B713" s="655"/>
      <c r="C713" s="633" t="s">
        <v>548</v>
      </c>
      <c r="D713" s="690" t="s">
        <v>330</v>
      </c>
      <c r="E713" s="690" t="s">
        <v>330</v>
      </c>
      <c r="F713" s="28" t="s">
        <v>102</v>
      </c>
      <c r="G713" s="690">
        <v>2025</v>
      </c>
      <c r="H713" s="690" t="s">
        <v>31</v>
      </c>
      <c r="I713" s="527"/>
      <c r="J713" s="527"/>
      <c r="K713" s="53"/>
      <c r="L713" s="527"/>
      <c r="M713" s="527"/>
      <c r="N713" s="192">
        <v>1</v>
      </c>
      <c r="O713" s="528"/>
      <c r="P713" s="669" t="s">
        <v>106</v>
      </c>
      <c r="Q713" s="251"/>
      <c r="R713" s="609" t="s">
        <v>546</v>
      </c>
    </row>
    <row r="714" spans="2:18" ht="81" customHeight="1">
      <c r="B714" s="651"/>
      <c r="C714" s="634"/>
      <c r="D714" s="691"/>
      <c r="E714" s="691"/>
      <c r="F714" s="28" t="s">
        <v>105</v>
      </c>
      <c r="G714" s="691"/>
      <c r="H714" s="691"/>
      <c r="I714" s="529"/>
      <c r="J714" s="529"/>
      <c r="K714" s="26"/>
      <c r="L714" s="529"/>
      <c r="M714" s="529"/>
      <c r="N714" s="30">
        <v>50</v>
      </c>
      <c r="O714" s="104"/>
      <c r="P714" s="651"/>
      <c r="Q714" s="251" t="s">
        <v>547</v>
      </c>
      <c r="R714" s="611"/>
    </row>
    <row r="715" spans="2:18" ht="16.5" customHeight="1">
      <c r="B715" s="260"/>
      <c r="C715" s="265" t="s">
        <v>106</v>
      </c>
      <c r="D715" s="135"/>
      <c r="E715" s="135"/>
      <c r="F715" s="38"/>
      <c r="G715" s="135"/>
      <c r="H715" s="135"/>
      <c r="I715" s="524"/>
      <c r="J715" s="524"/>
      <c r="K715" s="35"/>
      <c r="L715" s="524"/>
      <c r="M715" s="525"/>
      <c r="N715" s="133">
        <v>50</v>
      </c>
      <c r="O715" s="526"/>
      <c r="P715" s="396"/>
      <c r="Q715" s="281"/>
      <c r="R715" s="281"/>
    </row>
    <row r="716" spans="2:18" ht="62.1" customHeight="1">
      <c r="B716" s="734"/>
      <c r="C716" s="633" t="s">
        <v>549</v>
      </c>
      <c r="D716" s="690" t="s">
        <v>330</v>
      </c>
      <c r="E716" s="690" t="s">
        <v>330</v>
      </c>
      <c r="F716" s="28" t="s">
        <v>102</v>
      </c>
      <c r="G716" s="690">
        <v>2025</v>
      </c>
      <c r="H716" s="690" t="s">
        <v>31</v>
      </c>
      <c r="I716" s="26"/>
      <c r="J716" s="26"/>
      <c r="K716" s="26"/>
      <c r="L716" s="26"/>
      <c r="M716" s="26"/>
      <c r="N716" s="26"/>
      <c r="O716" s="93">
        <v>1</v>
      </c>
      <c r="P716" s="669" t="s">
        <v>106</v>
      </c>
      <c r="Q716" s="251"/>
      <c r="R716" s="609" t="s">
        <v>546</v>
      </c>
    </row>
    <row r="717" spans="2:18" ht="41.1" customHeight="1">
      <c r="B717" s="735"/>
      <c r="C717" s="634"/>
      <c r="D717" s="691"/>
      <c r="E717" s="691"/>
      <c r="F717" s="28" t="s">
        <v>105</v>
      </c>
      <c r="G717" s="691"/>
      <c r="H717" s="691"/>
      <c r="I717" s="26"/>
      <c r="J717" s="26"/>
      <c r="K717" s="26"/>
      <c r="L717" s="26"/>
      <c r="M717" s="26"/>
      <c r="N717" s="26"/>
      <c r="O717" s="93">
        <v>56</v>
      </c>
      <c r="P717" s="651"/>
      <c r="Q717" s="251" t="s">
        <v>547</v>
      </c>
      <c r="R717" s="611"/>
    </row>
    <row r="718" spans="2:18" ht="20.25" customHeight="1">
      <c r="B718" s="260"/>
      <c r="C718" s="265" t="s">
        <v>106</v>
      </c>
      <c r="D718" s="135"/>
      <c r="E718" s="135"/>
      <c r="F718" s="38"/>
      <c r="G718" s="135"/>
      <c r="H718" s="135"/>
      <c r="I718" s="524"/>
      <c r="J718" s="524"/>
      <c r="K718" s="35"/>
      <c r="L718" s="524"/>
      <c r="M718" s="525"/>
      <c r="N718" s="35"/>
      <c r="O718" s="133">
        <v>56</v>
      </c>
      <c r="P718" s="396"/>
      <c r="Q718" s="281"/>
      <c r="R718" s="281"/>
    </row>
    <row r="719" spans="2:18" ht="94.5">
      <c r="B719" s="15"/>
      <c r="C719" s="40" t="s">
        <v>550</v>
      </c>
      <c r="D719" s="40"/>
      <c r="E719" s="40"/>
      <c r="F719" s="40"/>
      <c r="G719" s="20"/>
      <c r="H719" s="20"/>
      <c r="I719" s="20"/>
      <c r="J719" s="20"/>
      <c r="K719" s="20"/>
      <c r="L719" s="20"/>
      <c r="M719" s="20"/>
      <c r="N719" s="20"/>
      <c r="O719" s="88"/>
      <c r="P719" s="103"/>
      <c r="Q719" s="103"/>
      <c r="R719" s="103"/>
    </row>
    <row r="720" spans="2:18" ht="56.1" customHeight="1">
      <c r="B720" s="15">
        <v>26</v>
      </c>
      <c r="C720" s="40" t="s">
        <v>551</v>
      </c>
      <c r="D720" s="20" t="s">
        <v>330</v>
      </c>
      <c r="E720" s="20" t="s">
        <v>330</v>
      </c>
      <c r="F720" s="20" t="s">
        <v>27</v>
      </c>
      <c r="G720" s="20"/>
      <c r="H720" s="20"/>
      <c r="I720" s="20">
        <v>103.5</v>
      </c>
      <c r="J720" s="20">
        <v>116.5</v>
      </c>
      <c r="K720" s="20">
        <v>134.30000000000001</v>
      </c>
      <c r="L720" s="20">
        <v>155.4</v>
      </c>
      <c r="M720" s="20">
        <v>179.4</v>
      </c>
      <c r="N720" s="20">
        <v>205.4</v>
      </c>
      <c r="O720" s="88">
        <v>233.7</v>
      </c>
      <c r="P720" s="103"/>
      <c r="Q720" s="103"/>
      <c r="R720" s="103"/>
    </row>
    <row r="721" spans="2:18" ht="31.5">
      <c r="B721" s="510"/>
      <c r="C721" s="43" t="s">
        <v>270</v>
      </c>
      <c r="D721" s="511"/>
      <c r="E721" s="511"/>
      <c r="F721" s="45" t="s">
        <v>105</v>
      </c>
      <c r="G721" s="511"/>
      <c r="H721" s="512"/>
      <c r="I721" s="512">
        <f t="shared" ref="I721:O721" si="16">I243+I248+I249+I313+I355+I359+I363+I516+I586+I587+I591+I694</f>
        <v>6679.87</v>
      </c>
      <c r="J721" s="512">
        <f t="shared" si="16"/>
        <v>6293.99</v>
      </c>
      <c r="K721" s="512">
        <f t="shared" si="16"/>
        <v>0</v>
      </c>
      <c r="L721" s="512">
        <f t="shared" si="16"/>
        <v>441.45400000000001</v>
      </c>
      <c r="M721" s="512">
        <f t="shared" si="16"/>
        <v>1000</v>
      </c>
      <c r="N721" s="512">
        <f t="shared" si="16"/>
        <v>0</v>
      </c>
      <c r="O721" s="512">
        <f t="shared" si="16"/>
        <v>0</v>
      </c>
      <c r="P721" s="530"/>
      <c r="Q721" s="549"/>
      <c r="R721" s="549"/>
    </row>
    <row r="722" spans="2:18" ht="31.5">
      <c r="B722" s="510"/>
      <c r="C722" s="513" t="s">
        <v>106</v>
      </c>
      <c r="D722" s="511"/>
      <c r="E722" s="511"/>
      <c r="F722" s="45" t="s">
        <v>105</v>
      </c>
      <c r="G722" s="511"/>
      <c r="H722" s="512"/>
      <c r="I722" s="512">
        <f t="shared" ref="I722:O722" si="17">I99+I113+I130+I151+I164+I190+I206+I230+I234+I244+I238+I250+I253+I256+I259+I262+I265+I268+I271+I274+I277+I280+I283+I286+I289+I292+I295+I298+I301+I304+I307+I314+I317+I320+I352+I356+I360+I364+I367+I370+I373+I376+I379+I382+I386+I392+I395+I401+I404+I407+I410+I413+I416+I422+I425+I428+I431+I438+I441+I447+I450+I456+I459+I465+I468+I471+I474+I477+I480+I486+I489+I495+I506+I509+I512+I517+I520+I523+I526+I529+I532+I535+I538+I541+I547+I550+I553+I556+I559+I562+I565+I568+I571+I574+I578+I581+I588+I592+I595+I597+I623+I626+I629+I632+I635+I638+I641+I644+I647+I650+I653+I656+I659+I662+I667+I670+I673+I676+I682+I685+I688+I691+I695+I698+I701+I704+I707+I712+I715+I718</f>
        <v>1904.3</v>
      </c>
      <c r="J722" s="512">
        <f t="shared" si="17"/>
        <v>3485.6</v>
      </c>
      <c r="K722" s="512">
        <f t="shared" si="17"/>
        <v>4107.375</v>
      </c>
      <c r="L722" s="512">
        <f t="shared" si="17"/>
        <v>9609.9599999999991</v>
      </c>
      <c r="M722" s="512">
        <f t="shared" si="17"/>
        <v>21026.812999999998</v>
      </c>
      <c r="N722" s="512">
        <f t="shared" si="17"/>
        <v>50038.5</v>
      </c>
      <c r="O722" s="512">
        <f t="shared" si="17"/>
        <v>31458.9</v>
      </c>
      <c r="P722" s="530"/>
      <c r="Q722" s="530"/>
      <c r="R722" s="530"/>
    </row>
    <row r="723" spans="2:18" ht="33.950000000000003" customHeight="1">
      <c r="B723" s="510"/>
      <c r="C723" s="43" t="s">
        <v>48</v>
      </c>
      <c r="D723" s="511"/>
      <c r="E723" s="511"/>
      <c r="F723" s="45" t="s">
        <v>105</v>
      </c>
      <c r="G723" s="511"/>
      <c r="H723" s="512"/>
      <c r="I723" s="512" t="e">
        <f>I324+I327+I330+I333+I336+I339+I342+I345+I389+#REF!+I398+I419+I444+I453+I462+I483+I492+I498+I500+I544+I601+I604+I607+I610+I613+I616+I619</f>
        <v>#REF!</v>
      </c>
      <c r="J723" s="512" t="e">
        <f>J324+J327+J330+J333+J336+J339+J342+J345+J389+#REF!+J398+J419+J444+J453+J462+J483+J492+J498+J500+J544+J601+J604+J607+J610+J613+J616+J619</f>
        <v>#REF!</v>
      </c>
      <c r="K723" s="512">
        <f t="shared" ref="K723:O723" si="18">K324+K327+K330+K333+K336+K339+K342+K345+K389+K398+K419+K444+K453+K462+K483+K492+K498+K500+K544+K601+K604+K607+K610+K613+K616+K619</f>
        <v>100.3</v>
      </c>
      <c r="L723" s="512">
        <f t="shared" si="18"/>
        <v>0</v>
      </c>
      <c r="M723" s="512">
        <f t="shared" si="18"/>
        <v>2716.502</v>
      </c>
      <c r="N723" s="512">
        <f t="shared" si="18"/>
        <v>1069.5</v>
      </c>
      <c r="O723" s="512">
        <f t="shared" si="18"/>
        <v>46.4</v>
      </c>
      <c r="P723" s="530"/>
      <c r="Q723" s="530"/>
      <c r="R723" s="530"/>
    </row>
    <row r="724" spans="2:18" ht="37.5" customHeight="1">
      <c r="B724" s="510"/>
      <c r="C724" s="43" t="s">
        <v>48</v>
      </c>
      <c r="D724" s="511"/>
      <c r="E724" s="511"/>
      <c r="F724" s="45" t="s">
        <v>105</v>
      </c>
      <c r="G724" s="511"/>
      <c r="H724" s="512"/>
      <c r="I724" s="512"/>
      <c r="J724" s="512"/>
      <c r="K724" s="512"/>
      <c r="L724" s="512"/>
      <c r="M724" s="512"/>
      <c r="N724" s="512"/>
      <c r="O724" s="531"/>
      <c r="P724" s="530"/>
      <c r="Q724" s="530"/>
      <c r="R724" s="530"/>
    </row>
    <row r="725" spans="2:18" ht="31.5">
      <c r="B725" s="510"/>
      <c r="C725" s="43" t="s">
        <v>552</v>
      </c>
      <c r="D725" s="511"/>
      <c r="E725" s="511"/>
      <c r="F725" s="45" t="s">
        <v>105</v>
      </c>
      <c r="G725" s="511"/>
      <c r="H725" s="512"/>
      <c r="I725" s="512"/>
      <c r="J725" s="512"/>
      <c r="K725" s="512"/>
      <c r="L725" s="512"/>
      <c r="M725" s="512"/>
      <c r="N725" s="512"/>
      <c r="O725" s="531"/>
      <c r="P725" s="530"/>
      <c r="Q725" s="530"/>
      <c r="R725" s="530"/>
    </row>
    <row r="726" spans="2:18" ht="25.5" customHeight="1">
      <c r="B726" s="769" t="s">
        <v>553</v>
      </c>
      <c r="C726" s="770"/>
      <c r="D726" s="770"/>
      <c r="E726" s="770"/>
      <c r="F726" s="770"/>
      <c r="G726" s="770"/>
      <c r="H726" s="770"/>
      <c r="I726" s="770"/>
      <c r="J726" s="770"/>
      <c r="K726" s="770"/>
      <c r="L726" s="770"/>
      <c r="M726" s="771"/>
      <c r="N726" s="770"/>
      <c r="O726" s="770"/>
      <c r="P726" s="770"/>
      <c r="Q726" s="770"/>
      <c r="R726" s="772"/>
    </row>
    <row r="727" spans="2:18" ht="15.75">
      <c r="B727" s="46"/>
      <c r="C727" s="47" t="s">
        <v>554</v>
      </c>
      <c r="D727" s="48"/>
      <c r="E727" s="48"/>
      <c r="F727" s="48"/>
      <c r="G727" s="48"/>
      <c r="H727" s="48"/>
      <c r="I727" s="48"/>
      <c r="J727" s="48"/>
      <c r="K727" s="48"/>
      <c r="L727" s="48"/>
      <c r="M727" s="48"/>
      <c r="N727" s="48"/>
      <c r="O727" s="98"/>
      <c r="P727" s="99"/>
      <c r="Q727" s="99"/>
      <c r="R727" s="99"/>
    </row>
    <row r="728" spans="2:18" ht="42.95" customHeight="1">
      <c r="B728" s="15">
        <v>27</v>
      </c>
      <c r="C728" s="40" t="s">
        <v>555</v>
      </c>
      <c r="D728" s="19" t="s">
        <v>556</v>
      </c>
      <c r="E728" s="20" t="s">
        <v>26</v>
      </c>
      <c r="F728" s="20" t="s">
        <v>557</v>
      </c>
      <c r="G728" s="20"/>
      <c r="H728" s="20"/>
      <c r="I728" s="49">
        <v>103.5</v>
      </c>
      <c r="J728" s="109" t="s">
        <v>558</v>
      </c>
      <c r="K728" s="109" t="s">
        <v>559</v>
      </c>
      <c r="L728" s="109" t="s">
        <v>560</v>
      </c>
      <c r="M728" s="109" t="s">
        <v>561</v>
      </c>
      <c r="N728" s="109" t="s">
        <v>562</v>
      </c>
      <c r="O728" s="110" t="s">
        <v>563</v>
      </c>
      <c r="P728" s="103"/>
      <c r="Q728" s="103"/>
      <c r="R728" s="103"/>
    </row>
    <row r="729" spans="2:18" ht="81.95" customHeight="1">
      <c r="B729" s="139"/>
      <c r="C729" s="244" t="s">
        <v>564</v>
      </c>
      <c r="D729" s="514" t="s">
        <v>556</v>
      </c>
      <c r="E729" s="514" t="s">
        <v>556</v>
      </c>
      <c r="F729" s="28" t="s">
        <v>460</v>
      </c>
      <c r="G729" s="70">
        <v>2026</v>
      </c>
      <c r="H729" s="30"/>
      <c r="I729" s="30"/>
      <c r="J729" s="70"/>
      <c r="K729" s="30" t="s">
        <v>565</v>
      </c>
      <c r="L729" s="70"/>
      <c r="M729" s="70"/>
      <c r="N729" s="70"/>
      <c r="O729" s="112"/>
      <c r="P729" s="27" t="s">
        <v>566</v>
      </c>
      <c r="Q729" s="138"/>
      <c r="R729" s="31" t="s">
        <v>567</v>
      </c>
    </row>
    <row r="730" spans="2:18" ht="113.1" customHeight="1">
      <c r="B730" s="139"/>
      <c r="C730" s="197" t="s">
        <v>568</v>
      </c>
      <c r="D730" s="514" t="s">
        <v>556</v>
      </c>
      <c r="E730" s="514" t="s">
        <v>556</v>
      </c>
      <c r="F730" s="159" t="s">
        <v>460</v>
      </c>
      <c r="G730" s="214" t="s">
        <v>569</v>
      </c>
      <c r="H730" s="221"/>
      <c r="I730" s="221"/>
      <c r="J730" s="214"/>
      <c r="K730" s="221" t="s">
        <v>570</v>
      </c>
      <c r="L730" s="214"/>
      <c r="M730" s="214"/>
      <c r="N730" s="214"/>
      <c r="O730" s="532"/>
      <c r="P730" s="27" t="s">
        <v>566</v>
      </c>
      <c r="Q730" s="435"/>
      <c r="R730" s="435" t="s">
        <v>571</v>
      </c>
    </row>
    <row r="731" spans="2:18" ht="15.75">
      <c r="B731" s="55"/>
      <c r="C731" s="515" t="s">
        <v>572</v>
      </c>
      <c r="D731" s="515"/>
      <c r="E731" s="515"/>
      <c r="F731" s="515"/>
      <c r="G731" s="516"/>
      <c r="H731" s="516"/>
      <c r="I731" s="533">
        <f t="shared" ref="I731:O731" si="19">I729+I730</f>
        <v>0</v>
      </c>
      <c r="J731" s="533">
        <f t="shared" si="19"/>
        <v>0</v>
      </c>
      <c r="K731" s="534">
        <f t="shared" si="19"/>
        <v>85</v>
      </c>
      <c r="L731" s="533">
        <f t="shared" si="19"/>
        <v>0</v>
      </c>
      <c r="M731" s="535">
        <f t="shared" si="19"/>
        <v>0</v>
      </c>
      <c r="N731" s="533">
        <f t="shared" si="19"/>
        <v>0</v>
      </c>
      <c r="O731" s="533">
        <f t="shared" si="19"/>
        <v>0</v>
      </c>
      <c r="P731" s="536"/>
      <c r="Q731" s="536"/>
      <c r="R731" s="536"/>
    </row>
    <row r="732" spans="2:18" ht="72.95" customHeight="1">
      <c r="B732" s="15">
        <v>28</v>
      </c>
      <c r="C732" s="40" t="s">
        <v>573</v>
      </c>
      <c r="D732" s="19" t="s">
        <v>556</v>
      </c>
      <c r="E732" s="20" t="s">
        <v>26</v>
      </c>
      <c r="F732" s="20" t="s">
        <v>574</v>
      </c>
      <c r="G732" s="20"/>
      <c r="H732" s="20"/>
      <c r="I732" s="69">
        <v>22.6</v>
      </c>
      <c r="J732" s="69">
        <v>53.6</v>
      </c>
      <c r="K732" s="49">
        <v>68.3</v>
      </c>
      <c r="L732" s="69">
        <v>92.6</v>
      </c>
      <c r="M732" s="69">
        <v>110.1</v>
      </c>
      <c r="N732" s="69">
        <v>130.1</v>
      </c>
      <c r="O732" s="69">
        <v>148.30000000000001</v>
      </c>
      <c r="P732" s="103"/>
      <c r="Q732" s="103"/>
      <c r="R732" s="103"/>
    </row>
    <row r="733" spans="2:18" ht="57.95" customHeight="1">
      <c r="B733" s="15"/>
      <c r="C733" s="517" t="s">
        <v>575</v>
      </c>
      <c r="D733" s="19" t="s">
        <v>556</v>
      </c>
      <c r="E733" s="19" t="s">
        <v>556</v>
      </c>
      <c r="F733" s="20" t="s">
        <v>574</v>
      </c>
      <c r="G733" s="49"/>
      <c r="H733" s="49"/>
      <c r="I733" s="49"/>
      <c r="J733" s="109"/>
      <c r="K733" s="49" t="s">
        <v>576</v>
      </c>
      <c r="L733" s="109"/>
      <c r="M733" s="109"/>
      <c r="N733" s="109"/>
      <c r="O733" s="109"/>
      <c r="P733" s="103"/>
      <c r="Q733" s="103"/>
      <c r="R733" s="103"/>
    </row>
    <row r="734" spans="2:18" ht="15.75">
      <c r="B734" s="518"/>
      <c r="C734" s="515" t="s">
        <v>572</v>
      </c>
      <c r="D734" s="519"/>
      <c r="E734" s="519"/>
      <c r="F734" s="519"/>
      <c r="G734" s="520"/>
      <c r="H734" s="520"/>
      <c r="I734" s="520"/>
      <c r="J734" s="537"/>
      <c r="K734" s="538" t="s">
        <v>576</v>
      </c>
      <c r="L734" s="537"/>
      <c r="M734" s="539"/>
      <c r="N734" s="537"/>
      <c r="O734" s="537"/>
      <c r="P734" s="540"/>
      <c r="Q734" s="540"/>
      <c r="R734" s="540"/>
    </row>
    <row r="735" spans="2:18" ht="15.75">
      <c r="B735" s="46"/>
      <c r="C735" s="47" t="s">
        <v>577</v>
      </c>
      <c r="D735" s="48"/>
      <c r="E735" s="48"/>
      <c r="F735" s="48"/>
      <c r="G735" s="48"/>
      <c r="H735" s="48"/>
      <c r="I735" s="48"/>
      <c r="J735" s="48"/>
      <c r="K735" s="48"/>
      <c r="L735" s="48"/>
      <c r="M735" s="48"/>
      <c r="N735" s="48"/>
      <c r="O735" s="48"/>
      <c r="P735" s="99"/>
      <c r="Q735" s="99"/>
      <c r="R735" s="99"/>
    </row>
    <row r="736" spans="2:18" ht="31.5">
      <c r="B736" s="15">
        <v>29</v>
      </c>
      <c r="C736" s="40" t="s">
        <v>578</v>
      </c>
      <c r="D736" s="19"/>
      <c r="E736" s="20"/>
      <c r="F736" s="20"/>
      <c r="G736" s="20"/>
      <c r="H736" s="20"/>
      <c r="I736" s="541"/>
      <c r="J736" s="541"/>
      <c r="K736" s="541"/>
      <c r="L736" s="541"/>
      <c r="M736" s="541"/>
      <c r="N736" s="541"/>
      <c r="O736" s="541"/>
      <c r="P736" s="103"/>
      <c r="Q736" s="103"/>
      <c r="R736" s="103"/>
    </row>
    <row r="737" spans="2:18" ht="15.75">
      <c r="B737" s="736"/>
      <c r="C737" s="692" t="s">
        <v>579</v>
      </c>
      <c r="D737" s="682" t="s">
        <v>556</v>
      </c>
      <c r="E737" s="682" t="s">
        <v>26</v>
      </c>
      <c r="F737" s="20" t="s">
        <v>102</v>
      </c>
      <c r="G737" s="682"/>
      <c r="H737" s="682"/>
      <c r="I737" s="541"/>
      <c r="J737" s="542">
        <v>7</v>
      </c>
      <c r="K737" s="542">
        <v>8</v>
      </c>
      <c r="L737" s="542">
        <v>9</v>
      </c>
      <c r="M737" s="542">
        <v>10</v>
      </c>
      <c r="N737" s="542">
        <v>13</v>
      </c>
      <c r="O737" s="541"/>
      <c r="P737" s="614"/>
      <c r="Q737" s="614"/>
      <c r="R737" s="614"/>
    </row>
    <row r="738" spans="2:18" ht="31.5">
      <c r="B738" s="737"/>
      <c r="C738" s="712"/>
      <c r="D738" s="683"/>
      <c r="E738" s="683"/>
      <c r="F738" s="20" t="s">
        <v>574</v>
      </c>
      <c r="G738" s="683"/>
      <c r="H738" s="683"/>
      <c r="I738" s="543">
        <v>29.6</v>
      </c>
      <c r="J738" s="543">
        <v>95.9</v>
      </c>
      <c r="K738" s="543">
        <v>113</v>
      </c>
      <c r="L738" s="543">
        <v>150</v>
      </c>
      <c r="M738" s="543">
        <v>180</v>
      </c>
      <c r="N738" s="543">
        <v>220</v>
      </c>
      <c r="O738" s="543">
        <v>230</v>
      </c>
      <c r="P738" s="615"/>
      <c r="Q738" s="615"/>
      <c r="R738" s="615"/>
    </row>
    <row r="739" spans="2:18" ht="69.95" customHeight="1">
      <c r="B739" s="25"/>
      <c r="C739" s="167" t="s">
        <v>580</v>
      </c>
      <c r="D739" s="146" t="s">
        <v>25</v>
      </c>
      <c r="E739" s="146" t="s">
        <v>25</v>
      </c>
      <c r="F739" s="28" t="s">
        <v>30</v>
      </c>
      <c r="G739" s="29">
        <v>2027</v>
      </c>
      <c r="H739" s="30" t="s">
        <v>31</v>
      </c>
      <c r="I739" s="29"/>
      <c r="J739" s="29"/>
      <c r="K739" s="29">
        <v>500</v>
      </c>
      <c r="L739" s="544"/>
      <c r="M739" s="29"/>
      <c r="N739" s="29"/>
      <c r="O739" s="29"/>
      <c r="P739" s="27" t="s">
        <v>566</v>
      </c>
      <c r="Q739" s="138"/>
      <c r="R739" s="244" t="s">
        <v>581</v>
      </c>
    </row>
    <row r="740" spans="2:18" ht="90" customHeight="1">
      <c r="B740" s="25"/>
      <c r="C740" s="244" t="s">
        <v>582</v>
      </c>
      <c r="D740" s="146" t="s">
        <v>25</v>
      </c>
      <c r="E740" s="146" t="s">
        <v>25</v>
      </c>
      <c r="F740" s="28" t="s">
        <v>30</v>
      </c>
      <c r="G740" s="29">
        <v>2027</v>
      </c>
      <c r="H740" s="30" t="s">
        <v>31</v>
      </c>
      <c r="I740" s="30"/>
      <c r="J740" s="30"/>
      <c r="K740" s="30">
        <v>500</v>
      </c>
      <c r="L740" s="30"/>
      <c r="M740" s="30"/>
      <c r="N740" s="30"/>
      <c r="O740" s="30"/>
      <c r="P740" s="27" t="s">
        <v>566</v>
      </c>
      <c r="Q740" s="139"/>
      <c r="R740" s="153"/>
    </row>
    <row r="741" spans="2:18" ht="57.95" customHeight="1">
      <c r="B741" s="25"/>
      <c r="C741" s="244" t="s">
        <v>583</v>
      </c>
      <c r="D741" s="146" t="s">
        <v>25</v>
      </c>
      <c r="E741" s="146" t="s">
        <v>25</v>
      </c>
      <c r="F741" s="28" t="s">
        <v>30</v>
      </c>
      <c r="G741" s="29">
        <v>2027</v>
      </c>
      <c r="H741" s="30" t="s">
        <v>31</v>
      </c>
      <c r="I741" s="30"/>
      <c r="J741" s="30"/>
      <c r="K741" s="30">
        <v>10000</v>
      </c>
      <c r="L741" s="30"/>
      <c r="M741" s="30"/>
      <c r="N741" s="30"/>
      <c r="O741" s="30"/>
      <c r="P741" s="27" t="s">
        <v>566</v>
      </c>
      <c r="Q741" s="139"/>
      <c r="R741" s="153"/>
    </row>
    <row r="742" spans="2:18" ht="98.1" customHeight="1">
      <c r="B742" s="25"/>
      <c r="C742" s="244" t="s">
        <v>584</v>
      </c>
      <c r="D742" s="146" t="s">
        <v>25</v>
      </c>
      <c r="E742" s="146" t="s">
        <v>25</v>
      </c>
      <c r="F742" s="28" t="s">
        <v>30</v>
      </c>
      <c r="G742" s="29">
        <v>2027</v>
      </c>
      <c r="H742" s="30" t="s">
        <v>31</v>
      </c>
      <c r="I742" s="30"/>
      <c r="J742" s="30"/>
      <c r="K742" s="30">
        <v>45</v>
      </c>
      <c r="L742" s="30"/>
      <c r="M742" s="30"/>
      <c r="N742" s="30"/>
      <c r="O742" s="30"/>
      <c r="P742" s="27" t="s">
        <v>566</v>
      </c>
      <c r="Q742" s="138"/>
      <c r="R742" s="148" t="s">
        <v>585</v>
      </c>
    </row>
    <row r="743" spans="2:18" ht="81" customHeight="1">
      <c r="B743" s="25"/>
      <c r="C743" s="244" t="s">
        <v>586</v>
      </c>
      <c r="D743" s="146" t="s">
        <v>25</v>
      </c>
      <c r="E743" s="146" t="s">
        <v>25</v>
      </c>
      <c r="F743" s="28" t="s">
        <v>30</v>
      </c>
      <c r="G743" s="29">
        <v>2027</v>
      </c>
      <c r="H743" s="30" t="s">
        <v>31</v>
      </c>
      <c r="I743" s="30"/>
      <c r="J743" s="30"/>
      <c r="K743" s="30">
        <v>10</v>
      </c>
      <c r="L743" s="30"/>
      <c r="M743" s="30"/>
      <c r="N743" s="30"/>
      <c r="O743" s="30"/>
      <c r="P743" s="27" t="s">
        <v>566</v>
      </c>
      <c r="Q743" s="138"/>
      <c r="R743" s="148" t="s">
        <v>587</v>
      </c>
    </row>
    <row r="744" spans="2:18" ht="87" customHeight="1">
      <c r="B744" s="25"/>
      <c r="C744" s="244" t="s">
        <v>588</v>
      </c>
      <c r="D744" s="146" t="s">
        <v>25</v>
      </c>
      <c r="E744" s="146" t="s">
        <v>25</v>
      </c>
      <c r="F744" s="28" t="s">
        <v>30</v>
      </c>
      <c r="G744" s="29">
        <v>2027</v>
      </c>
      <c r="H744" s="30" t="s">
        <v>31</v>
      </c>
      <c r="I744" s="30"/>
      <c r="J744" s="30"/>
      <c r="K744" s="30">
        <v>23</v>
      </c>
      <c r="L744" s="30"/>
      <c r="M744" s="30"/>
      <c r="N744" s="30"/>
      <c r="O744" s="30"/>
      <c r="P744" s="27" t="s">
        <v>566</v>
      </c>
      <c r="Q744" s="138"/>
      <c r="R744" s="244" t="s">
        <v>589</v>
      </c>
    </row>
    <row r="745" spans="2:18" ht="102" customHeight="1">
      <c r="B745" s="25"/>
      <c r="C745" s="244" t="s">
        <v>590</v>
      </c>
      <c r="D745" s="146" t="s">
        <v>25</v>
      </c>
      <c r="E745" s="146" t="s">
        <v>25</v>
      </c>
      <c r="F745" s="28" t="s">
        <v>30</v>
      </c>
      <c r="G745" s="70">
        <v>2026</v>
      </c>
      <c r="H745" s="30"/>
      <c r="I745" s="30"/>
      <c r="J745" s="30"/>
      <c r="K745" s="30">
        <v>12</v>
      </c>
      <c r="L745" s="30"/>
      <c r="M745" s="30"/>
      <c r="N745" s="30"/>
      <c r="O745" s="30"/>
      <c r="P745" s="27" t="s">
        <v>566</v>
      </c>
      <c r="Q745" s="138"/>
      <c r="R745" s="244" t="s">
        <v>591</v>
      </c>
    </row>
    <row r="746" spans="2:18" ht="102" customHeight="1">
      <c r="B746" s="25"/>
      <c r="C746" s="244" t="s">
        <v>592</v>
      </c>
      <c r="D746" s="146" t="s">
        <v>25</v>
      </c>
      <c r="E746" s="146" t="s">
        <v>25</v>
      </c>
      <c r="F746" s="28" t="s">
        <v>30</v>
      </c>
      <c r="G746" s="70">
        <v>2026</v>
      </c>
      <c r="H746" s="30"/>
      <c r="I746" s="30"/>
      <c r="J746" s="30"/>
      <c r="K746" s="30">
        <v>5</v>
      </c>
      <c r="L746" s="30"/>
      <c r="M746" s="30"/>
      <c r="N746" s="30"/>
      <c r="O746" s="30"/>
      <c r="P746" s="27" t="s">
        <v>566</v>
      </c>
      <c r="Q746" s="138"/>
      <c r="R746" s="244" t="s">
        <v>591</v>
      </c>
    </row>
    <row r="747" spans="2:18" ht="84.95" customHeight="1">
      <c r="B747" s="25"/>
      <c r="C747" s="244" t="s">
        <v>593</v>
      </c>
      <c r="D747" s="146" t="s">
        <v>25</v>
      </c>
      <c r="E747" s="146" t="s">
        <v>25</v>
      </c>
      <c r="F747" s="28" t="s">
        <v>30</v>
      </c>
      <c r="G747" s="29">
        <v>2027</v>
      </c>
      <c r="H747" s="30" t="s">
        <v>31</v>
      </c>
      <c r="I747" s="30"/>
      <c r="J747" s="30"/>
      <c r="K747" s="30">
        <v>15</v>
      </c>
      <c r="L747" s="30"/>
      <c r="M747" s="30"/>
      <c r="N747" s="30"/>
      <c r="O747" s="30"/>
      <c r="P747" s="27" t="s">
        <v>566</v>
      </c>
      <c r="Q747" s="138"/>
      <c r="R747" s="244" t="s">
        <v>594</v>
      </c>
    </row>
    <row r="748" spans="2:18" ht="83.1" customHeight="1">
      <c r="B748" s="25"/>
      <c r="C748" s="244" t="s">
        <v>595</v>
      </c>
      <c r="D748" s="146" t="s">
        <v>25</v>
      </c>
      <c r="E748" s="146" t="s">
        <v>25</v>
      </c>
      <c r="F748" s="28" t="s">
        <v>30</v>
      </c>
      <c r="G748" s="29">
        <v>2027</v>
      </c>
      <c r="H748" s="30" t="s">
        <v>31</v>
      </c>
      <c r="I748" s="30"/>
      <c r="J748" s="30"/>
      <c r="K748" s="30">
        <v>9.1999999999999993</v>
      </c>
      <c r="L748" s="30"/>
      <c r="M748" s="30"/>
      <c r="N748" s="30"/>
      <c r="O748" s="30"/>
      <c r="P748" s="27" t="s">
        <v>566</v>
      </c>
      <c r="Q748" s="138"/>
      <c r="R748" s="148" t="s">
        <v>596</v>
      </c>
    </row>
    <row r="749" spans="2:18" ht="86.1" customHeight="1">
      <c r="B749" s="25"/>
      <c r="C749" s="244" t="s">
        <v>597</v>
      </c>
      <c r="D749" s="146" t="s">
        <v>25</v>
      </c>
      <c r="E749" s="146" t="s">
        <v>25</v>
      </c>
      <c r="F749" s="28" t="s">
        <v>30</v>
      </c>
      <c r="G749" s="29">
        <v>2027</v>
      </c>
      <c r="H749" s="30" t="s">
        <v>31</v>
      </c>
      <c r="I749" s="30"/>
      <c r="J749" s="30"/>
      <c r="K749" s="30">
        <v>8</v>
      </c>
      <c r="L749" s="30"/>
      <c r="M749" s="30"/>
      <c r="N749" s="30"/>
      <c r="O749" s="93"/>
      <c r="P749" s="27" t="s">
        <v>566</v>
      </c>
      <c r="Q749" s="138"/>
      <c r="R749" s="148" t="s">
        <v>598</v>
      </c>
    </row>
    <row r="750" spans="2:18" ht="57" customHeight="1">
      <c r="B750" s="25"/>
      <c r="C750" s="244" t="s">
        <v>599</v>
      </c>
      <c r="D750" s="146" t="s">
        <v>25</v>
      </c>
      <c r="E750" s="146" t="s">
        <v>25</v>
      </c>
      <c r="F750" s="28" t="s">
        <v>30</v>
      </c>
      <c r="G750" s="70">
        <v>2026</v>
      </c>
      <c r="H750" s="30"/>
      <c r="I750" s="30"/>
      <c r="J750" s="30"/>
      <c r="K750" s="30">
        <v>9</v>
      </c>
      <c r="L750" s="30"/>
      <c r="M750" s="30"/>
      <c r="N750" s="30"/>
      <c r="O750" s="93"/>
      <c r="P750" s="27" t="s">
        <v>566</v>
      </c>
      <c r="Q750" s="139"/>
      <c r="R750" s="153"/>
    </row>
    <row r="751" spans="2:18" ht="141.75">
      <c r="B751" s="25"/>
      <c r="C751" s="244" t="s">
        <v>600</v>
      </c>
      <c r="D751" s="146" t="s">
        <v>25</v>
      </c>
      <c r="E751" s="146" t="s">
        <v>25</v>
      </c>
      <c r="F751" s="28" t="s">
        <v>30</v>
      </c>
      <c r="G751" s="29">
        <v>2027</v>
      </c>
      <c r="H751" s="30" t="s">
        <v>31</v>
      </c>
      <c r="I751" s="30"/>
      <c r="J751" s="30"/>
      <c r="K751" s="30"/>
      <c r="L751" s="30"/>
      <c r="M751" s="30">
        <v>80</v>
      </c>
      <c r="N751" s="30"/>
      <c r="O751" s="93"/>
      <c r="P751" s="27" t="s">
        <v>566</v>
      </c>
      <c r="Q751" s="138"/>
      <c r="R751" s="148" t="s">
        <v>601</v>
      </c>
    </row>
    <row r="752" spans="2:18" ht="117.95" customHeight="1">
      <c r="B752" s="52"/>
      <c r="C752" s="165" t="s">
        <v>602</v>
      </c>
      <c r="D752" s="146" t="s">
        <v>25</v>
      </c>
      <c r="E752" s="146" t="s">
        <v>25</v>
      </c>
      <c r="F752" s="28" t="s">
        <v>30</v>
      </c>
      <c r="G752" s="29">
        <v>2027</v>
      </c>
      <c r="H752" s="30" t="s">
        <v>31</v>
      </c>
      <c r="I752" s="26"/>
      <c r="J752" s="26"/>
      <c r="K752" s="30">
        <v>1350</v>
      </c>
      <c r="L752" s="30">
        <v>1350</v>
      </c>
      <c r="M752" s="529"/>
      <c r="N752" s="529"/>
      <c r="O752" s="104"/>
      <c r="P752" s="146" t="s">
        <v>603</v>
      </c>
      <c r="Q752" s="138"/>
      <c r="R752" s="244" t="s">
        <v>604</v>
      </c>
    </row>
    <row r="753" spans="2:18" ht="39.950000000000003" customHeight="1">
      <c r="B753" s="25"/>
      <c r="C753" s="244" t="s">
        <v>605</v>
      </c>
      <c r="D753" s="146" t="s">
        <v>25</v>
      </c>
      <c r="E753" s="146" t="s">
        <v>25</v>
      </c>
      <c r="F753" s="28" t="s">
        <v>30</v>
      </c>
      <c r="G753" s="70">
        <v>2026</v>
      </c>
      <c r="H753" s="30"/>
      <c r="I753" s="30"/>
      <c r="J753" s="30"/>
      <c r="K753" s="30">
        <v>676.8</v>
      </c>
      <c r="L753" s="30"/>
      <c r="M753" s="30"/>
      <c r="N753" s="30"/>
      <c r="O753" s="93"/>
      <c r="P753" s="27" t="s">
        <v>566</v>
      </c>
      <c r="Q753" s="139"/>
      <c r="R753" s="153" t="s">
        <v>606</v>
      </c>
    </row>
    <row r="754" spans="2:18" ht="35.1" customHeight="1">
      <c r="B754" s="25"/>
      <c r="C754" s="244" t="s">
        <v>607</v>
      </c>
      <c r="D754" s="146" t="s">
        <v>25</v>
      </c>
      <c r="E754" s="146" t="s">
        <v>25</v>
      </c>
      <c r="F754" s="28" t="s">
        <v>30</v>
      </c>
      <c r="G754" s="70">
        <v>2026</v>
      </c>
      <c r="H754" s="30"/>
      <c r="I754" s="30"/>
      <c r="J754" s="30"/>
      <c r="K754" s="30">
        <v>300</v>
      </c>
      <c r="L754" s="30"/>
      <c r="M754" s="30"/>
      <c r="N754" s="30"/>
      <c r="O754" s="93"/>
      <c r="P754" s="27" t="s">
        <v>566</v>
      </c>
      <c r="Q754" s="139"/>
      <c r="R754" s="550" t="s">
        <v>608</v>
      </c>
    </row>
    <row r="755" spans="2:18" ht="62.1" customHeight="1">
      <c r="B755" s="25"/>
      <c r="C755" s="244" t="s">
        <v>609</v>
      </c>
      <c r="D755" s="146" t="s">
        <v>25</v>
      </c>
      <c r="E755" s="146" t="s">
        <v>25</v>
      </c>
      <c r="F755" s="28" t="s">
        <v>30</v>
      </c>
      <c r="G755" s="70">
        <v>2026</v>
      </c>
      <c r="H755" s="30"/>
      <c r="I755" s="30"/>
      <c r="J755" s="30"/>
      <c r="K755" s="30"/>
      <c r="L755" s="30">
        <v>720000</v>
      </c>
      <c r="M755" s="30"/>
      <c r="N755" s="30"/>
      <c r="O755" s="93"/>
      <c r="P755" s="27" t="s">
        <v>566</v>
      </c>
      <c r="Q755" s="139"/>
      <c r="R755" s="244" t="s">
        <v>610</v>
      </c>
    </row>
    <row r="756" spans="2:18" ht="27.95" customHeight="1">
      <c r="B756" s="25"/>
      <c r="C756" s="244" t="s">
        <v>611</v>
      </c>
      <c r="D756" s="146" t="s">
        <v>25</v>
      </c>
      <c r="E756" s="146" t="s">
        <v>25</v>
      </c>
      <c r="F756" s="28" t="s">
        <v>30</v>
      </c>
      <c r="G756" s="70">
        <v>2026</v>
      </c>
      <c r="H756" s="30"/>
      <c r="I756" s="30"/>
      <c r="J756" s="30"/>
      <c r="K756" s="30">
        <v>5000</v>
      </c>
      <c r="L756" s="30"/>
      <c r="M756" s="30"/>
      <c r="N756" s="30"/>
      <c r="O756" s="93"/>
      <c r="P756" s="27" t="s">
        <v>566</v>
      </c>
      <c r="Q756" s="139"/>
      <c r="R756" s="550" t="s">
        <v>612</v>
      </c>
    </row>
    <row r="757" spans="2:18" ht="41.1" customHeight="1">
      <c r="B757" s="25"/>
      <c r="C757" s="244" t="s">
        <v>613</v>
      </c>
      <c r="D757" s="146" t="s">
        <v>25</v>
      </c>
      <c r="E757" s="146" t="s">
        <v>25</v>
      </c>
      <c r="F757" s="28" t="s">
        <v>30</v>
      </c>
      <c r="G757" s="70">
        <v>2026</v>
      </c>
      <c r="H757" s="30"/>
      <c r="I757" s="30"/>
      <c r="J757" s="30"/>
      <c r="K757" s="30"/>
      <c r="L757" s="30">
        <v>1600</v>
      </c>
      <c r="M757" s="30"/>
      <c r="N757" s="30"/>
      <c r="O757" s="93"/>
      <c r="P757" s="27" t="s">
        <v>566</v>
      </c>
      <c r="Q757" s="139"/>
      <c r="R757" s="550" t="s">
        <v>612</v>
      </c>
    </row>
    <row r="758" spans="2:18" ht="15.75">
      <c r="B758" s="521"/>
      <c r="C758" s="522" t="s">
        <v>41</v>
      </c>
      <c r="D758" s="523"/>
      <c r="E758" s="523"/>
      <c r="F758" s="523"/>
      <c r="G758" s="523"/>
      <c r="H758" s="523"/>
      <c r="I758" s="538">
        <f t="shared" ref="I758:O758" si="20">I738+I739+I740+I741+I742+I743+I744+I745+I746+I747+I748+I749+I750+I751</f>
        <v>29.6</v>
      </c>
      <c r="J758" s="538">
        <f t="shared" si="20"/>
        <v>95.9</v>
      </c>
      <c r="K758" s="538">
        <f>K738+K739+K740+K741+K742+K743+K744+K745+K746+K747+K748+K749+K750+K751+K753+K754+K756</f>
        <v>17226</v>
      </c>
      <c r="L758" s="538">
        <f>L738+L739+L740+L741+L742+L743+L744+L745+L746+L747+L748+L749+L750+L751+L755+L757</f>
        <v>721750</v>
      </c>
      <c r="M758" s="545">
        <f t="shared" si="20"/>
        <v>260</v>
      </c>
      <c r="N758" s="538">
        <f t="shared" si="20"/>
        <v>220</v>
      </c>
      <c r="O758" s="538">
        <f t="shared" si="20"/>
        <v>230</v>
      </c>
      <c r="P758" s="546"/>
      <c r="Q758" s="546"/>
      <c r="R758" s="546"/>
    </row>
    <row r="759" spans="2:18" ht="15.75">
      <c r="B759" s="521"/>
      <c r="C759" s="522" t="s">
        <v>603</v>
      </c>
      <c r="D759" s="523"/>
      <c r="E759" s="523"/>
      <c r="F759" s="523"/>
      <c r="G759" s="523"/>
      <c r="H759" s="523"/>
      <c r="I759" s="547">
        <f t="shared" ref="I759:O759" si="21">I752</f>
        <v>0</v>
      </c>
      <c r="J759" s="547">
        <f t="shared" si="21"/>
        <v>0</v>
      </c>
      <c r="K759" s="547">
        <f t="shared" si="21"/>
        <v>1350</v>
      </c>
      <c r="L759" s="547">
        <f t="shared" si="21"/>
        <v>1350</v>
      </c>
      <c r="M759" s="548">
        <f t="shared" si="21"/>
        <v>0</v>
      </c>
      <c r="N759" s="547">
        <f t="shared" si="21"/>
        <v>0</v>
      </c>
      <c r="O759" s="547">
        <f t="shared" si="21"/>
        <v>0</v>
      </c>
      <c r="P759" s="546"/>
      <c r="Q759" s="546"/>
      <c r="R759" s="546"/>
    </row>
    <row r="760" spans="2:18" ht="47.25">
      <c r="B760" s="15">
        <v>30</v>
      </c>
      <c r="C760" s="50" t="s">
        <v>614</v>
      </c>
      <c r="D760" s="40"/>
      <c r="E760" s="40"/>
      <c r="F760" s="40"/>
      <c r="G760" s="40"/>
      <c r="H760" s="40"/>
      <c r="I760" s="40"/>
      <c r="J760" s="40"/>
      <c r="K760" s="40"/>
      <c r="L760" s="40"/>
      <c r="M760" s="40"/>
      <c r="N760" s="40"/>
      <c r="O760" s="102"/>
      <c r="P760" s="143"/>
      <c r="Q760" s="143"/>
      <c r="R760" s="143"/>
    </row>
    <row r="761" spans="2:18" ht="31.5">
      <c r="B761" s="15"/>
      <c r="C761" s="50" t="s">
        <v>615</v>
      </c>
      <c r="D761" s="682" t="s">
        <v>556</v>
      </c>
      <c r="E761" s="20" t="s">
        <v>26</v>
      </c>
      <c r="F761" s="20" t="s">
        <v>574</v>
      </c>
      <c r="G761" s="40"/>
      <c r="H761" s="40"/>
      <c r="I761" s="20">
        <v>0.8</v>
      </c>
      <c r="J761" s="20">
        <v>0.8</v>
      </c>
      <c r="K761" s="49">
        <v>26</v>
      </c>
      <c r="L761" s="49">
        <v>37.5</v>
      </c>
      <c r="M761" s="49">
        <v>51.3</v>
      </c>
      <c r="N761" s="49">
        <v>66</v>
      </c>
      <c r="O761" s="220">
        <v>73.599999999999994</v>
      </c>
      <c r="P761" s="143"/>
      <c r="Q761" s="143"/>
      <c r="R761" s="143"/>
    </row>
    <row r="762" spans="2:18" ht="47.25">
      <c r="B762" s="15"/>
      <c r="C762" s="172" t="s">
        <v>616</v>
      </c>
      <c r="D762" s="683"/>
      <c r="E762" s="40"/>
      <c r="F762" s="40"/>
      <c r="G762" s="40"/>
      <c r="H762" s="40"/>
      <c r="I762" s="40"/>
      <c r="J762" s="40"/>
      <c r="K762" s="40"/>
      <c r="L762" s="40"/>
      <c r="M762" s="40"/>
      <c r="N762" s="40"/>
      <c r="O762" s="102"/>
      <c r="P762" s="143"/>
      <c r="Q762" s="143"/>
      <c r="R762" s="143"/>
    </row>
    <row r="763" spans="2:18" ht="47.25">
      <c r="B763" s="15"/>
      <c r="C763" s="172" t="s">
        <v>617</v>
      </c>
      <c r="D763" s="40"/>
      <c r="E763" s="40"/>
      <c r="F763" s="40"/>
      <c r="G763" s="40"/>
      <c r="H763" s="40"/>
      <c r="I763" s="40"/>
      <c r="J763" s="40"/>
      <c r="K763" s="40"/>
      <c r="L763" s="40"/>
      <c r="M763" s="40"/>
      <c r="N763" s="40"/>
      <c r="O763" s="102"/>
      <c r="P763" s="143"/>
      <c r="Q763" s="143"/>
      <c r="R763" s="143"/>
    </row>
    <row r="764" spans="2:18" ht="31.5">
      <c r="B764" s="510"/>
      <c r="C764" s="43" t="s">
        <v>270</v>
      </c>
      <c r="D764" s="511"/>
      <c r="E764" s="511"/>
      <c r="F764" s="45" t="s">
        <v>30</v>
      </c>
      <c r="G764" s="511"/>
      <c r="H764" s="512"/>
      <c r="I764" s="512"/>
      <c r="J764" s="512"/>
      <c r="K764" s="512"/>
      <c r="L764" s="512"/>
      <c r="M764" s="512"/>
      <c r="N764" s="512"/>
      <c r="O764" s="512"/>
      <c r="P764" s="530"/>
      <c r="Q764" s="549"/>
      <c r="R764" s="549"/>
    </row>
    <row r="765" spans="2:18" ht="31.5">
      <c r="B765" s="510"/>
      <c r="C765" s="513" t="s">
        <v>106</v>
      </c>
      <c r="D765" s="511"/>
      <c r="E765" s="511"/>
      <c r="F765" s="45" t="s">
        <v>30</v>
      </c>
      <c r="G765" s="511"/>
      <c r="H765" s="512"/>
      <c r="I765" s="512"/>
      <c r="J765" s="512"/>
      <c r="K765" s="512"/>
      <c r="L765" s="512"/>
      <c r="M765" s="512"/>
      <c r="N765" s="512"/>
      <c r="O765" s="512"/>
      <c r="P765" s="530"/>
      <c r="Q765" s="530"/>
      <c r="R765" s="530"/>
    </row>
    <row r="766" spans="2:18" ht="31.5">
      <c r="B766" s="510"/>
      <c r="C766" s="43" t="s">
        <v>48</v>
      </c>
      <c r="D766" s="511"/>
      <c r="E766" s="511"/>
      <c r="F766" s="45" t="s">
        <v>30</v>
      </c>
      <c r="G766" s="511"/>
      <c r="H766" s="512"/>
      <c r="I766" s="512"/>
      <c r="J766" s="512"/>
      <c r="K766" s="512"/>
      <c r="L766" s="512"/>
      <c r="M766" s="512"/>
      <c r="N766" s="512"/>
      <c r="O766" s="512"/>
      <c r="P766" s="530"/>
      <c r="Q766" s="530"/>
      <c r="R766" s="530"/>
    </row>
    <row r="767" spans="2:18" ht="31.5">
      <c r="B767" s="510"/>
      <c r="C767" s="43" t="s">
        <v>48</v>
      </c>
      <c r="D767" s="511"/>
      <c r="E767" s="511"/>
      <c r="F767" s="45" t="s">
        <v>30</v>
      </c>
      <c r="G767" s="511"/>
      <c r="H767" s="512"/>
      <c r="I767" s="97">
        <f t="shared" ref="I767:O767" si="22">I731+I734+I758+I759</f>
        <v>29.6</v>
      </c>
      <c r="J767" s="97">
        <f t="shared" si="22"/>
        <v>95.9</v>
      </c>
      <c r="K767" s="97">
        <f t="shared" si="22"/>
        <v>19161</v>
      </c>
      <c r="L767" s="97">
        <f t="shared" si="22"/>
        <v>723100</v>
      </c>
      <c r="M767" s="97">
        <f t="shared" si="22"/>
        <v>260</v>
      </c>
      <c r="N767" s="97">
        <f t="shared" si="22"/>
        <v>220</v>
      </c>
      <c r="O767" s="97">
        <f t="shared" si="22"/>
        <v>230</v>
      </c>
      <c r="P767" s="530"/>
      <c r="Q767" s="530"/>
      <c r="R767" s="530"/>
    </row>
    <row r="768" spans="2:18" ht="31.5">
      <c r="B768" s="510"/>
      <c r="C768" s="43" t="s">
        <v>552</v>
      </c>
      <c r="D768" s="511"/>
      <c r="E768" s="511"/>
      <c r="F768" s="45" t="s">
        <v>30</v>
      </c>
      <c r="G768" s="511"/>
      <c r="H768" s="512"/>
      <c r="I768" s="512"/>
      <c r="J768" s="512"/>
      <c r="K768" s="512"/>
      <c r="L768" s="512"/>
      <c r="M768" s="512"/>
      <c r="N768" s="512"/>
      <c r="O768" s="531"/>
      <c r="P768" s="530"/>
      <c r="Q768" s="530"/>
      <c r="R768" s="530"/>
    </row>
    <row r="769" spans="2:18" ht="54.95" customHeight="1">
      <c r="B769" s="15">
        <v>31</v>
      </c>
      <c r="C769" s="172" t="s">
        <v>618</v>
      </c>
      <c r="D769" s="20" t="s">
        <v>330</v>
      </c>
      <c r="E769" s="20" t="s">
        <v>330</v>
      </c>
      <c r="F769" s="20" t="s">
        <v>27</v>
      </c>
      <c r="G769" s="51"/>
      <c r="H769" s="51"/>
      <c r="I769" s="20">
        <v>0</v>
      </c>
      <c r="J769" s="49">
        <v>24</v>
      </c>
      <c r="K769" s="69">
        <v>25</v>
      </c>
      <c r="L769" s="69">
        <v>26</v>
      </c>
      <c r="M769" s="69">
        <v>27</v>
      </c>
      <c r="N769" s="69">
        <v>28</v>
      </c>
      <c r="O769" s="100">
        <v>28</v>
      </c>
      <c r="P769" s="143"/>
      <c r="Q769" s="143"/>
      <c r="R769" s="143"/>
    </row>
    <row r="770" spans="2:18" ht="15.75">
      <c r="B770" s="46"/>
      <c r="C770" s="47" t="s">
        <v>619</v>
      </c>
      <c r="D770" s="48"/>
      <c r="E770" s="48"/>
      <c r="F770" s="48"/>
      <c r="G770" s="48"/>
      <c r="H770" s="48"/>
      <c r="I770" s="48"/>
      <c r="J770" s="48"/>
      <c r="K770" s="48"/>
      <c r="L770" s="48"/>
      <c r="M770" s="48"/>
      <c r="N770" s="98"/>
      <c r="O770" s="99"/>
      <c r="P770" s="99"/>
      <c r="Q770" s="56"/>
      <c r="R770" s="56"/>
    </row>
    <row r="771" spans="2:18" ht="15.75">
      <c r="B771" s="46"/>
      <c r="C771" s="47" t="s">
        <v>620</v>
      </c>
      <c r="D771" s="48"/>
      <c r="E771" s="48"/>
      <c r="F771" s="48"/>
      <c r="G771" s="48"/>
      <c r="H771" s="48"/>
      <c r="I771" s="48"/>
      <c r="J771" s="48"/>
      <c r="K771" s="48"/>
      <c r="L771" s="48"/>
      <c r="M771" s="48"/>
      <c r="N771" s="98"/>
      <c r="O771" s="99"/>
      <c r="P771" s="99"/>
      <c r="Q771" s="56"/>
      <c r="R771" s="56"/>
    </row>
    <row r="772" spans="2:18" ht="15.75">
      <c r="B772" s="551"/>
      <c r="C772" s="552" t="s">
        <v>621</v>
      </c>
      <c r="D772" s="552"/>
      <c r="E772" s="552"/>
      <c r="F772" s="552"/>
      <c r="G772" s="552"/>
      <c r="H772" s="552"/>
      <c r="I772" s="552"/>
      <c r="J772" s="552"/>
      <c r="K772" s="552"/>
      <c r="L772" s="552"/>
      <c r="M772" s="552"/>
      <c r="N772" s="573"/>
      <c r="O772" s="574"/>
      <c r="P772" s="574"/>
      <c r="Q772" s="594"/>
      <c r="R772" s="594"/>
    </row>
    <row r="773" spans="2:18" ht="63">
      <c r="B773" s="15"/>
      <c r="C773" s="172" t="s">
        <v>622</v>
      </c>
      <c r="D773" s="172"/>
      <c r="E773" s="172"/>
      <c r="F773" s="172"/>
      <c r="G773" s="172"/>
      <c r="H773" s="172"/>
      <c r="I773" s="172"/>
      <c r="J773" s="172"/>
      <c r="K773" s="172"/>
      <c r="L773" s="172"/>
      <c r="M773" s="172"/>
      <c r="N773" s="172"/>
      <c r="O773" s="575"/>
      <c r="P773" s="103"/>
      <c r="Q773" s="51"/>
      <c r="R773" s="103"/>
    </row>
    <row r="774" spans="2:18" ht="54.95" customHeight="1">
      <c r="B774" s="15"/>
      <c r="C774" s="464" t="s">
        <v>623</v>
      </c>
      <c r="D774" s="20" t="s">
        <v>624</v>
      </c>
      <c r="E774" s="20" t="s">
        <v>625</v>
      </c>
      <c r="F774" s="20" t="s">
        <v>27</v>
      </c>
      <c r="G774" s="175"/>
      <c r="H774" s="175"/>
      <c r="I774" s="175"/>
      <c r="J774" s="576" t="s">
        <v>626</v>
      </c>
      <c r="K774" s="576" t="s">
        <v>626</v>
      </c>
      <c r="L774" s="576" t="s">
        <v>626</v>
      </c>
      <c r="M774" s="109" t="s">
        <v>626</v>
      </c>
      <c r="N774" s="576" t="s">
        <v>626</v>
      </c>
      <c r="O774" s="577" t="s">
        <v>626</v>
      </c>
      <c r="P774" s="103"/>
      <c r="Q774" s="51"/>
      <c r="R774" s="103"/>
    </row>
    <row r="775" spans="2:18" ht="110.25">
      <c r="B775" s="553"/>
      <c r="C775" s="554" t="s">
        <v>627</v>
      </c>
      <c r="D775" s="555"/>
      <c r="E775" s="555" t="s">
        <v>628</v>
      </c>
      <c r="F775" s="555" t="s">
        <v>105</v>
      </c>
      <c r="G775" s="556">
        <v>2028</v>
      </c>
      <c r="H775" s="557" t="s">
        <v>31</v>
      </c>
      <c r="I775" s="557"/>
      <c r="J775" s="578"/>
      <c r="K775" s="578"/>
      <c r="L775" s="578"/>
      <c r="M775" s="578" t="s">
        <v>629</v>
      </c>
      <c r="N775" s="578"/>
      <c r="O775" s="579"/>
      <c r="P775" s="580" t="s">
        <v>106</v>
      </c>
      <c r="Q775" s="595" t="s">
        <v>630</v>
      </c>
      <c r="R775" s="596" t="s">
        <v>631</v>
      </c>
    </row>
    <row r="776" spans="2:18" ht="15.75">
      <c r="B776" s="558"/>
      <c r="C776" s="559" t="s">
        <v>47</v>
      </c>
      <c r="D776" s="273"/>
      <c r="E776" s="273"/>
      <c r="F776" s="273"/>
      <c r="G776" s="409"/>
      <c r="H776" s="409"/>
      <c r="I776" s="409"/>
      <c r="J776" s="581"/>
      <c r="K776" s="581"/>
      <c r="L776" s="581"/>
      <c r="M776" s="581" t="s">
        <v>629</v>
      </c>
      <c r="N776" s="581"/>
      <c r="O776" s="582"/>
      <c r="P776" s="354"/>
      <c r="Q776" s="269"/>
      <c r="R776" s="354"/>
    </row>
    <row r="777" spans="2:18" ht="47.25" customHeight="1">
      <c r="B777" s="553"/>
      <c r="C777" s="554" t="s">
        <v>632</v>
      </c>
      <c r="D777" s="555"/>
      <c r="E777" s="555" t="s">
        <v>628</v>
      </c>
      <c r="F777" s="555" t="s">
        <v>105</v>
      </c>
      <c r="G777" s="556">
        <v>2028</v>
      </c>
      <c r="H777" s="557" t="s">
        <v>31</v>
      </c>
      <c r="I777" s="557"/>
      <c r="J777" s="578"/>
      <c r="K777" s="578" t="s">
        <v>633</v>
      </c>
      <c r="L777" s="578"/>
      <c r="M777" s="578"/>
      <c r="N777" s="578"/>
      <c r="O777" s="579"/>
      <c r="P777" s="580" t="s">
        <v>274</v>
      </c>
      <c r="Q777" s="555" t="s">
        <v>634</v>
      </c>
      <c r="R777" s="596" t="s">
        <v>635</v>
      </c>
    </row>
    <row r="778" spans="2:18" ht="15.75">
      <c r="B778" s="558"/>
      <c r="C778" s="559" t="s">
        <v>47</v>
      </c>
      <c r="D778" s="273"/>
      <c r="E778" s="82"/>
      <c r="F778" s="82"/>
      <c r="G778" s="190">
        <v>2028</v>
      </c>
      <c r="H778" s="560"/>
      <c r="I778" s="409"/>
      <c r="J778" s="581"/>
      <c r="K778" s="581" t="s">
        <v>633</v>
      </c>
      <c r="L778" s="581"/>
      <c r="M778" s="581"/>
      <c r="N778" s="581"/>
      <c r="O778" s="582"/>
      <c r="P778" s="354"/>
      <c r="Q778" s="269"/>
      <c r="R778" s="354"/>
    </row>
    <row r="779" spans="2:18" ht="78.75">
      <c r="B779" s="553"/>
      <c r="C779" s="554" t="s">
        <v>632</v>
      </c>
      <c r="D779" s="555"/>
      <c r="E779" s="555" t="s">
        <v>628</v>
      </c>
      <c r="F779" s="555" t="s">
        <v>105</v>
      </c>
      <c r="G779" s="556">
        <v>2028</v>
      </c>
      <c r="H779" s="557" t="s">
        <v>31</v>
      </c>
      <c r="I779" s="557"/>
      <c r="J779" s="578"/>
      <c r="K779" s="578" t="s">
        <v>633</v>
      </c>
      <c r="L779" s="578"/>
      <c r="M779" s="578"/>
      <c r="N779" s="578"/>
      <c r="O779" s="579"/>
      <c r="P779" s="580" t="s">
        <v>274</v>
      </c>
      <c r="Q779" s="555" t="s">
        <v>634</v>
      </c>
      <c r="R779" s="596" t="s">
        <v>635</v>
      </c>
    </row>
    <row r="780" spans="2:18" ht="15.75">
      <c r="B780" s="558"/>
      <c r="C780" s="559" t="s">
        <v>47</v>
      </c>
      <c r="D780" s="273"/>
      <c r="E780" s="273"/>
      <c r="F780" s="273"/>
      <c r="G780" s="409"/>
      <c r="H780" s="409"/>
      <c r="I780" s="409"/>
      <c r="J780" s="581"/>
      <c r="K780" s="581" t="s">
        <v>633</v>
      </c>
      <c r="L780" s="581"/>
      <c r="M780" s="581"/>
      <c r="N780" s="581"/>
      <c r="O780" s="582"/>
      <c r="P780" s="354"/>
      <c r="Q780" s="269"/>
      <c r="R780" s="354"/>
    </row>
    <row r="781" spans="2:18" ht="131.1" customHeight="1">
      <c r="B781" s="15"/>
      <c r="C781" s="464" t="s">
        <v>636</v>
      </c>
      <c r="D781" s="20" t="s">
        <v>624</v>
      </c>
      <c r="E781" s="20" t="s">
        <v>628</v>
      </c>
      <c r="F781" s="20" t="s">
        <v>27</v>
      </c>
      <c r="G781" s="421"/>
      <c r="H781" s="421"/>
      <c r="I781" s="421">
        <v>82</v>
      </c>
      <c r="J781" s="576" t="s">
        <v>637</v>
      </c>
      <c r="K781" s="576" t="s">
        <v>638</v>
      </c>
      <c r="L781" s="576" t="s">
        <v>639</v>
      </c>
      <c r="M781" s="109" t="s">
        <v>640</v>
      </c>
      <c r="N781" s="576" t="s">
        <v>641</v>
      </c>
      <c r="O781" s="577" t="s">
        <v>626</v>
      </c>
      <c r="P781" s="103"/>
      <c r="Q781" s="51"/>
      <c r="R781" s="103"/>
    </row>
    <row r="782" spans="2:18" ht="57" customHeight="1">
      <c r="B782" s="15"/>
      <c r="C782" s="40" t="s">
        <v>642</v>
      </c>
      <c r="D782" s="20" t="s">
        <v>624</v>
      </c>
      <c r="E782" s="20" t="s">
        <v>628</v>
      </c>
      <c r="F782" s="19" t="s">
        <v>27</v>
      </c>
      <c r="G782" s="175"/>
      <c r="H782" s="175"/>
      <c r="I782" s="175">
        <v>50</v>
      </c>
      <c r="J782" s="175">
        <v>65</v>
      </c>
      <c r="K782" s="51">
        <v>70</v>
      </c>
      <c r="L782" s="51">
        <v>75</v>
      </c>
      <c r="M782" s="51">
        <v>84</v>
      </c>
      <c r="N782" s="51">
        <v>89</v>
      </c>
      <c r="O782" s="271">
        <v>100</v>
      </c>
      <c r="P782" s="103"/>
      <c r="Q782" s="51"/>
      <c r="R782" s="103"/>
    </row>
    <row r="783" spans="2:18" ht="41.1" customHeight="1">
      <c r="B783" s="15"/>
      <c r="C783" s="464" t="s">
        <v>643</v>
      </c>
      <c r="D783" s="20" t="s">
        <v>624</v>
      </c>
      <c r="E783" s="20" t="s">
        <v>625</v>
      </c>
      <c r="F783" s="20" t="s">
        <v>27</v>
      </c>
      <c r="G783" s="175"/>
      <c r="H783" s="175"/>
      <c r="I783" s="175">
        <v>60.9</v>
      </c>
      <c r="J783" s="175">
        <v>81</v>
      </c>
      <c r="K783" s="51">
        <v>84</v>
      </c>
      <c r="L783" s="51">
        <v>88</v>
      </c>
      <c r="M783" s="51">
        <v>92</v>
      </c>
      <c r="N783" s="51">
        <v>95</v>
      </c>
      <c r="O783" s="271">
        <v>100</v>
      </c>
      <c r="P783" s="103"/>
      <c r="Q783" s="51"/>
      <c r="R783" s="103"/>
    </row>
    <row r="784" spans="2:18" ht="66.95" customHeight="1">
      <c r="B784" s="553"/>
      <c r="C784" s="561" t="s">
        <v>644</v>
      </c>
      <c r="D784" s="562"/>
      <c r="E784" s="562"/>
      <c r="F784" s="562"/>
      <c r="G784" s="563"/>
      <c r="H784" s="563"/>
      <c r="I784" s="563"/>
      <c r="J784" s="583"/>
      <c r="K784" s="583"/>
      <c r="L784" s="583">
        <v>1000</v>
      </c>
      <c r="M784" s="583">
        <v>4000</v>
      </c>
      <c r="N784" s="583">
        <v>3682</v>
      </c>
      <c r="O784" s="583">
        <v>2500</v>
      </c>
      <c r="P784" s="584" t="s">
        <v>270</v>
      </c>
      <c r="Q784" s="555" t="s">
        <v>645</v>
      </c>
      <c r="R784" s="584" t="s">
        <v>646</v>
      </c>
    </row>
    <row r="785" spans="2:18" ht="15.75">
      <c r="B785" s="558"/>
      <c r="C785" s="564" t="s">
        <v>46</v>
      </c>
      <c r="D785" s="488"/>
      <c r="E785" s="488"/>
      <c r="F785" s="488"/>
      <c r="G785" s="565"/>
      <c r="H785" s="565"/>
      <c r="I785" s="565"/>
      <c r="J785" s="585">
        <v>0</v>
      </c>
      <c r="K785" s="585">
        <v>0</v>
      </c>
      <c r="L785" s="585">
        <v>3682</v>
      </c>
      <c r="M785" s="586">
        <v>2500</v>
      </c>
      <c r="N785" s="565">
        <f>N784</f>
        <v>3682</v>
      </c>
      <c r="O785" s="587">
        <f>O784</f>
        <v>2500</v>
      </c>
      <c r="P785" s="588"/>
      <c r="Q785" s="269"/>
      <c r="R785" s="588"/>
    </row>
    <row r="786" spans="2:18" ht="96.95" customHeight="1">
      <c r="B786" s="15"/>
      <c r="C786" s="566" t="s">
        <v>647</v>
      </c>
      <c r="D786" s="216"/>
      <c r="E786" s="216"/>
      <c r="F786" s="216"/>
      <c r="G786" s="567"/>
      <c r="H786" s="567"/>
      <c r="I786" s="567"/>
      <c r="J786" s="567"/>
      <c r="K786" s="567">
        <v>25</v>
      </c>
      <c r="L786" s="567"/>
      <c r="M786" s="567"/>
      <c r="N786" s="567"/>
      <c r="O786" s="589"/>
      <c r="P786" s="590"/>
      <c r="Q786" s="51"/>
      <c r="R786" s="590"/>
    </row>
    <row r="787" spans="2:18" ht="84.95" customHeight="1">
      <c r="B787" s="15"/>
      <c r="C787" s="566" t="s">
        <v>648</v>
      </c>
      <c r="D787" s="51"/>
      <c r="E787" s="51"/>
      <c r="F787" s="51"/>
      <c r="G787" s="51"/>
      <c r="H787" s="51"/>
      <c r="I787" s="51"/>
      <c r="J787" s="51"/>
      <c r="K787" s="51"/>
      <c r="L787" s="51">
        <v>28</v>
      </c>
      <c r="M787" s="51"/>
      <c r="N787" s="51"/>
      <c r="O787" s="51"/>
      <c r="P787" s="51"/>
      <c r="Q787" s="51"/>
      <c r="R787" s="51"/>
    </row>
    <row r="788" spans="2:18" ht="31.5">
      <c r="B788" s="510"/>
      <c r="C788" s="43" t="s">
        <v>270</v>
      </c>
      <c r="D788" s="511"/>
      <c r="E788" s="511"/>
      <c r="F788" s="45" t="s">
        <v>105</v>
      </c>
      <c r="G788" s="511"/>
      <c r="H788" s="512"/>
      <c r="I788" s="512">
        <f t="shared" ref="I788:O788" si="23">I785</f>
        <v>0</v>
      </c>
      <c r="J788" s="512">
        <f t="shared" si="23"/>
        <v>0</v>
      </c>
      <c r="K788" s="512">
        <f t="shared" si="23"/>
        <v>0</v>
      </c>
      <c r="L788" s="512">
        <f t="shared" si="23"/>
        <v>3682</v>
      </c>
      <c r="M788" s="512">
        <f t="shared" si="23"/>
        <v>2500</v>
      </c>
      <c r="N788" s="512">
        <f t="shared" si="23"/>
        <v>3682</v>
      </c>
      <c r="O788" s="512">
        <f t="shared" si="23"/>
        <v>2500</v>
      </c>
      <c r="P788" s="530"/>
      <c r="Q788" s="549"/>
      <c r="R788" s="549"/>
    </row>
    <row r="789" spans="2:18" ht="31.5">
      <c r="B789" s="510"/>
      <c r="C789" s="513" t="s">
        <v>106</v>
      </c>
      <c r="D789" s="511"/>
      <c r="E789" s="511"/>
      <c r="F789" s="45" t="s">
        <v>105</v>
      </c>
      <c r="G789" s="511"/>
      <c r="H789" s="512"/>
      <c r="I789" s="512">
        <f t="shared" ref="I789:O789" si="24">I776+I786+I787+I778+I780</f>
        <v>0</v>
      </c>
      <c r="J789" s="512">
        <f t="shared" si="24"/>
        <v>0</v>
      </c>
      <c r="K789" s="512">
        <f t="shared" si="24"/>
        <v>57</v>
      </c>
      <c r="L789" s="512">
        <f t="shared" si="24"/>
        <v>28</v>
      </c>
      <c r="M789" s="512">
        <f t="shared" si="24"/>
        <v>957.3</v>
      </c>
      <c r="N789" s="512">
        <f t="shared" si="24"/>
        <v>0</v>
      </c>
      <c r="O789" s="512">
        <f t="shared" si="24"/>
        <v>0</v>
      </c>
      <c r="P789" s="530"/>
      <c r="Q789" s="530"/>
      <c r="R789" s="530"/>
    </row>
    <row r="790" spans="2:18" ht="31.5">
      <c r="B790" s="510"/>
      <c r="C790" s="43" t="s">
        <v>48</v>
      </c>
      <c r="D790" s="511"/>
      <c r="E790" s="511"/>
      <c r="F790" s="45" t="s">
        <v>105</v>
      </c>
      <c r="G790" s="511"/>
      <c r="H790" s="512"/>
      <c r="I790" s="512"/>
      <c r="J790" s="512"/>
      <c r="K790" s="512">
        <v>32</v>
      </c>
      <c r="L790" s="512">
        <v>0</v>
      </c>
      <c r="M790" s="512">
        <v>0</v>
      </c>
      <c r="N790" s="512">
        <v>0</v>
      </c>
      <c r="O790" s="512">
        <v>0</v>
      </c>
      <c r="P790" s="530"/>
      <c r="Q790" s="530"/>
      <c r="R790" s="530"/>
    </row>
    <row r="791" spans="2:18" ht="31.5">
      <c r="B791" s="510"/>
      <c r="C791" s="43" t="s">
        <v>48</v>
      </c>
      <c r="D791" s="511"/>
      <c r="E791" s="511"/>
      <c r="F791" s="45" t="s">
        <v>105</v>
      </c>
      <c r="G791" s="511"/>
      <c r="H791" s="512"/>
      <c r="I791" s="97"/>
      <c r="J791" s="97"/>
      <c r="K791" s="97"/>
      <c r="L791" s="97"/>
      <c r="M791" s="97"/>
      <c r="N791" s="97"/>
      <c r="O791" s="97"/>
      <c r="P791" s="530"/>
      <c r="Q791" s="530"/>
      <c r="R791" s="530"/>
    </row>
    <row r="792" spans="2:18" ht="31.5">
      <c r="B792" s="510"/>
      <c r="C792" s="43" t="s">
        <v>552</v>
      </c>
      <c r="D792" s="511"/>
      <c r="E792" s="511"/>
      <c r="F792" s="45" t="s">
        <v>105</v>
      </c>
      <c r="G792" s="511"/>
      <c r="H792" s="512"/>
      <c r="I792" s="512"/>
      <c r="J792" s="512"/>
      <c r="K792" s="512"/>
      <c r="L792" s="512"/>
      <c r="M792" s="512"/>
      <c r="N792" s="512"/>
      <c r="O792" s="531"/>
      <c r="P792" s="530"/>
      <c r="Q792" s="530"/>
      <c r="R792" s="530"/>
    </row>
    <row r="793" spans="2:18" ht="15.75">
      <c r="B793" s="15"/>
      <c r="C793" s="765" t="s">
        <v>649</v>
      </c>
      <c r="D793" s="766"/>
      <c r="E793" s="766"/>
      <c r="F793" s="766"/>
      <c r="G793" s="766"/>
      <c r="H793" s="766"/>
      <c r="I793" s="766"/>
      <c r="J793" s="766"/>
      <c r="K793" s="766"/>
      <c r="L793" s="766"/>
      <c r="M793" s="767"/>
      <c r="N793" s="766"/>
      <c r="O793" s="766"/>
      <c r="P793" s="766"/>
      <c r="Q793" s="766"/>
      <c r="R793" s="768"/>
    </row>
    <row r="794" spans="2:18" ht="31.5">
      <c r="B794" s="15"/>
      <c r="C794" s="40" t="s">
        <v>650</v>
      </c>
      <c r="D794" s="40"/>
      <c r="E794" s="40"/>
      <c r="F794" s="40"/>
      <c r="G794" s="40"/>
      <c r="H794" s="40"/>
      <c r="I794" s="40"/>
      <c r="J794" s="40"/>
      <c r="K794" s="40"/>
      <c r="L794" s="40"/>
      <c r="M794" s="40"/>
      <c r="N794" s="40"/>
      <c r="O794" s="102"/>
      <c r="P794" s="103"/>
      <c r="Q794" s="103"/>
      <c r="R794" s="103"/>
    </row>
    <row r="795" spans="2:18" ht="94.5" customHeight="1">
      <c r="B795" s="15"/>
      <c r="C795" s="40" t="s">
        <v>651</v>
      </c>
      <c r="D795" s="40"/>
      <c r="E795" s="40"/>
      <c r="F795" s="40"/>
      <c r="G795" s="40"/>
      <c r="H795" s="40"/>
      <c r="I795" s="40"/>
      <c r="J795" s="40"/>
      <c r="K795" s="40"/>
      <c r="L795" s="40"/>
      <c r="M795" s="40"/>
      <c r="N795" s="40"/>
      <c r="O795" s="575"/>
      <c r="P795" s="103"/>
      <c r="Q795" s="103"/>
      <c r="R795" s="103"/>
    </row>
    <row r="796" spans="2:18" ht="63">
      <c r="B796" s="15">
        <v>32</v>
      </c>
      <c r="C796" s="40" t="s">
        <v>652</v>
      </c>
      <c r="D796" s="568" t="s">
        <v>159</v>
      </c>
      <c r="E796" s="568" t="s">
        <v>159</v>
      </c>
      <c r="F796" s="568" t="s">
        <v>27</v>
      </c>
      <c r="G796" s="103"/>
      <c r="H796" s="103"/>
      <c r="I796" s="591">
        <v>95</v>
      </c>
      <c r="J796" s="591">
        <v>100</v>
      </c>
      <c r="K796" s="591">
        <v>100</v>
      </c>
      <c r="L796" s="591">
        <v>100</v>
      </c>
      <c r="M796" s="591">
        <v>100</v>
      </c>
      <c r="N796" s="591">
        <v>100</v>
      </c>
      <c r="O796" s="591">
        <v>100</v>
      </c>
      <c r="P796" s="103"/>
      <c r="Q796" s="103"/>
      <c r="R796" s="103"/>
    </row>
    <row r="797" spans="2:18" ht="157.5">
      <c r="B797" s="15"/>
      <c r="C797" s="40" t="s">
        <v>653</v>
      </c>
      <c r="D797" s="40"/>
      <c r="E797" s="40"/>
      <c r="F797" s="40"/>
      <c r="G797" s="103"/>
      <c r="H797" s="103"/>
      <c r="I797" s="40"/>
      <c r="J797" s="40"/>
      <c r="K797" s="40"/>
      <c r="L797" s="40"/>
      <c r="M797" s="40"/>
      <c r="N797" s="40"/>
      <c r="O797" s="40"/>
      <c r="P797" s="103"/>
      <c r="Q797" s="103"/>
      <c r="R797" s="103"/>
    </row>
    <row r="798" spans="2:18" ht="47.25">
      <c r="B798" s="15">
        <v>33</v>
      </c>
      <c r="C798" s="172" t="s">
        <v>654</v>
      </c>
      <c r="D798" s="568" t="s">
        <v>159</v>
      </c>
      <c r="E798" s="568" t="s">
        <v>159</v>
      </c>
      <c r="F798" s="568" t="s">
        <v>27</v>
      </c>
      <c r="G798" s="103"/>
      <c r="H798" s="103"/>
      <c r="I798" s="568">
        <v>0</v>
      </c>
      <c r="J798" s="568">
        <v>0</v>
      </c>
      <c r="K798" s="568">
        <v>0</v>
      </c>
      <c r="L798" s="568">
        <v>0</v>
      </c>
      <c r="M798" s="568">
        <v>0</v>
      </c>
      <c r="N798" s="568">
        <v>0</v>
      </c>
      <c r="O798" s="568">
        <v>0</v>
      </c>
      <c r="P798" s="103"/>
      <c r="Q798" s="103"/>
      <c r="R798" s="103"/>
    </row>
    <row r="799" spans="2:18" ht="31.5">
      <c r="B799" s="15">
        <v>34</v>
      </c>
      <c r="C799" s="172" t="s">
        <v>655</v>
      </c>
      <c r="D799" s="568" t="s">
        <v>159</v>
      </c>
      <c r="E799" s="568" t="s">
        <v>159</v>
      </c>
      <c r="F799" s="568" t="s">
        <v>27</v>
      </c>
      <c r="G799" s="103"/>
      <c r="H799" s="103"/>
      <c r="I799" s="568">
        <v>0</v>
      </c>
      <c r="J799" s="568">
        <v>0</v>
      </c>
      <c r="K799" s="568">
        <v>0</v>
      </c>
      <c r="L799" s="568">
        <v>0</v>
      </c>
      <c r="M799" s="568">
        <v>0</v>
      </c>
      <c r="N799" s="568">
        <v>0</v>
      </c>
      <c r="O799" s="568">
        <v>0</v>
      </c>
      <c r="P799" s="103"/>
      <c r="Q799" s="103"/>
      <c r="R799" s="103"/>
    </row>
    <row r="800" spans="2:18" ht="264.95" customHeight="1">
      <c r="B800" s="15"/>
      <c r="C800" s="172" t="s">
        <v>656</v>
      </c>
      <c r="D800" s="172"/>
      <c r="E800" s="172"/>
      <c r="F800" s="172"/>
      <c r="G800" s="20"/>
      <c r="H800" s="20"/>
      <c r="I800" s="20"/>
      <c r="J800" s="172"/>
      <c r="K800" s="172"/>
      <c r="L800" s="172"/>
      <c r="M800" s="172"/>
      <c r="N800" s="172"/>
      <c r="O800" s="102"/>
      <c r="P800" s="103"/>
      <c r="Q800" s="103"/>
      <c r="R800" s="103"/>
    </row>
    <row r="801" spans="2:18" ht="81" customHeight="1">
      <c r="B801" s="15">
        <v>35</v>
      </c>
      <c r="C801" s="172" t="s">
        <v>657</v>
      </c>
      <c r="D801" s="568" t="s">
        <v>330</v>
      </c>
      <c r="E801" s="568" t="s">
        <v>330</v>
      </c>
      <c r="F801" s="568" t="s">
        <v>27</v>
      </c>
      <c r="G801" s="103"/>
      <c r="H801" s="103"/>
      <c r="I801" s="592">
        <v>0</v>
      </c>
      <c r="J801" s="592">
        <v>92</v>
      </c>
      <c r="K801" s="592">
        <v>94.1</v>
      </c>
      <c r="L801" s="593">
        <v>94.1</v>
      </c>
      <c r="M801" s="593">
        <v>96.2</v>
      </c>
      <c r="N801" s="593">
        <v>96.2</v>
      </c>
      <c r="O801" s="593">
        <v>98.3</v>
      </c>
      <c r="P801" s="103"/>
      <c r="Q801" s="103"/>
      <c r="R801" s="103"/>
    </row>
    <row r="802" spans="2:18" ht="162" customHeight="1">
      <c r="B802" s="15"/>
      <c r="C802" s="172" t="s">
        <v>658</v>
      </c>
      <c r="D802" s="172"/>
      <c r="E802" s="172"/>
      <c r="F802" s="172"/>
      <c r="G802" s="569"/>
      <c r="H802" s="569"/>
      <c r="I802" s="569"/>
      <c r="J802" s="569"/>
      <c r="K802" s="172"/>
      <c r="L802" s="172"/>
      <c r="M802" s="172"/>
      <c r="N802" s="172"/>
      <c r="O802" s="271"/>
      <c r="P802" s="103"/>
      <c r="Q802" s="103"/>
      <c r="R802" s="103"/>
    </row>
    <row r="803" spans="2:18" ht="51" customHeight="1">
      <c r="B803" s="15">
        <v>36</v>
      </c>
      <c r="C803" s="172" t="s">
        <v>659</v>
      </c>
      <c r="D803" s="20" t="s">
        <v>45</v>
      </c>
      <c r="E803" s="20" t="s">
        <v>45</v>
      </c>
      <c r="F803" s="20" t="s">
        <v>660</v>
      </c>
      <c r="G803" s="103"/>
      <c r="H803" s="103"/>
      <c r="I803" s="174">
        <v>25.6</v>
      </c>
      <c r="J803" s="174">
        <v>26.3</v>
      </c>
      <c r="K803" s="174">
        <v>26.6</v>
      </c>
      <c r="L803" s="20">
        <v>26.9</v>
      </c>
      <c r="M803" s="20">
        <v>27.4</v>
      </c>
      <c r="N803" s="20">
        <v>27.8</v>
      </c>
      <c r="O803" s="20">
        <v>28.1</v>
      </c>
      <c r="P803" s="103"/>
      <c r="Q803" s="103"/>
      <c r="R803" s="103"/>
    </row>
    <row r="804" spans="2:18" ht="98.1" customHeight="1">
      <c r="B804" s="15"/>
      <c r="C804" s="40" t="s">
        <v>661</v>
      </c>
      <c r="D804" s="40"/>
      <c r="E804" s="40"/>
      <c r="F804" s="40"/>
      <c r="G804" s="103"/>
      <c r="H804" s="103"/>
      <c r="I804" s="40"/>
      <c r="J804" s="40"/>
      <c r="K804" s="40"/>
      <c r="L804" s="40"/>
      <c r="M804" s="40"/>
      <c r="N804" s="40"/>
      <c r="O804" s="40"/>
      <c r="P804" s="103"/>
      <c r="Q804" s="103"/>
      <c r="R804" s="103"/>
    </row>
    <row r="805" spans="2:18" ht="50.1" customHeight="1">
      <c r="B805" s="15">
        <v>37</v>
      </c>
      <c r="C805" s="570" t="s">
        <v>662</v>
      </c>
      <c r="D805" s="568" t="s">
        <v>330</v>
      </c>
      <c r="E805" s="568" t="s">
        <v>330</v>
      </c>
      <c r="F805" s="571" t="s">
        <v>27</v>
      </c>
      <c r="G805" s="89"/>
      <c r="H805" s="89"/>
      <c r="I805" s="571">
        <v>22.5</v>
      </c>
      <c r="J805" s="571">
        <v>22.1</v>
      </c>
      <c r="K805" s="571">
        <v>22.1</v>
      </c>
      <c r="L805" s="571">
        <v>22.1</v>
      </c>
      <c r="M805" s="571">
        <v>22.1</v>
      </c>
      <c r="N805" s="571">
        <v>22.1</v>
      </c>
      <c r="O805" s="571">
        <v>22.1</v>
      </c>
      <c r="P805" s="89"/>
      <c r="Q805" s="89"/>
      <c r="R805" s="89"/>
    </row>
    <row r="806" spans="2:18" ht="31.5">
      <c r="B806" s="510"/>
      <c r="C806" s="43" t="s">
        <v>270</v>
      </c>
      <c r="D806" s="511"/>
      <c r="E806" s="511"/>
      <c r="F806" s="45" t="s">
        <v>105</v>
      </c>
      <c r="G806" s="511"/>
      <c r="H806" s="512"/>
      <c r="I806" s="512"/>
      <c r="J806" s="512"/>
      <c r="K806" s="512"/>
      <c r="L806" s="512"/>
      <c r="M806" s="512"/>
      <c r="N806" s="512"/>
      <c r="O806" s="512"/>
      <c r="P806" s="530"/>
      <c r="Q806" s="549"/>
      <c r="R806" s="549"/>
    </row>
    <row r="807" spans="2:18" ht="31.5">
      <c r="B807" s="510"/>
      <c r="C807" s="513" t="s">
        <v>106</v>
      </c>
      <c r="D807" s="511"/>
      <c r="E807" s="511"/>
      <c r="F807" s="45" t="s">
        <v>105</v>
      </c>
      <c r="G807" s="511"/>
      <c r="H807" s="512"/>
      <c r="I807" s="512"/>
      <c r="J807" s="512"/>
      <c r="K807" s="512"/>
      <c r="L807" s="512"/>
      <c r="M807" s="512"/>
      <c r="N807" s="512"/>
      <c r="O807" s="512"/>
      <c r="P807" s="530"/>
      <c r="Q807" s="530"/>
      <c r="R807" s="530"/>
    </row>
    <row r="808" spans="2:18" ht="31.5">
      <c r="B808" s="510"/>
      <c r="C808" s="43" t="s">
        <v>48</v>
      </c>
      <c r="D808" s="511"/>
      <c r="E808" s="511"/>
      <c r="F808" s="45" t="s">
        <v>105</v>
      </c>
      <c r="G808" s="511"/>
      <c r="H808" s="512"/>
      <c r="I808" s="512"/>
      <c r="J808" s="512"/>
      <c r="K808" s="512"/>
      <c r="L808" s="512"/>
      <c r="M808" s="512"/>
      <c r="N808" s="512"/>
      <c r="O808" s="512"/>
      <c r="P808" s="530"/>
      <c r="Q808" s="530"/>
      <c r="R808" s="530"/>
    </row>
    <row r="809" spans="2:18" ht="31.5">
      <c r="B809" s="510"/>
      <c r="C809" s="43" t="s">
        <v>48</v>
      </c>
      <c r="D809" s="511"/>
      <c r="E809" s="511"/>
      <c r="F809" s="45" t="s">
        <v>105</v>
      </c>
      <c r="G809" s="511"/>
      <c r="H809" s="512"/>
      <c r="I809" s="512"/>
      <c r="J809" s="512"/>
      <c r="K809" s="512"/>
      <c r="L809" s="512"/>
      <c r="M809" s="512"/>
      <c r="N809" s="512"/>
      <c r="O809" s="512"/>
      <c r="P809" s="530"/>
      <c r="Q809" s="530"/>
      <c r="R809" s="530"/>
    </row>
    <row r="810" spans="2:18" ht="31.5">
      <c r="B810" s="510"/>
      <c r="C810" s="43" t="s">
        <v>552</v>
      </c>
      <c r="D810" s="511"/>
      <c r="E810" s="511"/>
      <c r="F810" s="45" t="s">
        <v>105</v>
      </c>
      <c r="G810" s="511"/>
      <c r="H810" s="512"/>
      <c r="I810" s="512"/>
      <c r="J810" s="512"/>
      <c r="K810" s="512"/>
      <c r="L810" s="512"/>
      <c r="M810" s="512"/>
      <c r="N810" s="512"/>
      <c r="O810" s="531"/>
      <c r="P810" s="530"/>
      <c r="Q810" s="530"/>
      <c r="R810" s="530"/>
    </row>
    <row r="811" spans="2:18" ht="21.75" customHeight="1">
      <c r="B811" s="510"/>
      <c r="C811" s="43" t="s">
        <v>663</v>
      </c>
      <c r="D811" s="511"/>
      <c r="E811" s="511"/>
      <c r="F811" s="45"/>
      <c r="G811" s="511"/>
      <c r="H811" s="512"/>
      <c r="I811" s="512"/>
      <c r="J811" s="512"/>
      <c r="K811" s="512"/>
      <c r="L811" s="512"/>
      <c r="M811" s="512"/>
      <c r="N811" s="512"/>
      <c r="O811" s="531"/>
      <c r="P811" s="530"/>
      <c r="Q811" s="530"/>
      <c r="R811" s="530"/>
    </row>
    <row r="812" spans="2:18" ht="31.5">
      <c r="B812" s="510"/>
      <c r="C812" s="43" t="s">
        <v>270</v>
      </c>
      <c r="D812" s="511"/>
      <c r="E812" s="511"/>
      <c r="F812" s="45" t="s">
        <v>105</v>
      </c>
      <c r="G812" s="44"/>
      <c r="H812" s="97"/>
      <c r="I812" s="97">
        <f t="shared" ref="I812:O812" si="25">I24+I61+I721+I764+I806+I788</f>
        <v>6679.87</v>
      </c>
      <c r="J812" s="97">
        <f t="shared" si="25"/>
        <v>6293.99</v>
      </c>
      <c r="K812" s="97">
        <f t="shared" si="25"/>
        <v>0</v>
      </c>
      <c r="L812" s="97">
        <f t="shared" si="25"/>
        <v>4123.4539999999997</v>
      </c>
      <c r="M812" s="97">
        <f t="shared" si="25"/>
        <v>3500</v>
      </c>
      <c r="N812" s="97">
        <f t="shared" si="25"/>
        <v>3682</v>
      </c>
      <c r="O812" s="97">
        <f t="shared" si="25"/>
        <v>2500</v>
      </c>
      <c r="P812" s="530"/>
      <c r="Q812" s="549"/>
      <c r="R812" s="549"/>
    </row>
    <row r="813" spans="2:18" ht="31.5">
      <c r="B813" s="510"/>
      <c r="C813" s="513" t="s">
        <v>106</v>
      </c>
      <c r="D813" s="511"/>
      <c r="E813" s="511"/>
      <c r="F813" s="45" t="s">
        <v>105</v>
      </c>
      <c r="G813" s="44"/>
      <c r="H813" s="97"/>
      <c r="I813" s="97">
        <f t="shared" ref="I813:O813" si="26">I25+I62+I722+I765+I807+I789</f>
        <v>1904.3</v>
      </c>
      <c r="J813" s="97">
        <f t="shared" si="26"/>
        <v>3485.6</v>
      </c>
      <c r="K813" s="97">
        <f t="shared" si="26"/>
        <v>4164.375</v>
      </c>
      <c r="L813" s="97">
        <f t="shared" si="26"/>
        <v>9637.9599999999991</v>
      </c>
      <c r="M813" s="97">
        <f t="shared" si="26"/>
        <v>21984.113000000001</v>
      </c>
      <c r="N813" s="97">
        <f t="shared" si="26"/>
        <v>50038.5</v>
      </c>
      <c r="O813" s="97">
        <f t="shared" si="26"/>
        <v>31458.9</v>
      </c>
      <c r="P813" s="530"/>
      <c r="Q813" s="530"/>
      <c r="R813" s="530"/>
    </row>
    <row r="814" spans="2:18" ht="31.5">
      <c r="B814" s="510"/>
      <c r="C814" s="43" t="s">
        <v>48</v>
      </c>
      <c r="D814" s="511"/>
      <c r="E814" s="511"/>
      <c r="F814" s="45" t="s">
        <v>105</v>
      </c>
      <c r="G814" s="44"/>
      <c r="H814" s="97"/>
      <c r="I814" s="97" t="e">
        <f t="shared" ref="I814:O814" si="27">I26+I63+I723+I766+I808</f>
        <v>#REF!</v>
      </c>
      <c r="J814" s="97" t="e">
        <f t="shared" si="27"/>
        <v>#REF!</v>
      </c>
      <c r="K814" s="97">
        <f t="shared" si="27"/>
        <v>100.3</v>
      </c>
      <c r="L814" s="97">
        <f t="shared" si="27"/>
        <v>0</v>
      </c>
      <c r="M814" s="97">
        <f t="shared" si="27"/>
        <v>2716.502</v>
      </c>
      <c r="N814" s="97">
        <f t="shared" si="27"/>
        <v>1069.5</v>
      </c>
      <c r="O814" s="97">
        <f t="shared" si="27"/>
        <v>46.4</v>
      </c>
      <c r="P814" s="530"/>
      <c r="Q814" s="530"/>
      <c r="R814" s="530"/>
    </row>
    <row r="815" spans="2:18" ht="31.5">
      <c r="B815" s="510"/>
      <c r="C815" s="43" t="s">
        <v>48</v>
      </c>
      <c r="D815" s="511"/>
      <c r="E815" s="511"/>
      <c r="F815" s="45" t="s">
        <v>105</v>
      </c>
      <c r="G815" s="44"/>
      <c r="H815" s="97"/>
      <c r="I815" s="97">
        <f t="shared" ref="I815:O815" si="28">I28+I65+I724+I767+I809</f>
        <v>29.6</v>
      </c>
      <c r="J815" s="97">
        <f t="shared" si="28"/>
        <v>717.9</v>
      </c>
      <c r="K815" s="97">
        <f t="shared" si="28"/>
        <v>83533.5</v>
      </c>
      <c r="L815" s="97">
        <f t="shared" si="28"/>
        <v>743046.5</v>
      </c>
      <c r="M815" s="97">
        <f t="shared" si="28"/>
        <v>12770</v>
      </c>
      <c r="N815" s="97">
        <f t="shared" si="28"/>
        <v>220</v>
      </c>
      <c r="O815" s="97">
        <f t="shared" si="28"/>
        <v>230</v>
      </c>
      <c r="P815" s="530"/>
      <c r="Q815" s="530"/>
      <c r="R815" s="530"/>
    </row>
    <row r="816" spans="2:18" ht="31.5">
      <c r="B816" s="510"/>
      <c r="C816" s="43" t="s">
        <v>552</v>
      </c>
      <c r="D816" s="511"/>
      <c r="E816" s="511"/>
      <c r="F816" s="45" t="s">
        <v>105</v>
      </c>
      <c r="G816" s="511"/>
      <c r="H816" s="512"/>
      <c r="I816" s="512" t="e">
        <f t="shared" ref="I816:O816" si="29">I812+I813+I814+I815</f>
        <v>#REF!</v>
      </c>
      <c r="J816" s="512" t="e">
        <f t="shared" si="29"/>
        <v>#REF!</v>
      </c>
      <c r="K816" s="512">
        <f t="shared" si="29"/>
        <v>87798.175000000003</v>
      </c>
      <c r="L816" s="512">
        <f t="shared" si="29"/>
        <v>756807.91399999999</v>
      </c>
      <c r="M816" s="512">
        <f t="shared" si="29"/>
        <v>40970.614999999998</v>
      </c>
      <c r="N816" s="512">
        <f t="shared" si="29"/>
        <v>55010</v>
      </c>
      <c r="O816" s="512">
        <f t="shared" si="29"/>
        <v>34235.300000000003</v>
      </c>
      <c r="P816" s="530"/>
      <c r="Q816" s="530"/>
      <c r="R816" s="530"/>
    </row>
    <row r="817" spans="2:18" ht="15.75">
      <c r="B817" s="572"/>
      <c r="C817" s="111"/>
      <c r="D817" s="111"/>
      <c r="E817" s="111"/>
      <c r="F817" s="111"/>
      <c r="G817" s="111"/>
      <c r="H817" s="111"/>
      <c r="I817" s="111"/>
      <c r="J817" s="111"/>
      <c r="K817" s="111"/>
      <c r="L817" s="111"/>
      <c r="M817" s="111"/>
      <c r="N817" s="111"/>
      <c r="O817" s="111"/>
      <c r="P817" s="111"/>
      <c r="Q817" s="111"/>
      <c r="R817" s="111"/>
    </row>
  </sheetData>
  <mergeCells count="1771">
    <mergeCell ref="L1:N1"/>
    <mergeCell ref="D5:I5"/>
    <mergeCell ref="K8:O8"/>
    <mergeCell ref="C11:R11"/>
    <mergeCell ref="C12:R12"/>
    <mergeCell ref="C29:R29"/>
    <mergeCell ref="C66:R66"/>
    <mergeCell ref="B726:R726"/>
    <mergeCell ref="C793:R793"/>
    <mergeCell ref="B8:B9"/>
    <mergeCell ref="B70:B71"/>
    <mergeCell ref="B73:B74"/>
    <mergeCell ref="B75:B76"/>
    <mergeCell ref="B77:B78"/>
    <mergeCell ref="B79:B80"/>
    <mergeCell ref="B81:B82"/>
    <mergeCell ref="B83:B84"/>
    <mergeCell ref="B85:B86"/>
    <mergeCell ref="B87:B88"/>
    <mergeCell ref="B89:B90"/>
    <mergeCell ref="B91:B92"/>
    <mergeCell ref="B93:B94"/>
    <mergeCell ref="B95:B96"/>
    <mergeCell ref="B97:B98"/>
    <mergeCell ref="B101:B102"/>
    <mergeCell ref="B103:B104"/>
    <mergeCell ref="B105:B106"/>
    <mergeCell ref="B107:B108"/>
    <mergeCell ref="B109:B110"/>
    <mergeCell ref="B111:B112"/>
    <mergeCell ref="B123:B124"/>
    <mergeCell ref="B126:B127"/>
    <mergeCell ref="B128:B129"/>
    <mergeCell ref="B135:B136"/>
    <mergeCell ref="B137:B138"/>
    <mergeCell ref="B139:B140"/>
    <mergeCell ref="B141:B142"/>
    <mergeCell ref="B143:B144"/>
    <mergeCell ref="B145:B146"/>
    <mergeCell ref="B147:B148"/>
    <mergeCell ref="B149:B150"/>
    <mergeCell ref="B156:B157"/>
    <mergeCell ref="B158:B159"/>
    <mergeCell ref="B160:B161"/>
    <mergeCell ref="B162:B163"/>
    <mergeCell ref="B166:B167"/>
    <mergeCell ref="B168:B169"/>
    <mergeCell ref="B170:B171"/>
    <mergeCell ref="B172:B173"/>
    <mergeCell ref="B174:B175"/>
    <mergeCell ref="B176:B177"/>
    <mergeCell ref="B178:B179"/>
    <mergeCell ref="B180:B181"/>
    <mergeCell ref="B182:B183"/>
    <mergeCell ref="B184:B185"/>
    <mergeCell ref="B186:B187"/>
    <mergeCell ref="B188:B189"/>
    <mergeCell ref="B192:B193"/>
    <mergeCell ref="B194:B195"/>
    <mergeCell ref="B196:B197"/>
    <mergeCell ref="B198:B199"/>
    <mergeCell ref="B200:B201"/>
    <mergeCell ref="B202:B203"/>
    <mergeCell ref="B204:B205"/>
    <mergeCell ref="B208:B209"/>
    <mergeCell ref="B210:B211"/>
    <mergeCell ref="B212:B213"/>
    <mergeCell ref="B214:B215"/>
    <mergeCell ref="B216:B217"/>
    <mergeCell ref="B218:B219"/>
    <mergeCell ref="B220:B221"/>
    <mergeCell ref="B222:B223"/>
    <mergeCell ref="B224:B225"/>
    <mergeCell ref="B226:B227"/>
    <mergeCell ref="B228:B229"/>
    <mergeCell ref="B232:B233"/>
    <mergeCell ref="B236:B237"/>
    <mergeCell ref="B241:B242"/>
    <mergeCell ref="B246:B247"/>
    <mergeCell ref="B251:B252"/>
    <mergeCell ref="B254:B255"/>
    <mergeCell ref="B257:B258"/>
    <mergeCell ref="B260:B261"/>
    <mergeCell ref="B263:B264"/>
    <mergeCell ref="B266:B267"/>
    <mergeCell ref="B269:B270"/>
    <mergeCell ref="B272:B273"/>
    <mergeCell ref="B275:B276"/>
    <mergeCell ref="B278:B279"/>
    <mergeCell ref="B281:B282"/>
    <mergeCell ref="B284:B285"/>
    <mergeCell ref="B287:B288"/>
    <mergeCell ref="B290:B291"/>
    <mergeCell ref="B293:B294"/>
    <mergeCell ref="B296:B297"/>
    <mergeCell ref="B299:B300"/>
    <mergeCell ref="B302:B303"/>
    <mergeCell ref="B305:B306"/>
    <mergeCell ref="B311:B312"/>
    <mergeCell ref="B315:B316"/>
    <mergeCell ref="B318:B319"/>
    <mergeCell ref="B322:B323"/>
    <mergeCell ref="B325:B326"/>
    <mergeCell ref="B328:B329"/>
    <mergeCell ref="B331:B332"/>
    <mergeCell ref="B334:B335"/>
    <mergeCell ref="B337:B338"/>
    <mergeCell ref="B340:B341"/>
    <mergeCell ref="B343:B344"/>
    <mergeCell ref="B347:B348"/>
    <mergeCell ref="B350:B351"/>
    <mergeCell ref="B353:B354"/>
    <mergeCell ref="B357:B358"/>
    <mergeCell ref="B361:B362"/>
    <mergeCell ref="B365:B366"/>
    <mergeCell ref="B368:B369"/>
    <mergeCell ref="B371:B372"/>
    <mergeCell ref="B374:B375"/>
    <mergeCell ref="B377:B378"/>
    <mergeCell ref="B380:B381"/>
    <mergeCell ref="B384:B385"/>
    <mergeCell ref="B387:B388"/>
    <mergeCell ref="B390:B391"/>
    <mergeCell ref="B393:B394"/>
    <mergeCell ref="B396:B397"/>
    <mergeCell ref="B399:B400"/>
    <mergeCell ref="B402:B403"/>
    <mergeCell ref="B405:B406"/>
    <mergeCell ref="B408:B409"/>
    <mergeCell ref="B411:B412"/>
    <mergeCell ref="B414:B415"/>
    <mergeCell ref="B417:B418"/>
    <mergeCell ref="B420:B421"/>
    <mergeCell ref="B423:B424"/>
    <mergeCell ref="B426:B427"/>
    <mergeCell ref="B429:B430"/>
    <mergeCell ref="B432:B433"/>
    <mergeCell ref="B436:B437"/>
    <mergeCell ref="B439:B440"/>
    <mergeCell ref="B442:B443"/>
    <mergeCell ref="B445:B446"/>
    <mergeCell ref="B448:B449"/>
    <mergeCell ref="B451:B452"/>
    <mergeCell ref="B454:B455"/>
    <mergeCell ref="B457:B458"/>
    <mergeCell ref="B460:B461"/>
    <mergeCell ref="B463:B464"/>
    <mergeCell ref="B466:B467"/>
    <mergeCell ref="B469:B470"/>
    <mergeCell ref="B472:B473"/>
    <mergeCell ref="B475:B476"/>
    <mergeCell ref="B478:B479"/>
    <mergeCell ref="B481:B482"/>
    <mergeCell ref="B484:B485"/>
    <mergeCell ref="B487:B488"/>
    <mergeCell ref="B490:B491"/>
    <mergeCell ref="B493:B494"/>
    <mergeCell ref="B504:B505"/>
    <mergeCell ref="B507:B508"/>
    <mergeCell ref="B510:B511"/>
    <mergeCell ref="B514:B515"/>
    <mergeCell ref="B518:B519"/>
    <mergeCell ref="B521:B522"/>
    <mergeCell ref="B524:B525"/>
    <mergeCell ref="B527:B528"/>
    <mergeCell ref="B530:B531"/>
    <mergeCell ref="B533:B534"/>
    <mergeCell ref="B536:B537"/>
    <mergeCell ref="B539:B540"/>
    <mergeCell ref="B542:B543"/>
    <mergeCell ref="B545:B546"/>
    <mergeCell ref="B548:B549"/>
    <mergeCell ref="B551:B552"/>
    <mergeCell ref="B554:B555"/>
    <mergeCell ref="B557:B558"/>
    <mergeCell ref="B560:B561"/>
    <mergeCell ref="B563:B564"/>
    <mergeCell ref="B566:B567"/>
    <mergeCell ref="B569:B570"/>
    <mergeCell ref="B572:B573"/>
    <mergeCell ref="B576:B577"/>
    <mergeCell ref="B579:B580"/>
    <mergeCell ref="B584:B585"/>
    <mergeCell ref="B589:B590"/>
    <mergeCell ref="B593:B594"/>
    <mergeCell ref="B599:B600"/>
    <mergeCell ref="B602:B603"/>
    <mergeCell ref="B605:B606"/>
    <mergeCell ref="B608:B609"/>
    <mergeCell ref="B611:B612"/>
    <mergeCell ref="B614:B615"/>
    <mergeCell ref="B617:B618"/>
    <mergeCell ref="B621:B622"/>
    <mergeCell ref="B624:B625"/>
    <mergeCell ref="B627:B628"/>
    <mergeCell ref="B630:B631"/>
    <mergeCell ref="B633:B634"/>
    <mergeCell ref="B636:B637"/>
    <mergeCell ref="B639:B640"/>
    <mergeCell ref="B642:B643"/>
    <mergeCell ref="B645:B646"/>
    <mergeCell ref="B648:B649"/>
    <mergeCell ref="B651:B652"/>
    <mergeCell ref="B654:B655"/>
    <mergeCell ref="B657:B658"/>
    <mergeCell ref="B660:B661"/>
    <mergeCell ref="B665:B666"/>
    <mergeCell ref="B668:B669"/>
    <mergeCell ref="B671:B672"/>
    <mergeCell ref="B674:B675"/>
    <mergeCell ref="B680:B681"/>
    <mergeCell ref="B683:B684"/>
    <mergeCell ref="B686:B687"/>
    <mergeCell ref="B689:B690"/>
    <mergeCell ref="B692:B693"/>
    <mergeCell ref="B696:B697"/>
    <mergeCell ref="B699:B700"/>
    <mergeCell ref="B702:B703"/>
    <mergeCell ref="B705:B706"/>
    <mergeCell ref="B710:B711"/>
    <mergeCell ref="B713:B714"/>
    <mergeCell ref="B716:B717"/>
    <mergeCell ref="B737:B738"/>
    <mergeCell ref="C8:C9"/>
    <mergeCell ref="C70:C71"/>
    <mergeCell ref="C73:C74"/>
    <mergeCell ref="C75:C76"/>
    <mergeCell ref="C77:C78"/>
    <mergeCell ref="C79:C80"/>
    <mergeCell ref="C81:C82"/>
    <mergeCell ref="C83:C84"/>
    <mergeCell ref="C85:C86"/>
    <mergeCell ref="C87:C88"/>
    <mergeCell ref="C89:C90"/>
    <mergeCell ref="C91:C92"/>
    <mergeCell ref="C93:C94"/>
    <mergeCell ref="C95:C96"/>
    <mergeCell ref="C97:C98"/>
    <mergeCell ref="C101:C102"/>
    <mergeCell ref="C103:C104"/>
    <mergeCell ref="C105:C106"/>
    <mergeCell ref="C107:C108"/>
    <mergeCell ref="C109:C110"/>
    <mergeCell ref="C111:C112"/>
    <mergeCell ref="C123:C124"/>
    <mergeCell ref="C126:C127"/>
    <mergeCell ref="C128:C129"/>
    <mergeCell ref="C133:C134"/>
    <mergeCell ref="C135:C136"/>
    <mergeCell ref="C137:C138"/>
    <mergeCell ref="C139:C140"/>
    <mergeCell ref="C141:C142"/>
    <mergeCell ref="C143:C144"/>
    <mergeCell ref="C145:C146"/>
    <mergeCell ref="C147:C148"/>
    <mergeCell ref="C149:C150"/>
    <mergeCell ref="C156:C157"/>
    <mergeCell ref="C158:C159"/>
    <mergeCell ref="C160:C161"/>
    <mergeCell ref="C162:C163"/>
    <mergeCell ref="C166:C167"/>
    <mergeCell ref="C168:C169"/>
    <mergeCell ref="C170:C171"/>
    <mergeCell ref="C172:C173"/>
    <mergeCell ref="C174:C175"/>
    <mergeCell ref="C176:C177"/>
    <mergeCell ref="C178:C179"/>
    <mergeCell ref="C180:C181"/>
    <mergeCell ref="C182:C183"/>
    <mergeCell ref="C184:C185"/>
    <mergeCell ref="C186:C187"/>
    <mergeCell ref="C188:C189"/>
    <mergeCell ref="C192:C193"/>
    <mergeCell ref="C194:C195"/>
    <mergeCell ref="C196:C197"/>
    <mergeCell ref="C198:C199"/>
    <mergeCell ref="C200:C201"/>
    <mergeCell ref="C202:C203"/>
    <mergeCell ref="C204:C205"/>
    <mergeCell ref="C208:C209"/>
    <mergeCell ref="C210:C211"/>
    <mergeCell ref="C212:C213"/>
    <mergeCell ref="C214:C215"/>
    <mergeCell ref="C216:C217"/>
    <mergeCell ref="C218:C219"/>
    <mergeCell ref="C220:C221"/>
    <mergeCell ref="C222:C223"/>
    <mergeCell ref="C224:C225"/>
    <mergeCell ref="C226:C227"/>
    <mergeCell ref="C228:C229"/>
    <mergeCell ref="C232:C233"/>
    <mergeCell ref="C236:C237"/>
    <mergeCell ref="C241:C242"/>
    <mergeCell ref="C246:C247"/>
    <mergeCell ref="C251:C252"/>
    <mergeCell ref="C254:C255"/>
    <mergeCell ref="C257:C258"/>
    <mergeCell ref="C260:C261"/>
    <mergeCell ref="C263:C264"/>
    <mergeCell ref="C266:C267"/>
    <mergeCell ref="C269:C270"/>
    <mergeCell ref="C272:C273"/>
    <mergeCell ref="C275:C276"/>
    <mergeCell ref="C278:C279"/>
    <mergeCell ref="C281:C282"/>
    <mergeCell ref="C284:C285"/>
    <mergeCell ref="C287:C288"/>
    <mergeCell ref="C290:C291"/>
    <mergeCell ref="C293:C294"/>
    <mergeCell ref="C296:C297"/>
    <mergeCell ref="C299:C300"/>
    <mergeCell ref="C302:C303"/>
    <mergeCell ref="C305:C306"/>
    <mergeCell ref="C311:C312"/>
    <mergeCell ref="C315:C316"/>
    <mergeCell ref="C318:C319"/>
    <mergeCell ref="C322:C323"/>
    <mergeCell ref="C325:C326"/>
    <mergeCell ref="C328:C329"/>
    <mergeCell ref="C331:C332"/>
    <mergeCell ref="C334:C335"/>
    <mergeCell ref="C337:C338"/>
    <mergeCell ref="C340:C341"/>
    <mergeCell ref="C343:C344"/>
    <mergeCell ref="C347:C348"/>
    <mergeCell ref="C350:C351"/>
    <mergeCell ref="C353:C354"/>
    <mergeCell ref="C357:C358"/>
    <mergeCell ref="C361:C362"/>
    <mergeCell ref="C365:C366"/>
    <mergeCell ref="C368:C369"/>
    <mergeCell ref="C371:C372"/>
    <mergeCell ref="C374:C375"/>
    <mergeCell ref="C377:C378"/>
    <mergeCell ref="C380:C381"/>
    <mergeCell ref="C384:C385"/>
    <mergeCell ref="C387:C388"/>
    <mergeCell ref="C390:C391"/>
    <mergeCell ref="C393:C394"/>
    <mergeCell ref="C396:C397"/>
    <mergeCell ref="C399:C400"/>
    <mergeCell ref="C402:C403"/>
    <mergeCell ref="C405:C406"/>
    <mergeCell ref="C408:C409"/>
    <mergeCell ref="C411:C412"/>
    <mergeCell ref="C414:C415"/>
    <mergeCell ref="C417:C418"/>
    <mergeCell ref="C420:C421"/>
    <mergeCell ref="C423:C424"/>
    <mergeCell ref="C426:C427"/>
    <mergeCell ref="C429:C430"/>
    <mergeCell ref="C432:C433"/>
    <mergeCell ref="C436:C437"/>
    <mergeCell ref="C439:C440"/>
    <mergeCell ref="C442:C443"/>
    <mergeCell ref="C445:C446"/>
    <mergeCell ref="C448:C449"/>
    <mergeCell ref="C451:C452"/>
    <mergeCell ref="C454:C455"/>
    <mergeCell ref="C457:C458"/>
    <mergeCell ref="C460:C461"/>
    <mergeCell ref="C463:C464"/>
    <mergeCell ref="C466:C467"/>
    <mergeCell ref="C469:C470"/>
    <mergeCell ref="C472:C473"/>
    <mergeCell ref="C475:C476"/>
    <mergeCell ref="C478:C479"/>
    <mergeCell ref="C481:C482"/>
    <mergeCell ref="C484:C485"/>
    <mergeCell ref="C487:C488"/>
    <mergeCell ref="C490:C491"/>
    <mergeCell ref="C493:C494"/>
    <mergeCell ref="C504:C505"/>
    <mergeCell ref="C507:C508"/>
    <mergeCell ref="C510:C511"/>
    <mergeCell ref="C514:C515"/>
    <mergeCell ref="C518:C519"/>
    <mergeCell ref="C521:C522"/>
    <mergeCell ref="C524:C525"/>
    <mergeCell ref="C527:C528"/>
    <mergeCell ref="C530:C531"/>
    <mergeCell ref="C533:C534"/>
    <mergeCell ref="C536:C537"/>
    <mergeCell ref="C539:C540"/>
    <mergeCell ref="C542:C543"/>
    <mergeCell ref="C545:C546"/>
    <mergeCell ref="C548:C549"/>
    <mergeCell ref="C551:C552"/>
    <mergeCell ref="C554:C555"/>
    <mergeCell ref="C557:C558"/>
    <mergeCell ref="C560:C561"/>
    <mergeCell ref="C563:C564"/>
    <mergeCell ref="C566:C567"/>
    <mergeCell ref="C569:C570"/>
    <mergeCell ref="C572:C573"/>
    <mergeCell ref="C576:C577"/>
    <mergeCell ref="C579:C580"/>
    <mergeCell ref="C584:C585"/>
    <mergeCell ref="C589:C590"/>
    <mergeCell ref="C593:C594"/>
    <mergeCell ref="C599:C600"/>
    <mergeCell ref="C602:C603"/>
    <mergeCell ref="C605:C606"/>
    <mergeCell ref="C608:C609"/>
    <mergeCell ref="C611:C612"/>
    <mergeCell ref="C614:C615"/>
    <mergeCell ref="C617:C618"/>
    <mergeCell ref="C621:C622"/>
    <mergeCell ref="C624:C625"/>
    <mergeCell ref="C627:C628"/>
    <mergeCell ref="C630:C631"/>
    <mergeCell ref="C633:C634"/>
    <mergeCell ref="C636:C637"/>
    <mergeCell ref="C639:C640"/>
    <mergeCell ref="C642:C643"/>
    <mergeCell ref="C645:C646"/>
    <mergeCell ref="C648:C649"/>
    <mergeCell ref="C651:C652"/>
    <mergeCell ref="C654:C655"/>
    <mergeCell ref="C657:C658"/>
    <mergeCell ref="C660:C661"/>
    <mergeCell ref="C665:C666"/>
    <mergeCell ref="C668:C669"/>
    <mergeCell ref="C671:C672"/>
    <mergeCell ref="C674:C675"/>
    <mergeCell ref="C680:C681"/>
    <mergeCell ref="C683:C684"/>
    <mergeCell ref="C686:C687"/>
    <mergeCell ref="C689:C690"/>
    <mergeCell ref="C692:C693"/>
    <mergeCell ref="C696:C697"/>
    <mergeCell ref="C699:C700"/>
    <mergeCell ref="C702:C703"/>
    <mergeCell ref="C705:C706"/>
    <mergeCell ref="C710:C711"/>
    <mergeCell ref="C713:C714"/>
    <mergeCell ref="C716:C717"/>
    <mergeCell ref="C737:C738"/>
    <mergeCell ref="D8:D9"/>
    <mergeCell ref="D70:D71"/>
    <mergeCell ref="D73:D74"/>
    <mergeCell ref="D75:D76"/>
    <mergeCell ref="D77:D78"/>
    <mergeCell ref="D79:D80"/>
    <mergeCell ref="D81:D82"/>
    <mergeCell ref="D83:D84"/>
    <mergeCell ref="D85:D86"/>
    <mergeCell ref="D87:D88"/>
    <mergeCell ref="D89:D90"/>
    <mergeCell ref="D91:D92"/>
    <mergeCell ref="D93:D94"/>
    <mergeCell ref="D95:D96"/>
    <mergeCell ref="D97:D98"/>
    <mergeCell ref="D101:D102"/>
    <mergeCell ref="D103:D104"/>
    <mergeCell ref="D105:D106"/>
    <mergeCell ref="D107:D108"/>
    <mergeCell ref="D109:D110"/>
    <mergeCell ref="D111:D112"/>
    <mergeCell ref="D117:D118"/>
    <mergeCell ref="D133:D134"/>
    <mergeCell ref="D135:D136"/>
    <mergeCell ref="D137:D138"/>
    <mergeCell ref="D139:D140"/>
    <mergeCell ref="D141:D142"/>
    <mergeCell ref="D143:D144"/>
    <mergeCell ref="D145:D146"/>
    <mergeCell ref="D147:D148"/>
    <mergeCell ref="D149:D150"/>
    <mergeCell ref="D236:D237"/>
    <mergeCell ref="D241:D242"/>
    <mergeCell ref="D246:D247"/>
    <mergeCell ref="D251:D252"/>
    <mergeCell ref="D254:D255"/>
    <mergeCell ref="D257:D258"/>
    <mergeCell ref="D311:D312"/>
    <mergeCell ref="D315:D316"/>
    <mergeCell ref="D318:D319"/>
    <mergeCell ref="D322:D323"/>
    <mergeCell ref="D325:D326"/>
    <mergeCell ref="D328:D329"/>
    <mergeCell ref="D331:D332"/>
    <mergeCell ref="D334:D335"/>
    <mergeCell ref="D337:D338"/>
    <mergeCell ref="D340:D341"/>
    <mergeCell ref="D343:D344"/>
    <mergeCell ref="D347:D348"/>
    <mergeCell ref="D350:D351"/>
    <mergeCell ref="D353:D354"/>
    <mergeCell ref="D357:D358"/>
    <mergeCell ref="D361:D362"/>
    <mergeCell ref="D365:D366"/>
    <mergeCell ref="D368:D369"/>
    <mergeCell ref="D371:D372"/>
    <mergeCell ref="D374:D375"/>
    <mergeCell ref="D377:D378"/>
    <mergeCell ref="D380:D381"/>
    <mergeCell ref="D384:D385"/>
    <mergeCell ref="D387:D388"/>
    <mergeCell ref="D390:D391"/>
    <mergeCell ref="D393:D394"/>
    <mergeCell ref="D396:D397"/>
    <mergeCell ref="D399:D400"/>
    <mergeCell ref="D402:D403"/>
    <mergeCell ref="D405:D406"/>
    <mergeCell ref="D408:D409"/>
    <mergeCell ref="D411:D412"/>
    <mergeCell ref="D414:D415"/>
    <mergeCell ref="D417:D418"/>
    <mergeCell ref="D420:D421"/>
    <mergeCell ref="D423:D424"/>
    <mergeCell ref="D426:D427"/>
    <mergeCell ref="D429:D430"/>
    <mergeCell ref="D432:D433"/>
    <mergeCell ref="D436:D437"/>
    <mergeCell ref="D439:D440"/>
    <mergeCell ref="D442:D443"/>
    <mergeCell ref="D445:D446"/>
    <mergeCell ref="D448:D449"/>
    <mergeCell ref="D451:D452"/>
    <mergeCell ref="D454:D455"/>
    <mergeCell ref="D457:D458"/>
    <mergeCell ref="D460:D461"/>
    <mergeCell ref="D463:D464"/>
    <mergeCell ref="D466:D467"/>
    <mergeCell ref="D469:D470"/>
    <mergeCell ref="D472:D473"/>
    <mergeCell ref="D475:D476"/>
    <mergeCell ref="D478:D479"/>
    <mergeCell ref="D481:D482"/>
    <mergeCell ref="D484:D485"/>
    <mergeCell ref="D487:D488"/>
    <mergeCell ref="D490:D491"/>
    <mergeCell ref="D493:D494"/>
    <mergeCell ref="D504:D505"/>
    <mergeCell ref="D507:D508"/>
    <mergeCell ref="D510:D511"/>
    <mergeCell ref="D514:D515"/>
    <mergeCell ref="D518:D519"/>
    <mergeCell ref="D521:D522"/>
    <mergeCell ref="D524:D525"/>
    <mergeCell ref="D527:D528"/>
    <mergeCell ref="D530:D531"/>
    <mergeCell ref="D533:D534"/>
    <mergeCell ref="D536:D537"/>
    <mergeCell ref="D539:D540"/>
    <mergeCell ref="D542:D543"/>
    <mergeCell ref="D545:D546"/>
    <mergeCell ref="D548:D549"/>
    <mergeCell ref="D551:D552"/>
    <mergeCell ref="D554:D555"/>
    <mergeCell ref="D557:D558"/>
    <mergeCell ref="D560:D561"/>
    <mergeCell ref="D563:D564"/>
    <mergeCell ref="D566:D567"/>
    <mergeCell ref="D569:D570"/>
    <mergeCell ref="D572:D573"/>
    <mergeCell ref="D576:D577"/>
    <mergeCell ref="D579:D580"/>
    <mergeCell ref="D584:D585"/>
    <mergeCell ref="D589:D590"/>
    <mergeCell ref="D593:D594"/>
    <mergeCell ref="D599:D600"/>
    <mergeCell ref="D602:D603"/>
    <mergeCell ref="D605:D606"/>
    <mergeCell ref="D608:D609"/>
    <mergeCell ref="D611:D612"/>
    <mergeCell ref="D614:D615"/>
    <mergeCell ref="D617:D618"/>
    <mergeCell ref="D621:D622"/>
    <mergeCell ref="D624:D625"/>
    <mergeCell ref="D627:D628"/>
    <mergeCell ref="D630:D631"/>
    <mergeCell ref="D633:D634"/>
    <mergeCell ref="D636:D637"/>
    <mergeCell ref="D639:D640"/>
    <mergeCell ref="D642:D643"/>
    <mergeCell ref="D645:D646"/>
    <mergeCell ref="D648:D649"/>
    <mergeCell ref="D651:D652"/>
    <mergeCell ref="D654:D655"/>
    <mergeCell ref="D657:D658"/>
    <mergeCell ref="D660:D661"/>
    <mergeCell ref="D665:D666"/>
    <mergeCell ref="D668:D669"/>
    <mergeCell ref="D671:D672"/>
    <mergeCell ref="D674:D675"/>
    <mergeCell ref="D683:D684"/>
    <mergeCell ref="D686:D687"/>
    <mergeCell ref="D689:D690"/>
    <mergeCell ref="D692:D693"/>
    <mergeCell ref="D696:D697"/>
    <mergeCell ref="D699:D700"/>
    <mergeCell ref="D702:D703"/>
    <mergeCell ref="D705:D706"/>
    <mergeCell ref="D710:D711"/>
    <mergeCell ref="D713:D714"/>
    <mergeCell ref="D716:D717"/>
    <mergeCell ref="D737:D738"/>
    <mergeCell ref="D761:D762"/>
    <mergeCell ref="E8:E9"/>
    <mergeCell ref="E117:E118"/>
    <mergeCell ref="E133:E134"/>
    <mergeCell ref="E135:E136"/>
    <mergeCell ref="E137:E138"/>
    <mergeCell ref="E139:E140"/>
    <mergeCell ref="E141:E142"/>
    <mergeCell ref="E143:E144"/>
    <mergeCell ref="E145:E146"/>
    <mergeCell ref="E147:E148"/>
    <mergeCell ref="E149:E150"/>
    <mergeCell ref="E236:E237"/>
    <mergeCell ref="E241:E242"/>
    <mergeCell ref="E246:E247"/>
    <mergeCell ref="E251:E252"/>
    <mergeCell ref="E254:E255"/>
    <mergeCell ref="E257:E258"/>
    <mergeCell ref="E311:E312"/>
    <mergeCell ref="E315:E316"/>
    <mergeCell ref="E318:E319"/>
    <mergeCell ref="E322:E323"/>
    <mergeCell ref="E325:E326"/>
    <mergeCell ref="E328:E329"/>
    <mergeCell ref="E331:E332"/>
    <mergeCell ref="E334:E335"/>
    <mergeCell ref="E337:E338"/>
    <mergeCell ref="E340:E341"/>
    <mergeCell ref="E343:E344"/>
    <mergeCell ref="E347:E348"/>
    <mergeCell ref="E350:E351"/>
    <mergeCell ref="E353:E354"/>
    <mergeCell ref="E357:E358"/>
    <mergeCell ref="E361:E362"/>
    <mergeCell ref="E365:E366"/>
    <mergeCell ref="E368:E369"/>
    <mergeCell ref="E371:E372"/>
    <mergeCell ref="E374:E375"/>
    <mergeCell ref="E377:E378"/>
    <mergeCell ref="E380:E381"/>
    <mergeCell ref="E384:E385"/>
    <mergeCell ref="E387:E388"/>
    <mergeCell ref="E390:E391"/>
    <mergeCell ref="E393:E394"/>
    <mergeCell ref="E396:E397"/>
    <mergeCell ref="E399:E400"/>
    <mergeCell ref="E402:E403"/>
    <mergeCell ref="E405:E406"/>
    <mergeCell ref="E408:E409"/>
    <mergeCell ref="E411:E412"/>
    <mergeCell ref="E414:E415"/>
    <mergeCell ref="E417:E418"/>
    <mergeCell ref="E420:E421"/>
    <mergeCell ref="E423:E424"/>
    <mergeCell ref="E426:E427"/>
    <mergeCell ref="E429:E430"/>
    <mergeCell ref="E432:E433"/>
    <mergeCell ref="E436:E437"/>
    <mergeCell ref="E439:E440"/>
    <mergeCell ref="E442:E443"/>
    <mergeCell ref="E445:E446"/>
    <mergeCell ref="E448:E449"/>
    <mergeCell ref="E451:E452"/>
    <mergeCell ref="E454:E455"/>
    <mergeCell ref="E457:E458"/>
    <mergeCell ref="E460:E461"/>
    <mergeCell ref="E463:E464"/>
    <mergeCell ref="E466:E467"/>
    <mergeCell ref="E469:E470"/>
    <mergeCell ref="E472:E473"/>
    <mergeCell ref="E475:E476"/>
    <mergeCell ref="E478:E479"/>
    <mergeCell ref="E481:E482"/>
    <mergeCell ref="E484:E485"/>
    <mergeCell ref="E487:E488"/>
    <mergeCell ref="E490:E491"/>
    <mergeCell ref="E493:E494"/>
    <mergeCell ref="E504:E505"/>
    <mergeCell ref="E507:E508"/>
    <mergeCell ref="E510:E511"/>
    <mergeCell ref="E514:E515"/>
    <mergeCell ref="E518:E519"/>
    <mergeCell ref="E521:E522"/>
    <mergeCell ref="E524:E525"/>
    <mergeCell ref="E527:E528"/>
    <mergeCell ref="E530:E531"/>
    <mergeCell ref="E533:E534"/>
    <mergeCell ref="E536:E537"/>
    <mergeCell ref="E539:E540"/>
    <mergeCell ref="E542:E543"/>
    <mergeCell ref="E545:E546"/>
    <mergeCell ref="E548:E549"/>
    <mergeCell ref="E651:E652"/>
    <mergeCell ref="E654:E655"/>
    <mergeCell ref="E657:E658"/>
    <mergeCell ref="E660:E661"/>
    <mergeCell ref="E551:E552"/>
    <mergeCell ref="E554:E555"/>
    <mergeCell ref="E557:E558"/>
    <mergeCell ref="E560:E561"/>
    <mergeCell ref="E563:E564"/>
    <mergeCell ref="E566:E567"/>
    <mergeCell ref="E569:E570"/>
    <mergeCell ref="E572:E573"/>
    <mergeCell ref="E576:E577"/>
    <mergeCell ref="E579:E580"/>
    <mergeCell ref="E584:E585"/>
    <mergeCell ref="E589:E590"/>
    <mergeCell ref="E593:E594"/>
    <mergeCell ref="E599:E600"/>
    <mergeCell ref="E602:E603"/>
    <mergeCell ref="E605:E606"/>
    <mergeCell ref="E608:E609"/>
    <mergeCell ref="E665:E666"/>
    <mergeCell ref="E668:E669"/>
    <mergeCell ref="E671:E672"/>
    <mergeCell ref="E674:E675"/>
    <mergeCell ref="E683:E684"/>
    <mergeCell ref="E686:E687"/>
    <mergeCell ref="E689:E690"/>
    <mergeCell ref="E692:E693"/>
    <mergeCell ref="E696:E697"/>
    <mergeCell ref="E699:E700"/>
    <mergeCell ref="E702:E703"/>
    <mergeCell ref="E705:E706"/>
    <mergeCell ref="E710:E711"/>
    <mergeCell ref="E713:E714"/>
    <mergeCell ref="E716:E717"/>
    <mergeCell ref="E737:E738"/>
    <mergeCell ref="F8:F9"/>
    <mergeCell ref="F117:F118"/>
    <mergeCell ref="F347:F348"/>
    <mergeCell ref="E611:E612"/>
    <mergeCell ref="E614:E615"/>
    <mergeCell ref="E617:E618"/>
    <mergeCell ref="E621:E622"/>
    <mergeCell ref="E624:E625"/>
    <mergeCell ref="E627:E628"/>
    <mergeCell ref="E630:E631"/>
    <mergeCell ref="E633:E634"/>
    <mergeCell ref="E636:E637"/>
    <mergeCell ref="E639:E640"/>
    <mergeCell ref="E642:E643"/>
    <mergeCell ref="E645:E646"/>
    <mergeCell ref="E648:E649"/>
    <mergeCell ref="G8:G9"/>
    <mergeCell ref="G70:G71"/>
    <mergeCell ref="G73:G74"/>
    <mergeCell ref="G75:G76"/>
    <mergeCell ref="G77:G78"/>
    <mergeCell ref="G79:G80"/>
    <mergeCell ref="G81:G82"/>
    <mergeCell ref="G83:G84"/>
    <mergeCell ref="G85:G86"/>
    <mergeCell ref="G87:G88"/>
    <mergeCell ref="G89:G90"/>
    <mergeCell ref="G91:G92"/>
    <mergeCell ref="G93:G94"/>
    <mergeCell ref="G95:G96"/>
    <mergeCell ref="G97:G98"/>
    <mergeCell ref="G101:G102"/>
    <mergeCell ref="G103:G104"/>
    <mergeCell ref="G105:G106"/>
    <mergeCell ref="G107:G108"/>
    <mergeCell ref="G109:G110"/>
    <mergeCell ref="G111:G112"/>
    <mergeCell ref="G123:G124"/>
    <mergeCell ref="G126:G127"/>
    <mergeCell ref="G128:G129"/>
    <mergeCell ref="G133:G134"/>
    <mergeCell ref="G135:G136"/>
    <mergeCell ref="G137:G138"/>
    <mergeCell ref="G139:G140"/>
    <mergeCell ref="G141:G142"/>
    <mergeCell ref="G143:G144"/>
    <mergeCell ref="G145:G146"/>
    <mergeCell ref="G147:G148"/>
    <mergeCell ref="G149:G150"/>
    <mergeCell ref="G156:G157"/>
    <mergeCell ref="G158:G159"/>
    <mergeCell ref="G160:G161"/>
    <mergeCell ref="G162:G163"/>
    <mergeCell ref="G166:G167"/>
    <mergeCell ref="G168:G169"/>
    <mergeCell ref="G170:G171"/>
    <mergeCell ref="G172:G173"/>
    <mergeCell ref="G174:G175"/>
    <mergeCell ref="G176:G177"/>
    <mergeCell ref="G178:G179"/>
    <mergeCell ref="G180:G181"/>
    <mergeCell ref="G182:G183"/>
    <mergeCell ref="G184:G185"/>
    <mergeCell ref="G186:G187"/>
    <mergeCell ref="G188:G189"/>
    <mergeCell ref="G192:G193"/>
    <mergeCell ref="G194:G195"/>
    <mergeCell ref="G196:G197"/>
    <mergeCell ref="G198:G199"/>
    <mergeCell ref="G200:G201"/>
    <mergeCell ref="G202:G203"/>
    <mergeCell ref="G204:G205"/>
    <mergeCell ref="G208:G209"/>
    <mergeCell ref="G210:G211"/>
    <mergeCell ref="G212:G213"/>
    <mergeCell ref="G214:G215"/>
    <mergeCell ref="G216:G217"/>
    <mergeCell ref="G218:G219"/>
    <mergeCell ref="G220:G221"/>
    <mergeCell ref="G222:G223"/>
    <mergeCell ref="G224:G225"/>
    <mergeCell ref="G226:G227"/>
    <mergeCell ref="G228:G229"/>
    <mergeCell ref="G232:G233"/>
    <mergeCell ref="G236:G237"/>
    <mergeCell ref="G241:G242"/>
    <mergeCell ref="G246:G247"/>
    <mergeCell ref="G251:G252"/>
    <mergeCell ref="G254:G255"/>
    <mergeCell ref="G257:G258"/>
    <mergeCell ref="G260:G261"/>
    <mergeCell ref="G263:G264"/>
    <mergeCell ref="G266:G267"/>
    <mergeCell ref="G269:G270"/>
    <mergeCell ref="G272:G273"/>
    <mergeCell ref="G275:G276"/>
    <mergeCell ref="G278:G279"/>
    <mergeCell ref="G281:G282"/>
    <mergeCell ref="G284:G285"/>
    <mergeCell ref="G287:G288"/>
    <mergeCell ref="G290:G291"/>
    <mergeCell ref="G293:G294"/>
    <mergeCell ref="G296:G297"/>
    <mergeCell ref="G299:G300"/>
    <mergeCell ref="G302:G303"/>
    <mergeCell ref="G305:G306"/>
    <mergeCell ref="G311:G312"/>
    <mergeCell ref="G315:G316"/>
    <mergeCell ref="G318:G319"/>
    <mergeCell ref="G322:G323"/>
    <mergeCell ref="G325:G326"/>
    <mergeCell ref="G328:G329"/>
    <mergeCell ref="G331:G332"/>
    <mergeCell ref="G334:G335"/>
    <mergeCell ref="G337:G338"/>
    <mergeCell ref="G340:G341"/>
    <mergeCell ref="G343:G344"/>
    <mergeCell ref="G347:G348"/>
    <mergeCell ref="G350:G351"/>
    <mergeCell ref="G353:G354"/>
    <mergeCell ref="G357:G358"/>
    <mergeCell ref="G361:G362"/>
    <mergeCell ref="G365:G366"/>
    <mergeCell ref="G368:G369"/>
    <mergeCell ref="G371:G372"/>
    <mergeCell ref="G374:G375"/>
    <mergeCell ref="G377:G378"/>
    <mergeCell ref="G380:G381"/>
    <mergeCell ref="G384:G385"/>
    <mergeCell ref="G387:G388"/>
    <mergeCell ref="G390:G391"/>
    <mergeCell ref="G393:G394"/>
    <mergeCell ref="G396:G397"/>
    <mergeCell ref="G399:G400"/>
    <mergeCell ref="G402:G403"/>
    <mergeCell ref="G405:G406"/>
    <mergeCell ref="G408:G409"/>
    <mergeCell ref="G411:G412"/>
    <mergeCell ref="G414:G415"/>
    <mergeCell ref="G417:G418"/>
    <mergeCell ref="G420:G421"/>
    <mergeCell ref="G423:G424"/>
    <mergeCell ref="G426:G427"/>
    <mergeCell ref="G429:G430"/>
    <mergeCell ref="G432:G433"/>
    <mergeCell ref="G436:G437"/>
    <mergeCell ref="G439:G440"/>
    <mergeCell ref="G442:G443"/>
    <mergeCell ref="G445:G446"/>
    <mergeCell ref="G448:G449"/>
    <mergeCell ref="G451:G452"/>
    <mergeCell ref="G454:G455"/>
    <mergeCell ref="G457:G458"/>
    <mergeCell ref="G460:G461"/>
    <mergeCell ref="G463:G464"/>
    <mergeCell ref="G466:G467"/>
    <mergeCell ref="G469:G470"/>
    <mergeCell ref="G472:G473"/>
    <mergeCell ref="G475:G476"/>
    <mergeCell ref="G478:G479"/>
    <mergeCell ref="G481:G482"/>
    <mergeCell ref="G484:G485"/>
    <mergeCell ref="G487:G488"/>
    <mergeCell ref="G490:G491"/>
    <mergeCell ref="G493:G494"/>
    <mergeCell ref="G504:G505"/>
    <mergeCell ref="G507:G508"/>
    <mergeCell ref="G510:G511"/>
    <mergeCell ref="G514:G515"/>
    <mergeCell ref="G518:G519"/>
    <mergeCell ref="G521:G522"/>
    <mergeCell ref="G524:G525"/>
    <mergeCell ref="G527:G528"/>
    <mergeCell ref="G530:G531"/>
    <mergeCell ref="G533:G534"/>
    <mergeCell ref="G536:G537"/>
    <mergeCell ref="G539:G540"/>
    <mergeCell ref="G542:G543"/>
    <mergeCell ref="G545:G546"/>
    <mergeCell ref="G548:G549"/>
    <mergeCell ref="G551:G552"/>
    <mergeCell ref="G554:G555"/>
    <mergeCell ref="G557:G558"/>
    <mergeCell ref="G560:G561"/>
    <mergeCell ref="G563:G564"/>
    <mergeCell ref="G566:G567"/>
    <mergeCell ref="G569:G570"/>
    <mergeCell ref="G572:G573"/>
    <mergeCell ref="G576:G577"/>
    <mergeCell ref="G579:G580"/>
    <mergeCell ref="G584:G585"/>
    <mergeCell ref="G589:G590"/>
    <mergeCell ref="G593:G594"/>
    <mergeCell ref="G596:G597"/>
    <mergeCell ref="G599:G600"/>
    <mergeCell ref="G602:G603"/>
    <mergeCell ref="G605:G606"/>
    <mergeCell ref="G608:G609"/>
    <mergeCell ref="G611:G612"/>
    <mergeCell ref="G614:G615"/>
    <mergeCell ref="G617:G618"/>
    <mergeCell ref="G621:G622"/>
    <mergeCell ref="G624:G625"/>
    <mergeCell ref="G627:G628"/>
    <mergeCell ref="G630:G631"/>
    <mergeCell ref="G633:G634"/>
    <mergeCell ref="G636:G637"/>
    <mergeCell ref="G639:G640"/>
    <mergeCell ref="G642:G643"/>
    <mergeCell ref="G645:G646"/>
    <mergeCell ref="G648:G649"/>
    <mergeCell ref="G651:G652"/>
    <mergeCell ref="G654:G655"/>
    <mergeCell ref="G657:G658"/>
    <mergeCell ref="G660:G661"/>
    <mergeCell ref="G665:G666"/>
    <mergeCell ref="G668:G669"/>
    <mergeCell ref="G671:G672"/>
    <mergeCell ref="G674:G675"/>
    <mergeCell ref="G696:G697"/>
    <mergeCell ref="G699:G700"/>
    <mergeCell ref="G702:G703"/>
    <mergeCell ref="G705:G706"/>
    <mergeCell ref="G710:G711"/>
    <mergeCell ref="G713:G714"/>
    <mergeCell ref="G716:G717"/>
    <mergeCell ref="G737:G738"/>
    <mergeCell ref="H8:H9"/>
    <mergeCell ref="H70:H71"/>
    <mergeCell ref="H73:H74"/>
    <mergeCell ref="H75:H76"/>
    <mergeCell ref="H77:H78"/>
    <mergeCell ref="H79:H80"/>
    <mergeCell ref="H81:H82"/>
    <mergeCell ref="H83:H84"/>
    <mergeCell ref="H85:H86"/>
    <mergeCell ref="H87:H88"/>
    <mergeCell ref="H89:H90"/>
    <mergeCell ref="H91:H92"/>
    <mergeCell ref="H93:H94"/>
    <mergeCell ref="H95:H96"/>
    <mergeCell ref="H97:H98"/>
    <mergeCell ref="H101:H102"/>
    <mergeCell ref="H103:H104"/>
    <mergeCell ref="H105:H106"/>
    <mergeCell ref="H107:H108"/>
    <mergeCell ref="H109:H110"/>
    <mergeCell ref="H111:H112"/>
    <mergeCell ref="H123:H124"/>
    <mergeCell ref="H126:H127"/>
    <mergeCell ref="H128:H129"/>
    <mergeCell ref="H133:H134"/>
    <mergeCell ref="H135:H136"/>
    <mergeCell ref="H137:H138"/>
    <mergeCell ref="H139:H140"/>
    <mergeCell ref="H141:H142"/>
    <mergeCell ref="H143:H144"/>
    <mergeCell ref="H145:H146"/>
    <mergeCell ref="H147:H148"/>
    <mergeCell ref="H149:H150"/>
    <mergeCell ref="H156:H157"/>
    <mergeCell ref="H158:H159"/>
    <mergeCell ref="H160:H161"/>
    <mergeCell ref="H162:H163"/>
    <mergeCell ref="H166:H167"/>
    <mergeCell ref="H168:H169"/>
    <mergeCell ref="H170:H171"/>
    <mergeCell ref="H172:H173"/>
    <mergeCell ref="H174:H175"/>
    <mergeCell ref="H176:H177"/>
    <mergeCell ref="H178:H179"/>
    <mergeCell ref="H180:H181"/>
    <mergeCell ref="H182:H183"/>
    <mergeCell ref="H184:H185"/>
    <mergeCell ref="H186:H187"/>
    <mergeCell ref="H188:H189"/>
    <mergeCell ref="H192:H193"/>
    <mergeCell ref="H194:H195"/>
    <mergeCell ref="H196:H197"/>
    <mergeCell ref="H198:H199"/>
    <mergeCell ref="H200:H201"/>
    <mergeCell ref="H202:H203"/>
    <mergeCell ref="H204:H205"/>
    <mergeCell ref="H208:H209"/>
    <mergeCell ref="H210:H211"/>
    <mergeCell ref="H212:H213"/>
    <mergeCell ref="H214:H215"/>
    <mergeCell ref="H216:H217"/>
    <mergeCell ref="H218:H219"/>
    <mergeCell ref="H220:H221"/>
    <mergeCell ref="H222:H223"/>
    <mergeCell ref="H224:H225"/>
    <mergeCell ref="H226:H227"/>
    <mergeCell ref="H228:H229"/>
    <mergeCell ref="H232:H233"/>
    <mergeCell ref="H236:H237"/>
    <mergeCell ref="H241:H242"/>
    <mergeCell ref="H246:H247"/>
    <mergeCell ref="H251:H252"/>
    <mergeCell ref="H254:H255"/>
    <mergeCell ref="H257:H258"/>
    <mergeCell ref="H260:H261"/>
    <mergeCell ref="H263:H264"/>
    <mergeCell ref="H266:H267"/>
    <mergeCell ref="H269:H270"/>
    <mergeCell ref="H272:H273"/>
    <mergeCell ref="H275:H276"/>
    <mergeCell ref="H278:H279"/>
    <mergeCell ref="H281:H282"/>
    <mergeCell ref="H284:H285"/>
    <mergeCell ref="H287:H288"/>
    <mergeCell ref="H290:H291"/>
    <mergeCell ref="H293:H294"/>
    <mergeCell ref="H296:H297"/>
    <mergeCell ref="H299:H300"/>
    <mergeCell ref="H302:H303"/>
    <mergeCell ref="H305:H306"/>
    <mergeCell ref="H311:H312"/>
    <mergeCell ref="H315:H316"/>
    <mergeCell ref="H318:H319"/>
    <mergeCell ref="H322:H323"/>
    <mergeCell ref="H325:H326"/>
    <mergeCell ref="H328:H329"/>
    <mergeCell ref="H331:H332"/>
    <mergeCell ref="H334:H335"/>
    <mergeCell ref="H337:H338"/>
    <mergeCell ref="H340:H341"/>
    <mergeCell ref="H343:H344"/>
    <mergeCell ref="H347:H348"/>
    <mergeCell ref="H350:H351"/>
    <mergeCell ref="H353:H354"/>
    <mergeCell ref="H357:H358"/>
    <mergeCell ref="H361:H362"/>
    <mergeCell ref="H365:H366"/>
    <mergeCell ref="H368:H369"/>
    <mergeCell ref="H371:H372"/>
    <mergeCell ref="H374:H375"/>
    <mergeCell ref="H377:H378"/>
    <mergeCell ref="H380:H381"/>
    <mergeCell ref="H384:H385"/>
    <mergeCell ref="H387:H388"/>
    <mergeCell ref="H390:H391"/>
    <mergeCell ref="H393:H394"/>
    <mergeCell ref="H396:H397"/>
    <mergeCell ref="H399:H400"/>
    <mergeCell ref="H402:H403"/>
    <mergeCell ref="H405:H406"/>
    <mergeCell ref="H408:H409"/>
    <mergeCell ref="H411:H412"/>
    <mergeCell ref="H414:H415"/>
    <mergeCell ref="H417:H418"/>
    <mergeCell ref="H420:H421"/>
    <mergeCell ref="H423:H424"/>
    <mergeCell ref="H426:H427"/>
    <mergeCell ref="H429:H430"/>
    <mergeCell ref="H432:H433"/>
    <mergeCell ref="H436:H437"/>
    <mergeCell ref="H439:H440"/>
    <mergeCell ref="H442:H443"/>
    <mergeCell ref="H445:H446"/>
    <mergeCell ref="H448:H449"/>
    <mergeCell ref="H451:H452"/>
    <mergeCell ref="H454:H455"/>
    <mergeCell ref="H457:H458"/>
    <mergeCell ref="H460:H461"/>
    <mergeCell ref="H463:H464"/>
    <mergeCell ref="H466:H467"/>
    <mergeCell ref="H469:H470"/>
    <mergeCell ref="H472:H473"/>
    <mergeCell ref="H475:H476"/>
    <mergeCell ref="H481:H482"/>
    <mergeCell ref="H484:H485"/>
    <mergeCell ref="H487:H488"/>
    <mergeCell ref="H490:H491"/>
    <mergeCell ref="H493:H494"/>
    <mergeCell ref="H504:H505"/>
    <mergeCell ref="H507:H508"/>
    <mergeCell ref="H510:H511"/>
    <mergeCell ref="H514:H515"/>
    <mergeCell ref="H518:H519"/>
    <mergeCell ref="H521:H522"/>
    <mergeCell ref="H524:H525"/>
    <mergeCell ref="H527:H528"/>
    <mergeCell ref="H530:H531"/>
    <mergeCell ref="H533:H534"/>
    <mergeCell ref="H536:H537"/>
    <mergeCell ref="H539:H540"/>
    <mergeCell ref="H542:H543"/>
    <mergeCell ref="H545:H546"/>
    <mergeCell ref="H548:H549"/>
    <mergeCell ref="H551:H552"/>
    <mergeCell ref="H554:H555"/>
    <mergeCell ref="H557:H558"/>
    <mergeCell ref="H560:H561"/>
    <mergeCell ref="H563:H564"/>
    <mergeCell ref="H566:H567"/>
    <mergeCell ref="H569:H570"/>
    <mergeCell ref="H572:H573"/>
    <mergeCell ref="H576:H577"/>
    <mergeCell ref="H579:H580"/>
    <mergeCell ref="H584:H585"/>
    <mergeCell ref="H589:H590"/>
    <mergeCell ref="H593:H594"/>
    <mergeCell ref="H599:H600"/>
    <mergeCell ref="H602:H603"/>
    <mergeCell ref="H605:H606"/>
    <mergeCell ref="H608:H609"/>
    <mergeCell ref="H611:H612"/>
    <mergeCell ref="H614:H615"/>
    <mergeCell ref="H617:H618"/>
    <mergeCell ref="H624:H625"/>
    <mergeCell ref="H627:H628"/>
    <mergeCell ref="H630:H631"/>
    <mergeCell ref="H633:H634"/>
    <mergeCell ref="H636:H637"/>
    <mergeCell ref="H639:H640"/>
    <mergeCell ref="H642:H643"/>
    <mergeCell ref="H645:H646"/>
    <mergeCell ref="H648:H649"/>
    <mergeCell ref="H651:H652"/>
    <mergeCell ref="H654:H655"/>
    <mergeCell ref="H657:H658"/>
    <mergeCell ref="H660:H661"/>
    <mergeCell ref="H665:H666"/>
    <mergeCell ref="H668:H669"/>
    <mergeCell ref="H671:H672"/>
    <mergeCell ref="H674:H675"/>
    <mergeCell ref="H680:H681"/>
    <mergeCell ref="H683:H684"/>
    <mergeCell ref="H686:H687"/>
    <mergeCell ref="H689:H690"/>
    <mergeCell ref="H692:H693"/>
    <mergeCell ref="H696:H697"/>
    <mergeCell ref="H699:H700"/>
    <mergeCell ref="H702:H703"/>
    <mergeCell ref="H705:H706"/>
    <mergeCell ref="H710:H711"/>
    <mergeCell ref="H713:H714"/>
    <mergeCell ref="H716:H717"/>
    <mergeCell ref="H737:H738"/>
    <mergeCell ref="I8:I9"/>
    <mergeCell ref="I133:I134"/>
    <mergeCell ref="I347:I348"/>
    <mergeCell ref="J8:J9"/>
    <mergeCell ref="J133:J134"/>
    <mergeCell ref="J347:J348"/>
    <mergeCell ref="K347:K348"/>
    <mergeCell ref="L133:L134"/>
    <mergeCell ref="L347:L348"/>
    <mergeCell ref="M133:M134"/>
    <mergeCell ref="M347:M348"/>
    <mergeCell ref="N347:N348"/>
    <mergeCell ref="O133:O134"/>
    <mergeCell ref="O347:O348"/>
    <mergeCell ref="P8:P9"/>
    <mergeCell ref="P123:P124"/>
    <mergeCell ref="P126:P127"/>
    <mergeCell ref="P128:P129"/>
    <mergeCell ref="P133:P134"/>
    <mergeCell ref="P135:P136"/>
    <mergeCell ref="P137:P138"/>
    <mergeCell ref="P139:P140"/>
    <mergeCell ref="P141:P142"/>
    <mergeCell ref="P143:P144"/>
    <mergeCell ref="P145:P146"/>
    <mergeCell ref="P147:P148"/>
    <mergeCell ref="P149:P150"/>
    <mergeCell ref="P156:P157"/>
    <mergeCell ref="P158:P159"/>
    <mergeCell ref="P160:P161"/>
    <mergeCell ref="P162:P163"/>
    <mergeCell ref="P166:P167"/>
    <mergeCell ref="P168:P169"/>
    <mergeCell ref="P170:P171"/>
    <mergeCell ref="P172:P173"/>
    <mergeCell ref="P174:P175"/>
    <mergeCell ref="P176:P177"/>
    <mergeCell ref="P178:P179"/>
    <mergeCell ref="P180:P181"/>
    <mergeCell ref="P182:P183"/>
    <mergeCell ref="P184:P185"/>
    <mergeCell ref="P186:P187"/>
    <mergeCell ref="P188:P189"/>
    <mergeCell ref="P192:P193"/>
    <mergeCell ref="P194:P195"/>
    <mergeCell ref="P196:P197"/>
    <mergeCell ref="P198:P199"/>
    <mergeCell ref="P200:P201"/>
    <mergeCell ref="P202:P203"/>
    <mergeCell ref="P204:P205"/>
    <mergeCell ref="P208:P209"/>
    <mergeCell ref="P210:P211"/>
    <mergeCell ref="P212:P213"/>
    <mergeCell ref="P214:P215"/>
    <mergeCell ref="P216:P217"/>
    <mergeCell ref="P218:P219"/>
    <mergeCell ref="P220:P221"/>
    <mergeCell ref="P222:P223"/>
    <mergeCell ref="P224:P225"/>
    <mergeCell ref="P226:P227"/>
    <mergeCell ref="P228:P229"/>
    <mergeCell ref="P232:P233"/>
    <mergeCell ref="P236:P237"/>
    <mergeCell ref="P241:P242"/>
    <mergeCell ref="P246:P247"/>
    <mergeCell ref="P251:P252"/>
    <mergeCell ref="P254:P255"/>
    <mergeCell ref="P257:P258"/>
    <mergeCell ref="P260:P261"/>
    <mergeCell ref="P263:P264"/>
    <mergeCell ref="P266:P267"/>
    <mergeCell ref="P269:P270"/>
    <mergeCell ref="P272:P273"/>
    <mergeCell ref="P275:P276"/>
    <mergeCell ref="P278:P279"/>
    <mergeCell ref="P281:P282"/>
    <mergeCell ref="P284:P285"/>
    <mergeCell ref="P287:P288"/>
    <mergeCell ref="P290:P291"/>
    <mergeCell ref="P293:P294"/>
    <mergeCell ref="P296:P297"/>
    <mergeCell ref="P299:P300"/>
    <mergeCell ref="P302:P303"/>
    <mergeCell ref="P305:P306"/>
    <mergeCell ref="P311:P312"/>
    <mergeCell ref="P315:P316"/>
    <mergeCell ref="P318:P319"/>
    <mergeCell ref="P322:P323"/>
    <mergeCell ref="P325:P326"/>
    <mergeCell ref="P328:P329"/>
    <mergeCell ref="P331:P332"/>
    <mergeCell ref="P334:P335"/>
    <mergeCell ref="P337:P338"/>
    <mergeCell ref="P340:P341"/>
    <mergeCell ref="P343:P344"/>
    <mergeCell ref="P347:P348"/>
    <mergeCell ref="P350:P351"/>
    <mergeCell ref="P353:P354"/>
    <mergeCell ref="P357:P358"/>
    <mergeCell ref="P361:P362"/>
    <mergeCell ref="P365:P366"/>
    <mergeCell ref="P368:P369"/>
    <mergeCell ref="P371:P372"/>
    <mergeCell ref="P374:P375"/>
    <mergeCell ref="P377:P378"/>
    <mergeCell ref="P380:P381"/>
    <mergeCell ref="P384:P385"/>
    <mergeCell ref="P387:P388"/>
    <mergeCell ref="P390:P391"/>
    <mergeCell ref="P393:P394"/>
    <mergeCell ref="P396:P397"/>
    <mergeCell ref="P399:P400"/>
    <mergeCell ref="P402:P403"/>
    <mergeCell ref="P405:P406"/>
    <mergeCell ref="P408:P409"/>
    <mergeCell ref="P411:P412"/>
    <mergeCell ref="P414:P415"/>
    <mergeCell ref="P417:P418"/>
    <mergeCell ref="P420:P421"/>
    <mergeCell ref="P423:P424"/>
    <mergeCell ref="P426:P427"/>
    <mergeCell ref="P429:P430"/>
    <mergeCell ref="P432:P433"/>
    <mergeCell ref="P436:P437"/>
    <mergeCell ref="P439:P440"/>
    <mergeCell ref="P442:P443"/>
    <mergeCell ref="P445:P446"/>
    <mergeCell ref="P448:P449"/>
    <mergeCell ref="P451:P452"/>
    <mergeCell ref="P454:P455"/>
    <mergeCell ref="P457:P458"/>
    <mergeCell ref="P460:P461"/>
    <mergeCell ref="P463:P464"/>
    <mergeCell ref="P466:P467"/>
    <mergeCell ref="P469:P470"/>
    <mergeCell ref="P472:P473"/>
    <mergeCell ref="P475:P476"/>
    <mergeCell ref="P478:P479"/>
    <mergeCell ref="P481:P482"/>
    <mergeCell ref="P484:P485"/>
    <mergeCell ref="P487:P488"/>
    <mergeCell ref="P490:P491"/>
    <mergeCell ref="P493:P494"/>
    <mergeCell ref="P504:P505"/>
    <mergeCell ref="P507:P508"/>
    <mergeCell ref="P510:P511"/>
    <mergeCell ref="P514:P515"/>
    <mergeCell ref="P521:P522"/>
    <mergeCell ref="P524:P525"/>
    <mergeCell ref="P527:P528"/>
    <mergeCell ref="P530:P531"/>
    <mergeCell ref="P533:P534"/>
    <mergeCell ref="P536:P537"/>
    <mergeCell ref="P539:P540"/>
    <mergeCell ref="P542:P543"/>
    <mergeCell ref="P545:P546"/>
    <mergeCell ref="P548:P549"/>
    <mergeCell ref="P551:P552"/>
    <mergeCell ref="P554:P555"/>
    <mergeCell ref="P557:P558"/>
    <mergeCell ref="P560:P561"/>
    <mergeCell ref="P563:P564"/>
    <mergeCell ref="P566:P567"/>
    <mergeCell ref="P569:P570"/>
    <mergeCell ref="P572:P573"/>
    <mergeCell ref="P576:P577"/>
    <mergeCell ref="P579:P580"/>
    <mergeCell ref="P584:P585"/>
    <mergeCell ref="P589:P590"/>
    <mergeCell ref="P593:P594"/>
    <mergeCell ref="P599:P600"/>
    <mergeCell ref="P602:P603"/>
    <mergeCell ref="P605:P606"/>
    <mergeCell ref="P608:P609"/>
    <mergeCell ref="P611:P612"/>
    <mergeCell ref="P614:P615"/>
    <mergeCell ref="P617:P618"/>
    <mergeCell ref="P621:P622"/>
    <mergeCell ref="P624:P625"/>
    <mergeCell ref="P627:P628"/>
    <mergeCell ref="P630:P631"/>
    <mergeCell ref="P633:P634"/>
    <mergeCell ref="P636:P637"/>
    <mergeCell ref="P639:P640"/>
    <mergeCell ref="P642:P643"/>
    <mergeCell ref="P645:P646"/>
    <mergeCell ref="P648:P649"/>
    <mergeCell ref="P651:P652"/>
    <mergeCell ref="P654:P655"/>
    <mergeCell ref="P657:P658"/>
    <mergeCell ref="P660:P661"/>
    <mergeCell ref="P665:P666"/>
    <mergeCell ref="P668:P669"/>
    <mergeCell ref="P671:P672"/>
    <mergeCell ref="P674:P675"/>
    <mergeCell ref="P680:P681"/>
    <mergeCell ref="P683:P684"/>
    <mergeCell ref="P686:P687"/>
    <mergeCell ref="P689:P690"/>
    <mergeCell ref="P692:P693"/>
    <mergeCell ref="P696:P697"/>
    <mergeCell ref="P699:P700"/>
    <mergeCell ref="P702:P703"/>
    <mergeCell ref="P705:P706"/>
    <mergeCell ref="P710:P711"/>
    <mergeCell ref="P713:P714"/>
    <mergeCell ref="P716:P717"/>
    <mergeCell ref="P737:P738"/>
    <mergeCell ref="Q8:Q9"/>
    <mergeCell ref="Q70:Q71"/>
    <mergeCell ref="Q73:Q74"/>
    <mergeCell ref="Q75:Q76"/>
    <mergeCell ref="Q77:Q78"/>
    <mergeCell ref="Q79:Q80"/>
    <mergeCell ref="Q81:Q82"/>
    <mergeCell ref="Q83:Q84"/>
    <mergeCell ref="Q85:Q86"/>
    <mergeCell ref="Q87:Q88"/>
    <mergeCell ref="Q89:Q90"/>
    <mergeCell ref="Q91:Q92"/>
    <mergeCell ref="Q93:Q94"/>
    <mergeCell ref="Q95:Q96"/>
    <mergeCell ref="Q97:Q98"/>
    <mergeCell ref="Q101:Q102"/>
    <mergeCell ref="Q105:Q106"/>
    <mergeCell ref="Q107:Q108"/>
    <mergeCell ref="Q109:Q110"/>
    <mergeCell ref="Q111:Q112"/>
    <mergeCell ref="Q123:Q124"/>
    <mergeCell ref="Q126:Q127"/>
    <mergeCell ref="Q128:Q129"/>
    <mergeCell ref="Q133:Q134"/>
    <mergeCell ref="Q135:Q136"/>
    <mergeCell ref="Q137:Q138"/>
    <mergeCell ref="Q139:Q140"/>
    <mergeCell ref="Q141:Q142"/>
    <mergeCell ref="Q143:Q144"/>
    <mergeCell ref="Q145:Q146"/>
    <mergeCell ref="Q147:Q148"/>
    <mergeCell ref="Q149:Q150"/>
    <mergeCell ref="Q156:Q157"/>
    <mergeCell ref="Q158:Q159"/>
    <mergeCell ref="Q160:Q161"/>
    <mergeCell ref="Q162:Q163"/>
    <mergeCell ref="Q166:Q167"/>
    <mergeCell ref="Q168:Q169"/>
    <mergeCell ref="Q170:Q171"/>
    <mergeCell ref="Q172:Q173"/>
    <mergeCell ref="Q174:Q175"/>
    <mergeCell ref="Q176:Q177"/>
    <mergeCell ref="Q178:Q179"/>
    <mergeCell ref="Q180:Q181"/>
    <mergeCell ref="Q182:Q183"/>
    <mergeCell ref="Q184:Q185"/>
    <mergeCell ref="Q186:Q187"/>
    <mergeCell ref="Q188:Q189"/>
    <mergeCell ref="Q192:Q193"/>
    <mergeCell ref="Q194:Q195"/>
    <mergeCell ref="Q196:Q197"/>
    <mergeCell ref="Q198:Q199"/>
    <mergeCell ref="Q200:Q201"/>
    <mergeCell ref="Q202:Q203"/>
    <mergeCell ref="Q204:Q205"/>
    <mergeCell ref="Q208:Q209"/>
    <mergeCell ref="Q210:Q211"/>
    <mergeCell ref="Q212:Q213"/>
    <mergeCell ref="Q214:Q215"/>
    <mergeCell ref="Q216:Q217"/>
    <mergeCell ref="Q218:Q219"/>
    <mergeCell ref="Q220:Q221"/>
    <mergeCell ref="Q222:Q223"/>
    <mergeCell ref="Q224:Q225"/>
    <mergeCell ref="Q226:Q227"/>
    <mergeCell ref="Q228:Q229"/>
    <mergeCell ref="Q232:Q233"/>
    <mergeCell ref="Q236:Q237"/>
    <mergeCell ref="Q241:Q242"/>
    <mergeCell ref="Q246:Q247"/>
    <mergeCell ref="Q251:Q252"/>
    <mergeCell ref="Q254:Q255"/>
    <mergeCell ref="Q257:Q258"/>
    <mergeCell ref="Q260:Q261"/>
    <mergeCell ref="Q263:Q264"/>
    <mergeCell ref="Q266:Q267"/>
    <mergeCell ref="Q269:Q270"/>
    <mergeCell ref="Q272:Q273"/>
    <mergeCell ref="Q275:Q276"/>
    <mergeCell ref="Q278:Q279"/>
    <mergeCell ref="Q281:Q282"/>
    <mergeCell ref="Q284:Q285"/>
    <mergeCell ref="Q287:Q288"/>
    <mergeCell ref="Q290:Q291"/>
    <mergeCell ref="Q293:Q294"/>
    <mergeCell ref="Q296:Q297"/>
    <mergeCell ref="Q299:Q300"/>
    <mergeCell ref="Q302:Q303"/>
    <mergeCell ref="Q305:Q306"/>
    <mergeCell ref="Q311:Q312"/>
    <mergeCell ref="Q315:Q316"/>
    <mergeCell ref="Q318:Q319"/>
    <mergeCell ref="Q322:Q323"/>
    <mergeCell ref="Q325:Q326"/>
    <mergeCell ref="Q328:Q329"/>
    <mergeCell ref="Q331:Q332"/>
    <mergeCell ref="Q334:Q335"/>
    <mergeCell ref="Q337:Q338"/>
    <mergeCell ref="Q340:Q341"/>
    <mergeCell ref="Q343:Q344"/>
    <mergeCell ref="Q350:Q351"/>
    <mergeCell ref="Q353:Q354"/>
    <mergeCell ref="Q357:Q358"/>
    <mergeCell ref="Q361:Q362"/>
    <mergeCell ref="Q365:Q366"/>
    <mergeCell ref="Q368:Q369"/>
    <mergeCell ref="Q371:Q372"/>
    <mergeCell ref="Q374:Q375"/>
    <mergeCell ref="Q377:Q378"/>
    <mergeCell ref="Q380:Q381"/>
    <mergeCell ref="Q384:Q385"/>
    <mergeCell ref="Q387:Q388"/>
    <mergeCell ref="Q390:Q391"/>
    <mergeCell ref="Q393:Q394"/>
    <mergeCell ref="Q396:Q397"/>
    <mergeCell ref="Q399:Q400"/>
    <mergeCell ref="Q402:Q403"/>
    <mergeCell ref="Q405:Q406"/>
    <mergeCell ref="Q408:Q409"/>
    <mergeCell ref="Q411:Q412"/>
    <mergeCell ref="Q414:Q415"/>
    <mergeCell ref="Q417:Q418"/>
    <mergeCell ref="Q420:Q421"/>
    <mergeCell ref="Q423:Q424"/>
    <mergeCell ref="Q426:Q427"/>
    <mergeCell ref="Q429:Q430"/>
    <mergeCell ref="Q432:Q433"/>
    <mergeCell ref="Q439:Q440"/>
    <mergeCell ref="Q442:Q443"/>
    <mergeCell ref="Q445:Q446"/>
    <mergeCell ref="Q448:Q449"/>
    <mergeCell ref="Q451:Q452"/>
    <mergeCell ref="Q454:Q455"/>
    <mergeCell ref="Q457:Q458"/>
    <mergeCell ref="Q460:Q461"/>
    <mergeCell ref="Q463:Q464"/>
    <mergeCell ref="Q466:Q467"/>
    <mergeCell ref="Q469:Q470"/>
    <mergeCell ref="Q472:Q473"/>
    <mergeCell ref="Q475:Q476"/>
    <mergeCell ref="Q478:Q479"/>
    <mergeCell ref="Q481:Q482"/>
    <mergeCell ref="Q490:Q491"/>
    <mergeCell ref="Q518:Q519"/>
    <mergeCell ref="Q533:Q534"/>
    <mergeCell ref="Q536:Q537"/>
    <mergeCell ref="Q539:Q540"/>
    <mergeCell ref="Q545:Q546"/>
    <mergeCell ref="Q548:Q549"/>
    <mergeCell ref="Q551:Q552"/>
    <mergeCell ref="Q554:Q555"/>
    <mergeCell ref="Q557:Q558"/>
    <mergeCell ref="Q560:Q561"/>
    <mergeCell ref="Q569:Q570"/>
    <mergeCell ref="Q572:Q573"/>
    <mergeCell ref="Q584:Q585"/>
    <mergeCell ref="Q589:Q590"/>
    <mergeCell ref="Q599:Q600"/>
    <mergeCell ref="Q602:Q603"/>
    <mergeCell ref="Q605:Q606"/>
    <mergeCell ref="Q608:Q609"/>
    <mergeCell ref="Q611:Q612"/>
    <mergeCell ref="Q614:Q615"/>
    <mergeCell ref="Q617:Q618"/>
    <mergeCell ref="Q621:Q622"/>
    <mergeCell ref="Q624:Q625"/>
    <mergeCell ref="Q627:Q628"/>
    <mergeCell ref="Q630:Q631"/>
    <mergeCell ref="Q633:Q634"/>
    <mergeCell ref="Q636:Q637"/>
    <mergeCell ref="Q639:Q640"/>
    <mergeCell ref="Q642:Q643"/>
    <mergeCell ref="Q657:Q658"/>
    <mergeCell ref="Q665:Q666"/>
    <mergeCell ref="Q668:Q669"/>
    <mergeCell ref="Q671:Q672"/>
    <mergeCell ref="Q674:Q675"/>
    <mergeCell ref="Q705:Q706"/>
    <mergeCell ref="Q737:Q738"/>
    <mergeCell ref="R8:R9"/>
    <mergeCell ref="R70:R71"/>
    <mergeCell ref="R73:R74"/>
    <mergeCell ref="R75:R76"/>
    <mergeCell ref="R77:R78"/>
    <mergeCell ref="R79:R80"/>
    <mergeCell ref="R81:R82"/>
    <mergeCell ref="R83:R84"/>
    <mergeCell ref="R85:R86"/>
    <mergeCell ref="R87:R88"/>
    <mergeCell ref="R89:R90"/>
    <mergeCell ref="R91:R92"/>
    <mergeCell ref="R93:R94"/>
    <mergeCell ref="R95:R96"/>
    <mergeCell ref="R97:R98"/>
    <mergeCell ref="R101:R102"/>
    <mergeCell ref="R103:R104"/>
    <mergeCell ref="R105:R106"/>
    <mergeCell ref="R107:R108"/>
    <mergeCell ref="R109:R110"/>
    <mergeCell ref="R111:R112"/>
    <mergeCell ref="R123:R124"/>
    <mergeCell ref="R126:R127"/>
    <mergeCell ref="R128:R129"/>
    <mergeCell ref="R133:R134"/>
    <mergeCell ref="R135:R136"/>
    <mergeCell ref="R137:R138"/>
    <mergeCell ref="R139:R140"/>
    <mergeCell ref="R141:R142"/>
    <mergeCell ref="R143:R144"/>
    <mergeCell ref="R145:R146"/>
    <mergeCell ref="R147:R148"/>
    <mergeCell ref="R149:R150"/>
    <mergeCell ref="R156:R157"/>
    <mergeCell ref="R158:R159"/>
    <mergeCell ref="R160:R161"/>
    <mergeCell ref="R162:R163"/>
    <mergeCell ref="R166:R167"/>
    <mergeCell ref="R168:R169"/>
    <mergeCell ref="R170:R171"/>
    <mergeCell ref="R172:R173"/>
    <mergeCell ref="R174:R175"/>
    <mergeCell ref="R176:R177"/>
    <mergeCell ref="R178:R179"/>
    <mergeCell ref="R180:R181"/>
    <mergeCell ref="R182:R183"/>
    <mergeCell ref="R184:R185"/>
    <mergeCell ref="R186:R187"/>
    <mergeCell ref="R188:R189"/>
    <mergeCell ref="R192:R193"/>
    <mergeCell ref="R194:R195"/>
    <mergeCell ref="R196:R197"/>
    <mergeCell ref="R198:R199"/>
    <mergeCell ref="R200:R201"/>
    <mergeCell ref="R202:R203"/>
    <mergeCell ref="R204:R205"/>
    <mergeCell ref="R208:R209"/>
    <mergeCell ref="R210:R211"/>
    <mergeCell ref="R212:R213"/>
    <mergeCell ref="R214:R215"/>
    <mergeCell ref="R216:R217"/>
    <mergeCell ref="R218:R219"/>
    <mergeCell ref="R220:R221"/>
    <mergeCell ref="R222:R223"/>
    <mergeCell ref="R224:R225"/>
    <mergeCell ref="R226:R227"/>
    <mergeCell ref="R228:R229"/>
    <mergeCell ref="R232:R233"/>
    <mergeCell ref="R236:R237"/>
    <mergeCell ref="R241:R242"/>
    <mergeCell ref="R246:R247"/>
    <mergeCell ref="R251:R252"/>
    <mergeCell ref="R254:R255"/>
    <mergeCell ref="R257:R258"/>
    <mergeCell ref="R260:R261"/>
    <mergeCell ref="R263:R264"/>
    <mergeCell ref="R266:R267"/>
    <mergeCell ref="R269:R270"/>
    <mergeCell ref="R272:R273"/>
    <mergeCell ref="R275:R276"/>
    <mergeCell ref="R278:R279"/>
    <mergeCell ref="R281:R282"/>
    <mergeCell ref="R284:R285"/>
    <mergeCell ref="R287:R288"/>
    <mergeCell ref="R290:R291"/>
    <mergeCell ref="R293:R294"/>
    <mergeCell ref="R296:R297"/>
    <mergeCell ref="R299:R300"/>
    <mergeCell ref="R302:R303"/>
    <mergeCell ref="R305:R306"/>
    <mergeCell ref="R311:R312"/>
    <mergeCell ref="R315:R316"/>
    <mergeCell ref="R318:R319"/>
    <mergeCell ref="R322:R323"/>
    <mergeCell ref="R325:R326"/>
    <mergeCell ref="R328:R329"/>
    <mergeCell ref="R331:R332"/>
    <mergeCell ref="R334:R335"/>
    <mergeCell ref="R337:R338"/>
    <mergeCell ref="R340:R341"/>
    <mergeCell ref="R343:R344"/>
    <mergeCell ref="R347:R348"/>
    <mergeCell ref="R350:R351"/>
    <mergeCell ref="R353:R354"/>
    <mergeCell ref="R357:R358"/>
    <mergeCell ref="R361:R362"/>
    <mergeCell ref="R365:R366"/>
    <mergeCell ref="R368:R369"/>
    <mergeCell ref="R371:R372"/>
    <mergeCell ref="R374:R375"/>
    <mergeCell ref="R377:R378"/>
    <mergeCell ref="R380:R381"/>
    <mergeCell ref="R384:R385"/>
    <mergeCell ref="R387:R388"/>
    <mergeCell ref="R390:R391"/>
    <mergeCell ref="R393:R394"/>
    <mergeCell ref="R396:R397"/>
    <mergeCell ref="R399:R400"/>
    <mergeCell ref="R402:R403"/>
    <mergeCell ref="R405:R406"/>
    <mergeCell ref="R408:R409"/>
    <mergeCell ref="R411:R412"/>
    <mergeCell ref="R414:R415"/>
    <mergeCell ref="R417:R418"/>
    <mergeCell ref="R420:R421"/>
    <mergeCell ref="R423:R424"/>
    <mergeCell ref="R426:R427"/>
    <mergeCell ref="R429:R430"/>
    <mergeCell ref="R432:R433"/>
    <mergeCell ref="R436:R437"/>
    <mergeCell ref="R439:R440"/>
    <mergeCell ref="R442:R443"/>
    <mergeCell ref="R445:R446"/>
    <mergeCell ref="R448:R449"/>
    <mergeCell ref="R451:R452"/>
    <mergeCell ref="R454:R455"/>
    <mergeCell ref="R457:R458"/>
    <mergeCell ref="R460:R461"/>
    <mergeCell ref="R463:R464"/>
    <mergeCell ref="R466:R467"/>
    <mergeCell ref="R469:R470"/>
    <mergeCell ref="R472:R473"/>
    <mergeCell ref="R475:R476"/>
    <mergeCell ref="R478:R479"/>
    <mergeCell ref="R481:R482"/>
    <mergeCell ref="R484:R485"/>
    <mergeCell ref="R487:R488"/>
    <mergeCell ref="R490:R491"/>
    <mergeCell ref="R493:R494"/>
    <mergeCell ref="R504:R505"/>
    <mergeCell ref="R507:R508"/>
    <mergeCell ref="R510:R511"/>
    <mergeCell ref="R514:R515"/>
    <mergeCell ref="R518:R519"/>
    <mergeCell ref="R521:R522"/>
    <mergeCell ref="R524:R525"/>
    <mergeCell ref="R527:R528"/>
    <mergeCell ref="R530:R531"/>
    <mergeCell ref="R533:R534"/>
    <mergeCell ref="R536:R537"/>
    <mergeCell ref="R539:R540"/>
    <mergeCell ref="R542:R543"/>
    <mergeCell ref="R545:R546"/>
    <mergeCell ref="R548:R549"/>
    <mergeCell ref="R551:R552"/>
    <mergeCell ref="R554:R555"/>
    <mergeCell ref="R557:R558"/>
    <mergeCell ref="R560:R561"/>
    <mergeCell ref="R563:R564"/>
    <mergeCell ref="R566:R567"/>
    <mergeCell ref="R569:R570"/>
    <mergeCell ref="R572:R573"/>
    <mergeCell ref="R576:R577"/>
    <mergeCell ref="R579:R580"/>
    <mergeCell ref="R584:R585"/>
    <mergeCell ref="R589:R590"/>
    <mergeCell ref="R593:R594"/>
    <mergeCell ref="R599:R600"/>
    <mergeCell ref="R602:R603"/>
    <mergeCell ref="R605:R606"/>
    <mergeCell ref="R608:R609"/>
    <mergeCell ref="R611:R612"/>
    <mergeCell ref="R614:R615"/>
    <mergeCell ref="R617:R618"/>
    <mergeCell ref="R674:R675"/>
    <mergeCell ref="R680:R681"/>
    <mergeCell ref="R683:R684"/>
    <mergeCell ref="R686:R687"/>
    <mergeCell ref="R689:R690"/>
    <mergeCell ref="R692:R693"/>
    <mergeCell ref="R696:R697"/>
    <mergeCell ref="R699:R700"/>
    <mergeCell ref="R702:R703"/>
    <mergeCell ref="R705:R706"/>
    <mergeCell ref="R710:R711"/>
    <mergeCell ref="R713:R714"/>
    <mergeCell ref="R716:R717"/>
    <mergeCell ref="R737:R738"/>
    <mergeCell ref="S425:S426"/>
    <mergeCell ref="R621:R622"/>
    <mergeCell ref="R624:R625"/>
    <mergeCell ref="R627:R628"/>
    <mergeCell ref="R630:R631"/>
    <mergeCell ref="R633:R634"/>
    <mergeCell ref="R636:R637"/>
    <mergeCell ref="R639:R640"/>
    <mergeCell ref="R642:R643"/>
    <mergeCell ref="R645:R646"/>
    <mergeCell ref="R648:R649"/>
    <mergeCell ref="R651:R652"/>
    <mergeCell ref="R654:R655"/>
    <mergeCell ref="R657:R658"/>
    <mergeCell ref="R660:R661"/>
    <mergeCell ref="R665:R666"/>
    <mergeCell ref="R668:R669"/>
    <mergeCell ref="R671:R672"/>
  </mergeCells>
  <pageMargins left="0.7" right="0.7" top="0.75" bottom="0.75" header="0.3" footer="0.3"/>
  <pageSetup paperSize="9" scale="44" orientation="portrait" r:id="rId1"/>
  <rowBreaks count="1" manualBreakCount="1">
    <brk id="341"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22"/>
  <sheetViews>
    <sheetView tabSelected="1" zoomScale="90" zoomScaleNormal="90" zoomScaleSheetLayoutView="90" workbookViewId="0">
      <pane ySplit="10" topLeftCell="A11" activePane="bottomLeft" state="frozen"/>
      <selection pane="bottomLeft" activeCell="J19" sqref="J19"/>
    </sheetView>
  </sheetViews>
  <sheetFormatPr defaultColWidth="9" defaultRowHeight="15"/>
  <cols>
    <col min="2" max="2" width="4.28515625" style="2" customWidth="1"/>
    <col min="3" max="3" width="33.140625" customWidth="1"/>
    <col min="4" max="4" width="11.140625" style="3" customWidth="1"/>
    <col min="5" max="5" width="12.140625" customWidth="1"/>
    <col min="6" max="6" width="9.42578125" customWidth="1"/>
    <col min="7" max="7" width="0.28515625" customWidth="1"/>
    <col min="8" max="8" width="10.7109375" customWidth="1"/>
    <col min="9" max="9" width="13.85546875" customWidth="1"/>
    <col min="10" max="10" width="13.5703125" customWidth="1"/>
    <col min="11" max="11" width="10.7109375" customWidth="1"/>
    <col min="12" max="12" width="12.42578125" customWidth="1"/>
    <col min="13" max="14" width="10.7109375" customWidth="1"/>
    <col min="15" max="15" width="15.28515625" customWidth="1"/>
    <col min="16" max="16" width="27.85546875" customWidth="1"/>
    <col min="17" max="17" width="21.7109375" customWidth="1"/>
    <col min="18" max="18" width="39.85546875" customWidth="1"/>
    <col min="19" max="19" width="25.7109375" customWidth="1"/>
  </cols>
  <sheetData>
    <row r="1" spans="2:18" ht="0.95" customHeight="1">
      <c r="L1" s="756"/>
      <c r="M1" s="756"/>
      <c r="N1" s="756"/>
      <c r="P1" t="s">
        <v>0</v>
      </c>
    </row>
    <row r="2" spans="2:18" ht="14.1" customHeight="1">
      <c r="B2" s="4" t="s">
        <v>1</v>
      </c>
    </row>
    <row r="3" spans="2:18" ht="15.75">
      <c r="B3" s="5"/>
    </row>
    <row r="4" spans="2:18" ht="15.75">
      <c r="B4" s="6"/>
      <c r="D4" s="7" t="s">
        <v>666</v>
      </c>
      <c r="E4" s="8"/>
      <c r="F4" s="8"/>
      <c r="G4" s="8"/>
      <c r="H4" s="8"/>
    </row>
    <row r="5" spans="2:18">
      <c r="B5" s="9"/>
      <c r="D5" s="757"/>
      <c r="E5" s="757"/>
      <c r="F5" s="757"/>
      <c r="G5" s="757"/>
      <c r="H5" s="757"/>
      <c r="I5" s="757"/>
      <c r="L5" s="83"/>
      <c r="M5" s="84"/>
      <c r="N5" s="83"/>
      <c r="O5" s="83"/>
      <c r="P5" s="83"/>
    </row>
    <row r="6" spans="2:18" ht="15.75">
      <c r="B6" s="10"/>
    </row>
    <row r="7" spans="2:18" ht="6" customHeight="1">
      <c r="B7" s="10"/>
    </row>
    <row r="8" spans="2:18">
      <c r="B8" s="635" t="s">
        <v>3</v>
      </c>
      <c r="C8" s="635" t="s">
        <v>4</v>
      </c>
      <c r="D8" s="635" t="s">
        <v>5</v>
      </c>
      <c r="E8" s="635" t="s">
        <v>6</v>
      </c>
      <c r="F8" s="635" t="s">
        <v>7</v>
      </c>
      <c r="G8" s="635" t="s">
        <v>8</v>
      </c>
      <c r="H8" s="635" t="s">
        <v>9</v>
      </c>
      <c r="I8" s="635" t="s">
        <v>10</v>
      </c>
      <c r="J8" s="635" t="s">
        <v>11</v>
      </c>
      <c r="K8" s="758" t="s">
        <v>12</v>
      </c>
      <c r="L8" s="759"/>
      <c r="M8" s="759"/>
      <c r="N8" s="759"/>
      <c r="O8" s="760"/>
      <c r="P8" s="635" t="s">
        <v>13</v>
      </c>
      <c r="Q8" s="635" t="s">
        <v>14</v>
      </c>
      <c r="R8" s="635" t="s">
        <v>15</v>
      </c>
    </row>
    <row r="9" spans="2:18" ht="42.95" customHeight="1">
      <c r="B9" s="684"/>
      <c r="C9" s="684"/>
      <c r="D9" s="684"/>
      <c r="E9" s="684"/>
      <c r="F9" s="684"/>
      <c r="G9" s="684"/>
      <c r="H9" s="684"/>
      <c r="I9" s="684"/>
      <c r="J9" s="684"/>
      <c r="K9" s="85" t="s">
        <v>16</v>
      </c>
      <c r="L9" s="85" t="s">
        <v>17</v>
      </c>
      <c r="M9" s="85" t="s">
        <v>18</v>
      </c>
      <c r="N9" s="85" t="s">
        <v>19</v>
      </c>
      <c r="O9" s="12" t="s">
        <v>20</v>
      </c>
      <c r="P9" s="636"/>
      <c r="Q9" s="636"/>
      <c r="R9" s="636"/>
    </row>
    <row r="10" spans="2:18">
      <c r="B10" s="11">
        <v>1</v>
      </c>
      <c r="C10" s="12">
        <v>2</v>
      </c>
      <c r="D10" s="12">
        <v>3</v>
      </c>
      <c r="E10" s="12">
        <v>4</v>
      </c>
      <c r="F10" s="12">
        <v>5</v>
      </c>
      <c r="G10" s="12"/>
      <c r="H10" s="12">
        <v>6</v>
      </c>
      <c r="I10" s="12">
        <v>7</v>
      </c>
      <c r="J10" s="12">
        <v>8</v>
      </c>
      <c r="K10" s="12">
        <v>9</v>
      </c>
      <c r="L10" s="12">
        <v>10</v>
      </c>
      <c r="M10" s="12">
        <v>11</v>
      </c>
      <c r="N10" s="86">
        <v>12</v>
      </c>
      <c r="O10" s="87">
        <v>13</v>
      </c>
      <c r="P10" s="87">
        <v>14</v>
      </c>
      <c r="Q10" s="136"/>
      <c r="R10" s="136">
        <v>15</v>
      </c>
    </row>
    <row r="11" spans="2:18" ht="15.75" customHeight="1">
      <c r="B11" s="13"/>
      <c r="C11" s="761" t="s">
        <v>21</v>
      </c>
      <c r="D11" s="762"/>
      <c r="E11" s="762"/>
      <c r="F11" s="762"/>
      <c r="G11" s="762"/>
      <c r="H11" s="762"/>
      <c r="I11" s="762"/>
      <c r="J11" s="762"/>
      <c r="K11" s="762"/>
      <c r="L11" s="762"/>
      <c r="M11" s="763"/>
      <c r="N11" s="762"/>
      <c r="O11" s="762"/>
      <c r="P11" s="762"/>
      <c r="Q11" s="762"/>
      <c r="R11" s="764"/>
    </row>
    <row r="12" spans="2:18" ht="15" customHeight="1">
      <c r="B12" s="14"/>
      <c r="C12" s="765" t="s">
        <v>22</v>
      </c>
      <c r="D12" s="766"/>
      <c r="E12" s="766"/>
      <c r="F12" s="766"/>
      <c r="G12" s="766"/>
      <c r="H12" s="766"/>
      <c r="I12" s="766"/>
      <c r="J12" s="766"/>
      <c r="K12" s="766"/>
      <c r="L12" s="766"/>
      <c r="M12" s="767"/>
      <c r="N12" s="766"/>
      <c r="O12" s="766"/>
      <c r="P12" s="766"/>
      <c r="Q12" s="766"/>
      <c r="R12" s="768"/>
    </row>
    <row r="13" spans="2:18" ht="45.75" thickBot="1">
      <c r="B13" s="15">
        <v>1</v>
      </c>
      <c r="C13" s="16" t="s">
        <v>23</v>
      </c>
      <c r="D13" s="17"/>
      <c r="E13" s="18"/>
      <c r="F13" s="19"/>
      <c r="G13" s="20"/>
      <c r="H13" s="20"/>
      <c r="I13" s="20"/>
      <c r="J13" s="20"/>
      <c r="K13" s="20"/>
      <c r="L13" s="20"/>
      <c r="M13" s="20"/>
      <c r="N13" s="20"/>
      <c r="O13" s="88"/>
      <c r="P13" s="89"/>
      <c r="Q13" s="137"/>
      <c r="R13" s="137"/>
    </row>
    <row r="14" spans="2:18" ht="60.95" customHeight="1" thickBot="1">
      <c r="B14" s="15"/>
      <c r="C14" s="16" t="s">
        <v>24</v>
      </c>
      <c r="D14" s="21" t="s">
        <v>25</v>
      </c>
      <c r="E14" s="22" t="s">
        <v>26</v>
      </c>
      <c r="F14" s="20" t="s">
        <v>27</v>
      </c>
      <c r="G14" s="23"/>
      <c r="H14" s="23"/>
      <c r="I14" s="90">
        <v>161.1</v>
      </c>
      <c r="J14" s="90">
        <v>100.5</v>
      </c>
      <c r="K14" s="90">
        <v>104</v>
      </c>
      <c r="L14" s="90">
        <v>105</v>
      </c>
      <c r="M14" s="90">
        <v>105</v>
      </c>
      <c r="N14" s="90">
        <v>105</v>
      </c>
      <c r="O14" s="91">
        <v>103</v>
      </c>
      <c r="P14" s="89"/>
      <c r="Q14" s="137"/>
      <c r="R14" s="137"/>
    </row>
    <row r="15" spans="2:18" ht="20.25" customHeight="1">
      <c r="B15" s="774"/>
      <c r="C15" s="785" t="s">
        <v>664</v>
      </c>
      <c r="D15" s="787" t="s">
        <v>25</v>
      </c>
      <c r="E15" s="776" t="s">
        <v>25</v>
      </c>
      <c r="F15" s="212" t="s">
        <v>102</v>
      </c>
      <c r="G15" s="598"/>
      <c r="H15" s="778" t="s">
        <v>665</v>
      </c>
      <c r="I15" s="780"/>
      <c r="J15" s="599"/>
      <c r="K15" s="599">
        <v>8</v>
      </c>
      <c r="L15" s="599">
        <v>1</v>
      </c>
      <c r="M15" s="599">
        <v>1</v>
      </c>
      <c r="N15" s="599"/>
      <c r="O15" s="600"/>
      <c r="P15" s="601"/>
      <c r="Q15" s="782"/>
      <c r="R15" s="784" t="s">
        <v>667</v>
      </c>
    </row>
    <row r="16" spans="2:18" ht="33" customHeight="1" thickBot="1">
      <c r="B16" s="775"/>
      <c r="C16" s="786"/>
      <c r="D16" s="788"/>
      <c r="E16" s="777"/>
      <c r="F16" s="212" t="s">
        <v>105</v>
      </c>
      <c r="G16" s="598"/>
      <c r="H16" s="779"/>
      <c r="I16" s="781"/>
      <c r="J16" s="599"/>
      <c r="K16" s="599">
        <v>71.599999999999994</v>
      </c>
      <c r="L16" s="599">
        <v>8</v>
      </c>
      <c r="M16" s="599">
        <v>8</v>
      </c>
      <c r="N16" s="599"/>
      <c r="O16" s="600"/>
      <c r="P16" s="601"/>
      <c r="Q16" s="783"/>
      <c r="R16" s="783"/>
    </row>
    <row r="17" spans="1:18" ht="56.1" customHeight="1" thickBot="1">
      <c r="B17" s="15"/>
      <c r="C17" s="24" t="s">
        <v>28</v>
      </c>
      <c r="D17" s="21" t="s">
        <v>25</v>
      </c>
      <c r="E17" s="22" t="s">
        <v>26</v>
      </c>
      <c r="F17" s="20" t="s">
        <v>27</v>
      </c>
      <c r="G17" s="23"/>
      <c r="H17" s="23"/>
      <c r="I17" s="90">
        <v>102.6</v>
      </c>
      <c r="J17" s="90">
        <v>108.7</v>
      </c>
      <c r="K17" s="90">
        <v>103.9</v>
      </c>
      <c r="L17" s="90">
        <v>107.3</v>
      </c>
      <c r="M17" s="90">
        <v>107.7</v>
      </c>
      <c r="N17" s="90">
        <v>107.8</v>
      </c>
      <c r="O17" s="91">
        <v>106.5</v>
      </c>
      <c r="P17" s="89"/>
      <c r="Q17" s="137"/>
      <c r="R17" s="137"/>
    </row>
    <row r="18" spans="1:18" ht="111" customHeight="1">
      <c r="B18" s="25"/>
      <c r="C18" s="26" t="s">
        <v>29</v>
      </c>
      <c r="D18" s="54" t="s">
        <v>25</v>
      </c>
      <c r="E18" s="608" t="s">
        <v>26</v>
      </c>
      <c r="F18" s="28" t="s">
        <v>30</v>
      </c>
      <c r="G18" s="29">
        <v>2027</v>
      </c>
      <c r="H18" s="30" t="s">
        <v>31</v>
      </c>
      <c r="I18" s="29"/>
      <c r="J18" s="29">
        <v>400</v>
      </c>
      <c r="K18" s="29"/>
      <c r="L18" s="29">
        <v>1600</v>
      </c>
      <c r="M18" s="29"/>
      <c r="N18" s="29"/>
      <c r="O18" s="92"/>
      <c r="P18" s="92" t="s">
        <v>32</v>
      </c>
      <c r="Q18" s="92"/>
      <c r="R18" s="138" t="s">
        <v>33</v>
      </c>
    </row>
    <row r="19" spans="1:18" ht="72" customHeight="1">
      <c r="B19" s="25"/>
      <c r="C19" s="31" t="s">
        <v>34</v>
      </c>
      <c r="D19" s="54" t="s">
        <v>25</v>
      </c>
      <c r="E19" s="54" t="s">
        <v>25</v>
      </c>
      <c r="F19" s="28" t="s">
        <v>30</v>
      </c>
      <c r="G19" s="30" t="s">
        <v>35</v>
      </c>
      <c r="H19" s="30" t="s">
        <v>31</v>
      </c>
      <c r="I19" s="30"/>
      <c r="J19" s="30"/>
      <c r="K19" s="30">
        <v>7500</v>
      </c>
      <c r="L19" s="30">
        <v>7500</v>
      </c>
      <c r="M19" s="30"/>
      <c r="N19" s="30">
        <v>0</v>
      </c>
      <c r="O19" s="92"/>
      <c r="P19" s="92" t="s">
        <v>32</v>
      </c>
      <c r="Q19" s="92"/>
      <c r="R19" s="31" t="s">
        <v>36</v>
      </c>
    </row>
    <row r="20" spans="1:18" ht="108" customHeight="1">
      <c r="B20" s="25"/>
      <c r="C20" s="32" t="s">
        <v>37</v>
      </c>
      <c r="D20" s="54" t="s">
        <v>25</v>
      </c>
      <c r="E20" s="54" t="s">
        <v>25</v>
      </c>
      <c r="F20" s="28" t="s">
        <v>30</v>
      </c>
      <c r="G20" s="33">
        <v>2026</v>
      </c>
      <c r="H20" s="30" t="s">
        <v>31</v>
      </c>
      <c r="I20" s="30"/>
      <c r="J20" s="30"/>
      <c r="K20" s="30">
        <v>27000</v>
      </c>
      <c r="L20" s="30"/>
      <c r="M20" s="30"/>
      <c r="N20" s="30"/>
      <c r="O20" s="30"/>
      <c r="P20" s="92" t="s">
        <v>32</v>
      </c>
      <c r="Q20" s="139"/>
      <c r="R20" s="138" t="s">
        <v>38</v>
      </c>
    </row>
    <row r="21" spans="1:18" ht="72" customHeight="1">
      <c r="B21" s="25"/>
      <c r="C21" s="31" t="s">
        <v>39</v>
      </c>
      <c r="D21" s="54" t="s">
        <v>25</v>
      </c>
      <c r="E21" s="54" t="s">
        <v>25</v>
      </c>
      <c r="F21" s="28" t="s">
        <v>30</v>
      </c>
      <c r="G21" s="33">
        <v>2028</v>
      </c>
      <c r="H21" s="30" t="s">
        <v>31</v>
      </c>
      <c r="I21" s="30"/>
      <c r="J21" s="30"/>
      <c r="K21" s="30"/>
      <c r="L21" s="30"/>
      <c r="M21" s="30">
        <v>10</v>
      </c>
      <c r="N21" s="30"/>
      <c r="O21" s="93"/>
      <c r="P21" s="92" t="s">
        <v>32</v>
      </c>
      <c r="Q21" s="138"/>
      <c r="R21" s="31" t="s">
        <v>40</v>
      </c>
    </row>
    <row r="22" spans="1:18" ht="15.75">
      <c r="B22" s="34"/>
      <c r="C22" s="35" t="s">
        <v>41</v>
      </c>
      <c r="D22" s="36"/>
      <c r="E22" s="37"/>
      <c r="F22" s="38"/>
      <c r="G22" s="39"/>
      <c r="H22" s="39"/>
      <c r="I22" s="39"/>
      <c r="J22" s="94">
        <f t="shared" ref="J22" si="0">J18+J19+J20+J21+J16</f>
        <v>400</v>
      </c>
      <c r="K22" s="94">
        <f>K18+K19+K20+K21+K16</f>
        <v>34571.599999999999</v>
      </c>
      <c r="L22" s="94">
        <f t="shared" ref="L22:O22" si="1">L18+L19+L20+L21+L16</f>
        <v>9108</v>
      </c>
      <c r="M22" s="94">
        <f t="shared" si="1"/>
        <v>18</v>
      </c>
      <c r="N22" s="94">
        <f t="shared" si="1"/>
        <v>0</v>
      </c>
      <c r="O22" s="94">
        <f t="shared" si="1"/>
        <v>0</v>
      </c>
      <c r="P22" s="96"/>
      <c r="Q22" s="140"/>
      <c r="R22" s="140"/>
    </row>
    <row r="23" spans="1:18" ht="57" customHeight="1">
      <c r="B23" s="15"/>
      <c r="C23" s="40" t="s">
        <v>42</v>
      </c>
      <c r="D23" s="21" t="s">
        <v>25</v>
      </c>
      <c r="E23" s="22" t="s">
        <v>26</v>
      </c>
      <c r="F23" s="20" t="s">
        <v>27</v>
      </c>
      <c r="G23" s="23"/>
      <c r="H23" s="23"/>
      <c r="I23" s="23">
        <v>89.7</v>
      </c>
      <c r="J23" s="23">
        <v>120.1</v>
      </c>
      <c r="K23" s="23">
        <v>103.4</v>
      </c>
      <c r="L23" s="90">
        <v>110</v>
      </c>
      <c r="M23" s="90">
        <v>111</v>
      </c>
      <c r="N23" s="90">
        <v>111</v>
      </c>
      <c r="O23" s="91">
        <v>109</v>
      </c>
      <c r="P23" s="89"/>
      <c r="Q23" s="137"/>
      <c r="R23" s="137"/>
    </row>
    <row r="24" spans="1:18" ht="45" customHeight="1">
      <c r="B24" s="15"/>
      <c r="C24" s="40" t="s">
        <v>43</v>
      </c>
      <c r="D24" s="21" t="s">
        <v>25</v>
      </c>
      <c r="E24" s="22" t="s">
        <v>26</v>
      </c>
      <c r="F24" s="20" t="s">
        <v>27</v>
      </c>
      <c r="G24" s="23"/>
      <c r="H24" s="23"/>
      <c r="I24" s="90">
        <v>173.7</v>
      </c>
      <c r="J24" s="90">
        <v>131.80000000000001</v>
      </c>
      <c r="K24" s="90">
        <v>108</v>
      </c>
      <c r="L24" s="90">
        <v>110</v>
      </c>
      <c r="M24" s="90">
        <v>109</v>
      </c>
      <c r="N24" s="90">
        <v>108</v>
      </c>
      <c r="O24" s="91">
        <v>108</v>
      </c>
      <c r="P24" s="89"/>
      <c r="Q24" s="137"/>
      <c r="R24" s="137"/>
    </row>
    <row r="25" spans="1:18" ht="56.1" customHeight="1">
      <c r="B25" s="15"/>
      <c r="C25" s="40" t="s">
        <v>44</v>
      </c>
      <c r="D25" s="20" t="s">
        <v>45</v>
      </c>
      <c r="E25" s="22" t="s">
        <v>26</v>
      </c>
      <c r="F25" s="20" t="s">
        <v>27</v>
      </c>
      <c r="G25" s="23"/>
      <c r="H25" s="23"/>
      <c r="I25" s="90">
        <v>35.4</v>
      </c>
      <c r="J25" s="90">
        <v>153.69999999999999</v>
      </c>
      <c r="K25" s="90">
        <v>125.5</v>
      </c>
      <c r="L25" s="90">
        <v>109</v>
      </c>
      <c r="M25" s="90">
        <v>108</v>
      </c>
      <c r="N25" s="90">
        <v>109</v>
      </c>
      <c r="O25" s="91">
        <v>107</v>
      </c>
      <c r="P25" s="89"/>
      <c r="Q25" s="137"/>
      <c r="R25" s="137"/>
    </row>
    <row r="26" spans="1:18" ht="31.5">
      <c r="A26" s="41"/>
      <c r="B26" s="42"/>
      <c r="C26" s="43" t="s">
        <v>46</v>
      </c>
      <c r="D26" s="44"/>
      <c r="E26" s="44"/>
      <c r="F26" s="45" t="s">
        <v>30</v>
      </c>
      <c r="G26" s="44"/>
      <c r="H26" s="44"/>
      <c r="I26" s="44"/>
      <c r="J26" s="44"/>
      <c r="K26" s="44"/>
      <c r="L26" s="44"/>
      <c r="M26" s="44"/>
      <c r="N26" s="44"/>
      <c r="O26" s="44"/>
      <c r="P26" s="44"/>
      <c r="Q26" s="44"/>
      <c r="R26" s="44"/>
    </row>
    <row r="27" spans="1:18" ht="31.5">
      <c r="A27" s="41"/>
      <c r="B27" s="42"/>
      <c r="C27" s="43" t="s">
        <v>47</v>
      </c>
      <c r="D27" s="44"/>
      <c r="E27" s="44"/>
      <c r="F27" s="45" t="s">
        <v>30</v>
      </c>
      <c r="G27" s="44"/>
      <c r="H27" s="44"/>
      <c r="I27" s="44"/>
      <c r="J27" s="44"/>
      <c r="K27" s="44"/>
      <c r="L27" s="44"/>
      <c r="M27" s="44"/>
      <c r="N27" s="44"/>
      <c r="O27" s="44"/>
      <c r="P27" s="44"/>
      <c r="Q27" s="44"/>
      <c r="R27" s="44"/>
    </row>
    <row r="28" spans="1:18" ht="31.5">
      <c r="A28" s="41"/>
      <c r="B28" s="42"/>
      <c r="C28" s="43" t="s">
        <v>48</v>
      </c>
      <c r="D28" s="44"/>
      <c r="E28" s="44"/>
      <c r="F28" s="45" t="s">
        <v>30</v>
      </c>
      <c r="G28" s="44"/>
      <c r="H28" s="44"/>
      <c r="I28" s="44"/>
      <c r="J28" s="44"/>
      <c r="K28" s="44"/>
      <c r="L28" s="44"/>
      <c r="M28" s="44"/>
      <c r="N28" s="44"/>
      <c r="O28" s="44"/>
      <c r="P28" s="44"/>
      <c r="Q28" s="44"/>
      <c r="R28" s="44"/>
    </row>
    <row r="29" spans="1:18" ht="31.5">
      <c r="A29" s="41"/>
      <c r="B29" s="42"/>
      <c r="C29" s="43" t="s">
        <v>49</v>
      </c>
      <c r="D29" s="44"/>
      <c r="E29" s="44"/>
      <c r="F29" s="45" t="s">
        <v>30</v>
      </c>
      <c r="G29" s="44"/>
      <c r="H29" s="44"/>
      <c r="I29" s="44"/>
      <c r="J29" s="44"/>
      <c r="K29" s="44"/>
      <c r="L29" s="44"/>
      <c r="M29" s="44"/>
      <c r="N29" s="44"/>
      <c r="O29" s="44"/>
      <c r="P29" s="44"/>
      <c r="Q29" s="44"/>
      <c r="R29" s="44"/>
    </row>
    <row r="30" spans="1:18" ht="31.5">
      <c r="A30" s="41"/>
      <c r="B30" s="42"/>
      <c r="C30" s="607" t="s">
        <v>41</v>
      </c>
      <c r="D30" s="44"/>
      <c r="E30" s="44"/>
      <c r="F30" s="45" t="s">
        <v>30</v>
      </c>
      <c r="G30" s="44"/>
      <c r="H30" s="44"/>
      <c r="I30" s="97">
        <f t="shared" ref="I30:J30" si="2">I21+I18+I19+I20</f>
        <v>0</v>
      </c>
      <c r="J30" s="97">
        <f t="shared" si="2"/>
        <v>400</v>
      </c>
      <c r="K30" s="97">
        <f>K21+K18+K19+K20+K16</f>
        <v>34571.599999999999</v>
      </c>
      <c r="L30" s="97">
        <f t="shared" ref="L30:O30" si="3">L21+L18+L19+L20+L16</f>
        <v>9108</v>
      </c>
      <c r="M30" s="97">
        <f t="shared" si="3"/>
        <v>18</v>
      </c>
      <c r="N30" s="97">
        <f t="shared" si="3"/>
        <v>0</v>
      </c>
      <c r="O30" s="97">
        <f t="shared" si="3"/>
        <v>0</v>
      </c>
      <c r="P30" s="44"/>
      <c r="Q30" s="44"/>
      <c r="R30" s="44"/>
    </row>
    <row r="31" spans="1:18" ht="15" customHeight="1">
      <c r="B31" s="14"/>
      <c r="C31" s="765" t="s">
        <v>50</v>
      </c>
      <c r="D31" s="766"/>
      <c r="E31" s="766"/>
      <c r="F31" s="766"/>
      <c r="G31" s="766"/>
      <c r="H31" s="766"/>
      <c r="I31" s="766"/>
      <c r="J31" s="766"/>
      <c r="K31" s="766"/>
      <c r="L31" s="766"/>
      <c r="M31" s="767"/>
      <c r="N31" s="766"/>
      <c r="O31" s="766"/>
      <c r="P31" s="766"/>
      <c r="Q31" s="766"/>
      <c r="R31" s="768"/>
    </row>
    <row r="32" spans="1:18" ht="15.75">
      <c r="B32" s="46"/>
      <c r="C32" s="47" t="s">
        <v>51</v>
      </c>
      <c r="D32" s="48"/>
      <c r="E32" s="48"/>
      <c r="F32" s="48"/>
      <c r="G32" s="48"/>
      <c r="H32" s="48"/>
      <c r="I32" s="48"/>
      <c r="J32" s="48"/>
      <c r="K32" s="48"/>
      <c r="L32" s="48"/>
      <c r="M32" s="48"/>
      <c r="N32" s="48"/>
      <c r="O32" s="98"/>
      <c r="P32" s="99"/>
      <c r="Q32" s="141"/>
      <c r="R32" s="141"/>
    </row>
    <row r="33" spans="2:18" ht="42.95" customHeight="1">
      <c r="B33" s="15">
        <v>2</v>
      </c>
      <c r="C33" s="40" t="s">
        <v>52</v>
      </c>
      <c r="D33" s="21" t="s">
        <v>25</v>
      </c>
      <c r="E33" s="20" t="s">
        <v>26</v>
      </c>
      <c r="F33" s="20" t="s">
        <v>27</v>
      </c>
      <c r="G33" s="49"/>
      <c r="H33" s="49"/>
      <c r="I33" s="49">
        <v>16.2</v>
      </c>
      <c r="J33" s="69">
        <v>13.2</v>
      </c>
      <c r="K33" s="69">
        <v>14.9</v>
      </c>
      <c r="L33" s="69">
        <v>15.5</v>
      </c>
      <c r="M33" s="69">
        <v>16.899999999999999</v>
      </c>
      <c r="N33" s="69">
        <v>17.899999999999999</v>
      </c>
      <c r="O33" s="100">
        <v>18.899999999999999</v>
      </c>
      <c r="P33" s="101"/>
      <c r="Q33" s="142"/>
      <c r="R33" s="142"/>
    </row>
    <row r="34" spans="2:18" ht="110.25">
      <c r="B34" s="15"/>
      <c r="C34" s="50" t="s">
        <v>53</v>
      </c>
      <c r="D34" s="40"/>
      <c r="E34" s="51"/>
      <c r="F34" s="40"/>
      <c r="G34" s="40"/>
      <c r="H34" s="40"/>
      <c r="I34" s="40"/>
      <c r="J34" s="40"/>
      <c r="K34" s="40"/>
      <c r="L34" s="40"/>
      <c r="M34" s="40"/>
      <c r="N34" s="40"/>
      <c r="O34" s="102"/>
      <c r="P34" s="103"/>
      <c r="Q34" s="143"/>
      <c r="R34" s="143"/>
    </row>
    <row r="35" spans="2:18" ht="122.1" customHeight="1">
      <c r="B35" s="52"/>
      <c r="C35" s="53" t="s">
        <v>54</v>
      </c>
      <c r="D35" s="54" t="s">
        <v>25</v>
      </c>
      <c r="E35" s="54" t="s">
        <v>25</v>
      </c>
      <c r="F35" s="28" t="s">
        <v>30</v>
      </c>
      <c r="G35" s="28" t="s">
        <v>35</v>
      </c>
      <c r="H35" s="30" t="s">
        <v>31</v>
      </c>
      <c r="I35" s="28"/>
      <c r="J35" s="28"/>
      <c r="K35" s="30">
        <v>4650</v>
      </c>
      <c r="L35" s="30">
        <v>4650</v>
      </c>
      <c r="M35" s="28"/>
      <c r="N35" s="77"/>
      <c r="O35" s="104"/>
      <c r="P35" s="92" t="s">
        <v>32</v>
      </c>
      <c r="Q35" s="144"/>
      <c r="R35" s="144" t="s">
        <v>55</v>
      </c>
    </row>
    <row r="36" spans="2:18" ht="15.75">
      <c r="B36" s="55"/>
      <c r="C36" s="35" t="s">
        <v>41</v>
      </c>
      <c r="D36" s="35"/>
      <c r="E36" s="38"/>
      <c r="F36" s="35"/>
      <c r="G36" s="35"/>
      <c r="H36" s="35"/>
      <c r="I36" s="35"/>
      <c r="J36" s="105">
        <f t="shared" ref="J36:O36" si="4">J35</f>
        <v>0</v>
      </c>
      <c r="K36" s="105">
        <f t="shared" si="4"/>
        <v>4650</v>
      </c>
      <c r="L36" s="105">
        <f t="shared" si="4"/>
        <v>4650</v>
      </c>
      <c r="M36" s="106">
        <f t="shared" si="4"/>
        <v>0</v>
      </c>
      <c r="N36" s="105">
        <f t="shared" si="4"/>
        <v>0</v>
      </c>
      <c r="O36" s="105">
        <f t="shared" si="4"/>
        <v>0</v>
      </c>
      <c r="P36" s="107"/>
      <c r="Q36" s="145"/>
      <c r="R36" s="145"/>
    </row>
    <row r="37" spans="2:18" ht="15.75">
      <c r="B37" s="46"/>
      <c r="C37" s="47" t="s">
        <v>56</v>
      </c>
      <c r="D37" s="48"/>
      <c r="E37" s="56"/>
      <c r="F37" s="48"/>
      <c r="G37" s="48"/>
      <c r="H37" s="48"/>
      <c r="I37" s="48"/>
      <c r="J37" s="48"/>
      <c r="K37" s="48"/>
      <c r="L37" s="48"/>
      <c r="M37" s="48"/>
      <c r="N37" s="48"/>
      <c r="O37" s="98"/>
      <c r="P37" s="99"/>
      <c r="Q37" s="141"/>
      <c r="R37" s="141"/>
    </row>
    <row r="38" spans="2:18" ht="77.099999999999994" customHeight="1">
      <c r="B38" s="15">
        <v>3</v>
      </c>
      <c r="C38" s="40" t="s">
        <v>57</v>
      </c>
      <c r="D38" s="21" t="s">
        <v>25</v>
      </c>
      <c r="E38" s="20" t="s">
        <v>26</v>
      </c>
      <c r="F38" s="20" t="s">
        <v>58</v>
      </c>
      <c r="G38" s="49"/>
      <c r="H38" s="49"/>
      <c r="I38" s="108">
        <v>9.0239999999999991</v>
      </c>
      <c r="J38" s="109" t="s">
        <v>59</v>
      </c>
      <c r="K38" s="109" t="s">
        <v>60</v>
      </c>
      <c r="L38" s="109" t="s">
        <v>61</v>
      </c>
      <c r="M38" s="109" t="s">
        <v>62</v>
      </c>
      <c r="N38" s="110" t="s">
        <v>63</v>
      </c>
      <c r="O38" s="22">
        <v>16.2</v>
      </c>
      <c r="P38" s="111"/>
      <c r="Q38" s="143"/>
      <c r="R38" s="143"/>
    </row>
    <row r="39" spans="2:18" ht="102.95" customHeight="1">
      <c r="B39" s="25"/>
      <c r="C39" s="57" t="s">
        <v>64</v>
      </c>
      <c r="D39" s="54" t="s">
        <v>25</v>
      </c>
      <c r="E39" s="54" t="s">
        <v>25</v>
      </c>
      <c r="F39" s="28" t="s">
        <v>30</v>
      </c>
      <c r="G39" s="30"/>
      <c r="H39" s="30"/>
      <c r="I39" s="30"/>
      <c r="J39" s="70"/>
      <c r="K39" s="70"/>
      <c r="L39" s="70"/>
      <c r="M39" s="70" t="s">
        <v>65</v>
      </c>
      <c r="N39" s="70"/>
      <c r="O39" s="112"/>
      <c r="P39" s="92" t="s">
        <v>32</v>
      </c>
      <c r="Q39" s="146"/>
      <c r="R39" s="138" t="s">
        <v>66</v>
      </c>
    </row>
    <row r="40" spans="2:18" ht="110.25">
      <c r="B40" s="25"/>
      <c r="C40" s="57" t="s">
        <v>67</v>
      </c>
      <c r="D40" s="54" t="s">
        <v>25</v>
      </c>
      <c r="E40" s="54" t="s">
        <v>25</v>
      </c>
      <c r="F40" s="28" t="s">
        <v>30</v>
      </c>
      <c r="G40" s="27"/>
      <c r="H40" s="27"/>
      <c r="I40" s="27"/>
      <c r="J40" s="27"/>
      <c r="K40" s="113">
        <v>600</v>
      </c>
      <c r="L40" s="113">
        <v>600</v>
      </c>
      <c r="M40" s="27"/>
      <c r="N40" s="27"/>
      <c r="O40" s="114"/>
      <c r="P40" s="92" t="s">
        <v>32</v>
      </c>
      <c r="Q40" s="146"/>
      <c r="R40" s="138" t="s">
        <v>68</v>
      </c>
    </row>
    <row r="41" spans="2:18" ht="153" customHeight="1">
      <c r="B41" s="25"/>
      <c r="C41" s="57" t="s">
        <v>69</v>
      </c>
      <c r="D41" s="54" t="s">
        <v>25</v>
      </c>
      <c r="E41" s="54" t="s">
        <v>25</v>
      </c>
      <c r="F41" s="28" t="s">
        <v>30</v>
      </c>
      <c r="G41" s="27"/>
      <c r="H41" s="27"/>
      <c r="I41" s="27"/>
      <c r="J41" s="27"/>
      <c r="K41" s="113">
        <v>1000</v>
      </c>
      <c r="L41" s="113">
        <v>1000</v>
      </c>
      <c r="M41" s="27"/>
      <c r="N41" s="27"/>
      <c r="O41" s="114"/>
      <c r="P41" s="92" t="s">
        <v>32</v>
      </c>
      <c r="Q41" s="146"/>
      <c r="R41" s="138" t="s">
        <v>70</v>
      </c>
    </row>
    <row r="42" spans="2:18" ht="144.94999999999999" customHeight="1">
      <c r="B42" s="25"/>
      <c r="C42" s="57" t="s">
        <v>71</v>
      </c>
      <c r="D42" s="54" t="s">
        <v>25</v>
      </c>
      <c r="E42" s="54" t="s">
        <v>25</v>
      </c>
      <c r="F42" s="28" t="s">
        <v>30</v>
      </c>
      <c r="G42" s="27"/>
      <c r="H42" s="27"/>
      <c r="I42" s="27"/>
      <c r="J42" s="27"/>
      <c r="K42" s="113">
        <v>346.5</v>
      </c>
      <c r="L42" s="113">
        <v>346.5</v>
      </c>
      <c r="M42" s="27"/>
      <c r="N42" s="27"/>
      <c r="O42" s="114"/>
      <c r="P42" s="92" t="s">
        <v>32</v>
      </c>
      <c r="Q42" s="146"/>
      <c r="R42" s="138" t="s">
        <v>72</v>
      </c>
    </row>
    <row r="43" spans="2:18" ht="15.75">
      <c r="B43" s="55"/>
      <c r="C43" s="58" t="s">
        <v>41</v>
      </c>
      <c r="D43" s="35"/>
      <c r="E43" s="35"/>
      <c r="F43" s="35"/>
      <c r="G43" s="59"/>
      <c r="H43" s="59"/>
      <c r="I43" s="115"/>
      <c r="J43" s="116">
        <f t="shared" ref="J43:O43" si="5">J39+J40+J41+J42</f>
        <v>0</v>
      </c>
      <c r="K43" s="116">
        <f t="shared" si="5"/>
        <v>1946.5</v>
      </c>
      <c r="L43" s="116">
        <f t="shared" si="5"/>
        <v>1946.5</v>
      </c>
      <c r="M43" s="117">
        <f t="shared" si="5"/>
        <v>10000</v>
      </c>
      <c r="N43" s="116">
        <f t="shared" si="5"/>
        <v>0</v>
      </c>
      <c r="O43" s="116">
        <f t="shared" si="5"/>
        <v>0</v>
      </c>
      <c r="P43" s="107"/>
      <c r="Q43" s="145"/>
      <c r="R43" s="145"/>
    </row>
    <row r="44" spans="2:18" ht="63">
      <c r="B44" s="15">
        <v>4</v>
      </c>
      <c r="C44" s="60" t="s">
        <v>73</v>
      </c>
      <c r="D44" s="19"/>
      <c r="E44" s="20" t="s">
        <v>26</v>
      </c>
      <c r="F44" s="20" t="s">
        <v>58</v>
      </c>
      <c r="G44" s="61"/>
      <c r="H44" s="61"/>
      <c r="I44" s="118">
        <v>0</v>
      </c>
      <c r="J44" s="119">
        <v>0</v>
      </c>
      <c r="K44" s="69">
        <v>0.7</v>
      </c>
      <c r="L44" s="69">
        <v>0.8</v>
      </c>
      <c r="M44" s="69">
        <v>0.9</v>
      </c>
      <c r="N44" s="69">
        <v>1.1000000000000001</v>
      </c>
      <c r="O44" s="100">
        <v>1.2</v>
      </c>
      <c r="P44" s="103"/>
      <c r="Q44" s="143"/>
      <c r="R44" s="143"/>
    </row>
    <row r="45" spans="2:18" ht="84.95" customHeight="1">
      <c r="B45" s="25"/>
      <c r="C45" s="62" t="s">
        <v>74</v>
      </c>
      <c r="D45" s="54" t="s">
        <v>25</v>
      </c>
      <c r="E45" s="54" t="s">
        <v>25</v>
      </c>
      <c r="F45" s="28" t="s">
        <v>30</v>
      </c>
      <c r="G45" s="27"/>
      <c r="H45" s="27"/>
      <c r="I45" s="27"/>
      <c r="J45" s="120"/>
      <c r="K45" s="30"/>
      <c r="L45" s="30"/>
      <c r="M45" s="30">
        <v>1500</v>
      </c>
      <c r="N45" s="30"/>
      <c r="O45" s="93"/>
      <c r="P45" s="92" t="s">
        <v>32</v>
      </c>
      <c r="Q45" s="147"/>
      <c r="R45" s="148" t="s">
        <v>75</v>
      </c>
    </row>
    <row r="46" spans="2:18" ht="66.95" customHeight="1">
      <c r="B46" s="25"/>
      <c r="C46" s="57" t="s">
        <v>76</v>
      </c>
      <c r="D46" s="54" t="s">
        <v>25</v>
      </c>
      <c r="E46" s="54" t="s">
        <v>25</v>
      </c>
      <c r="F46" s="28" t="s">
        <v>30</v>
      </c>
      <c r="G46" s="63"/>
      <c r="H46" s="63"/>
      <c r="I46" s="63"/>
      <c r="J46" s="121"/>
      <c r="K46" s="30">
        <v>10000</v>
      </c>
      <c r="L46" s="63"/>
      <c r="M46" s="63"/>
      <c r="N46" s="63"/>
      <c r="O46" s="122"/>
      <c r="P46" s="92" t="s">
        <v>32</v>
      </c>
      <c r="Q46" s="147"/>
      <c r="R46" s="148" t="s">
        <v>77</v>
      </c>
    </row>
    <row r="47" spans="2:18" ht="15.75">
      <c r="B47" s="64"/>
      <c r="C47" s="65" t="s">
        <v>41</v>
      </c>
      <c r="D47" s="35"/>
      <c r="E47" s="35"/>
      <c r="F47" s="35"/>
      <c r="G47" s="35"/>
      <c r="H47" s="35"/>
      <c r="I47" s="35"/>
      <c r="J47" s="123">
        <f t="shared" ref="J47:O47" si="6">J45+J46</f>
        <v>0</v>
      </c>
      <c r="K47" s="123">
        <f t="shared" si="6"/>
        <v>10000</v>
      </c>
      <c r="L47" s="123">
        <f t="shared" si="6"/>
        <v>0</v>
      </c>
      <c r="M47" s="124">
        <f t="shared" si="6"/>
        <v>1500</v>
      </c>
      <c r="N47" s="123">
        <f t="shared" si="6"/>
        <v>0</v>
      </c>
      <c r="O47" s="123">
        <f t="shared" si="6"/>
        <v>0</v>
      </c>
      <c r="P47" s="107"/>
      <c r="Q47" s="145"/>
      <c r="R47" s="145"/>
    </row>
    <row r="48" spans="2:18" ht="15.75">
      <c r="B48" s="46"/>
      <c r="C48" s="66" t="s">
        <v>78</v>
      </c>
      <c r="D48" s="48"/>
      <c r="E48" s="48"/>
      <c r="F48" s="48"/>
      <c r="G48" s="48"/>
      <c r="H48" s="48"/>
      <c r="I48" s="48"/>
      <c r="J48" s="48"/>
      <c r="K48" s="48"/>
      <c r="L48" s="48"/>
      <c r="M48" s="48"/>
      <c r="N48" s="48"/>
      <c r="O48" s="98"/>
      <c r="P48" s="99"/>
      <c r="Q48" s="141"/>
      <c r="R48" s="141"/>
    </row>
    <row r="49" spans="1:18" ht="66.75" customHeight="1">
      <c r="B49" s="15"/>
      <c r="C49" s="67" t="s">
        <v>79</v>
      </c>
      <c r="D49" s="40"/>
      <c r="E49" s="40"/>
      <c r="F49" s="40"/>
      <c r="G49" s="40"/>
      <c r="H49" s="40"/>
      <c r="I49" s="40"/>
      <c r="J49" s="40"/>
      <c r="K49" s="40"/>
      <c r="L49" s="40"/>
      <c r="M49" s="40"/>
      <c r="N49" s="40"/>
      <c r="O49" s="102"/>
      <c r="P49" s="103"/>
      <c r="Q49" s="143"/>
      <c r="R49" s="143"/>
    </row>
    <row r="50" spans="1:18" ht="66" customHeight="1">
      <c r="B50" s="15"/>
      <c r="C50" s="67" t="s">
        <v>80</v>
      </c>
      <c r="D50" s="40"/>
      <c r="E50" s="40"/>
      <c r="F50" s="40"/>
      <c r="G50" s="40"/>
      <c r="H50" s="40"/>
      <c r="I50" s="40"/>
      <c r="J50" s="40"/>
      <c r="K50" s="40"/>
      <c r="L50" s="40"/>
      <c r="M50" s="40"/>
      <c r="N50" s="40"/>
      <c r="O50" s="102"/>
      <c r="P50" s="103"/>
      <c r="Q50" s="143"/>
      <c r="R50" s="143"/>
    </row>
    <row r="51" spans="1:18" ht="60.95" customHeight="1">
      <c r="B51" s="15">
        <v>5</v>
      </c>
      <c r="C51" s="68" t="s">
        <v>81</v>
      </c>
      <c r="D51" s="21" t="s">
        <v>25</v>
      </c>
      <c r="E51" s="20" t="s">
        <v>26</v>
      </c>
      <c r="F51" s="20" t="s">
        <v>27</v>
      </c>
      <c r="G51" s="51"/>
      <c r="H51" s="69"/>
      <c r="I51" s="69">
        <v>73.7</v>
      </c>
      <c r="J51" s="69">
        <v>72</v>
      </c>
      <c r="K51" s="69">
        <v>78</v>
      </c>
      <c r="L51" s="69">
        <v>80</v>
      </c>
      <c r="M51" s="69">
        <v>85</v>
      </c>
      <c r="N51" s="69">
        <v>90</v>
      </c>
      <c r="O51" s="100">
        <v>95</v>
      </c>
      <c r="P51" s="103"/>
      <c r="Q51" s="143"/>
      <c r="R51" s="143"/>
    </row>
    <row r="52" spans="1:18" ht="48.95" customHeight="1">
      <c r="B52" s="25"/>
      <c r="C52" s="62" t="s">
        <v>82</v>
      </c>
      <c r="D52" s="54" t="s">
        <v>25</v>
      </c>
      <c r="E52" s="54" t="s">
        <v>25</v>
      </c>
      <c r="F52" s="28" t="s">
        <v>30</v>
      </c>
      <c r="G52" s="70">
        <v>2026</v>
      </c>
      <c r="H52" s="71"/>
      <c r="I52" s="71"/>
      <c r="J52" s="71"/>
      <c r="K52" s="30">
        <v>10000</v>
      </c>
      <c r="L52" s="71"/>
      <c r="M52" s="71"/>
      <c r="N52" s="71"/>
      <c r="O52" s="125"/>
      <c r="P52" s="92" t="s">
        <v>32</v>
      </c>
      <c r="Q52" s="149"/>
      <c r="R52" s="149" t="s">
        <v>83</v>
      </c>
    </row>
    <row r="53" spans="1:18" ht="48.95" customHeight="1">
      <c r="B53" s="25"/>
      <c r="C53" s="31" t="s">
        <v>84</v>
      </c>
      <c r="D53" s="54" t="s">
        <v>25</v>
      </c>
      <c r="E53" s="54" t="s">
        <v>25</v>
      </c>
      <c r="F53" s="28" t="s">
        <v>30</v>
      </c>
      <c r="G53" s="70">
        <v>2026</v>
      </c>
      <c r="H53" s="72"/>
      <c r="I53" s="72"/>
      <c r="J53" s="72"/>
      <c r="K53" s="30">
        <v>17</v>
      </c>
      <c r="L53" s="72"/>
      <c r="M53" s="72"/>
      <c r="N53" s="72"/>
      <c r="O53" s="126"/>
      <c r="P53" s="92" t="s">
        <v>32</v>
      </c>
      <c r="Q53" s="149"/>
      <c r="R53" s="150" t="s">
        <v>85</v>
      </c>
    </row>
    <row r="54" spans="1:18" ht="21" customHeight="1">
      <c r="B54" s="64"/>
      <c r="C54" s="58" t="s">
        <v>41</v>
      </c>
      <c r="D54" s="38"/>
      <c r="E54" s="38"/>
      <c r="F54" s="38"/>
      <c r="G54" s="38"/>
      <c r="H54" s="38"/>
      <c r="I54" s="127"/>
      <c r="J54" s="127">
        <f t="shared" ref="J54:O54" si="7">J52+J53</f>
        <v>0</v>
      </c>
      <c r="K54" s="127">
        <f t="shared" si="7"/>
        <v>10017</v>
      </c>
      <c r="L54" s="127">
        <f t="shared" si="7"/>
        <v>0</v>
      </c>
      <c r="M54" s="128">
        <f t="shared" si="7"/>
        <v>0</v>
      </c>
      <c r="N54" s="127">
        <f t="shared" si="7"/>
        <v>0</v>
      </c>
      <c r="O54" s="127">
        <f t="shared" si="7"/>
        <v>0</v>
      </c>
      <c r="P54" s="107"/>
      <c r="Q54" s="145"/>
      <c r="R54" s="151"/>
    </row>
    <row r="55" spans="1:18" ht="48.95" customHeight="1">
      <c r="B55" s="15">
        <v>6</v>
      </c>
      <c r="C55" s="73" t="s">
        <v>86</v>
      </c>
      <c r="D55" s="74" t="s">
        <v>25</v>
      </c>
      <c r="E55" s="74" t="s">
        <v>25</v>
      </c>
      <c r="F55" s="75" t="s">
        <v>27</v>
      </c>
      <c r="G55" s="76"/>
      <c r="H55" s="75"/>
      <c r="I55" s="129">
        <v>35</v>
      </c>
      <c r="J55" s="129">
        <v>34</v>
      </c>
      <c r="K55" s="129">
        <v>37</v>
      </c>
      <c r="L55" s="129">
        <v>37</v>
      </c>
      <c r="M55" s="69">
        <v>37</v>
      </c>
      <c r="N55" s="69">
        <v>37</v>
      </c>
      <c r="O55" s="100">
        <v>60</v>
      </c>
      <c r="P55" s="103"/>
      <c r="Q55" s="143"/>
      <c r="R55" s="143"/>
    </row>
    <row r="56" spans="1:18" ht="48" customHeight="1">
      <c r="A56" s="41"/>
      <c r="B56" s="25"/>
      <c r="C56" s="62" t="s">
        <v>87</v>
      </c>
      <c r="D56" s="54" t="s">
        <v>25</v>
      </c>
      <c r="E56" s="54" t="s">
        <v>25</v>
      </c>
      <c r="F56" s="28" t="s">
        <v>30</v>
      </c>
      <c r="G56" s="77"/>
      <c r="H56" s="30" t="s">
        <v>31</v>
      </c>
      <c r="I56" s="77"/>
      <c r="J56" s="77"/>
      <c r="K56" s="28"/>
      <c r="L56" s="30">
        <v>1000</v>
      </c>
      <c r="M56" s="30">
        <v>1000</v>
      </c>
      <c r="N56" s="77"/>
      <c r="O56" s="130"/>
      <c r="P56" s="92" t="s">
        <v>32</v>
      </c>
      <c r="Q56" s="147"/>
      <c r="R56" s="148" t="s">
        <v>88</v>
      </c>
    </row>
    <row r="57" spans="1:18" ht="48.95" customHeight="1">
      <c r="A57" s="41"/>
      <c r="B57" s="25"/>
      <c r="C57" s="78" t="s">
        <v>89</v>
      </c>
      <c r="D57" s="54" t="s">
        <v>25</v>
      </c>
      <c r="E57" s="54" t="s">
        <v>25</v>
      </c>
      <c r="F57" s="28" t="s">
        <v>30</v>
      </c>
      <c r="G57" s="30"/>
      <c r="H57" s="30" t="s">
        <v>31</v>
      </c>
      <c r="I57" s="30"/>
      <c r="J57" s="30">
        <v>222</v>
      </c>
      <c r="K57" s="30"/>
      <c r="L57" s="30"/>
      <c r="M57" s="30"/>
      <c r="N57" s="30"/>
      <c r="O57" s="93"/>
      <c r="P57" s="92" t="s">
        <v>32</v>
      </c>
      <c r="Q57" s="147"/>
      <c r="R57" s="148" t="s">
        <v>90</v>
      </c>
    </row>
    <row r="58" spans="1:18" ht="90.95" customHeight="1">
      <c r="A58" s="41"/>
      <c r="B58" s="25"/>
      <c r="C58" s="78" t="s">
        <v>91</v>
      </c>
      <c r="D58" s="54" t="s">
        <v>25</v>
      </c>
      <c r="E58" s="54" t="s">
        <v>25</v>
      </c>
      <c r="F58" s="28" t="s">
        <v>30</v>
      </c>
      <c r="G58" s="30"/>
      <c r="H58" s="30" t="s">
        <v>31</v>
      </c>
      <c r="I58" s="30"/>
      <c r="J58" s="30"/>
      <c r="K58" s="30">
        <v>9</v>
      </c>
      <c r="L58" s="30"/>
      <c r="M58" s="30"/>
      <c r="N58" s="30"/>
      <c r="O58" s="93"/>
      <c r="P58" s="92" t="s">
        <v>32</v>
      </c>
      <c r="Q58" s="152"/>
      <c r="R58" s="153"/>
    </row>
    <row r="59" spans="1:18" ht="81.75" customHeight="1">
      <c r="A59" s="41"/>
      <c r="B59" s="52"/>
      <c r="C59" s="53" t="s">
        <v>92</v>
      </c>
      <c r="D59" s="54" t="s">
        <v>25</v>
      </c>
      <c r="E59" s="54" t="s">
        <v>25</v>
      </c>
      <c r="F59" s="28" t="s">
        <v>30</v>
      </c>
      <c r="G59" s="28"/>
      <c r="H59" s="30" t="s">
        <v>31</v>
      </c>
      <c r="I59" s="28"/>
      <c r="J59" s="28"/>
      <c r="K59" s="30">
        <v>3250</v>
      </c>
      <c r="L59" s="30">
        <v>3250</v>
      </c>
      <c r="M59" s="28"/>
      <c r="N59" s="77"/>
      <c r="O59" s="130"/>
      <c r="P59" s="92" t="s">
        <v>32</v>
      </c>
      <c r="Q59" s="147"/>
      <c r="R59" s="148" t="s">
        <v>93</v>
      </c>
    </row>
    <row r="60" spans="1:18" ht="54" customHeight="1">
      <c r="A60" s="41"/>
      <c r="B60" s="79"/>
      <c r="C60" s="53" t="s">
        <v>94</v>
      </c>
      <c r="D60" s="54" t="s">
        <v>25</v>
      </c>
      <c r="E60" s="54" t="s">
        <v>25</v>
      </c>
      <c r="F60" s="28" t="s">
        <v>30</v>
      </c>
      <c r="G60" s="28"/>
      <c r="H60" s="30" t="s">
        <v>31</v>
      </c>
      <c r="I60" s="63"/>
      <c r="J60" s="131"/>
      <c r="K60" s="131"/>
      <c r="L60" s="131">
        <v>2000</v>
      </c>
      <c r="M60" s="131"/>
      <c r="N60" s="131"/>
      <c r="O60" s="132"/>
      <c r="P60" s="92" t="s">
        <v>32</v>
      </c>
      <c r="Q60" s="154"/>
      <c r="R60" s="154"/>
    </row>
    <row r="61" spans="1:18" ht="47.1" customHeight="1">
      <c r="A61" s="41"/>
      <c r="B61" s="79"/>
      <c r="C61" s="53" t="s">
        <v>95</v>
      </c>
      <c r="D61" s="54" t="s">
        <v>25</v>
      </c>
      <c r="E61" s="54" t="s">
        <v>25</v>
      </c>
      <c r="F61" s="28" t="s">
        <v>30</v>
      </c>
      <c r="G61" s="28"/>
      <c r="H61" s="30" t="s">
        <v>31</v>
      </c>
      <c r="I61" s="63"/>
      <c r="J61" s="131"/>
      <c r="K61" s="131"/>
      <c r="L61" s="131">
        <v>2000</v>
      </c>
      <c r="M61" s="131"/>
      <c r="N61" s="131"/>
      <c r="O61" s="132"/>
      <c r="P61" s="92" t="s">
        <v>32</v>
      </c>
      <c r="Q61" s="154"/>
      <c r="R61" s="154"/>
    </row>
    <row r="62" spans="1:18" ht="21.95" customHeight="1">
      <c r="A62" s="41"/>
      <c r="B62" s="80"/>
      <c r="C62" s="81" t="s">
        <v>41</v>
      </c>
      <c r="D62" s="38"/>
      <c r="E62" s="38"/>
      <c r="F62" s="82" t="s">
        <v>30</v>
      </c>
      <c r="G62" s="38"/>
      <c r="H62" s="38"/>
      <c r="I62" s="38"/>
      <c r="J62" s="133">
        <f t="shared" ref="J62:O62" si="8">J56+J57+J58+J59</f>
        <v>222</v>
      </c>
      <c r="K62" s="133">
        <f t="shared" si="8"/>
        <v>3259</v>
      </c>
      <c r="L62" s="133">
        <f>L56+L57+L58+L59+L60+L61</f>
        <v>8250</v>
      </c>
      <c r="M62" s="134">
        <f t="shared" si="8"/>
        <v>1000</v>
      </c>
      <c r="N62" s="133">
        <f t="shared" si="8"/>
        <v>0</v>
      </c>
      <c r="O62" s="133">
        <f t="shared" si="8"/>
        <v>0</v>
      </c>
      <c r="P62" s="135"/>
      <c r="Q62" s="135"/>
      <c r="R62" s="135"/>
    </row>
    <row r="63" spans="1:18" ht="29.1" customHeight="1">
      <c r="A63" s="41"/>
      <c r="B63" s="42"/>
      <c r="C63" s="43" t="s">
        <v>46</v>
      </c>
      <c r="D63" s="44"/>
      <c r="E63" s="44"/>
      <c r="F63" s="45" t="s">
        <v>30</v>
      </c>
      <c r="G63" s="44"/>
      <c r="H63" s="44"/>
      <c r="I63" s="44"/>
      <c r="J63" s="44"/>
      <c r="K63" s="44"/>
      <c r="L63" s="44"/>
      <c r="M63" s="44"/>
      <c r="N63" s="44"/>
      <c r="O63" s="44"/>
      <c r="P63" s="44"/>
      <c r="Q63" s="44"/>
      <c r="R63" s="44"/>
    </row>
    <row r="64" spans="1:18" ht="29.1" customHeight="1">
      <c r="A64" s="41"/>
      <c r="B64" s="42"/>
      <c r="C64" s="43" t="s">
        <v>47</v>
      </c>
      <c r="D64" s="44"/>
      <c r="E64" s="44"/>
      <c r="F64" s="45" t="s">
        <v>30</v>
      </c>
      <c r="G64" s="44"/>
      <c r="H64" s="44"/>
      <c r="I64" s="44"/>
      <c r="J64" s="44"/>
      <c r="K64" s="44"/>
      <c r="L64" s="44"/>
      <c r="M64" s="44"/>
      <c r="N64" s="44"/>
      <c r="O64" s="44"/>
      <c r="P64" s="44"/>
      <c r="Q64" s="44"/>
      <c r="R64" s="44"/>
    </row>
    <row r="65" spans="1:18" ht="30" customHeight="1">
      <c r="A65" s="41"/>
      <c r="B65" s="42"/>
      <c r="C65" s="43" t="s">
        <v>48</v>
      </c>
      <c r="D65" s="44"/>
      <c r="E65" s="44"/>
      <c r="F65" s="45" t="s">
        <v>30</v>
      </c>
      <c r="G65" s="44"/>
      <c r="H65" s="44"/>
      <c r="I65" s="44"/>
      <c r="J65" s="44"/>
      <c r="K65" s="44"/>
      <c r="L65" s="44"/>
      <c r="M65" s="44"/>
      <c r="N65" s="44"/>
      <c r="O65" s="44"/>
      <c r="P65" s="44"/>
      <c r="Q65" s="44"/>
      <c r="R65" s="44"/>
    </row>
    <row r="66" spans="1:18" ht="29.1" customHeight="1">
      <c r="A66" s="41"/>
      <c r="B66" s="42"/>
      <c r="C66" s="43" t="s">
        <v>48</v>
      </c>
      <c r="D66" s="44"/>
      <c r="E66" s="44"/>
      <c r="F66" s="45" t="s">
        <v>30</v>
      </c>
      <c r="G66" s="44"/>
      <c r="H66" s="44"/>
      <c r="I66" s="44"/>
      <c r="J66" s="44"/>
      <c r="K66" s="44"/>
      <c r="L66" s="44"/>
      <c r="M66" s="44"/>
      <c r="N66" s="44"/>
      <c r="O66" s="44"/>
      <c r="P66" s="44"/>
      <c r="Q66" s="44"/>
      <c r="R66" s="44"/>
    </row>
    <row r="67" spans="1:18" ht="31.5">
      <c r="A67" s="41"/>
      <c r="B67" s="42"/>
      <c r="C67" s="35" t="s">
        <v>41</v>
      </c>
      <c r="D67" s="44"/>
      <c r="E67" s="44"/>
      <c r="F67" s="45" t="s">
        <v>30</v>
      </c>
      <c r="G67" s="44"/>
      <c r="H67" s="44"/>
      <c r="I67" s="97">
        <f t="shared" ref="I67:O67" si="9">I35+I39+I40+I41+I42+I45+I46+I52+I53+I56+I57+I58+I59</f>
        <v>0</v>
      </c>
      <c r="J67" s="97">
        <f t="shared" si="9"/>
        <v>222</v>
      </c>
      <c r="K67" s="97">
        <f>K35+K39+K40+K41+K42+K45+K46+K52+K53+K56+K57+K58+K59</f>
        <v>29872.5</v>
      </c>
      <c r="L67" s="97">
        <f t="shared" si="9"/>
        <v>10846.5</v>
      </c>
      <c r="M67" s="97">
        <f t="shared" si="9"/>
        <v>12500</v>
      </c>
      <c r="N67" s="97">
        <f t="shared" si="9"/>
        <v>0</v>
      </c>
      <c r="O67" s="97">
        <f t="shared" si="9"/>
        <v>0</v>
      </c>
      <c r="P67" s="44"/>
      <c r="Q67" s="44"/>
      <c r="R67" s="44"/>
    </row>
    <row r="68" spans="1:18" ht="23.1" customHeight="1">
      <c r="B68" s="14"/>
      <c r="C68" s="765" t="s">
        <v>96</v>
      </c>
      <c r="D68" s="766"/>
      <c r="E68" s="766"/>
      <c r="F68" s="766"/>
      <c r="G68" s="766"/>
      <c r="H68" s="766"/>
      <c r="I68" s="766"/>
      <c r="J68" s="766"/>
      <c r="K68" s="766"/>
      <c r="L68" s="766"/>
      <c r="M68" s="767"/>
      <c r="N68" s="766"/>
      <c r="O68" s="766"/>
      <c r="P68" s="766"/>
      <c r="Q68" s="766"/>
      <c r="R68" s="768"/>
    </row>
    <row r="69" spans="1:18" ht="15.75">
      <c r="B69" s="15"/>
      <c r="C69" s="47" t="s">
        <v>97</v>
      </c>
      <c r="D69" s="48"/>
      <c r="E69" s="48"/>
      <c r="F69" s="48"/>
      <c r="G69" s="48"/>
      <c r="H69" s="48"/>
      <c r="I69" s="48"/>
      <c r="J69" s="48"/>
      <c r="K69" s="48"/>
      <c r="L69" s="48"/>
      <c r="M69" s="48"/>
      <c r="N69" s="48"/>
      <c r="O69" s="98"/>
      <c r="P69" s="99"/>
      <c r="Q69" s="141"/>
      <c r="R69" s="141"/>
    </row>
    <row r="70" spans="1:18" ht="44.1" customHeight="1">
      <c r="B70" s="15"/>
      <c r="C70" s="155" t="s">
        <v>98</v>
      </c>
      <c r="D70" s="156"/>
      <c r="E70" s="156"/>
      <c r="F70" s="20"/>
      <c r="G70" s="51"/>
      <c r="H70" s="51"/>
      <c r="I70" s="51"/>
      <c r="J70" s="51"/>
      <c r="K70" s="51"/>
      <c r="L70" s="51"/>
      <c r="M70" s="51"/>
      <c r="N70" s="175"/>
      <c r="O70" s="176"/>
      <c r="P70" s="177"/>
      <c r="Q70" s="194"/>
      <c r="R70" s="194"/>
    </row>
    <row r="71" spans="1:18" ht="50.1" customHeight="1">
      <c r="B71" s="15"/>
      <c r="C71" s="155" t="s">
        <v>99</v>
      </c>
      <c r="D71" s="156"/>
      <c r="E71" s="156"/>
      <c r="F71" s="20"/>
      <c r="G71" s="51"/>
      <c r="H71" s="51"/>
      <c r="I71" s="51"/>
      <c r="J71" s="51"/>
      <c r="K71" s="51"/>
      <c r="L71" s="51"/>
      <c r="M71" s="51"/>
      <c r="N71" s="51"/>
      <c r="O71" s="51"/>
      <c r="P71" s="177"/>
      <c r="Q71" s="194"/>
      <c r="R71" s="194"/>
    </row>
    <row r="72" spans="1:18" ht="21" customHeight="1">
      <c r="B72" s="744"/>
      <c r="C72" s="713" t="s">
        <v>100</v>
      </c>
      <c r="D72" s="700" t="s">
        <v>101</v>
      </c>
      <c r="E72" s="158" t="s">
        <v>101</v>
      </c>
      <c r="F72" s="28" t="s">
        <v>102</v>
      </c>
      <c r="G72" s="690">
        <v>2025</v>
      </c>
      <c r="H72" s="690" t="s">
        <v>31</v>
      </c>
      <c r="I72" s="28"/>
      <c r="J72" s="28">
        <v>1</v>
      </c>
      <c r="K72" s="77"/>
      <c r="L72" s="77"/>
      <c r="M72" s="77"/>
      <c r="N72" s="77"/>
      <c r="O72" s="130"/>
      <c r="P72" s="166"/>
      <c r="Q72" s="670" t="s">
        <v>103</v>
      </c>
      <c r="R72" s="621" t="s">
        <v>104</v>
      </c>
    </row>
    <row r="73" spans="1:18" ht="60.95" customHeight="1">
      <c r="B73" s="742"/>
      <c r="C73" s="714"/>
      <c r="D73" s="691"/>
      <c r="E73" s="160"/>
      <c r="F73" s="28" t="s">
        <v>105</v>
      </c>
      <c r="G73" s="691"/>
      <c r="H73" s="691"/>
      <c r="I73" s="28">
        <v>144.4</v>
      </c>
      <c r="J73" s="28">
        <v>171.2</v>
      </c>
      <c r="K73" s="77"/>
      <c r="L73" s="77"/>
      <c r="M73" s="77"/>
      <c r="N73" s="77"/>
      <c r="O73" s="130"/>
      <c r="P73" s="178" t="s">
        <v>106</v>
      </c>
      <c r="Q73" s="671"/>
      <c r="R73" s="627"/>
    </row>
    <row r="74" spans="1:18" ht="48.95" customHeight="1">
      <c r="B74" s="25"/>
      <c r="C74" s="53" t="s">
        <v>107</v>
      </c>
      <c r="D74" s="160" t="s">
        <v>108</v>
      </c>
      <c r="E74" s="160" t="s">
        <v>109</v>
      </c>
      <c r="F74" s="28" t="s">
        <v>105</v>
      </c>
      <c r="G74" s="28">
        <v>2025</v>
      </c>
      <c r="H74" s="28" t="s">
        <v>110</v>
      </c>
      <c r="I74" s="28"/>
      <c r="J74" s="30">
        <v>42</v>
      </c>
      <c r="K74" s="77"/>
      <c r="L74" s="77"/>
      <c r="M74" s="77"/>
      <c r="N74" s="77"/>
      <c r="O74" s="130"/>
      <c r="P74" s="178" t="s">
        <v>106</v>
      </c>
      <c r="Q74" s="195" t="s">
        <v>111</v>
      </c>
      <c r="R74" s="196" t="s">
        <v>104</v>
      </c>
    </row>
    <row r="75" spans="1:18" ht="18" customHeight="1">
      <c r="B75" s="741"/>
      <c r="C75" s="713" t="s">
        <v>112</v>
      </c>
      <c r="D75" s="700" t="s">
        <v>101</v>
      </c>
      <c r="E75" s="158" t="s">
        <v>101</v>
      </c>
      <c r="F75" s="28" t="s">
        <v>102</v>
      </c>
      <c r="G75" s="690">
        <v>2025</v>
      </c>
      <c r="H75" s="690" t="s">
        <v>31</v>
      </c>
      <c r="I75" s="179"/>
      <c r="J75" s="179"/>
      <c r="K75" s="160"/>
      <c r="L75" s="160"/>
      <c r="M75" s="179"/>
      <c r="N75" s="160">
        <v>1</v>
      </c>
      <c r="O75" s="180"/>
      <c r="P75" s="178"/>
      <c r="Q75" s="672" t="s">
        <v>103</v>
      </c>
      <c r="R75" s="637" t="s">
        <v>113</v>
      </c>
    </row>
    <row r="76" spans="1:18" ht="68.099999999999994" customHeight="1">
      <c r="B76" s="742"/>
      <c r="C76" s="714"/>
      <c r="D76" s="691"/>
      <c r="E76" s="160"/>
      <c r="F76" s="28" t="s">
        <v>105</v>
      </c>
      <c r="G76" s="691"/>
      <c r="H76" s="691"/>
      <c r="I76" s="77"/>
      <c r="J76" s="77"/>
      <c r="K76" s="28"/>
      <c r="L76" s="28"/>
      <c r="M76" s="77"/>
      <c r="N76" s="28">
        <v>444.5</v>
      </c>
      <c r="O76" s="130"/>
      <c r="P76" s="178" t="s">
        <v>106</v>
      </c>
      <c r="Q76" s="673"/>
      <c r="R76" s="627"/>
    </row>
    <row r="77" spans="1:18" ht="18" customHeight="1">
      <c r="B77" s="741"/>
      <c r="C77" s="713" t="s">
        <v>114</v>
      </c>
      <c r="D77" s="700" t="s">
        <v>101</v>
      </c>
      <c r="E77" s="158" t="s">
        <v>101</v>
      </c>
      <c r="F77" s="28" t="s">
        <v>102</v>
      </c>
      <c r="G77" s="690">
        <v>2025</v>
      </c>
      <c r="H77" s="690" t="s">
        <v>31</v>
      </c>
      <c r="I77" s="179"/>
      <c r="J77" s="179"/>
      <c r="K77" s="160"/>
      <c r="L77" s="160"/>
      <c r="M77" s="160"/>
      <c r="N77" s="160">
        <v>1</v>
      </c>
      <c r="O77" s="180"/>
      <c r="P77" s="178"/>
      <c r="Q77" s="672" t="s">
        <v>103</v>
      </c>
      <c r="R77" s="637" t="s">
        <v>115</v>
      </c>
    </row>
    <row r="78" spans="1:18" ht="66.95" customHeight="1">
      <c r="B78" s="742"/>
      <c r="C78" s="714"/>
      <c r="D78" s="691"/>
      <c r="E78" s="160"/>
      <c r="F78" s="28" t="s">
        <v>105</v>
      </c>
      <c r="G78" s="691"/>
      <c r="H78" s="691"/>
      <c r="I78" s="77"/>
      <c r="J78" s="77"/>
      <c r="K78" s="28"/>
      <c r="L78" s="28"/>
      <c r="M78" s="28"/>
      <c r="N78" s="28">
        <v>236.6</v>
      </c>
      <c r="O78" s="130"/>
      <c r="P78" s="178" t="s">
        <v>106</v>
      </c>
      <c r="Q78" s="673"/>
      <c r="R78" s="627"/>
    </row>
    <row r="79" spans="1:18" ht="18" customHeight="1">
      <c r="B79" s="744"/>
      <c r="C79" s="733" t="s">
        <v>116</v>
      </c>
      <c r="D79" s="700" t="s">
        <v>101</v>
      </c>
      <c r="E79" s="158" t="s">
        <v>101</v>
      </c>
      <c r="F79" s="28" t="s">
        <v>102</v>
      </c>
      <c r="G79" s="690">
        <v>2025</v>
      </c>
      <c r="H79" s="690" t="s">
        <v>31</v>
      </c>
      <c r="I79" s="77"/>
      <c r="J79" s="28"/>
      <c r="K79" s="28"/>
      <c r="L79" s="28"/>
      <c r="M79" s="28"/>
      <c r="N79" s="28">
        <v>1</v>
      </c>
      <c r="O79" s="130"/>
      <c r="P79" s="178"/>
      <c r="Q79" s="670" t="s">
        <v>103</v>
      </c>
      <c r="R79" s="626" t="s">
        <v>117</v>
      </c>
    </row>
    <row r="80" spans="1:18" ht="57.95" customHeight="1">
      <c r="B80" s="742"/>
      <c r="C80" s="714"/>
      <c r="D80" s="691"/>
      <c r="E80" s="160"/>
      <c r="F80" s="28" t="s">
        <v>105</v>
      </c>
      <c r="G80" s="691"/>
      <c r="H80" s="691"/>
      <c r="I80" s="77"/>
      <c r="J80" s="28"/>
      <c r="K80" s="28"/>
      <c r="L80" s="28"/>
      <c r="M80" s="30"/>
      <c r="N80" s="28">
        <v>280</v>
      </c>
      <c r="O80" s="130"/>
      <c r="P80" s="178" t="s">
        <v>106</v>
      </c>
      <c r="Q80" s="673"/>
      <c r="R80" s="627"/>
    </row>
    <row r="81" spans="2:18" ht="20.100000000000001" customHeight="1">
      <c r="B81" s="744"/>
      <c r="C81" s="733" t="s">
        <v>118</v>
      </c>
      <c r="D81" s="700" t="s">
        <v>101</v>
      </c>
      <c r="E81" s="158" t="s">
        <v>101</v>
      </c>
      <c r="F81" s="28" t="s">
        <v>102</v>
      </c>
      <c r="G81" s="690">
        <v>2025</v>
      </c>
      <c r="H81" s="690" t="s">
        <v>31</v>
      </c>
      <c r="I81" s="77"/>
      <c r="J81" s="77"/>
      <c r="K81" s="77"/>
      <c r="L81" s="28"/>
      <c r="M81" s="77"/>
      <c r="N81" s="28">
        <v>1</v>
      </c>
      <c r="O81" s="130"/>
      <c r="P81" s="178"/>
      <c r="Q81" s="670" t="s">
        <v>103</v>
      </c>
      <c r="R81" s="626" t="s">
        <v>119</v>
      </c>
    </row>
    <row r="82" spans="2:18" ht="56.1" customHeight="1">
      <c r="B82" s="742"/>
      <c r="C82" s="714"/>
      <c r="D82" s="691"/>
      <c r="E82" s="160"/>
      <c r="F82" s="28" t="s">
        <v>105</v>
      </c>
      <c r="G82" s="691"/>
      <c r="H82" s="691"/>
      <c r="I82" s="63"/>
      <c r="J82" s="63"/>
      <c r="K82" s="63"/>
      <c r="L82" s="28"/>
      <c r="M82" s="63"/>
      <c r="N82" s="63">
        <v>257.2</v>
      </c>
      <c r="O82" s="122"/>
      <c r="P82" s="178" t="s">
        <v>106</v>
      </c>
      <c r="Q82" s="673"/>
      <c r="R82" s="627"/>
    </row>
    <row r="83" spans="2:18" ht="20.100000000000001" customHeight="1">
      <c r="B83" s="744"/>
      <c r="C83" s="733" t="s">
        <v>120</v>
      </c>
      <c r="D83" s="700" t="s">
        <v>101</v>
      </c>
      <c r="E83" s="158" t="s">
        <v>101</v>
      </c>
      <c r="F83" s="28" t="s">
        <v>102</v>
      </c>
      <c r="G83" s="690">
        <v>2025</v>
      </c>
      <c r="H83" s="690" t="s">
        <v>31</v>
      </c>
      <c r="I83" s="77"/>
      <c r="J83" s="77"/>
      <c r="K83" s="77"/>
      <c r="L83" s="28"/>
      <c r="M83" s="77"/>
      <c r="N83" s="28">
        <v>1</v>
      </c>
      <c r="O83" s="130"/>
      <c r="P83" s="178"/>
      <c r="Q83" s="670" t="s">
        <v>103</v>
      </c>
      <c r="R83" s="626" t="s">
        <v>121</v>
      </c>
    </row>
    <row r="84" spans="2:18" ht="47.1" customHeight="1">
      <c r="B84" s="742"/>
      <c r="C84" s="714"/>
      <c r="D84" s="691"/>
      <c r="E84" s="160"/>
      <c r="F84" s="28" t="s">
        <v>105</v>
      </c>
      <c r="G84" s="691"/>
      <c r="H84" s="691"/>
      <c r="I84" s="77"/>
      <c r="J84" s="77"/>
      <c r="K84" s="77"/>
      <c r="L84" s="28"/>
      <c r="M84" s="77"/>
      <c r="N84" s="28">
        <v>444.8</v>
      </c>
      <c r="O84" s="130"/>
      <c r="P84" s="178" t="s">
        <v>106</v>
      </c>
      <c r="Q84" s="673"/>
      <c r="R84" s="627"/>
    </row>
    <row r="85" spans="2:18" ht="18.95" customHeight="1">
      <c r="B85" s="744"/>
      <c r="C85" s="733" t="s">
        <v>122</v>
      </c>
      <c r="D85" s="700" t="s">
        <v>101</v>
      </c>
      <c r="E85" s="158" t="s">
        <v>101</v>
      </c>
      <c r="F85" s="28" t="s">
        <v>102</v>
      </c>
      <c r="G85" s="690">
        <v>2025</v>
      </c>
      <c r="H85" s="690" t="s">
        <v>31</v>
      </c>
      <c r="I85" s="77"/>
      <c r="J85" s="77"/>
      <c r="K85" s="77"/>
      <c r="L85" s="28"/>
      <c r="M85" s="28"/>
      <c r="N85" s="28">
        <v>1</v>
      </c>
      <c r="O85" s="130"/>
      <c r="P85" s="178"/>
      <c r="Q85" s="670" t="s">
        <v>103</v>
      </c>
      <c r="R85" s="609" t="s">
        <v>123</v>
      </c>
    </row>
    <row r="86" spans="2:18" ht="81.75" customHeight="1">
      <c r="B86" s="742"/>
      <c r="C86" s="714"/>
      <c r="D86" s="691"/>
      <c r="E86" s="160"/>
      <c r="F86" s="28" t="s">
        <v>105</v>
      </c>
      <c r="G86" s="691"/>
      <c r="H86" s="691"/>
      <c r="I86" s="77"/>
      <c r="J86" s="77"/>
      <c r="K86" s="77"/>
      <c r="L86" s="28"/>
      <c r="M86" s="30"/>
      <c r="N86" s="28">
        <v>1800</v>
      </c>
      <c r="O86" s="130"/>
      <c r="P86" s="178" t="s">
        <v>106</v>
      </c>
      <c r="Q86" s="673"/>
      <c r="R86" s="611"/>
    </row>
    <row r="87" spans="2:18" ht="18.95" customHeight="1">
      <c r="B87" s="744"/>
      <c r="C87" s="733" t="s">
        <v>124</v>
      </c>
      <c r="D87" s="700" t="s">
        <v>101</v>
      </c>
      <c r="E87" s="158" t="s">
        <v>101</v>
      </c>
      <c r="F87" s="28" t="s">
        <v>102</v>
      </c>
      <c r="G87" s="690">
        <v>2025</v>
      </c>
      <c r="H87" s="690" t="s">
        <v>31</v>
      </c>
      <c r="I87" s="77"/>
      <c r="J87" s="77"/>
      <c r="K87" s="77"/>
      <c r="L87" s="28"/>
      <c r="M87" s="28"/>
      <c r="N87" s="28">
        <v>1</v>
      </c>
      <c r="O87" s="130"/>
      <c r="P87" s="178"/>
      <c r="Q87" s="670" t="s">
        <v>103</v>
      </c>
      <c r="R87" s="626" t="s">
        <v>125</v>
      </c>
    </row>
    <row r="88" spans="2:18" ht="61.5" customHeight="1">
      <c r="B88" s="742"/>
      <c r="C88" s="714"/>
      <c r="D88" s="691"/>
      <c r="E88" s="160"/>
      <c r="F88" s="28" t="s">
        <v>105</v>
      </c>
      <c r="G88" s="691"/>
      <c r="H88" s="691"/>
      <c r="I88" s="77"/>
      <c r="J88" s="77"/>
      <c r="K88" s="77"/>
      <c r="L88" s="28"/>
      <c r="M88" s="28"/>
      <c r="N88" s="28">
        <v>277.7</v>
      </c>
      <c r="O88" s="130"/>
      <c r="P88" s="178" t="s">
        <v>106</v>
      </c>
      <c r="Q88" s="673"/>
      <c r="R88" s="627"/>
    </row>
    <row r="89" spans="2:18" ht="18" customHeight="1">
      <c r="B89" s="744"/>
      <c r="C89" s="733" t="s">
        <v>126</v>
      </c>
      <c r="D89" s="700" t="s">
        <v>101</v>
      </c>
      <c r="E89" s="158" t="s">
        <v>101</v>
      </c>
      <c r="F89" s="28" t="s">
        <v>102</v>
      </c>
      <c r="G89" s="690">
        <v>2025</v>
      </c>
      <c r="H89" s="690" t="s">
        <v>31</v>
      </c>
      <c r="I89" s="77"/>
      <c r="J89" s="77"/>
      <c r="K89" s="77"/>
      <c r="L89" s="28"/>
      <c r="M89" s="28"/>
      <c r="N89" s="28">
        <v>1</v>
      </c>
      <c r="O89" s="130"/>
      <c r="P89" s="178"/>
      <c r="Q89" s="653" t="s">
        <v>103</v>
      </c>
      <c r="R89" s="626" t="s">
        <v>127</v>
      </c>
    </row>
    <row r="90" spans="2:18" ht="45.95" customHeight="1">
      <c r="B90" s="742"/>
      <c r="C90" s="714"/>
      <c r="D90" s="691"/>
      <c r="E90" s="160"/>
      <c r="F90" s="28" t="s">
        <v>105</v>
      </c>
      <c r="G90" s="691"/>
      <c r="H90" s="691"/>
      <c r="I90" s="77"/>
      <c r="J90" s="77"/>
      <c r="K90" s="77"/>
      <c r="L90" s="28"/>
      <c r="M90" s="28"/>
      <c r="N90" s="28">
        <v>219.2</v>
      </c>
      <c r="O90" s="130"/>
      <c r="P90" s="178" t="s">
        <v>106</v>
      </c>
      <c r="Q90" s="654"/>
      <c r="R90" s="627"/>
    </row>
    <row r="91" spans="2:18" ht="21" customHeight="1">
      <c r="B91" s="744"/>
      <c r="C91" s="733" t="s">
        <v>128</v>
      </c>
      <c r="D91" s="700" t="s">
        <v>101</v>
      </c>
      <c r="E91" s="158" t="s">
        <v>101</v>
      </c>
      <c r="F91" s="28" t="s">
        <v>102</v>
      </c>
      <c r="G91" s="690">
        <v>2025</v>
      </c>
      <c r="H91" s="690" t="s">
        <v>31</v>
      </c>
      <c r="I91" s="63"/>
      <c r="J91" s="63"/>
      <c r="K91" s="63"/>
      <c r="L91" s="28"/>
      <c r="M91" s="28"/>
      <c r="N91" s="28">
        <v>1</v>
      </c>
      <c r="O91" s="181"/>
      <c r="P91" s="178"/>
      <c r="Q91" s="638" t="s">
        <v>103</v>
      </c>
      <c r="R91" s="612" t="s">
        <v>129</v>
      </c>
    </row>
    <row r="92" spans="2:18" ht="54" customHeight="1">
      <c r="B92" s="742"/>
      <c r="C92" s="714"/>
      <c r="D92" s="691"/>
      <c r="E92" s="160"/>
      <c r="F92" s="28" t="s">
        <v>105</v>
      </c>
      <c r="G92" s="691"/>
      <c r="H92" s="691"/>
      <c r="I92" s="63"/>
      <c r="J92" s="63"/>
      <c r="K92" s="63"/>
      <c r="L92" s="28"/>
      <c r="M92" s="28"/>
      <c r="N92" s="28">
        <v>257.2</v>
      </c>
      <c r="O92" s="181"/>
      <c r="P92" s="178" t="s">
        <v>106</v>
      </c>
      <c r="Q92" s="639"/>
      <c r="R92" s="613"/>
    </row>
    <row r="93" spans="2:18" ht="20.100000000000001" customHeight="1">
      <c r="B93" s="744"/>
      <c r="C93" s="733" t="s">
        <v>130</v>
      </c>
      <c r="D93" s="700" t="s">
        <v>101</v>
      </c>
      <c r="E93" s="158" t="s">
        <v>101</v>
      </c>
      <c r="F93" s="28" t="s">
        <v>102</v>
      </c>
      <c r="G93" s="690">
        <v>2025</v>
      </c>
      <c r="H93" s="690" t="s">
        <v>31</v>
      </c>
      <c r="I93" s="63"/>
      <c r="J93" s="63"/>
      <c r="K93" s="63"/>
      <c r="L93" s="28"/>
      <c r="M93" s="28"/>
      <c r="N93" s="28">
        <v>1</v>
      </c>
      <c r="O93" s="181"/>
      <c r="P93" s="178"/>
      <c r="Q93" s="638" t="s">
        <v>103</v>
      </c>
      <c r="R93" s="612" t="s">
        <v>131</v>
      </c>
    </row>
    <row r="94" spans="2:18" ht="41.1" customHeight="1">
      <c r="B94" s="742"/>
      <c r="C94" s="714"/>
      <c r="D94" s="691"/>
      <c r="E94" s="160"/>
      <c r="F94" s="28" t="s">
        <v>105</v>
      </c>
      <c r="G94" s="691"/>
      <c r="H94" s="691"/>
      <c r="I94" s="63"/>
      <c r="J94" s="63"/>
      <c r="K94" s="63"/>
      <c r="L94" s="28"/>
      <c r="M94" s="28"/>
      <c r="N94" s="28">
        <v>518.9</v>
      </c>
      <c r="O94" s="181"/>
      <c r="P94" s="178" t="s">
        <v>106</v>
      </c>
      <c r="Q94" s="639"/>
      <c r="R94" s="613"/>
    </row>
    <row r="95" spans="2:18" ht="20.100000000000001" customHeight="1">
      <c r="B95" s="744"/>
      <c r="C95" s="733" t="s">
        <v>132</v>
      </c>
      <c r="D95" s="700" t="s">
        <v>101</v>
      </c>
      <c r="E95" s="158" t="s">
        <v>101</v>
      </c>
      <c r="F95" s="28" t="s">
        <v>102</v>
      </c>
      <c r="G95" s="690">
        <v>2025</v>
      </c>
      <c r="H95" s="690" t="s">
        <v>31</v>
      </c>
      <c r="I95" s="63"/>
      <c r="J95" s="63"/>
      <c r="K95" s="63"/>
      <c r="L95" s="28"/>
      <c r="M95" s="28"/>
      <c r="N95" s="28">
        <v>1</v>
      </c>
      <c r="O95" s="181"/>
      <c r="P95" s="178" t="s">
        <v>106</v>
      </c>
      <c r="Q95" s="638" t="s">
        <v>103</v>
      </c>
      <c r="R95" s="612" t="s">
        <v>133</v>
      </c>
    </row>
    <row r="96" spans="2:18" ht="45.75" customHeight="1">
      <c r="B96" s="742"/>
      <c r="C96" s="714"/>
      <c r="D96" s="691"/>
      <c r="E96" s="160"/>
      <c r="F96" s="28" t="s">
        <v>105</v>
      </c>
      <c r="G96" s="691"/>
      <c r="H96" s="691"/>
      <c r="I96" s="63"/>
      <c r="J96" s="63"/>
      <c r="K96" s="63"/>
      <c r="L96" s="28"/>
      <c r="M96" s="28"/>
      <c r="N96" s="30">
        <v>277</v>
      </c>
      <c r="O96" s="181"/>
      <c r="P96" s="178" t="s">
        <v>106</v>
      </c>
      <c r="Q96" s="639"/>
      <c r="R96" s="613"/>
    </row>
    <row r="97" spans="2:18" ht="21" customHeight="1">
      <c r="B97" s="744"/>
      <c r="C97" s="733" t="s">
        <v>134</v>
      </c>
      <c r="D97" s="700" t="s">
        <v>101</v>
      </c>
      <c r="E97" s="158" t="s">
        <v>101</v>
      </c>
      <c r="F97" s="28" t="s">
        <v>102</v>
      </c>
      <c r="G97" s="690">
        <v>2025</v>
      </c>
      <c r="H97" s="690" t="s">
        <v>31</v>
      </c>
      <c r="I97" s="63"/>
      <c r="J97" s="63"/>
      <c r="K97" s="63"/>
      <c r="L97" s="28"/>
      <c r="M97" s="28"/>
      <c r="N97" s="28">
        <v>1</v>
      </c>
      <c r="O97" s="181"/>
      <c r="P97" s="178"/>
      <c r="Q97" s="638" t="s">
        <v>103</v>
      </c>
      <c r="R97" s="612" t="s">
        <v>135</v>
      </c>
    </row>
    <row r="98" spans="2:18" ht="38.1" customHeight="1">
      <c r="B98" s="742"/>
      <c r="C98" s="714"/>
      <c r="D98" s="691"/>
      <c r="E98" s="160"/>
      <c r="F98" s="28" t="s">
        <v>105</v>
      </c>
      <c r="G98" s="691"/>
      <c r="H98" s="691"/>
      <c r="I98" s="63"/>
      <c r="J98" s="63"/>
      <c r="K98" s="63"/>
      <c r="L98" s="28"/>
      <c r="M98" s="28"/>
      <c r="N98" s="30">
        <v>150</v>
      </c>
      <c r="O98" s="181"/>
      <c r="P98" s="178" t="s">
        <v>106</v>
      </c>
      <c r="Q98" s="639"/>
      <c r="R98" s="613"/>
    </row>
    <row r="99" spans="2:18" ht="20.100000000000001" customHeight="1">
      <c r="B99" s="744"/>
      <c r="C99" s="733" t="s">
        <v>136</v>
      </c>
      <c r="D99" s="700" t="s">
        <v>101</v>
      </c>
      <c r="E99" s="158" t="s">
        <v>101</v>
      </c>
      <c r="F99" s="28" t="s">
        <v>102</v>
      </c>
      <c r="G99" s="690">
        <v>2025</v>
      </c>
      <c r="H99" s="690" t="s">
        <v>31</v>
      </c>
      <c r="I99" s="63"/>
      <c r="J99" s="63"/>
      <c r="K99" s="63"/>
      <c r="L99" s="28"/>
      <c r="M99" s="28"/>
      <c r="N99" s="28"/>
      <c r="O99" s="181">
        <v>1</v>
      </c>
      <c r="P99" s="178"/>
      <c r="Q99" s="638" t="s">
        <v>103</v>
      </c>
      <c r="R99" s="612" t="s">
        <v>137</v>
      </c>
    </row>
    <row r="100" spans="2:18" ht="47.1" customHeight="1">
      <c r="B100" s="742"/>
      <c r="C100" s="714"/>
      <c r="D100" s="691"/>
      <c r="E100" s="160"/>
      <c r="F100" s="28" t="s">
        <v>105</v>
      </c>
      <c r="G100" s="691"/>
      <c r="H100" s="691"/>
      <c r="I100" s="63"/>
      <c r="J100" s="63"/>
      <c r="K100" s="63"/>
      <c r="L100" s="28"/>
      <c r="M100" s="28"/>
      <c r="N100" s="28"/>
      <c r="O100" s="181">
        <v>595.5</v>
      </c>
      <c r="P100" s="178" t="s">
        <v>106</v>
      </c>
      <c r="Q100" s="639"/>
      <c r="R100" s="613"/>
    </row>
    <row r="101" spans="2:18" ht="20.100000000000001" customHeight="1">
      <c r="B101" s="162"/>
      <c r="C101" s="163" t="s">
        <v>106</v>
      </c>
      <c r="D101" s="164"/>
      <c r="E101" s="164"/>
      <c r="F101" s="38"/>
      <c r="G101" s="38"/>
      <c r="H101" s="38"/>
      <c r="I101" s="38">
        <f t="shared" ref="I101:O101" si="10">I73+I74+I76+I78+I80+I82+I84+I86+I88+I90+I92+I94+I96+I98+I100</f>
        <v>144.4</v>
      </c>
      <c r="J101" s="38">
        <f t="shared" si="10"/>
        <v>213.2</v>
      </c>
      <c r="K101" s="38">
        <f t="shared" si="10"/>
        <v>0</v>
      </c>
      <c r="L101" s="38">
        <f t="shared" si="10"/>
        <v>0</v>
      </c>
      <c r="M101" s="182">
        <f t="shared" si="10"/>
        <v>0</v>
      </c>
      <c r="N101" s="38">
        <f t="shared" si="10"/>
        <v>5163.0999999999995</v>
      </c>
      <c r="O101" s="38">
        <f t="shared" si="10"/>
        <v>595.5</v>
      </c>
      <c r="P101" s="183"/>
      <c r="Q101" s="200"/>
      <c r="R101" s="200"/>
    </row>
    <row r="102" spans="2:18" ht="51.75" customHeight="1">
      <c r="B102" s="15"/>
      <c r="C102" s="155" t="s">
        <v>138</v>
      </c>
      <c r="D102" s="156"/>
      <c r="E102" s="156"/>
      <c r="F102" s="20"/>
      <c r="G102" s="51"/>
      <c r="H102" s="51"/>
      <c r="I102" s="51"/>
      <c r="J102" s="51"/>
      <c r="K102" s="51"/>
      <c r="L102" s="51"/>
      <c r="M102" s="51"/>
      <c r="N102" s="51"/>
      <c r="O102" s="51"/>
      <c r="P102" s="177"/>
      <c r="Q102" s="194"/>
      <c r="R102" s="194"/>
    </row>
    <row r="103" spans="2:18" ht="15.75" customHeight="1">
      <c r="B103" s="744"/>
      <c r="C103" s="707" t="s">
        <v>139</v>
      </c>
      <c r="D103" s="700" t="s">
        <v>101</v>
      </c>
      <c r="E103" s="158" t="s">
        <v>101</v>
      </c>
      <c r="F103" s="28" t="s">
        <v>102</v>
      </c>
      <c r="G103" s="690">
        <v>2025</v>
      </c>
      <c r="H103" s="690" t="s">
        <v>31</v>
      </c>
      <c r="I103" s="28">
        <v>1</v>
      </c>
      <c r="J103" s="28"/>
      <c r="K103" s="28"/>
      <c r="L103" s="77"/>
      <c r="M103" s="77"/>
      <c r="N103" s="28">
        <v>1</v>
      </c>
      <c r="O103" s="130"/>
      <c r="P103" s="178"/>
      <c r="Q103" s="638" t="s">
        <v>140</v>
      </c>
      <c r="R103" s="638"/>
    </row>
    <row r="104" spans="2:18" ht="39.950000000000003" customHeight="1">
      <c r="B104" s="742"/>
      <c r="C104" s="634"/>
      <c r="D104" s="691"/>
      <c r="E104" s="160"/>
      <c r="F104" s="28" t="s">
        <v>105</v>
      </c>
      <c r="G104" s="691"/>
      <c r="H104" s="691"/>
      <c r="I104" s="28">
        <v>378.7</v>
      </c>
      <c r="J104" s="28"/>
      <c r="K104" s="30"/>
      <c r="L104" s="77"/>
      <c r="M104" s="77"/>
      <c r="N104" s="28">
        <v>1419</v>
      </c>
      <c r="O104" s="130"/>
      <c r="P104" s="178" t="s">
        <v>106</v>
      </c>
      <c r="Q104" s="639"/>
      <c r="R104" s="639"/>
    </row>
    <row r="105" spans="2:18" ht="15.75" customHeight="1">
      <c r="B105" s="743"/>
      <c r="C105" s="640" t="s">
        <v>141</v>
      </c>
      <c r="D105" s="700" t="s">
        <v>101</v>
      </c>
      <c r="E105" s="158" t="s">
        <v>101</v>
      </c>
      <c r="F105" s="28" t="s">
        <v>102</v>
      </c>
      <c r="G105" s="690">
        <v>2025</v>
      </c>
      <c r="H105" s="690" t="s">
        <v>31</v>
      </c>
      <c r="I105" s="28"/>
      <c r="J105" s="28"/>
      <c r="K105" s="28"/>
      <c r="L105" s="28"/>
      <c r="M105" s="77"/>
      <c r="N105" s="28">
        <v>1</v>
      </c>
      <c r="O105" s="77"/>
      <c r="P105" s="178"/>
      <c r="Q105" s="201"/>
      <c r="R105" s="640" t="s">
        <v>142</v>
      </c>
    </row>
    <row r="106" spans="2:18" ht="72.75" customHeight="1">
      <c r="B106" s="743"/>
      <c r="C106" s="640"/>
      <c r="D106" s="691"/>
      <c r="E106" s="160"/>
      <c r="F106" s="28" t="s">
        <v>105</v>
      </c>
      <c r="G106" s="691"/>
      <c r="H106" s="691"/>
      <c r="I106" s="28"/>
      <c r="J106" s="28"/>
      <c r="K106" s="28"/>
      <c r="L106" s="28"/>
      <c r="M106" s="77"/>
      <c r="N106" s="28">
        <v>737.1</v>
      </c>
      <c r="O106" s="77"/>
      <c r="P106" s="178" t="s">
        <v>106</v>
      </c>
      <c r="Q106" s="202" t="s">
        <v>140</v>
      </c>
      <c r="R106" s="641"/>
    </row>
    <row r="107" spans="2:18" ht="15.75" customHeight="1">
      <c r="B107" s="744"/>
      <c r="C107" s="707" t="s">
        <v>143</v>
      </c>
      <c r="D107" s="700" t="s">
        <v>101</v>
      </c>
      <c r="E107" s="158" t="s">
        <v>101</v>
      </c>
      <c r="F107" s="28" t="s">
        <v>102</v>
      </c>
      <c r="G107" s="690">
        <v>2025</v>
      </c>
      <c r="H107" s="690" t="s">
        <v>31</v>
      </c>
      <c r="I107" s="63"/>
      <c r="J107" s="63"/>
      <c r="K107" s="63"/>
      <c r="L107" s="63"/>
      <c r="M107" s="63"/>
      <c r="N107" s="63"/>
      <c r="O107" s="181">
        <v>1</v>
      </c>
      <c r="P107" s="178"/>
      <c r="Q107" s="638" t="s">
        <v>140</v>
      </c>
      <c r="R107" s="633" t="s">
        <v>144</v>
      </c>
    </row>
    <row r="108" spans="2:18" ht="68.099999999999994" customHeight="1">
      <c r="B108" s="742"/>
      <c r="C108" s="634"/>
      <c r="D108" s="691"/>
      <c r="E108" s="160"/>
      <c r="F108" s="28" t="s">
        <v>105</v>
      </c>
      <c r="G108" s="691"/>
      <c r="H108" s="691"/>
      <c r="I108" s="63"/>
      <c r="J108" s="63"/>
      <c r="K108" s="63"/>
      <c r="L108" s="63"/>
      <c r="M108" s="63"/>
      <c r="N108" s="63"/>
      <c r="O108" s="93">
        <v>150</v>
      </c>
      <c r="P108" s="178" t="s">
        <v>106</v>
      </c>
      <c r="Q108" s="639"/>
      <c r="R108" s="642"/>
    </row>
    <row r="109" spans="2:18" ht="15.75" customHeight="1">
      <c r="B109" s="744"/>
      <c r="C109" s="707" t="s">
        <v>145</v>
      </c>
      <c r="D109" s="700" t="s">
        <v>101</v>
      </c>
      <c r="E109" s="158" t="s">
        <v>101</v>
      </c>
      <c r="F109" s="28" t="s">
        <v>102</v>
      </c>
      <c r="G109" s="690">
        <v>2025</v>
      </c>
      <c r="H109" s="690" t="s">
        <v>31</v>
      </c>
      <c r="I109" s="63"/>
      <c r="J109" s="63"/>
      <c r="K109" s="63"/>
      <c r="L109" s="63"/>
      <c r="M109" s="63"/>
      <c r="N109" s="181">
        <v>1</v>
      </c>
      <c r="O109" s="181"/>
      <c r="P109" s="178"/>
      <c r="Q109" s="638" t="s">
        <v>140</v>
      </c>
      <c r="R109" s="633" t="s">
        <v>144</v>
      </c>
    </row>
    <row r="110" spans="2:18" ht="66.95" customHeight="1">
      <c r="B110" s="742"/>
      <c r="C110" s="634"/>
      <c r="D110" s="691"/>
      <c r="E110" s="160"/>
      <c r="F110" s="28" t="s">
        <v>105</v>
      </c>
      <c r="G110" s="691"/>
      <c r="H110" s="691"/>
      <c r="I110" s="63"/>
      <c r="J110" s="63"/>
      <c r="K110" s="63"/>
      <c r="L110" s="63"/>
      <c r="M110" s="30">
        <v>4</v>
      </c>
      <c r="N110" s="93">
        <v>306</v>
      </c>
      <c r="O110" s="93"/>
      <c r="P110" s="178" t="s">
        <v>106</v>
      </c>
      <c r="Q110" s="639"/>
      <c r="R110" s="642"/>
    </row>
    <row r="111" spans="2:18" ht="15.75" customHeight="1">
      <c r="B111" s="741"/>
      <c r="C111" s="707" t="s">
        <v>146</v>
      </c>
      <c r="D111" s="700" t="s">
        <v>101</v>
      </c>
      <c r="E111" s="158" t="s">
        <v>101</v>
      </c>
      <c r="F111" s="28" t="s">
        <v>102</v>
      </c>
      <c r="G111" s="690">
        <v>2025</v>
      </c>
      <c r="H111" s="690" t="s">
        <v>31</v>
      </c>
      <c r="I111" s="184"/>
      <c r="J111" s="184"/>
      <c r="K111" s="184"/>
      <c r="L111" s="184"/>
      <c r="M111" s="63"/>
      <c r="N111" s="28"/>
      <c r="O111" s="181">
        <v>1</v>
      </c>
      <c r="P111" s="178"/>
      <c r="Q111" s="638" t="s">
        <v>140</v>
      </c>
      <c r="R111" s="633" t="s">
        <v>147</v>
      </c>
    </row>
    <row r="112" spans="2:18" ht="66.95" customHeight="1">
      <c r="B112" s="742"/>
      <c r="C112" s="634"/>
      <c r="D112" s="691"/>
      <c r="E112" s="160"/>
      <c r="F112" s="28" t="s">
        <v>105</v>
      </c>
      <c r="G112" s="691"/>
      <c r="H112" s="691"/>
      <c r="I112" s="63"/>
      <c r="J112" s="63"/>
      <c r="K112" s="63"/>
      <c r="L112" s="63"/>
      <c r="M112" s="63"/>
      <c r="N112" s="28"/>
      <c r="O112" s="93">
        <v>150</v>
      </c>
      <c r="P112" s="178" t="s">
        <v>106</v>
      </c>
      <c r="Q112" s="639"/>
      <c r="R112" s="642"/>
    </row>
    <row r="113" spans="2:18" ht="23.25" customHeight="1">
      <c r="B113" s="744"/>
      <c r="C113" s="707" t="s">
        <v>148</v>
      </c>
      <c r="D113" s="700" t="s">
        <v>101</v>
      </c>
      <c r="E113" s="158" t="s">
        <v>101</v>
      </c>
      <c r="F113" s="28" t="s">
        <v>102</v>
      </c>
      <c r="G113" s="690">
        <v>2025</v>
      </c>
      <c r="H113" s="690" t="s">
        <v>31</v>
      </c>
      <c r="I113" s="63"/>
      <c r="J113" s="63"/>
      <c r="K113" s="63"/>
      <c r="L113" s="63"/>
      <c r="M113" s="63"/>
      <c r="N113" s="63"/>
      <c r="O113" s="181">
        <v>1</v>
      </c>
      <c r="P113" s="178"/>
      <c r="Q113" s="638" t="s">
        <v>140</v>
      </c>
      <c r="R113" s="633" t="s">
        <v>149</v>
      </c>
    </row>
    <row r="114" spans="2:18" ht="65.099999999999994" customHeight="1">
      <c r="B114" s="742"/>
      <c r="C114" s="634"/>
      <c r="D114" s="691"/>
      <c r="E114" s="160"/>
      <c r="F114" s="28" t="s">
        <v>105</v>
      </c>
      <c r="G114" s="691"/>
      <c r="H114" s="691"/>
      <c r="I114" s="63"/>
      <c r="J114" s="63"/>
      <c r="K114" s="63"/>
      <c r="L114" s="63"/>
      <c r="M114" s="63"/>
      <c r="N114" s="28"/>
      <c r="O114" s="93">
        <v>150</v>
      </c>
      <c r="P114" s="178" t="s">
        <v>106</v>
      </c>
      <c r="Q114" s="639"/>
      <c r="R114" s="642"/>
    </row>
    <row r="115" spans="2:18" ht="15.75">
      <c r="B115" s="162"/>
      <c r="C115" s="163" t="s">
        <v>47</v>
      </c>
      <c r="D115" s="81"/>
      <c r="E115" s="81"/>
      <c r="F115" s="35"/>
      <c r="G115" s="35"/>
      <c r="H115" s="35"/>
      <c r="I115" s="133">
        <f t="shared" ref="I115:O115" si="11">I104+I106+I108+I110+I112+I114</f>
        <v>378.7</v>
      </c>
      <c r="J115" s="133">
        <f t="shared" si="11"/>
        <v>0</v>
      </c>
      <c r="K115" s="133">
        <f t="shared" si="11"/>
        <v>0</v>
      </c>
      <c r="L115" s="133">
        <f t="shared" si="11"/>
        <v>0</v>
      </c>
      <c r="M115" s="134">
        <f t="shared" si="11"/>
        <v>4</v>
      </c>
      <c r="N115" s="133">
        <f t="shared" si="11"/>
        <v>2462.1</v>
      </c>
      <c r="O115" s="133">
        <f t="shared" si="11"/>
        <v>450</v>
      </c>
      <c r="P115" s="185"/>
      <c r="Q115" s="203"/>
      <c r="R115" s="203"/>
    </row>
    <row r="116" spans="2:18" ht="15.75">
      <c r="B116" s="46"/>
      <c r="C116" s="47" t="s">
        <v>150</v>
      </c>
      <c r="D116" s="48"/>
      <c r="E116" s="48"/>
      <c r="F116" s="48"/>
      <c r="G116" s="48"/>
      <c r="H116" s="48"/>
      <c r="I116" s="48"/>
      <c r="J116" s="48"/>
      <c r="K116" s="48"/>
      <c r="L116" s="48"/>
      <c r="M116" s="48"/>
      <c r="N116" s="48"/>
      <c r="O116" s="98"/>
      <c r="P116" s="99"/>
      <c r="Q116" s="141"/>
      <c r="R116" s="141"/>
    </row>
    <row r="117" spans="2:18" ht="71.099999999999994" customHeight="1">
      <c r="B117" s="15"/>
      <c r="C117" s="40" t="s">
        <v>151</v>
      </c>
      <c r="D117" s="40"/>
      <c r="E117" s="40"/>
      <c r="F117" s="40"/>
      <c r="G117" s="40"/>
      <c r="H117" s="40"/>
      <c r="I117" s="40"/>
      <c r="J117" s="40"/>
      <c r="K117" s="40"/>
      <c r="L117" s="40"/>
      <c r="M117" s="40"/>
      <c r="N117" s="40"/>
      <c r="O117" s="102"/>
      <c r="P117" s="103"/>
      <c r="Q117" s="143"/>
      <c r="R117" s="143"/>
    </row>
    <row r="118" spans="2:18" ht="71.099999999999994" customHeight="1">
      <c r="B118" s="15"/>
      <c r="C118" s="40" t="s">
        <v>152</v>
      </c>
      <c r="D118" s="40"/>
      <c r="E118" s="40"/>
      <c r="F118" s="40"/>
      <c r="G118" s="40"/>
      <c r="H118" s="40"/>
      <c r="I118" s="40"/>
      <c r="J118" s="40"/>
      <c r="K118" s="40"/>
      <c r="L118" s="40"/>
      <c r="M118" s="40"/>
      <c r="N118" s="40"/>
      <c r="O118" s="102"/>
      <c r="P118" s="103"/>
      <c r="Q118" s="143"/>
      <c r="R118" s="143"/>
    </row>
    <row r="119" spans="2:18" ht="51.95" customHeight="1">
      <c r="B119" s="15">
        <v>7</v>
      </c>
      <c r="C119" s="24" t="s">
        <v>153</v>
      </c>
      <c r="D119" s="703" t="s">
        <v>154</v>
      </c>
      <c r="E119" s="703" t="s">
        <v>154</v>
      </c>
      <c r="F119" s="703" t="s">
        <v>58</v>
      </c>
      <c r="G119" s="51"/>
      <c r="H119" s="51"/>
      <c r="I119" s="108">
        <v>1.391</v>
      </c>
      <c r="J119" s="108">
        <v>1.34</v>
      </c>
      <c r="K119" s="108">
        <v>0.752</v>
      </c>
      <c r="L119" s="108">
        <v>0.752</v>
      </c>
      <c r="M119" s="108">
        <v>0.752</v>
      </c>
      <c r="N119" s="108">
        <v>0.752</v>
      </c>
      <c r="O119" s="186">
        <v>0.752</v>
      </c>
      <c r="P119" s="103"/>
      <c r="Q119" s="143"/>
      <c r="R119" s="143"/>
    </row>
    <row r="120" spans="2:18" ht="27" customHeight="1">
      <c r="B120" s="15"/>
      <c r="C120" s="168" t="s">
        <v>155</v>
      </c>
      <c r="D120" s="703"/>
      <c r="E120" s="703"/>
      <c r="F120" s="703"/>
      <c r="G120" s="51"/>
      <c r="H120" s="51"/>
      <c r="I120" s="108">
        <v>0.49399999999999999</v>
      </c>
      <c r="J120" s="108">
        <v>0.41199999999999998</v>
      </c>
      <c r="K120" s="108">
        <v>0.34899999999999998</v>
      </c>
      <c r="L120" s="108">
        <v>0.44500000000000001</v>
      </c>
      <c r="M120" s="108">
        <v>0.45100000000000001</v>
      </c>
      <c r="N120" s="108">
        <v>0.45100000000000001</v>
      </c>
      <c r="O120" s="186">
        <v>0.45100000000000001</v>
      </c>
      <c r="P120" s="103"/>
      <c r="Q120" s="143"/>
      <c r="R120" s="143"/>
    </row>
    <row r="121" spans="2:18" ht="20.100000000000001" customHeight="1">
      <c r="B121" s="46"/>
      <c r="C121" s="47" t="s">
        <v>156</v>
      </c>
      <c r="D121" s="48"/>
      <c r="E121" s="48"/>
      <c r="F121" s="48"/>
      <c r="G121" s="48"/>
      <c r="H121" s="48"/>
      <c r="I121" s="48"/>
      <c r="J121" s="48"/>
      <c r="K121" s="48"/>
      <c r="L121" s="48"/>
      <c r="M121" s="48"/>
      <c r="N121" s="48"/>
      <c r="O121" s="98"/>
      <c r="P121" s="187"/>
      <c r="Q121" s="204"/>
      <c r="R121" s="204"/>
    </row>
    <row r="122" spans="2:18" ht="63">
      <c r="B122" s="15"/>
      <c r="C122" s="40" t="s">
        <v>157</v>
      </c>
      <c r="D122" s="40"/>
      <c r="E122" s="40"/>
      <c r="F122" s="40"/>
      <c r="G122" s="40"/>
      <c r="H122" s="40"/>
      <c r="I122" s="40"/>
      <c r="J122" s="40"/>
      <c r="K122" s="40"/>
      <c r="L122" s="40"/>
      <c r="M122" s="40"/>
      <c r="N122" s="40"/>
      <c r="O122" s="102"/>
      <c r="P122" s="103"/>
      <c r="Q122" s="143"/>
      <c r="R122" s="143"/>
    </row>
    <row r="123" spans="2:18" ht="54.95" customHeight="1">
      <c r="B123" s="15">
        <v>8</v>
      </c>
      <c r="C123" s="169" t="s">
        <v>158</v>
      </c>
      <c r="D123" s="20" t="s">
        <v>159</v>
      </c>
      <c r="E123" s="20" t="s">
        <v>159</v>
      </c>
      <c r="F123" s="20" t="s">
        <v>27</v>
      </c>
      <c r="G123" s="49"/>
      <c r="H123" s="49"/>
      <c r="I123" s="69">
        <v>96.6</v>
      </c>
      <c r="J123" s="69">
        <v>97</v>
      </c>
      <c r="K123" s="69">
        <v>98.3</v>
      </c>
      <c r="L123" s="69">
        <v>99.3</v>
      </c>
      <c r="M123" s="69">
        <v>100</v>
      </c>
      <c r="N123" s="69">
        <v>100</v>
      </c>
      <c r="O123" s="100">
        <v>100</v>
      </c>
      <c r="P123" s="103"/>
      <c r="Q123" s="143"/>
      <c r="R123" s="205"/>
    </row>
    <row r="124" spans="2:18" ht="51.95" customHeight="1">
      <c r="B124" s="15"/>
      <c r="C124" s="170" t="s">
        <v>160</v>
      </c>
      <c r="D124" s="20"/>
      <c r="E124" s="20"/>
      <c r="F124" s="20"/>
      <c r="G124" s="20"/>
      <c r="H124" s="20"/>
      <c r="I124" s="51"/>
      <c r="J124" s="51"/>
      <c r="K124" s="51"/>
      <c r="L124" s="51"/>
      <c r="M124" s="51"/>
      <c r="N124" s="51"/>
      <c r="O124" s="51"/>
      <c r="P124" s="103"/>
      <c r="Q124" s="103"/>
      <c r="R124" s="206"/>
    </row>
    <row r="125" spans="2:18" ht="15" customHeight="1">
      <c r="B125" s="773"/>
      <c r="C125" s="738" t="s">
        <v>161</v>
      </c>
      <c r="D125" s="171" t="s">
        <v>159</v>
      </c>
      <c r="E125" s="171" t="s">
        <v>159</v>
      </c>
      <c r="F125" s="171" t="s">
        <v>102</v>
      </c>
      <c r="G125" s="694">
        <v>2025</v>
      </c>
      <c r="H125" s="694" t="s">
        <v>31</v>
      </c>
      <c r="I125" s="171"/>
      <c r="J125" s="171"/>
      <c r="K125" s="171"/>
      <c r="L125" s="171"/>
      <c r="M125" s="171"/>
      <c r="N125" s="171">
        <v>1</v>
      </c>
      <c r="O125" s="188"/>
      <c r="P125" s="689" t="s">
        <v>106</v>
      </c>
      <c r="Q125" s="674" t="s">
        <v>162</v>
      </c>
      <c r="R125" s="643" t="s">
        <v>163</v>
      </c>
    </row>
    <row r="126" spans="2:18" ht="45.75" customHeight="1">
      <c r="B126" s="773"/>
      <c r="C126" s="738"/>
      <c r="D126" s="171" t="s">
        <v>159</v>
      </c>
      <c r="E126" s="171" t="s">
        <v>159</v>
      </c>
      <c r="F126" s="171" t="s">
        <v>105</v>
      </c>
      <c r="G126" s="695"/>
      <c r="H126" s="695"/>
      <c r="I126" s="171"/>
      <c r="J126" s="171"/>
      <c r="K126" s="171"/>
      <c r="L126" s="189"/>
      <c r="M126" s="171"/>
      <c r="N126" s="171">
        <v>215</v>
      </c>
      <c r="O126" s="188"/>
      <c r="P126" s="675"/>
      <c r="Q126" s="675"/>
      <c r="R126" s="644"/>
    </row>
    <row r="127" spans="2:18" ht="51" customHeight="1">
      <c r="B127" s="15"/>
      <c r="C127" s="172" t="s">
        <v>164</v>
      </c>
      <c r="D127" s="173"/>
      <c r="E127" s="173"/>
      <c r="F127" s="174"/>
      <c r="G127" s="173"/>
      <c r="H127" s="173"/>
      <c r="I127" s="190"/>
      <c r="J127" s="190"/>
      <c r="K127" s="190"/>
      <c r="L127" s="190"/>
      <c r="M127" s="191"/>
      <c r="N127" s="190"/>
      <c r="O127" s="190"/>
      <c r="P127" s="103"/>
      <c r="Q127" s="103"/>
      <c r="R127" s="103"/>
    </row>
    <row r="128" spans="2:18" ht="15" customHeight="1">
      <c r="B128" s="741"/>
      <c r="C128" s="733" t="s">
        <v>165</v>
      </c>
      <c r="D128" s="20" t="s">
        <v>159</v>
      </c>
      <c r="E128" s="20" t="s">
        <v>159</v>
      </c>
      <c r="F128" s="75" t="s">
        <v>102</v>
      </c>
      <c r="G128" s="696">
        <v>2025</v>
      </c>
      <c r="H128" s="696" t="s">
        <v>31</v>
      </c>
      <c r="I128" s="192"/>
      <c r="J128" s="192"/>
      <c r="K128" s="192"/>
      <c r="L128" s="192"/>
      <c r="M128" s="192"/>
      <c r="N128" s="192">
        <v>1</v>
      </c>
      <c r="O128" s="180"/>
      <c r="P128" s="669" t="s">
        <v>106</v>
      </c>
      <c r="Q128" s="661" t="s">
        <v>166</v>
      </c>
      <c r="R128" s="645" t="s">
        <v>167</v>
      </c>
    </row>
    <row r="129" spans="2:19" ht="31.5">
      <c r="B129" s="742"/>
      <c r="C129" s="714"/>
      <c r="D129" s="20" t="s">
        <v>159</v>
      </c>
      <c r="E129" s="20" t="s">
        <v>159</v>
      </c>
      <c r="F129" s="75" t="s">
        <v>105</v>
      </c>
      <c r="G129" s="697"/>
      <c r="H129" s="697"/>
      <c r="I129" s="192"/>
      <c r="J129" s="30"/>
      <c r="K129" s="30"/>
      <c r="L129" s="30"/>
      <c r="M129" s="30"/>
      <c r="N129" s="30">
        <v>346</v>
      </c>
      <c r="O129" s="130"/>
      <c r="P129" s="651"/>
      <c r="Q129" s="654"/>
      <c r="R129" s="628"/>
    </row>
    <row r="130" spans="2:19" ht="15" customHeight="1">
      <c r="B130" s="741"/>
      <c r="C130" s="733" t="s">
        <v>168</v>
      </c>
      <c r="D130" s="20" t="s">
        <v>159</v>
      </c>
      <c r="E130" s="20" t="s">
        <v>159</v>
      </c>
      <c r="F130" s="75" t="s">
        <v>102</v>
      </c>
      <c r="G130" s="696">
        <v>2025</v>
      </c>
      <c r="H130" s="696" t="s">
        <v>31</v>
      </c>
      <c r="I130" s="192"/>
      <c r="J130" s="192"/>
      <c r="K130" s="192"/>
      <c r="L130" s="192"/>
      <c r="M130" s="192"/>
      <c r="N130" s="192">
        <v>1</v>
      </c>
      <c r="O130" s="180"/>
      <c r="P130" s="669" t="s">
        <v>106</v>
      </c>
      <c r="Q130" s="661" t="s">
        <v>166</v>
      </c>
      <c r="R130" s="645" t="s">
        <v>167</v>
      </c>
    </row>
    <row r="131" spans="2:19" ht="55.5" customHeight="1">
      <c r="B131" s="742"/>
      <c r="C131" s="714"/>
      <c r="D131" s="20" t="s">
        <v>159</v>
      </c>
      <c r="E131" s="20" t="s">
        <v>159</v>
      </c>
      <c r="F131" s="75" t="s">
        <v>105</v>
      </c>
      <c r="G131" s="697"/>
      <c r="H131" s="697"/>
      <c r="I131" s="192"/>
      <c r="J131" s="30"/>
      <c r="K131" s="30"/>
      <c r="L131" s="30"/>
      <c r="M131" s="30"/>
      <c r="N131" s="30">
        <v>304</v>
      </c>
      <c r="O131" s="130"/>
      <c r="P131" s="651"/>
      <c r="Q131" s="654"/>
      <c r="R131" s="628"/>
    </row>
    <row r="132" spans="2:19" ht="19.5" customHeight="1">
      <c r="B132" s="207"/>
      <c r="C132" s="163" t="s">
        <v>47</v>
      </c>
      <c r="D132" s="81"/>
      <c r="E132" s="81"/>
      <c r="F132" s="35"/>
      <c r="G132" s="81"/>
      <c r="H132" s="81"/>
      <c r="I132" s="218">
        <f t="shared" ref="I132:O132" si="12">I129+I131</f>
        <v>0</v>
      </c>
      <c r="J132" s="218">
        <f t="shared" si="12"/>
        <v>0</v>
      </c>
      <c r="K132" s="218">
        <f t="shared" si="12"/>
        <v>0</v>
      </c>
      <c r="L132" s="218">
        <f t="shared" si="12"/>
        <v>0</v>
      </c>
      <c r="M132" s="218">
        <f t="shared" si="12"/>
        <v>0</v>
      </c>
      <c r="N132" s="218">
        <f t="shared" si="12"/>
        <v>650</v>
      </c>
      <c r="O132" s="218">
        <f t="shared" si="12"/>
        <v>0</v>
      </c>
      <c r="P132" s="219"/>
      <c r="Q132" s="243"/>
      <c r="R132" s="243"/>
    </row>
    <row r="133" spans="2:19" ht="15.75">
      <c r="B133" s="15">
        <v>15</v>
      </c>
      <c r="C133" s="40" t="s">
        <v>169</v>
      </c>
      <c r="D133" s="20"/>
      <c r="E133" s="19"/>
      <c r="F133" s="20"/>
      <c r="G133" s="20"/>
      <c r="H133" s="20"/>
      <c r="I133" s="20"/>
      <c r="J133" s="20"/>
      <c r="K133" s="20"/>
      <c r="L133" s="20"/>
      <c r="M133" s="20"/>
      <c r="N133" s="20"/>
      <c r="O133" s="88"/>
      <c r="P133" s="103"/>
      <c r="Q133" s="143"/>
      <c r="R133" s="143"/>
    </row>
    <row r="134" spans="2:19" ht="87" customHeight="1">
      <c r="B134" s="15"/>
      <c r="C134" s="40" t="s">
        <v>170</v>
      </c>
      <c r="D134" s="208" t="s">
        <v>171</v>
      </c>
      <c r="E134" s="208" t="s">
        <v>172</v>
      </c>
      <c r="F134" s="20" t="s">
        <v>27</v>
      </c>
      <c r="G134" s="49"/>
      <c r="H134" s="49"/>
      <c r="I134" s="49">
        <v>67</v>
      </c>
      <c r="J134" s="109" t="s">
        <v>173</v>
      </c>
      <c r="K134" s="109" t="s">
        <v>174</v>
      </c>
      <c r="L134" s="109" t="s">
        <v>175</v>
      </c>
      <c r="M134" s="109" t="s">
        <v>176</v>
      </c>
      <c r="N134" s="109" t="s">
        <v>177</v>
      </c>
      <c r="O134" s="220">
        <v>78.5</v>
      </c>
      <c r="P134" s="103"/>
      <c r="Q134" s="143"/>
      <c r="R134" s="143"/>
    </row>
    <row r="135" spans="2:19" ht="17.25" customHeight="1">
      <c r="B135" s="25"/>
      <c r="C135" s="633" t="s">
        <v>178</v>
      </c>
      <c r="D135" s="690" t="s">
        <v>179</v>
      </c>
      <c r="E135" s="690" t="s">
        <v>179</v>
      </c>
      <c r="F135" s="28"/>
      <c r="G135" s="690">
        <v>2025</v>
      </c>
      <c r="H135" s="690" t="s">
        <v>31</v>
      </c>
      <c r="I135" s="685"/>
      <c r="J135" s="685"/>
      <c r="K135" s="221"/>
      <c r="L135" s="685"/>
      <c r="M135" s="685"/>
      <c r="N135" s="221">
        <v>1</v>
      </c>
      <c r="O135" s="685"/>
      <c r="P135" s="669" t="s">
        <v>106</v>
      </c>
      <c r="Q135" s="653" t="s">
        <v>180</v>
      </c>
      <c r="R135" s="646" t="s">
        <v>181</v>
      </c>
    </row>
    <row r="136" spans="2:19" ht="120.95" customHeight="1">
      <c r="B136" s="25"/>
      <c r="C136" s="634"/>
      <c r="D136" s="691"/>
      <c r="E136" s="691"/>
      <c r="F136" s="28" t="s">
        <v>105</v>
      </c>
      <c r="G136" s="691"/>
      <c r="H136" s="691"/>
      <c r="I136" s="686"/>
      <c r="J136" s="686"/>
      <c r="K136" s="221"/>
      <c r="L136" s="686"/>
      <c r="M136" s="686"/>
      <c r="N136" s="221">
        <v>101.6</v>
      </c>
      <c r="O136" s="686"/>
      <c r="P136" s="651"/>
      <c r="Q136" s="654"/>
      <c r="R136" s="647"/>
      <c r="S136" s="245"/>
    </row>
    <row r="137" spans="2:19" ht="15.75" customHeight="1">
      <c r="B137" s="744"/>
      <c r="C137" s="633" t="s">
        <v>182</v>
      </c>
      <c r="D137" s="690" t="s">
        <v>179</v>
      </c>
      <c r="E137" s="690" t="s">
        <v>179</v>
      </c>
      <c r="F137" s="28"/>
      <c r="G137" s="690">
        <v>2025</v>
      </c>
      <c r="H137" s="690" t="s">
        <v>31</v>
      </c>
      <c r="I137" s="30"/>
      <c r="J137" s="30"/>
      <c r="K137" s="30"/>
      <c r="L137" s="30"/>
      <c r="M137" s="222"/>
      <c r="N137" s="30">
        <v>1</v>
      </c>
      <c r="O137" s="223"/>
      <c r="P137" s="669" t="s">
        <v>106</v>
      </c>
      <c r="Q137" s="653" t="s">
        <v>180</v>
      </c>
      <c r="R137" s="609" t="s">
        <v>183</v>
      </c>
    </row>
    <row r="138" spans="2:19" ht="69.95" customHeight="1">
      <c r="B138" s="742"/>
      <c r="C138" s="634"/>
      <c r="D138" s="691"/>
      <c r="E138" s="691"/>
      <c r="F138" s="28" t="s">
        <v>105</v>
      </c>
      <c r="G138" s="691"/>
      <c r="H138" s="691"/>
      <c r="I138" s="30"/>
      <c r="J138" s="30"/>
      <c r="K138" s="30"/>
      <c r="L138" s="30"/>
      <c r="M138" s="222"/>
      <c r="N138" s="30">
        <v>100</v>
      </c>
      <c r="O138" s="223"/>
      <c r="P138" s="651"/>
      <c r="Q138" s="654"/>
      <c r="R138" s="611"/>
    </row>
    <row r="139" spans="2:19" ht="15.75" customHeight="1">
      <c r="B139" s="744"/>
      <c r="C139" s="633" t="s">
        <v>184</v>
      </c>
      <c r="D139" s="690" t="s">
        <v>179</v>
      </c>
      <c r="E139" s="690" t="s">
        <v>179</v>
      </c>
      <c r="F139" s="28"/>
      <c r="G139" s="690">
        <v>2025</v>
      </c>
      <c r="H139" s="690" t="s">
        <v>31</v>
      </c>
      <c r="I139" s="30"/>
      <c r="J139" s="30"/>
      <c r="K139" s="30"/>
      <c r="L139" s="30"/>
      <c r="M139" s="222"/>
      <c r="N139" s="30">
        <v>1</v>
      </c>
      <c r="O139" s="223"/>
      <c r="P139" s="669" t="s">
        <v>106</v>
      </c>
      <c r="Q139" s="653" t="s">
        <v>180</v>
      </c>
      <c r="R139" s="609" t="s">
        <v>183</v>
      </c>
    </row>
    <row r="140" spans="2:19" ht="69.95" customHeight="1">
      <c r="B140" s="742"/>
      <c r="C140" s="634"/>
      <c r="D140" s="691"/>
      <c r="E140" s="691"/>
      <c r="F140" s="28" t="s">
        <v>105</v>
      </c>
      <c r="G140" s="691"/>
      <c r="H140" s="691"/>
      <c r="I140" s="30"/>
      <c r="J140" s="30"/>
      <c r="K140" s="30"/>
      <c r="L140" s="30"/>
      <c r="M140" s="222"/>
      <c r="N140" s="30">
        <v>100</v>
      </c>
      <c r="O140" s="223"/>
      <c r="P140" s="651"/>
      <c r="Q140" s="654"/>
      <c r="R140" s="611"/>
    </row>
    <row r="141" spans="2:19" ht="15.75" customHeight="1">
      <c r="B141" s="744"/>
      <c r="C141" s="633" t="s">
        <v>185</v>
      </c>
      <c r="D141" s="690" t="s">
        <v>179</v>
      </c>
      <c r="E141" s="690" t="s">
        <v>179</v>
      </c>
      <c r="F141" s="28"/>
      <c r="G141" s="690">
        <v>2025</v>
      </c>
      <c r="H141" s="690" t="s">
        <v>31</v>
      </c>
      <c r="I141" s="30"/>
      <c r="J141" s="30"/>
      <c r="K141" s="30"/>
      <c r="L141" s="30"/>
      <c r="M141" s="30"/>
      <c r="N141" s="30">
        <v>1</v>
      </c>
      <c r="O141" s="223"/>
      <c r="P141" s="669" t="s">
        <v>106</v>
      </c>
      <c r="Q141" s="653" t="s">
        <v>180</v>
      </c>
      <c r="R141" s="609" t="s">
        <v>186</v>
      </c>
    </row>
    <row r="142" spans="2:19" ht="87.95" customHeight="1">
      <c r="B142" s="742"/>
      <c r="C142" s="634"/>
      <c r="D142" s="691"/>
      <c r="E142" s="691"/>
      <c r="F142" s="28" t="s">
        <v>105</v>
      </c>
      <c r="G142" s="691"/>
      <c r="H142" s="691"/>
      <c r="I142" s="30"/>
      <c r="J142" s="30"/>
      <c r="K142" s="30"/>
      <c r="L142" s="30"/>
      <c r="M142" s="30">
        <v>4</v>
      </c>
      <c r="N142" s="30">
        <v>100</v>
      </c>
      <c r="O142" s="223"/>
      <c r="P142" s="651"/>
      <c r="Q142" s="654"/>
      <c r="R142" s="611"/>
    </row>
    <row r="143" spans="2:19" ht="15.75" customHeight="1">
      <c r="B143" s="744"/>
      <c r="C143" s="633" t="s">
        <v>187</v>
      </c>
      <c r="D143" s="690" t="s">
        <v>179</v>
      </c>
      <c r="E143" s="690" t="s">
        <v>179</v>
      </c>
      <c r="F143" s="28"/>
      <c r="G143" s="690">
        <v>2025</v>
      </c>
      <c r="H143" s="690" t="s">
        <v>31</v>
      </c>
      <c r="I143" s="30"/>
      <c r="J143" s="30"/>
      <c r="K143" s="30"/>
      <c r="L143" s="30"/>
      <c r="M143" s="30"/>
      <c r="N143" s="30">
        <v>1</v>
      </c>
      <c r="O143" s="223"/>
      <c r="P143" s="669" t="s">
        <v>106</v>
      </c>
      <c r="Q143" s="653" t="s">
        <v>180</v>
      </c>
      <c r="R143" s="609" t="s">
        <v>186</v>
      </c>
    </row>
    <row r="144" spans="2:19" ht="87.95" customHeight="1">
      <c r="B144" s="742"/>
      <c r="C144" s="634"/>
      <c r="D144" s="691"/>
      <c r="E144" s="691"/>
      <c r="F144" s="28" t="s">
        <v>105</v>
      </c>
      <c r="G144" s="691"/>
      <c r="H144" s="691"/>
      <c r="I144" s="30"/>
      <c r="J144" s="30"/>
      <c r="K144" s="30"/>
      <c r="L144" s="30"/>
      <c r="M144" s="30">
        <v>4</v>
      </c>
      <c r="N144" s="30">
        <v>100</v>
      </c>
      <c r="O144" s="223"/>
      <c r="P144" s="651"/>
      <c r="Q144" s="654"/>
      <c r="R144" s="611"/>
    </row>
    <row r="145" spans="2:18" ht="15.75" customHeight="1">
      <c r="B145" s="744"/>
      <c r="C145" s="633" t="s">
        <v>188</v>
      </c>
      <c r="D145" s="690" t="s">
        <v>179</v>
      </c>
      <c r="E145" s="690" t="s">
        <v>179</v>
      </c>
      <c r="F145" s="28" t="s">
        <v>102</v>
      </c>
      <c r="G145" s="690">
        <v>2025</v>
      </c>
      <c r="H145" s="690" t="s">
        <v>31</v>
      </c>
      <c r="I145" s="30"/>
      <c r="J145" s="30"/>
      <c r="K145" s="30"/>
      <c r="L145" s="30"/>
      <c r="M145" s="30"/>
      <c r="N145" s="30"/>
      <c r="O145" s="30">
        <v>1</v>
      </c>
      <c r="P145" s="669" t="s">
        <v>106</v>
      </c>
      <c r="Q145" s="653" t="s">
        <v>189</v>
      </c>
      <c r="R145" s="609" t="s">
        <v>186</v>
      </c>
    </row>
    <row r="146" spans="2:18" ht="90" customHeight="1">
      <c r="B146" s="742"/>
      <c r="C146" s="634"/>
      <c r="D146" s="691"/>
      <c r="E146" s="691"/>
      <c r="F146" s="28" t="s">
        <v>105</v>
      </c>
      <c r="G146" s="691"/>
      <c r="H146" s="691"/>
      <c r="I146" s="30"/>
      <c r="J146" s="30"/>
      <c r="K146" s="30"/>
      <c r="L146" s="30"/>
      <c r="M146" s="30"/>
      <c r="N146" s="30">
        <v>500</v>
      </c>
      <c r="O146" s="30">
        <v>2500</v>
      </c>
      <c r="P146" s="651"/>
      <c r="Q146" s="654"/>
      <c r="R146" s="611"/>
    </row>
    <row r="147" spans="2:18" ht="15.75" customHeight="1">
      <c r="B147" s="744"/>
      <c r="C147" s="633" t="s">
        <v>190</v>
      </c>
      <c r="D147" s="690" t="s">
        <v>179</v>
      </c>
      <c r="E147" s="690" t="s">
        <v>179</v>
      </c>
      <c r="F147" s="28" t="s">
        <v>102</v>
      </c>
      <c r="G147" s="690">
        <v>2025</v>
      </c>
      <c r="H147" s="690" t="s">
        <v>31</v>
      </c>
      <c r="I147" s="30"/>
      <c r="J147" s="30"/>
      <c r="K147" s="30"/>
      <c r="L147" s="30"/>
      <c r="M147" s="222"/>
      <c r="N147" s="30">
        <v>1</v>
      </c>
      <c r="O147" s="223"/>
      <c r="P147" s="669" t="s">
        <v>106</v>
      </c>
      <c r="Q147" s="653" t="s">
        <v>191</v>
      </c>
      <c r="R147" s="609" t="s">
        <v>192</v>
      </c>
    </row>
    <row r="148" spans="2:18" ht="60.75" customHeight="1">
      <c r="B148" s="742"/>
      <c r="C148" s="634"/>
      <c r="D148" s="691"/>
      <c r="E148" s="691"/>
      <c r="F148" s="28" t="s">
        <v>105</v>
      </c>
      <c r="G148" s="691"/>
      <c r="H148" s="691"/>
      <c r="I148" s="30"/>
      <c r="J148" s="30"/>
      <c r="K148" s="30"/>
      <c r="L148" s="30"/>
      <c r="M148" s="222"/>
      <c r="N148" s="30">
        <v>500</v>
      </c>
      <c r="O148" s="223"/>
      <c r="P148" s="651"/>
      <c r="Q148" s="654"/>
      <c r="R148" s="611"/>
    </row>
    <row r="149" spans="2:18" ht="15.75" customHeight="1">
      <c r="B149" s="744"/>
      <c r="C149" s="633" t="s">
        <v>193</v>
      </c>
      <c r="D149" s="690" t="s">
        <v>179</v>
      </c>
      <c r="E149" s="690" t="s">
        <v>179</v>
      </c>
      <c r="F149" s="28" t="s">
        <v>102</v>
      </c>
      <c r="G149" s="690">
        <v>2025</v>
      </c>
      <c r="H149" s="690" t="s">
        <v>31</v>
      </c>
      <c r="I149" s="30"/>
      <c r="J149" s="30"/>
      <c r="K149" s="30"/>
      <c r="L149" s="30"/>
      <c r="M149" s="222"/>
      <c r="N149" s="30">
        <v>1</v>
      </c>
      <c r="O149" s="223"/>
      <c r="P149" s="669" t="s">
        <v>106</v>
      </c>
      <c r="Q149" s="653" t="s">
        <v>191</v>
      </c>
      <c r="R149" s="609" t="s">
        <v>192</v>
      </c>
    </row>
    <row r="150" spans="2:18" ht="60.95" customHeight="1">
      <c r="B150" s="742"/>
      <c r="C150" s="634"/>
      <c r="D150" s="691"/>
      <c r="E150" s="691"/>
      <c r="F150" s="28" t="s">
        <v>105</v>
      </c>
      <c r="G150" s="691"/>
      <c r="H150" s="691"/>
      <c r="I150" s="30"/>
      <c r="J150" s="30"/>
      <c r="K150" s="30"/>
      <c r="L150" s="30"/>
      <c r="M150" s="222"/>
      <c r="N150" s="30">
        <v>500</v>
      </c>
      <c r="O150" s="223"/>
      <c r="P150" s="651"/>
      <c r="Q150" s="654"/>
      <c r="R150" s="611"/>
    </row>
    <row r="151" spans="2:18" ht="15.75" customHeight="1">
      <c r="B151" s="744"/>
      <c r="C151" s="633" t="s">
        <v>194</v>
      </c>
      <c r="D151" s="690" t="s">
        <v>179</v>
      </c>
      <c r="E151" s="690" t="s">
        <v>179</v>
      </c>
      <c r="F151" s="28" t="s">
        <v>102</v>
      </c>
      <c r="G151" s="690">
        <v>2025</v>
      </c>
      <c r="H151" s="690" t="s">
        <v>31</v>
      </c>
      <c r="I151" s="30"/>
      <c r="J151" s="30"/>
      <c r="K151" s="30"/>
      <c r="L151" s="30"/>
      <c r="M151" s="222"/>
      <c r="N151" s="30">
        <v>1</v>
      </c>
      <c r="O151" s="223"/>
      <c r="P151" s="669" t="s">
        <v>106</v>
      </c>
      <c r="Q151" s="653" t="s">
        <v>191</v>
      </c>
      <c r="R151" s="609" t="s">
        <v>192</v>
      </c>
    </row>
    <row r="152" spans="2:18" ht="53.25" customHeight="1">
      <c r="B152" s="742"/>
      <c r="C152" s="634"/>
      <c r="D152" s="691"/>
      <c r="E152" s="691"/>
      <c r="F152" s="28" t="s">
        <v>105</v>
      </c>
      <c r="G152" s="691"/>
      <c r="H152" s="691"/>
      <c r="I152" s="30"/>
      <c r="J152" s="30"/>
      <c r="K152" s="30"/>
      <c r="L152" s="30"/>
      <c r="M152" s="222"/>
      <c r="N152" s="30">
        <v>500</v>
      </c>
      <c r="O152" s="223"/>
      <c r="P152" s="651"/>
      <c r="Q152" s="654"/>
      <c r="R152" s="611"/>
    </row>
    <row r="153" spans="2:18" ht="15.75">
      <c r="B153" s="209"/>
      <c r="C153" s="163" t="s">
        <v>47</v>
      </c>
      <c r="D153" s="210"/>
      <c r="E153" s="210"/>
      <c r="F153" s="210"/>
      <c r="G153" s="210"/>
      <c r="H153" s="210"/>
      <c r="I153" s="224">
        <f t="shared" ref="I153:O153" si="13">I135+I138+I140+I142+I144+I146+I148+I150+I152</f>
        <v>0</v>
      </c>
      <c r="J153" s="224">
        <f t="shared" si="13"/>
        <v>0</v>
      </c>
      <c r="K153" s="224">
        <v>101.6</v>
      </c>
      <c r="L153" s="224">
        <f t="shared" si="13"/>
        <v>0</v>
      </c>
      <c r="M153" s="134">
        <f t="shared" si="13"/>
        <v>8</v>
      </c>
      <c r="N153" s="224">
        <f t="shared" si="13"/>
        <v>2401</v>
      </c>
      <c r="O153" s="224">
        <f t="shared" si="13"/>
        <v>2500</v>
      </c>
      <c r="P153" s="225"/>
      <c r="Q153" s="246"/>
      <c r="R153" s="246"/>
    </row>
    <row r="154" spans="2:18" ht="47.25">
      <c r="B154" s="15"/>
      <c r="C154" s="40" t="s">
        <v>195</v>
      </c>
      <c r="D154" s="40"/>
      <c r="E154" s="40"/>
      <c r="F154" s="40"/>
      <c r="G154" s="40"/>
      <c r="H154" s="40"/>
      <c r="I154" s="40"/>
      <c r="J154" s="40"/>
      <c r="K154" s="40"/>
      <c r="L154" s="40"/>
      <c r="M154" s="40"/>
      <c r="N154" s="40"/>
      <c r="O154" s="102"/>
      <c r="P154" s="103"/>
      <c r="Q154" s="143"/>
      <c r="R154" s="143"/>
    </row>
    <row r="155" spans="2:18" ht="15.75">
      <c r="B155" s="46"/>
      <c r="C155" s="211" t="s">
        <v>196</v>
      </c>
      <c r="D155" s="212"/>
      <c r="E155" s="212"/>
      <c r="F155" s="212"/>
      <c r="G155" s="212"/>
      <c r="H155" s="212"/>
      <c r="I155" s="212"/>
      <c r="J155" s="212"/>
      <c r="K155" s="212"/>
      <c r="L155" s="212"/>
      <c r="M155" s="212"/>
      <c r="N155" s="212"/>
      <c r="O155" s="226"/>
      <c r="P155" s="99"/>
      <c r="Q155" s="141"/>
      <c r="R155" s="141"/>
    </row>
    <row r="156" spans="2:18" ht="47.25">
      <c r="B156" s="15">
        <v>16</v>
      </c>
      <c r="C156" s="40" t="s">
        <v>197</v>
      </c>
      <c r="D156" s="20" t="s">
        <v>159</v>
      </c>
      <c r="E156" s="20" t="s">
        <v>159</v>
      </c>
      <c r="F156" s="20" t="s">
        <v>27</v>
      </c>
      <c r="G156" s="51"/>
      <c r="H156" s="51"/>
      <c r="I156" s="49">
        <v>81</v>
      </c>
      <c r="J156" s="49">
        <v>81</v>
      </c>
      <c r="K156" s="20">
        <v>82.1</v>
      </c>
      <c r="L156" s="20">
        <v>83.4</v>
      </c>
      <c r="M156" s="20">
        <v>84.7</v>
      </c>
      <c r="N156" s="49">
        <v>86</v>
      </c>
      <c r="O156" s="220">
        <v>86</v>
      </c>
      <c r="P156" s="103"/>
      <c r="Q156" s="143"/>
      <c r="R156" s="143"/>
    </row>
    <row r="157" spans="2:18" ht="39" customHeight="1">
      <c r="B157" s="213"/>
      <c r="C157" s="170" t="s">
        <v>198</v>
      </c>
      <c r="D157" s="173"/>
      <c r="E157" s="173"/>
      <c r="F157" s="174"/>
      <c r="G157" s="174"/>
      <c r="H157" s="174"/>
      <c r="I157" s="227"/>
      <c r="J157" s="227"/>
      <c r="K157" s="227"/>
      <c r="L157" s="227"/>
      <c r="M157" s="228"/>
      <c r="N157" s="227"/>
      <c r="O157" s="227"/>
      <c r="P157" s="103"/>
      <c r="Q157" s="143"/>
      <c r="R157" s="143"/>
    </row>
    <row r="158" spans="2:18" ht="17.100000000000001" customHeight="1">
      <c r="B158" s="744"/>
      <c r="C158" s="633" t="s">
        <v>199</v>
      </c>
      <c r="D158" s="171" t="s">
        <v>159</v>
      </c>
      <c r="E158" s="171" t="s">
        <v>159</v>
      </c>
      <c r="F158" s="28" t="s">
        <v>200</v>
      </c>
      <c r="G158" s="698">
        <v>2028</v>
      </c>
      <c r="H158" s="690" t="s">
        <v>31</v>
      </c>
      <c r="I158" s="229"/>
      <c r="J158" s="28"/>
      <c r="K158" s="229"/>
      <c r="L158" s="229"/>
      <c r="M158" s="70">
        <v>120</v>
      </c>
      <c r="N158" s="28"/>
      <c r="O158" s="130"/>
      <c r="P158" s="669" t="s">
        <v>106</v>
      </c>
      <c r="Q158" s="653" t="s">
        <v>201</v>
      </c>
      <c r="R158" s="633" t="s">
        <v>202</v>
      </c>
    </row>
    <row r="159" spans="2:18" ht="75.75" customHeight="1">
      <c r="B159" s="742"/>
      <c r="C159" s="634"/>
      <c r="D159" s="171"/>
      <c r="E159" s="171"/>
      <c r="F159" s="28" t="s">
        <v>105</v>
      </c>
      <c r="G159" s="699"/>
      <c r="H159" s="691"/>
      <c r="I159" s="229"/>
      <c r="J159" s="28">
        <v>13.6</v>
      </c>
      <c r="K159" s="229"/>
      <c r="L159" s="229"/>
      <c r="M159" s="30">
        <v>1500</v>
      </c>
      <c r="N159" s="28"/>
      <c r="O159" s="130"/>
      <c r="P159" s="651"/>
      <c r="Q159" s="654"/>
      <c r="R159" s="634"/>
    </row>
    <row r="160" spans="2:18" ht="18" customHeight="1">
      <c r="B160" s="741"/>
      <c r="C160" s="707" t="s">
        <v>203</v>
      </c>
      <c r="D160" s="171" t="s">
        <v>159</v>
      </c>
      <c r="E160" s="171" t="s">
        <v>159</v>
      </c>
      <c r="F160" s="28" t="s">
        <v>200</v>
      </c>
      <c r="G160" s="698">
        <v>2028</v>
      </c>
      <c r="H160" s="690" t="s">
        <v>31</v>
      </c>
      <c r="I160" s="230"/>
      <c r="J160" s="160"/>
      <c r="K160" s="231"/>
      <c r="L160" s="230"/>
      <c r="M160" s="232">
        <v>600</v>
      </c>
      <c r="N160" s="160"/>
      <c r="O160" s="180"/>
      <c r="P160" s="669" t="s">
        <v>106</v>
      </c>
      <c r="Q160" s="661" t="s">
        <v>201</v>
      </c>
      <c r="R160" s="625" t="s">
        <v>204</v>
      </c>
    </row>
    <row r="161" spans="2:18" ht="50.1" customHeight="1">
      <c r="B161" s="742"/>
      <c r="C161" s="634"/>
      <c r="D161" s="171"/>
      <c r="E161" s="171"/>
      <c r="F161" s="28" t="s">
        <v>105</v>
      </c>
      <c r="G161" s="699"/>
      <c r="H161" s="691"/>
      <c r="I161" s="229"/>
      <c r="J161" s="28"/>
      <c r="K161" s="233"/>
      <c r="L161" s="229"/>
      <c r="M161" s="234">
        <v>6000</v>
      </c>
      <c r="N161" s="28"/>
      <c r="O161" s="130"/>
      <c r="P161" s="651"/>
      <c r="Q161" s="654"/>
      <c r="R161" s="611"/>
    </row>
    <row r="162" spans="2:18" ht="18" customHeight="1">
      <c r="B162" s="744"/>
      <c r="C162" s="633" t="s">
        <v>203</v>
      </c>
      <c r="D162" s="171" t="s">
        <v>159</v>
      </c>
      <c r="E162" s="171" t="s">
        <v>159</v>
      </c>
      <c r="F162" s="28" t="s">
        <v>200</v>
      </c>
      <c r="G162" s="698">
        <v>2028</v>
      </c>
      <c r="H162" s="690" t="s">
        <v>31</v>
      </c>
      <c r="I162" s="229"/>
      <c r="J162" s="28"/>
      <c r="K162" s="235"/>
      <c r="L162" s="235"/>
      <c r="M162" s="231"/>
      <c r="N162" s="28"/>
      <c r="O162" s="152">
        <v>600</v>
      </c>
      <c r="P162" s="669" t="s">
        <v>106</v>
      </c>
      <c r="Q162" s="653" t="s">
        <v>201</v>
      </c>
      <c r="R162" s="609" t="s">
        <v>204</v>
      </c>
    </row>
    <row r="163" spans="2:18" ht="57" customHeight="1">
      <c r="B163" s="742"/>
      <c r="C163" s="634"/>
      <c r="D163" s="171"/>
      <c r="E163" s="171"/>
      <c r="F163" s="28" t="s">
        <v>105</v>
      </c>
      <c r="G163" s="699"/>
      <c r="H163" s="691"/>
      <c r="I163" s="229"/>
      <c r="J163" s="28"/>
      <c r="K163" s="235"/>
      <c r="L163" s="235"/>
      <c r="M163" s="233"/>
      <c r="N163" s="229"/>
      <c r="O163" s="236">
        <v>6000</v>
      </c>
      <c r="P163" s="651"/>
      <c r="Q163" s="654"/>
      <c r="R163" s="611"/>
    </row>
    <row r="164" spans="2:18" ht="15.95" customHeight="1">
      <c r="B164" s="744"/>
      <c r="C164" s="690" t="s">
        <v>205</v>
      </c>
      <c r="D164" s="171" t="s">
        <v>159</v>
      </c>
      <c r="E164" s="171" t="s">
        <v>159</v>
      </c>
      <c r="F164" s="28" t="s">
        <v>200</v>
      </c>
      <c r="G164" s="698">
        <v>2028</v>
      </c>
      <c r="H164" s="690" t="s">
        <v>31</v>
      </c>
      <c r="I164" s="28"/>
      <c r="J164" s="28"/>
      <c r="K164" s="28"/>
      <c r="L164" s="28"/>
      <c r="M164" s="28"/>
      <c r="N164" s="28"/>
      <c r="O164" s="181">
        <v>400</v>
      </c>
      <c r="P164" s="669" t="s">
        <v>106</v>
      </c>
      <c r="Q164" s="653" t="s">
        <v>201</v>
      </c>
      <c r="R164" s="609" t="s">
        <v>206</v>
      </c>
    </row>
    <row r="165" spans="2:18" ht="45.95" customHeight="1">
      <c r="B165" s="742"/>
      <c r="C165" s="691"/>
      <c r="D165" s="171"/>
      <c r="E165" s="171"/>
      <c r="F165" s="28" t="s">
        <v>105</v>
      </c>
      <c r="G165" s="699"/>
      <c r="H165" s="691"/>
      <c r="I165" s="28"/>
      <c r="J165" s="28"/>
      <c r="K165" s="28"/>
      <c r="L165" s="28"/>
      <c r="M165" s="28"/>
      <c r="N165" s="28"/>
      <c r="O165" s="93">
        <v>2050</v>
      </c>
      <c r="P165" s="651"/>
      <c r="Q165" s="654"/>
      <c r="R165" s="611"/>
    </row>
    <row r="166" spans="2:18" ht="20.100000000000001" customHeight="1">
      <c r="B166" s="215"/>
      <c r="C166" s="163" t="s">
        <v>47</v>
      </c>
      <c r="D166" s="164"/>
      <c r="E166" s="164"/>
      <c r="F166" s="164"/>
      <c r="G166" s="164"/>
      <c r="H166" s="164"/>
      <c r="I166" s="237">
        <f t="shared" ref="I166:O166" si="14">I159+I161+I163+I165</f>
        <v>0</v>
      </c>
      <c r="J166" s="237">
        <f t="shared" si="14"/>
        <v>13.6</v>
      </c>
      <c r="K166" s="237">
        <f t="shared" si="14"/>
        <v>0</v>
      </c>
      <c r="L166" s="237">
        <f t="shared" si="14"/>
        <v>0</v>
      </c>
      <c r="M166" s="238">
        <f t="shared" si="14"/>
        <v>7500</v>
      </c>
      <c r="N166" s="237">
        <f t="shared" si="14"/>
        <v>0</v>
      </c>
      <c r="O166" s="237">
        <f t="shared" si="14"/>
        <v>8050</v>
      </c>
      <c r="P166" s="239"/>
      <c r="Q166" s="247"/>
      <c r="R166" s="247"/>
    </row>
    <row r="167" spans="2:18" ht="32.25" customHeight="1">
      <c r="B167" s="15"/>
      <c r="C167" s="170" t="s">
        <v>207</v>
      </c>
      <c r="D167" s="216"/>
      <c r="E167" s="216"/>
      <c r="F167" s="20"/>
      <c r="G167" s="216"/>
      <c r="H167" s="216"/>
      <c r="I167" s="20"/>
      <c r="J167" s="174"/>
      <c r="K167" s="174"/>
      <c r="L167" s="174"/>
      <c r="M167" s="20"/>
      <c r="N167" s="174"/>
      <c r="O167" s="176"/>
      <c r="P167" s="240"/>
      <c r="Q167" s="248"/>
      <c r="R167" s="248"/>
    </row>
    <row r="168" spans="2:18" ht="31.5" customHeight="1">
      <c r="B168" s="744"/>
      <c r="C168" s="713" t="s">
        <v>208</v>
      </c>
      <c r="D168" s="171" t="s">
        <v>159</v>
      </c>
      <c r="E168" s="171" t="s">
        <v>159</v>
      </c>
      <c r="F168" s="28" t="s">
        <v>200</v>
      </c>
      <c r="G168" s="698">
        <v>2028</v>
      </c>
      <c r="H168" s="690" t="s">
        <v>31</v>
      </c>
      <c r="I168" s="597" t="s">
        <v>209</v>
      </c>
      <c r="J168" s="30"/>
      <c r="K168" s="30"/>
      <c r="L168" s="30"/>
      <c r="M168" s="30"/>
      <c r="N168" s="30">
        <v>1</v>
      </c>
      <c r="O168" s="223"/>
      <c r="P168" s="669" t="s">
        <v>106</v>
      </c>
      <c r="Q168" s="653" t="s">
        <v>166</v>
      </c>
      <c r="R168" s="626" t="s">
        <v>210</v>
      </c>
    </row>
    <row r="169" spans="2:18" ht="31.5">
      <c r="B169" s="742"/>
      <c r="C169" s="714"/>
      <c r="D169" s="171"/>
      <c r="E169" s="171"/>
      <c r="F169" s="28" t="s">
        <v>105</v>
      </c>
      <c r="G169" s="699"/>
      <c r="H169" s="691"/>
      <c r="I169" s="30">
        <v>63.2</v>
      </c>
      <c r="J169" s="30"/>
      <c r="K169" s="30"/>
      <c r="L169" s="30"/>
      <c r="M169" s="30"/>
      <c r="N169" s="30">
        <v>671.3</v>
      </c>
      <c r="O169" s="223"/>
      <c r="P169" s="651"/>
      <c r="Q169" s="654"/>
      <c r="R169" s="627"/>
    </row>
    <row r="170" spans="2:18" ht="26.25" customHeight="1">
      <c r="B170" s="744"/>
      <c r="C170" s="713" t="s">
        <v>211</v>
      </c>
      <c r="D170" s="171" t="s">
        <v>159</v>
      </c>
      <c r="E170" s="171" t="s">
        <v>159</v>
      </c>
      <c r="F170" s="28" t="s">
        <v>200</v>
      </c>
      <c r="G170" s="698">
        <v>2028</v>
      </c>
      <c r="H170" s="690" t="s">
        <v>31</v>
      </c>
      <c r="I170" s="30">
        <v>1</v>
      </c>
      <c r="J170" s="30"/>
      <c r="K170" s="30"/>
      <c r="L170" s="30"/>
      <c r="M170" s="30"/>
      <c r="N170" s="30"/>
      <c r="O170" s="223"/>
      <c r="P170" s="669" t="s">
        <v>106</v>
      </c>
      <c r="Q170" s="652" t="s">
        <v>166</v>
      </c>
      <c r="R170" s="609" t="s">
        <v>210</v>
      </c>
    </row>
    <row r="171" spans="2:18" ht="36" customHeight="1">
      <c r="B171" s="742"/>
      <c r="C171" s="714"/>
      <c r="D171" s="171"/>
      <c r="E171" s="171"/>
      <c r="F171" s="28" t="s">
        <v>105</v>
      </c>
      <c r="G171" s="699"/>
      <c r="H171" s="691"/>
      <c r="I171" s="30">
        <v>107.4</v>
      </c>
      <c r="J171" s="30">
        <v>144.19999999999999</v>
      </c>
      <c r="K171" s="30"/>
      <c r="L171" s="30">
        <v>595.5</v>
      </c>
      <c r="M171" s="30"/>
      <c r="N171" s="30"/>
      <c r="O171" s="223"/>
      <c r="P171" s="651"/>
      <c r="Q171" s="624"/>
      <c r="R171" s="611"/>
    </row>
    <row r="172" spans="2:18" ht="31.5" customHeight="1">
      <c r="B172" s="744"/>
      <c r="C172" s="713" t="s">
        <v>212</v>
      </c>
      <c r="D172" s="171" t="s">
        <v>159</v>
      </c>
      <c r="E172" s="171" t="s">
        <v>159</v>
      </c>
      <c r="F172" s="28" t="s">
        <v>200</v>
      </c>
      <c r="G172" s="698">
        <v>2028</v>
      </c>
      <c r="H172" s="690" t="s">
        <v>31</v>
      </c>
      <c r="I172" s="30">
        <v>1</v>
      </c>
      <c r="J172" s="30"/>
      <c r="K172" s="30"/>
      <c r="L172" s="30"/>
      <c r="M172" s="30"/>
      <c r="N172" s="30"/>
      <c r="O172" s="93">
        <v>1</v>
      </c>
      <c r="P172" s="669" t="s">
        <v>106</v>
      </c>
      <c r="Q172" s="652" t="s">
        <v>166</v>
      </c>
      <c r="R172" s="609" t="s">
        <v>210</v>
      </c>
    </row>
    <row r="173" spans="2:18" ht="31.5">
      <c r="B173" s="742"/>
      <c r="C173" s="714"/>
      <c r="D173" s="171"/>
      <c r="E173" s="171"/>
      <c r="F173" s="28" t="s">
        <v>105</v>
      </c>
      <c r="G173" s="699"/>
      <c r="H173" s="691"/>
      <c r="I173" s="30">
        <v>143.6</v>
      </c>
      <c r="J173" s="30"/>
      <c r="K173" s="30"/>
      <c r="L173" s="30"/>
      <c r="M173" s="30"/>
      <c r="N173" s="30"/>
      <c r="O173" s="93">
        <v>510.5</v>
      </c>
      <c r="P173" s="651"/>
      <c r="Q173" s="624"/>
      <c r="R173" s="611"/>
    </row>
    <row r="174" spans="2:18" ht="31.5" customHeight="1">
      <c r="B174" s="743"/>
      <c r="C174" s="732" t="s">
        <v>213</v>
      </c>
      <c r="D174" s="171" t="s">
        <v>159</v>
      </c>
      <c r="E174" s="171" t="s">
        <v>159</v>
      </c>
      <c r="F174" s="28" t="s">
        <v>200</v>
      </c>
      <c r="G174" s="698">
        <v>2028</v>
      </c>
      <c r="H174" s="690" t="s">
        <v>31</v>
      </c>
      <c r="I174" s="30">
        <v>1</v>
      </c>
      <c r="J174" s="30"/>
      <c r="K174" s="241"/>
      <c r="L174" s="30"/>
      <c r="M174" s="30"/>
      <c r="N174" s="30"/>
      <c r="O174" s="223"/>
      <c r="P174" s="669" t="s">
        <v>106</v>
      </c>
      <c r="Q174" s="652" t="s">
        <v>166</v>
      </c>
      <c r="R174" s="609" t="s">
        <v>214</v>
      </c>
    </row>
    <row r="175" spans="2:18" ht="31.5">
      <c r="B175" s="743"/>
      <c r="C175" s="732"/>
      <c r="D175" s="171"/>
      <c r="E175" s="171"/>
      <c r="F175" s="28" t="s">
        <v>105</v>
      </c>
      <c r="G175" s="699"/>
      <c r="H175" s="691"/>
      <c r="I175" s="30">
        <v>69</v>
      </c>
      <c r="J175" s="30">
        <v>173</v>
      </c>
      <c r="K175" s="241">
        <v>825.3</v>
      </c>
      <c r="L175" s="30"/>
      <c r="M175" s="30"/>
      <c r="N175" s="30"/>
      <c r="O175" s="223"/>
      <c r="P175" s="651"/>
      <c r="Q175" s="624"/>
      <c r="R175" s="611"/>
    </row>
    <row r="176" spans="2:18" ht="24" customHeight="1">
      <c r="B176" s="743"/>
      <c r="C176" s="732" t="s">
        <v>215</v>
      </c>
      <c r="D176" s="171" t="s">
        <v>159</v>
      </c>
      <c r="E176" s="171" t="s">
        <v>159</v>
      </c>
      <c r="F176" s="28" t="s">
        <v>200</v>
      </c>
      <c r="G176" s="698">
        <v>2028</v>
      </c>
      <c r="H176" s="690" t="s">
        <v>31</v>
      </c>
      <c r="I176" s="30"/>
      <c r="J176" s="30"/>
      <c r="K176" s="30"/>
      <c r="L176" s="30">
        <v>1</v>
      </c>
      <c r="M176" s="30"/>
      <c r="N176" s="30"/>
      <c r="O176" s="223"/>
      <c r="P176" s="669" t="s">
        <v>106</v>
      </c>
      <c r="Q176" s="652" t="s">
        <v>166</v>
      </c>
      <c r="R176" s="609" t="s">
        <v>216</v>
      </c>
    </row>
    <row r="177" spans="2:18" ht="70.5" customHeight="1">
      <c r="B177" s="743"/>
      <c r="C177" s="732"/>
      <c r="D177" s="171"/>
      <c r="E177" s="171"/>
      <c r="F177" s="28" t="s">
        <v>105</v>
      </c>
      <c r="G177" s="699"/>
      <c r="H177" s="691"/>
      <c r="I177" s="30"/>
      <c r="J177" s="30"/>
      <c r="K177" s="30"/>
      <c r="L177" s="30">
        <v>737.10699999999997</v>
      </c>
      <c r="M177" s="30"/>
      <c r="N177" s="30"/>
      <c r="O177" s="223"/>
      <c r="P177" s="651"/>
      <c r="Q177" s="624"/>
      <c r="R177" s="611"/>
    </row>
    <row r="178" spans="2:18" ht="24" customHeight="1">
      <c r="B178" s="743"/>
      <c r="C178" s="732" t="s">
        <v>217</v>
      </c>
      <c r="D178" s="171" t="s">
        <v>159</v>
      </c>
      <c r="E178" s="171" t="s">
        <v>159</v>
      </c>
      <c r="F178" s="28" t="s">
        <v>200</v>
      </c>
      <c r="G178" s="698">
        <v>2028</v>
      </c>
      <c r="H178" s="690" t="s">
        <v>31</v>
      </c>
      <c r="I178" s="30"/>
      <c r="J178" s="30"/>
      <c r="K178" s="30"/>
      <c r="L178" s="30"/>
      <c r="M178" s="30">
        <v>1</v>
      </c>
      <c r="N178" s="30"/>
      <c r="O178" s="223"/>
      <c r="P178" s="669" t="s">
        <v>106</v>
      </c>
      <c r="Q178" s="652" t="s">
        <v>166</v>
      </c>
      <c r="R178" s="609" t="s">
        <v>218</v>
      </c>
    </row>
    <row r="179" spans="2:18" ht="73.5" customHeight="1">
      <c r="B179" s="743"/>
      <c r="C179" s="732"/>
      <c r="D179" s="171"/>
      <c r="E179" s="171"/>
      <c r="F179" s="28" t="s">
        <v>105</v>
      </c>
      <c r="G179" s="699"/>
      <c r="H179" s="691"/>
      <c r="I179" s="30"/>
      <c r="J179" s="30"/>
      <c r="K179" s="30"/>
      <c r="L179" s="30"/>
      <c r="M179" s="30">
        <v>563.01</v>
      </c>
      <c r="N179" s="30"/>
      <c r="O179" s="223"/>
      <c r="P179" s="651"/>
      <c r="Q179" s="624"/>
      <c r="R179" s="611"/>
    </row>
    <row r="180" spans="2:18" ht="24" customHeight="1">
      <c r="B180" s="743"/>
      <c r="C180" s="732" t="s">
        <v>219</v>
      </c>
      <c r="D180" s="171" t="s">
        <v>159</v>
      </c>
      <c r="E180" s="171" t="s">
        <v>159</v>
      </c>
      <c r="F180" s="28" t="s">
        <v>200</v>
      </c>
      <c r="G180" s="698">
        <v>2028</v>
      </c>
      <c r="H180" s="690" t="s">
        <v>31</v>
      </c>
      <c r="I180" s="30"/>
      <c r="J180" s="30"/>
      <c r="K180" s="30"/>
      <c r="L180" s="30"/>
      <c r="M180" s="30"/>
      <c r="N180" s="30">
        <v>1</v>
      </c>
      <c r="O180" s="223"/>
      <c r="P180" s="669" t="s">
        <v>106</v>
      </c>
      <c r="Q180" s="652" t="s">
        <v>166</v>
      </c>
      <c r="R180" s="609" t="s">
        <v>210</v>
      </c>
    </row>
    <row r="181" spans="2:18" ht="73.5" customHeight="1">
      <c r="B181" s="743"/>
      <c r="C181" s="732"/>
      <c r="D181" s="171"/>
      <c r="E181" s="171"/>
      <c r="F181" s="28" t="s">
        <v>105</v>
      </c>
      <c r="G181" s="699"/>
      <c r="H181" s="691"/>
      <c r="I181" s="30"/>
      <c r="J181" s="30"/>
      <c r="K181" s="30"/>
      <c r="L181" s="30"/>
      <c r="M181" s="30"/>
      <c r="N181" s="30">
        <v>498.6</v>
      </c>
      <c r="O181" s="223"/>
      <c r="P181" s="651"/>
      <c r="Q181" s="624"/>
      <c r="R181" s="611"/>
    </row>
    <row r="182" spans="2:18" ht="15" customHeight="1">
      <c r="B182" s="741"/>
      <c r="C182" s="732" t="s">
        <v>220</v>
      </c>
      <c r="D182" s="171" t="s">
        <v>159</v>
      </c>
      <c r="E182" s="171" t="s">
        <v>159</v>
      </c>
      <c r="F182" s="28" t="s">
        <v>200</v>
      </c>
      <c r="G182" s="698">
        <v>2028</v>
      </c>
      <c r="H182" s="690" t="s">
        <v>31</v>
      </c>
      <c r="I182" s="30"/>
      <c r="J182" s="30"/>
      <c r="K182" s="30"/>
      <c r="L182" s="30"/>
      <c r="M182" s="131"/>
      <c r="N182" s="131"/>
      <c r="O182" s="93">
        <v>1</v>
      </c>
      <c r="P182" s="669" t="s">
        <v>106</v>
      </c>
      <c r="Q182" s="656" t="s">
        <v>166</v>
      </c>
      <c r="R182" s="609" t="s">
        <v>210</v>
      </c>
    </row>
    <row r="183" spans="2:18" ht="47.1" customHeight="1">
      <c r="B183" s="742"/>
      <c r="C183" s="732"/>
      <c r="D183" s="171"/>
      <c r="E183" s="171"/>
      <c r="F183" s="28" t="s">
        <v>105</v>
      </c>
      <c r="G183" s="699"/>
      <c r="H183" s="691"/>
      <c r="I183" s="30"/>
      <c r="J183" s="30"/>
      <c r="K183" s="30"/>
      <c r="L183" s="30"/>
      <c r="M183" s="131"/>
      <c r="N183" s="131"/>
      <c r="O183" s="93">
        <v>654.6</v>
      </c>
      <c r="P183" s="651"/>
      <c r="Q183" s="624"/>
      <c r="R183" s="611"/>
    </row>
    <row r="184" spans="2:18" ht="15" customHeight="1">
      <c r="B184" s="741"/>
      <c r="C184" s="732" t="s">
        <v>221</v>
      </c>
      <c r="D184" s="171" t="s">
        <v>159</v>
      </c>
      <c r="E184" s="171" t="s">
        <v>159</v>
      </c>
      <c r="F184" s="28" t="s">
        <v>200</v>
      </c>
      <c r="G184" s="698">
        <v>2028</v>
      </c>
      <c r="H184" s="690" t="s">
        <v>31</v>
      </c>
      <c r="I184" s="30"/>
      <c r="J184" s="30"/>
      <c r="K184" s="30"/>
      <c r="L184" s="30"/>
      <c r="M184" s="131"/>
      <c r="N184" s="30">
        <v>1</v>
      </c>
      <c r="O184" s="242"/>
      <c r="P184" s="669" t="s">
        <v>106</v>
      </c>
      <c r="Q184" s="656" t="s">
        <v>166</v>
      </c>
      <c r="R184" s="609" t="s">
        <v>210</v>
      </c>
    </row>
    <row r="185" spans="2:18" ht="48" customHeight="1">
      <c r="B185" s="742"/>
      <c r="C185" s="732"/>
      <c r="D185" s="171"/>
      <c r="E185" s="171"/>
      <c r="F185" s="28" t="s">
        <v>105</v>
      </c>
      <c r="G185" s="699"/>
      <c r="H185" s="691"/>
      <c r="I185" s="30"/>
      <c r="J185" s="30"/>
      <c r="K185" s="30"/>
      <c r="L185" s="30"/>
      <c r="M185" s="131"/>
      <c r="N185" s="30">
        <v>378.1</v>
      </c>
      <c r="O185" s="242"/>
      <c r="P185" s="651"/>
      <c r="Q185" s="624"/>
      <c r="R185" s="611"/>
    </row>
    <row r="186" spans="2:18" ht="15" customHeight="1">
      <c r="B186" s="741"/>
      <c r="C186" s="732" t="s">
        <v>222</v>
      </c>
      <c r="D186" s="171" t="s">
        <v>159</v>
      </c>
      <c r="E186" s="171" t="s">
        <v>159</v>
      </c>
      <c r="F186" s="28" t="s">
        <v>200</v>
      </c>
      <c r="G186" s="698">
        <v>2028</v>
      </c>
      <c r="H186" s="690" t="s">
        <v>31</v>
      </c>
      <c r="I186" s="30"/>
      <c r="J186" s="30"/>
      <c r="K186" s="30"/>
      <c r="L186" s="30"/>
      <c r="M186" s="131"/>
      <c r="N186" s="30">
        <v>1</v>
      </c>
      <c r="O186" s="242"/>
      <c r="P186" s="669" t="s">
        <v>106</v>
      </c>
      <c r="Q186" s="656" t="s">
        <v>166</v>
      </c>
      <c r="R186" s="609" t="s">
        <v>210</v>
      </c>
    </row>
    <row r="187" spans="2:18" ht="48" customHeight="1">
      <c r="B187" s="742"/>
      <c r="C187" s="732"/>
      <c r="D187" s="171"/>
      <c r="E187" s="171"/>
      <c r="F187" s="28" t="s">
        <v>105</v>
      </c>
      <c r="G187" s="699"/>
      <c r="H187" s="691"/>
      <c r="I187" s="30"/>
      <c r="J187" s="30"/>
      <c r="K187" s="30"/>
      <c r="L187" s="30"/>
      <c r="M187" s="131"/>
      <c r="N187" s="30">
        <v>306</v>
      </c>
      <c r="O187" s="242"/>
      <c r="P187" s="651"/>
      <c r="Q187" s="624"/>
      <c r="R187" s="611"/>
    </row>
    <row r="188" spans="2:18" ht="15" customHeight="1">
      <c r="B188" s="741"/>
      <c r="C188" s="732" t="s">
        <v>223</v>
      </c>
      <c r="D188" s="171" t="s">
        <v>159</v>
      </c>
      <c r="E188" s="171" t="s">
        <v>159</v>
      </c>
      <c r="F188" s="28" t="s">
        <v>200</v>
      </c>
      <c r="G188" s="698">
        <v>2028</v>
      </c>
      <c r="H188" s="690" t="s">
        <v>31</v>
      </c>
      <c r="I188" s="30"/>
      <c r="J188" s="30"/>
      <c r="K188" s="30"/>
      <c r="L188" s="30"/>
      <c r="M188" s="131"/>
      <c r="N188" s="30">
        <v>1</v>
      </c>
      <c r="O188" s="242"/>
      <c r="P188" s="669" t="s">
        <v>106</v>
      </c>
      <c r="Q188" s="656" t="s">
        <v>166</v>
      </c>
      <c r="R188" s="609" t="s">
        <v>210</v>
      </c>
    </row>
    <row r="189" spans="2:18" ht="42.95" customHeight="1">
      <c r="B189" s="742"/>
      <c r="C189" s="732"/>
      <c r="D189" s="171"/>
      <c r="E189" s="171"/>
      <c r="F189" s="28" t="s">
        <v>105</v>
      </c>
      <c r="G189" s="699"/>
      <c r="H189" s="691"/>
      <c r="I189" s="30"/>
      <c r="J189" s="30"/>
      <c r="K189" s="30"/>
      <c r="L189" s="30"/>
      <c r="M189" s="131"/>
      <c r="N189" s="30">
        <v>150</v>
      </c>
      <c r="O189" s="242"/>
      <c r="P189" s="651"/>
      <c r="Q189" s="624"/>
      <c r="R189" s="611"/>
    </row>
    <row r="190" spans="2:18" ht="15" customHeight="1">
      <c r="B190" s="741"/>
      <c r="C190" s="732" t="s">
        <v>224</v>
      </c>
      <c r="D190" s="171" t="s">
        <v>159</v>
      </c>
      <c r="E190" s="171" t="s">
        <v>159</v>
      </c>
      <c r="F190" s="28" t="s">
        <v>200</v>
      </c>
      <c r="G190" s="698">
        <v>2028</v>
      </c>
      <c r="H190" s="690" t="s">
        <v>31</v>
      </c>
      <c r="I190" s="30"/>
      <c r="J190" s="30"/>
      <c r="K190" s="30"/>
      <c r="L190" s="30"/>
      <c r="M190" s="131"/>
      <c r="N190" s="30">
        <v>1</v>
      </c>
      <c r="O190" s="242"/>
      <c r="P190" s="669" t="s">
        <v>106</v>
      </c>
      <c r="Q190" s="656" t="s">
        <v>166</v>
      </c>
      <c r="R190" s="609" t="s">
        <v>210</v>
      </c>
    </row>
    <row r="191" spans="2:18" ht="45.95" customHeight="1">
      <c r="B191" s="742"/>
      <c r="C191" s="732"/>
      <c r="D191" s="171"/>
      <c r="E191" s="171"/>
      <c r="F191" s="28" t="s">
        <v>105</v>
      </c>
      <c r="G191" s="699"/>
      <c r="H191" s="691"/>
      <c r="I191" s="30"/>
      <c r="J191" s="30"/>
      <c r="K191" s="30"/>
      <c r="L191" s="30"/>
      <c r="M191" s="131"/>
      <c r="N191" s="30">
        <v>320</v>
      </c>
      <c r="O191" s="242"/>
      <c r="P191" s="651"/>
      <c r="Q191" s="624"/>
      <c r="R191" s="611"/>
    </row>
    <row r="192" spans="2:18" ht="15.75">
      <c r="B192" s="215"/>
      <c r="C192" s="163" t="s">
        <v>106</v>
      </c>
      <c r="D192" s="217"/>
      <c r="E192" s="217"/>
      <c r="F192" s="38"/>
      <c r="G192" s="164"/>
      <c r="H192" s="164"/>
      <c r="I192" s="133">
        <f t="shared" ref="I192:O192" si="15">I169+I171+I173+I175+I177+I179+I181+I183+I185+I187+I189+I191</f>
        <v>383.20000000000005</v>
      </c>
      <c r="J192" s="133">
        <f t="shared" si="15"/>
        <v>317.2</v>
      </c>
      <c r="K192" s="133">
        <f t="shared" si="15"/>
        <v>825.3</v>
      </c>
      <c r="L192" s="133">
        <f t="shared" si="15"/>
        <v>1332.607</v>
      </c>
      <c r="M192" s="134">
        <f t="shared" si="15"/>
        <v>563.01</v>
      </c>
      <c r="N192" s="133">
        <f t="shared" si="15"/>
        <v>2324</v>
      </c>
      <c r="O192" s="133">
        <f t="shared" si="15"/>
        <v>1165.0999999999999</v>
      </c>
      <c r="P192" s="219"/>
      <c r="Q192" s="219"/>
      <c r="R192" s="219"/>
    </row>
    <row r="193" spans="2:18" ht="35.25" customHeight="1">
      <c r="B193" s="213"/>
      <c r="C193" s="170" t="s">
        <v>225</v>
      </c>
      <c r="D193" s="173"/>
      <c r="E193" s="173"/>
      <c r="F193" s="174"/>
      <c r="G193" s="174"/>
      <c r="H193" s="174"/>
      <c r="I193" s="174"/>
      <c r="J193" s="174"/>
      <c r="K193" s="174"/>
      <c r="L193" s="174"/>
      <c r="M193" s="20"/>
      <c r="N193" s="174"/>
      <c r="O193" s="174"/>
      <c r="P193" s="103"/>
      <c r="Q193" s="103"/>
      <c r="R193" s="103"/>
    </row>
    <row r="194" spans="2:18" ht="15" customHeight="1">
      <c r="B194" s="744"/>
      <c r="C194" s="732" t="s">
        <v>213</v>
      </c>
      <c r="D194" s="171" t="s">
        <v>159</v>
      </c>
      <c r="E194" s="171" t="s">
        <v>159</v>
      </c>
      <c r="F194" s="28" t="s">
        <v>102</v>
      </c>
      <c r="G194" s="690">
        <v>2025</v>
      </c>
      <c r="H194" s="690" t="s">
        <v>31</v>
      </c>
      <c r="I194" s="28"/>
      <c r="J194" s="28"/>
      <c r="K194" s="28"/>
      <c r="L194" s="28"/>
      <c r="M194" s="28"/>
      <c r="N194" s="28">
        <v>1</v>
      </c>
      <c r="O194" s="28"/>
      <c r="P194" s="669" t="s">
        <v>106</v>
      </c>
      <c r="Q194" s="653" t="s">
        <v>166</v>
      </c>
      <c r="R194" s="626" t="s">
        <v>226</v>
      </c>
    </row>
    <row r="195" spans="2:18" ht="69.95" customHeight="1">
      <c r="B195" s="742"/>
      <c r="C195" s="732"/>
      <c r="D195" s="171" t="s">
        <v>159</v>
      </c>
      <c r="E195" s="171" t="s">
        <v>159</v>
      </c>
      <c r="F195" s="28" t="s">
        <v>105</v>
      </c>
      <c r="G195" s="691"/>
      <c r="H195" s="691"/>
      <c r="I195" s="28"/>
      <c r="J195" s="28"/>
      <c r="K195" s="28"/>
      <c r="L195" s="28"/>
      <c r="M195" s="28"/>
      <c r="N195" s="28">
        <v>43.8</v>
      </c>
      <c r="O195" s="28"/>
      <c r="P195" s="651"/>
      <c r="Q195" s="654"/>
      <c r="R195" s="627"/>
    </row>
    <row r="196" spans="2:18" ht="15" customHeight="1">
      <c r="B196" s="744"/>
      <c r="C196" s="732" t="s">
        <v>215</v>
      </c>
      <c r="D196" s="171" t="s">
        <v>159</v>
      </c>
      <c r="E196" s="171" t="s">
        <v>159</v>
      </c>
      <c r="F196" s="28" t="s">
        <v>102</v>
      </c>
      <c r="G196" s="690">
        <v>2025</v>
      </c>
      <c r="H196" s="690" t="s">
        <v>31</v>
      </c>
      <c r="I196" s="28"/>
      <c r="J196" s="28"/>
      <c r="K196" s="28"/>
      <c r="L196" s="28"/>
      <c r="M196" s="28"/>
      <c r="N196" s="28"/>
      <c r="O196" s="28">
        <v>1</v>
      </c>
      <c r="P196" s="669" t="s">
        <v>106</v>
      </c>
      <c r="Q196" s="653" t="s">
        <v>166</v>
      </c>
      <c r="R196" s="626" t="s">
        <v>226</v>
      </c>
    </row>
    <row r="197" spans="2:18" ht="71.099999999999994" customHeight="1">
      <c r="B197" s="742"/>
      <c r="C197" s="732"/>
      <c r="D197" s="171" t="s">
        <v>159</v>
      </c>
      <c r="E197" s="171" t="s">
        <v>159</v>
      </c>
      <c r="F197" s="28" t="s">
        <v>105</v>
      </c>
      <c r="G197" s="691"/>
      <c r="H197" s="691"/>
      <c r="I197" s="28"/>
      <c r="J197" s="28"/>
      <c r="K197" s="28"/>
      <c r="L197" s="30"/>
      <c r="M197" s="28"/>
      <c r="N197" s="28"/>
      <c r="O197" s="30">
        <v>22</v>
      </c>
      <c r="P197" s="651"/>
      <c r="Q197" s="654"/>
      <c r="R197" s="627"/>
    </row>
    <row r="198" spans="2:18" ht="15" customHeight="1">
      <c r="B198" s="744"/>
      <c r="C198" s="732" t="s">
        <v>217</v>
      </c>
      <c r="D198" s="171" t="s">
        <v>159</v>
      </c>
      <c r="E198" s="171" t="s">
        <v>159</v>
      </c>
      <c r="F198" s="28" t="s">
        <v>102</v>
      </c>
      <c r="G198" s="690">
        <v>2025</v>
      </c>
      <c r="H198" s="690" t="s">
        <v>31</v>
      </c>
      <c r="I198" s="28"/>
      <c r="J198" s="28"/>
      <c r="K198" s="28"/>
      <c r="L198" s="28"/>
      <c r="M198" s="28"/>
      <c r="N198" s="28"/>
      <c r="O198" s="28">
        <v>1</v>
      </c>
      <c r="P198" s="669" t="s">
        <v>106</v>
      </c>
      <c r="Q198" s="653" t="s">
        <v>166</v>
      </c>
      <c r="R198" s="626" t="s">
        <v>226</v>
      </c>
    </row>
    <row r="199" spans="2:18" ht="87.95" customHeight="1">
      <c r="B199" s="742"/>
      <c r="C199" s="732"/>
      <c r="D199" s="171" t="s">
        <v>159</v>
      </c>
      <c r="E199" s="171" t="s">
        <v>159</v>
      </c>
      <c r="F199" s="28" t="s">
        <v>105</v>
      </c>
      <c r="G199" s="691"/>
      <c r="H199" s="691"/>
      <c r="I199" s="28"/>
      <c r="J199" s="28"/>
      <c r="K199" s="28"/>
      <c r="L199" s="28"/>
      <c r="M199" s="28"/>
      <c r="N199" s="28"/>
      <c r="O199" s="28">
        <v>39.6</v>
      </c>
      <c r="P199" s="651"/>
      <c r="Q199" s="654"/>
      <c r="R199" s="627"/>
    </row>
    <row r="200" spans="2:18" ht="15" customHeight="1">
      <c r="B200" s="741"/>
      <c r="C200" s="733" t="s">
        <v>227</v>
      </c>
      <c r="D200" s="171" t="s">
        <v>159</v>
      </c>
      <c r="E200" s="171" t="s">
        <v>159</v>
      </c>
      <c r="F200" s="28" t="s">
        <v>102</v>
      </c>
      <c r="G200" s="690">
        <v>2025</v>
      </c>
      <c r="H200" s="690" t="s">
        <v>31</v>
      </c>
      <c r="I200" s="160"/>
      <c r="J200" s="160"/>
      <c r="K200" s="160"/>
      <c r="L200" s="160"/>
      <c r="M200" s="160">
        <v>1</v>
      </c>
      <c r="N200" s="160">
        <v>1</v>
      </c>
      <c r="O200" s="267">
        <v>2</v>
      </c>
      <c r="P200" s="669" t="s">
        <v>106</v>
      </c>
      <c r="Q200" s="661" t="s">
        <v>166</v>
      </c>
      <c r="R200" s="626" t="s">
        <v>226</v>
      </c>
    </row>
    <row r="201" spans="2:18" ht="31.5">
      <c r="B201" s="742"/>
      <c r="C201" s="714"/>
      <c r="D201" s="171"/>
      <c r="E201" s="171"/>
      <c r="F201" s="28" t="s">
        <v>105</v>
      </c>
      <c r="G201" s="691"/>
      <c r="H201" s="691"/>
      <c r="I201" s="28"/>
      <c r="J201" s="28"/>
      <c r="K201" s="28"/>
      <c r="L201" s="30"/>
      <c r="M201" s="30">
        <v>20</v>
      </c>
      <c r="N201" s="30">
        <v>20</v>
      </c>
      <c r="O201" s="93">
        <v>40</v>
      </c>
      <c r="P201" s="651"/>
      <c r="Q201" s="654"/>
      <c r="R201" s="627"/>
    </row>
    <row r="202" spans="2:18" ht="15" customHeight="1">
      <c r="B202" s="741"/>
      <c r="C202" s="733" t="s">
        <v>228</v>
      </c>
      <c r="D202" s="171" t="s">
        <v>159</v>
      </c>
      <c r="E202" s="171" t="s">
        <v>159</v>
      </c>
      <c r="F202" s="28" t="s">
        <v>102</v>
      </c>
      <c r="G202" s="690">
        <v>2025</v>
      </c>
      <c r="H202" s="690" t="s">
        <v>31</v>
      </c>
      <c r="I202" s="28"/>
      <c r="J202" s="28"/>
      <c r="K202" s="28"/>
      <c r="L202" s="28"/>
      <c r="M202" s="28">
        <v>1</v>
      </c>
      <c r="N202" s="28">
        <v>1</v>
      </c>
      <c r="O202" s="181">
        <v>1</v>
      </c>
      <c r="P202" s="669" t="s">
        <v>106</v>
      </c>
      <c r="Q202" s="661" t="s">
        <v>166</v>
      </c>
      <c r="R202" s="626" t="s">
        <v>226</v>
      </c>
    </row>
    <row r="203" spans="2:18" ht="31.5">
      <c r="B203" s="742"/>
      <c r="C203" s="714"/>
      <c r="D203" s="171"/>
      <c r="E203" s="171"/>
      <c r="F203" s="28" t="s">
        <v>105</v>
      </c>
      <c r="G203" s="691"/>
      <c r="H203" s="691"/>
      <c r="I203" s="28"/>
      <c r="J203" s="28"/>
      <c r="K203" s="28"/>
      <c r="L203" s="28"/>
      <c r="M203" s="30">
        <v>35</v>
      </c>
      <c r="N203" s="30">
        <v>35</v>
      </c>
      <c r="O203" s="93">
        <v>35</v>
      </c>
      <c r="P203" s="651"/>
      <c r="Q203" s="654"/>
      <c r="R203" s="627"/>
    </row>
    <row r="204" spans="2:18" ht="15" customHeight="1">
      <c r="B204" s="741"/>
      <c r="C204" s="733" t="s">
        <v>229</v>
      </c>
      <c r="D204" s="171" t="s">
        <v>159</v>
      </c>
      <c r="E204" s="171" t="s">
        <v>159</v>
      </c>
      <c r="F204" s="28" t="s">
        <v>102</v>
      </c>
      <c r="G204" s="690">
        <v>2025</v>
      </c>
      <c r="H204" s="690" t="s">
        <v>31</v>
      </c>
      <c r="I204" s="28"/>
      <c r="J204" s="28"/>
      <c r="K204" s="28"/>
      <c r="L204" s="28"/>
      <c r="M204" s="28">
        <v>1</v>
      </c>
      <c r="N204" s="28">
        <v>1</v>
      </c>
      <c r="O204" s="181">
        <v>1</v>
      </c>
      <c r="P204" s="669" t="s">
        <v>106</v>
      </c>
      <c r="Q204" s="661" t="s">
        <v>166</v>
      </c>
      <c r="R204" s="626" t="s">
        <v>226</v>
      </c>
    </row>
    <row r="205" spans="2:18" ht="31.5">
      <c r="B205" s="742"/>
      <c r="C205" s="714"/>
      <c r="D205" s="171"/>
      <c r="E205" s="171"/>
      <c r="F205" s="28" t="s">
        <v>105</v>
      </c>
      <c r="G205" s="691"/>
      <c r="H205" s="691"/>
      <c r="I205" s="28"/>
      <c r="J205" s="28"/>
      <c r="K205" s="28"/>
      <c r="L205" s="28"/>
      <c r="M205" s="30">
        <v>10</v>
      </c>
      <c r="N205" s="30">
        <v>10</v>
      </c>
      <c r="O205" s="93">
        <v>10</v>
      </c>
      <c r="P205" s="651"/>
      <c r="Q205" s="654"/>
      <c r="R205" s="627"/>
    </row>
    <row r="206" spans="2:18" ht="15" customHeight="1">
      <c r="B206" s="741"/>
      <c r="C206" s="733" t="s">
        <v>230</v>
      </c>
      <c r="D206" s="171" t="s">
        <v>159</v>
      </c>
      <c r="E206" s="171" t="s">
        <v>159</v>
      </c>
      <c r="F206" s="28" t="s">
        <v>102</v>
      </c>
      <c r="G206" s="690">
        <v>2025</v>
      </c>
      <c r="H206" s="690" t="s">
        <v>31</v>
      </c>
      <c r="I206" s="160"/>
      <c r="J206" s="160"/>
      <c r="K206" s="160"/>
      <c r="L206" s="160"/>
      <c r="M206" s="28">
        <v>1</v>
      </c>
      <c r="N206" s="28">
        <v>1</v>
      </c>
      <c r="O206" s="181">
        <v>1</v>
      </c>
      <c r="P206" s="669" t="s">
        <v>106</v>
      </c>
      <c r="Q206" s="661" t="s">
        <v>166</v>
      </c>
      <c r="R206" s="626" t="s">
        <v>226</v>
      </c>
    </row>
    <row r="207" spans="2:18" ht="41.1" customHeight="1">
      <c r="B207" s="742"/>
      <c r="C207" s="714"/>
      <c r="D207" s="171"/>
      <c r="E207" s="171"/>
      <c r="F207" s="28" t="s">
        <v>105</v>
      </c>
      <c r="G207" s="691"/>
      <c r="H207" s="691"/>
      <c r="I207" s="28"/>
      <c r="J207" s="28"/>
      <c r="K207" s="28"/>
      <c r="L207" s="28"/>
      <c r="M207" s="30">
        <v>15</v>
      </c>
      <c r="N207" s="30">
        <v>15</v>
      </c>
      <c r="O207" s="93">
        <v>15</v>
      </c>
      <c r="P207" s="651"/>
      <c r="Q207" s="654"/>
      <c r="R207" s="627"/>
    </row>
    <row r="208" spans="2:18" ht="15.75">
      <c r="B208" s="252"/>
      <c r="C208" s="163" t="s">
        <v>47</v>
      </c>
      <c r="D208" s="164"/>
      <c r="E208" s="164"/>
      <c r="F208" s="38"/>
      <c r="G208" s="164"/>
      <c r="H208" s="164"/>
      <c r="I208" s="133">
        <f t="shared" ref="I208:O208" si="16">I195+I197+I199+I201+I203+I205+I207</f>
        <v>0</v>
      </c>
      <c r="J208" s="133">
        <f t="shared" si="16"/>
        <v>0</v>
      </c>
      <c r="K208" s="133">
        <f t="shared" si="16"/>
        <v>0</v>
      </c>
      <c r="L208" s="133">
        <f t="shared" si="16"/>
        <v>0</v>
      </c>
      <c r="M208" s="134">
        <f t="shared" si="16"/>
        <v>80</v>
      </c>
      <c r="N208" s="133">
        <f t="shared" si="16"/>
        <v>123.8</v>
      </c>
      <c r="O208" s="133">
        <f t="shared" si="16"/>
        <v>161.6</v>
      </c>
      <c r="P208" s="219"/>
      <c r="Q208" s="243"/>
      <c r="R208" s="243"/>
    </row>
    <row r="209" spans="2:18" ht="51.95" customHeight="1">
      <c r="B209" s="253"/>
      <c r="C209" s="172" t="s">
        <v>231</v>
      </c>
      <c r="D209" s="20"/>
      <c r="E209" s="20"/>
      <c r="F209" s="20"/>
      <c r="G209" s="20"/>
      <c r="H209" s="20"/>
      <c r="I209" s="51"/>
      <c r="J209" s="51"/>
      <c r="K209" s="51"/>
      <c r="L209" s="51"/>
      <c r="M209" s="51"/>
      <c r="N209" s="51"/>
      <c r="O209" s="51"/>
      <c r="P209" s="268"/>
      <c r="Q209" s="284"/>
      <c r="R209" s="284"/>
    </row>
    <row r="210" spans="2:18" ht="15" customHeight="1">
      <c r="B210" s="754"/>
      <c r="C210" s="707" t="s">
        <v>232</v>
      </c>
      <c r="D210" s="171" t="s">
        <v>159</v>
      </c>
      <c r="E210" s="171" t="s">
        <v>159</v>
      </c>
      <c r="F210" s="28" t="s">
        <v>102</v>
      </c>
      <c r="G210" s="690">
        <v>2025</v>
      </c>
      <c r="H210" s="690" t="s">
        <v>31</v>
      </c>
      <c r="I210" s="160"/>
      <c r="J210" s="28"/>
      <c r="K210" s="28"/>
      <c r="L210" s="28"/>
      <c r="M210" s="28">
        <v>1</v>
      </c>
      <c r="N210" s="28"/>
      <c r="O210" s="181"/>
      <c r="P210" s="669" t="s">
        <v>106</v>
      </c>
      <c r="Q210" s="656" t="s">
        <v>166</v>
      </c>
      <c r="R210" s="625" t="s">
        <v>233</v>
      </c>
    </row>
    <row r="211" spans="2:18" ht="45" customHeight="1">
      <c r="B211" s="755"/>
      <c r="C211" s="634"/>
      <c r="D211" s="171"/>
      <c r="E211" s="171"/>
      <c r="F211" s="28" t="s">
        <v>105</v>
      </c>
      <c r="G211" s="691"/>
      <c r="H211" s="691"/>
      <c r="I211" s="28"/>
      <c r="J211" s="28"/>
      <c r="K211" s="28"/>
      <c r="L211" s="28"/>
      <c r="M211" s="30">
        <v>51</v>
      </c>
      <c r="N211" s="28"/>
      <c r="O211" s="181"/>
      <c r="P211" s="651"/>
      <c r="Q211" s="624"/>
      <c r="R211" s="611"/>
    </row>
    <row r="212" spans="2:18" ht="15" customHeight="1">
      <c r="B212" s="656"/>
      <c r="C212" s="707" t="s">
        <v>234</v>
      </c>
      <c r="D212" s="171" t="s">
        <v>159</v>
      </c>
      <c r="E212" s="171" t="s">
        <v>159</v>
      </c>
      <c r="F212" s="28" t="s">
        <v>102</v>
      </c>
      <c r="G212" s="690">
        <v>2025</v>
      </c>
      <c r="H212" s="690" t="s">
        <v>31</v>
      </c>
      <c r="I212" s="28"/>
      <c r="J212" s="28"/>
      <c r="K212" s="28"/>
      <c r="L212" s="28"/>
      <c r="M212" s="28">
        <v>1</v>
      </c>
      <c r="N212" s="28"/>
      <c r="O212" s="181"/>
      <c r="P212" s="669" t="s">
        <v>106</v>
      </c>
      <c r="Q212" s="656" t="s">
        <v>166</v>
      </c>
      <c r="R212" s="625" t="s">
        <v>233</v>
      </c>
    </row>
    <row r="213" spans="2:18" ht="35.1" customHeight="1">
      <c r="B213" s="624"/>
      <c r="C213" s="634"/>
      <c r="D213" s="171"/>
      <c r="E213" s="171"/>
      <c r="F213" s="28" t="s">
        <v>105</v>
      </c>
      <c r="G213" s="691"/>
      <c r="H213" s="691"/>
      <c r="I213" s="28"/>
      <c r="J213" s="28"/>
      <c r="K213" s="28"/>
      <c r="L213" s="28"/>
      <c r="M213" s="30">
        <v>52</v>
      </c>
      <c r="N213" s="28"/>
      <c r="O213" s="181"/>
      <c r="P213" s="651"/>
      <c r="Q213" s="624"/>
      <c r="R213" s="611"/>
    </row>
    <row r="214" spans="2:18" ht="15" customHeight="1">
      <c r="B214" s="656"/>
      <c r="C214" s="707" t="s">
        <v>235</v>
      </c>
      <c r="D214" s="171" t="s">
        <v>159</v>
      </c>
      <c r="E214" s="171" t="s">
        <v>159</v>
      </c>
      <c r="F214" s="28" t="s">
        <v>102</v>
      </c>
      <c r="G214" s="690">
        <v>2025</v>
      </c>
      <c r="H214" s="690" t="s">
        <v>31</v>
      </c>
      <c r="I214" s="28"/>
      <c r="J214" s="28"/>
      <c r="K214" s="28"/>
      <c r="L214" s="28"/>
      <c r="M214" s="28"/>
      <c r="N214" s="28">
        <v>1</v>
      </c>
      <c r="O214" s="181"/>
      <c r="P214" s="669" t="s">
        <v>106</v>
      </c>
      <c r="Q214" s="656" t="s">
        <v>166</v>
      </c>
      <c r="R214" s="625" t="s">
        <v>233</v>
      </c>
    </row>
    <row r="215" spans="2:18" ht="38.1" customHeight="1">
      <c r="B215" s="624"/>
      <c r="C215" s="634"/>
      <c r="D215" s="171"/>
      <c r="E215" s="171"/>
      <c r="F215" s="28" t="s">
        <v>105</v>
      </c>
      <c r="G215" s="691"/>
      <c r="H215" s="691"/>
      <c r="I215" s="28"/>
      <c r="J215" s="28"/>
      <c r="K215" s="72"/>
      <c r="L215" s="28"/>
      <c r="M215" s="28"/>
      <c r="N215" s="72">
        <v>48</v>
      </c>
      <c r="O215" s="181"/>
      <c r="P215" s="651"/>
      <c r="Q215" s="624"/>
      <c r="R215" s="611"/>
    </row>
    <row r="216" spans="2:18" ht="15" customHeight="1">
      <c r="B216" s="656"/>
      <c r="C216" s="707" t="s">
        <v>236</v>
      </c>
      <c r="D216" s="171" t="s">
        <v>159</v>
      </c>
      <c r="E216" s="171" t="s">
        <v>159</v>
      </c>
      <c r="F216" s="28" t="s">
        <v>102</v>
      </c>
      <c r="G216" s="690">
        <v>2025</v>
      </c>
      <c r="H216" s="690" t="s">
        <v>31</v>
      </c>
      <c r="I216" s="28"/>
      <c r="J216" s="28"/>
      <c r="K216" s="28"/>
      <c r="L216" s="28"/>
      <c r="M216" s="28"/>
      <c r="N216" s="28">
        <v>1</v>
      </c>
      <c r="O216" s="181"/>
      <c r="P216" s="669" t="s">
        <v>106</v>
      </c>
      <c r="Q216" s="656" t="s">
        <v>166</v>
      </c>
      <c r="R216" s="625" t="s">
        <v>233</v>
      </c>
    </row>
    <row r="217" spans="2:18" ht="33" customHeight="1">
      <c r="B217" s="624"/>
      <c r="C217" s="634"/>
      <c r="D217" s="171"/>
      <c r="E217" s="171"/>
      <c r="F217" s="28" t="s">
        <v>105</v>
      </c>
      <c r="G217" s="691"/>
      <c r="H217" s="691"/>
      <c r="I217" s="28"/>
      <c r="J217" s="28"/>
      <c r="K217" s="28"/>
      <c r="L217" s="28"/>
      <c r="M217" s="28"/>
      <c r="N217" s="30">
        <v>51</v>
      </c>
      <c r="O217" s="181"/>
      <c r="P217" s="651"/>
      <c r="Q217" s="624"/>
      <c r="R217" s="611"/>
    </row>
    <row r="218" spans="2:18" ht="20.100000000000001" customHeight="1">
      <c r="B218" s="656"/>
      <c r="C218" s="707" t="s">
        <v>237</v>
      </c>
      <c r="D218" s="171" t="s">
        <v>159</v>
      </c>
      <c r="E218" s="171" t="s">
        <v>159</v>
      </c>
      <c r="F218" s="28" t="s">
        <v>102</v>
      </c>
      <c r="G218" s="690">
        <v>2025</v>
      </c>
      <c r="H218" s="690" t="s">
        <v>31</v>
      </c>
      <c r="I218" s="28"/>
      <c r="J218" s="28"/>
      <c r="K218" s="28"/>
      <c r="L218" s="28"/>
      <c r="M218" s="28"/>
      <c r="N218" s="28"/>
      <c r="O218" s="181">
        <v>1</v>
      </c>
      <c r="P218" s="669" t="s">
        <v>106</v>
      </c>
      <c r="Q218" s="656" t="s">
        <v>166</v>
      </c>
      <c r="R218" s="625" t="s">
        <v>233</v>
      </c>
    </row>
    <row r="219" spans="2:18" ht="47.1" customHeight="1">
      <c r="B219" s="624"/>
      <c r="C219" s="634"/>
      <c r="D219" s="171"/>
      <c r="E219" s="171"/>
      <c r="F219" s="28" t="s">
        <v>105</v>
      </c>
      <c r="G219" s="691"/>
      <c r="H219" s="691"/>
      <c r="I219" s="28"/>
      <c r="J219" s="28"/>
      <c r="K219" s="28"/>
      <c r="L219" s="28"/>
      <c r="M219" s="28"/>
      <c r="N219" s="28"/>
      <c r="O219" s="93">
        <v>53</v>
      </c>
      <c r="P219" s="651"/>
      <c r="Q219" s="624"/>
      <c r="R219" s="611"/>
    </row>
    <row r="220" spans="2:18" ht="15" customHeight="1">
      <c r="B220" s="656"/>
      <c r="C220" s="707" t="s">
        <v>238</v>
      </c>
      <c r="D220" s="171" t="s">
        <v>159</v>
      </c>
      <c r="E220" s="171" t="s">
        <v>159</v>
      </c>
      <c r="F220" s="28" t="s">
        <v>102</v>
      </c>
      <c r="G220" s="690">
        <v>2025</v>
      </c>
      <c r="H220" s="690" t="s">
        <v>31</v>
      </c>
      <c r="I220" s="28"/>
      <c r="J220" s="28"/>
      <c r="K220" s="28"/>
      <c r="L220" s="28"/>
      <c r="M220" s="28">
        <v>1</v>
      </c>
      <c r="N220" s="28"/>
      <c r="O220" s="181"/>
      <c r="P220" s="669" t="s">
        <v>106</v>
      </c>
      <c r="Q220" s="656" t="s">
        <v>166</v>
      </c>
      <c r="R220" s="625" t="s">
        <v>233</v>
      </c>
    </row>
    <row r="221" spans="2:18" ht="36" customHeight="1">
      <c r="B221" s="624"/>
      <c r="C221" s="634"/>
      <c r="D221" s="171"/>
      <c r="E221" s="171"/>
      <c r="F221" s="28" t="s">
        <v>105</v>
      </c>
      <c r="G221" s="691"/>
      <c r="H221" s="691"/>
      <c r="I221" s="28"/>
      <c r="J221" s="28"/>
      <c r="K221" s="28"/>
      <c r="L221" s="28"/>
      <c r="M221" s="30">
        <v>55</v>
      </c>
      <c r="N221" s="28"/>
      <c r="O221" s="181"/>
      <c r="P221" s="651"/>
      <c r="Q221" s="624"/>
      <c r="R221" s="611"/>
    </row>
    <row r="222" spans="2:18" ht="15" customHeight="1">
      <c r="B222" s="656"/>
      <c r="C222" s="707" t="s">
        <v>239</v>
      </c>
      <c r="D222" s="171" t="s">
        <v>159</v>
      </c>
      <c r="E222" s="171" t="s">
        <v>159</v>
      </c>
      <c r="F222" s="28" t="s">
        <v>102</v>
      </c>
      <c r="G222" s="690">
        <v>2025</v>
      </c>
      <c r="H222" s="690" t="s">
        <v>31</v>
      </c>
      <c r="I222" s="28"/>
      <c r="J222" s="28"/>
      <c r="K222" s="28"/>
      <c r="L222" s="28"/>
      <c r="M222" s="28">
        <v>1</v>
      </c>
      <c r="N222" s="28"/>
      <c r="O222" s="181"/>
      <c r="P222" s="669" t="s">
        <v>106</v>
      </c>
      <c r="Q222" s="656" t="s">
        <v>166</v>
      </c>
      <c r="R222" s="625" t="s">
        <v>233</v>
      </c>
    </row>
    <row r="223" spans="2:18" ht="31.5">
      <c r="B223" s="624"/>
      <c r="C223" s="634"/>
      <c r="D223" s="171"/>
      <c r="E223" s="171"/>
      <c r="F223" s="28" t="s">
        <v>105</v>
      </c>
      <c r="G223" s="691"/>
      <c r="H223" s="691"/>
      <c r="I223" s="28"/>
      <c r="J223" s="28"/>
      <c r="K223" s="28"/>
      <c r="L223" s="28"/>
      <c r="M223" s="30">
        <v>55</v>
      </c>
      <c r="N223" s="28"/>
      <c r="O223" s="181"/>
      <c r="P223" s="651"/>
      <c r="Q223" s="624"/>
      <c r="R223" s="611"/>
    </row>
    <row r="224" spans="2:18" ht="15" customHeight="1">
      <c r="B224" s="656"/>
      <c r="C224" s="707" t="s">
        <v>240</v>
      </c>
      <c r="D224" s="171" t="s">
        <v>159</v>
      </c>
      <c r="E224" s="171" t="s">
        <v>159</v>
      </c>
      <c r="F224" s="28" t="s">
        <v>102</v>
      </c>
      <c r="G224" s="690">
        <v>2025</v>
      </c>
      <c r="H224" s="690" t="s">
        <v>31</v>
      </c>
      <c r="I224" s="28"/>
      <c r="J224" s="28"/>
      <c r="K224" s="28"/>
      <c r="L224" s="28"/>
      <c r="M224" s="28"/>
      <c r="N224" s="28"/>
      <c r="O224" s="181">
        <v>1</v>
      </c>
      <c r="P224" s="669" t="s">
        <v>106</v>
      </c>
      <c r="Q224" s="656" t="s">
        <v>166</v>
      </c>
      <c r="R224" s="625" t="s">
        <v>233</v>
      </c>
    </row>
    <row r="225" spans="2:18" ht="39.950000000000003" customHeight="1">
      <c r="B225" s="624"/>
      <c r="C225" s="634"/>
      <c r="D225" s="171"/>
      <c r="E225" s="171"/>
      <c r="F225" s="28" t="s">
        <v>105</v>
      </c>
      <c r="G225" s="691"/>
      <c r="H225" s="691"/>
      <c r="I225" s="28"/>
      <c r="J225" s="28"/>
      <c r="K225" s="28"/>
      <c r="L225" s="28"/>
      <c r="M225" s="28"/>
      <c r="N225" s="28"/>
      <c r="O225" s="93">
        <v>49</v>
      </c>
      <c r="P225" s="651"/>
      <c r="Q225" s="624"/>
      <c r="R225" s="611"/>
    </row>
    <row r="226" spans="2:18" ht="23.25" customHeight="1">
      <c r="B226" s="656"/>
      <c r="C226" s="707" t="s">
        <v>241</v>
      </c>
      <c r="D226" s="171" t="s">
        <v>159</v>
      </c>
      <c r="E226" s="171" t="s">
        <v>159</v>
      </c>
      <c r="F226" s="28" t="s">
        <v>102</v>
      </c>
      <c r="G226" s="690">
        <v>2025</v>
      </c>
      <c r="H226" s="690" t="s">
        <v>31</v>
      </c>
      <c r="I226" s="28"/>
      <c r="J226" s="28"/>
      <c r="K226" s="28"/>
      <c r="L226" s="28"/>
      <c r="M226" s="28"/>
      <c r="N226" s="28">
        <v>1</v>
      </c>
      <c r="O226" s="181"/>
      <c r="P226" s="669" t="s">
        <v>106</v>
      </c>
      <c r="Q226" s="656" t="s">
        <v>166</v>
      </c>
      <c r="R226" s="625" t="s">
        <v>233</v>
      </c>
    </row>
    <row r="227" spans="2:18" ht="27" customHeight="1">
      <c r="B227" s="624"/>
      <c r="C227" s="634"/>
      <c r="D227" s="171"/>
      <c r="E227" s="171"/>
      <c r="F227" s="28" t="s">
        <v>105</v>
      </c>
      <c r="G227" s="691"/>
      <c r="H227" s="691"/>
      <c r="I227" s="28"/>
      <c r="J227" s="28"/>
      <c r="K227" s="28"/>
      <c r="L227" s="28"/>
      <c r="M227" s="28"/>
      <c r="N227" s="30">
        <v>50</v>
      </c>
      <c r="O227" s="181"/>
      <c r="P227" s="651"/>
      <c r="Q227" s="624"/>
      <c r="R227" s="611"/>
    </row>
    <row r="228" spans="2:18" ht="15" customHeight="1">
      <c r="B228" s="656"/>
      <c r="C228" s="707" t="s">
        <v>242</v>
      </c>
      <c r="D228" s="171" t="s">
        <v>159</v>
      </c>
      <c r="E228" s="171" t="s">
        <v>159</v>
      </c>
      <c r="F228" s="28" t="s">
        <v>102</v>
      </c>
      <c r="G228" s="690">
        <v>2025</v>
      </c>
      <c r="H228" s="690" t="s">
        <v>31</v>
      </c>
      <c r="I228" s="28"/>
      <c r="J228" s="28"/>
      <c r="K228" s="28"/>
      <c r="L228" s="28"/>
      <c r="M228" s="28"/>
      <c r="N228" s="28">
        <v>1</v>
      </c>
      <c r="O228" s="181"/>
      <c r="P228" s="669" t="s">
        <v>106</v>
      </c>
      <c r="Q228" s="656" t="s">
        <v>166</v>
      </c>
      <c r="R228" s="625" t="s">
        <v>233</v>
      </c>
    </row>
    <row r="229" spans="2:18" ht="34.5" customHeight="1">
      <c r="B229" s="624"/>
      <c r="C229" s="634"/>
      <c r="D229" s="171"/>
      <c r="E229" s="171"/>
      <c r="F229" s="28" t="s">
        <v>105</v>
      </c>
      <c r="G229" s="691"/>
      <c r="H229" s="691"/>
      <c r="I229" s="28"/>
      <c r="J229" s="28"/>
      <c r="K229" s="28"/>
      <c r="L229" s="30"/>
      <c r="M229" s="28"/>
      <c r="N229" s="28">
        <v>50</v>
      </c>
      <c r="O229" s="181"/>
      <c r="P229" s="651"/>
      <c r="Q229" s="624"/>
      <c r="R229" s="611"/>
    </row>
    <row r="230" spans="2:18" ht="17.100000000000001" customHeight="1">
      <c r="B230" s="656"/>
      <c r="C230" s="707" t="s">
        <v>243</v>
      </c>
      <c r="D230" s="171" t="s">
        <v>159</v>
      </c>
      <c r="E230" s="171" t="s">
        <v>159</v>
      </c>
      <c r="F230" s="28" t="s">
        <v>102</v>
      </c>
      <c r="G230" s="690">
        <v>2025</v>
      </c>
      <c r="H230" s="690" t="s">
        <v>31</v>
      </c>
      <c r="I230" s="28"/>
      <c r="J230" s="28"/>
      <c r="K230" s="28"/>
      <c r="L230" s="28"/>
      <c r="M230" s="28"/>
      <c r="N230" s="28">
        <v>1</v>
      </c>
      <c r="O230" s="181"/>
      <c r="P230" s="669" t="s">
        <v>106</v>
      </c>
      <c r="Q230" s="656" t="s">
        <v>166</v>
      </c>
      <c r="R230" s="625" t="s">
        <v>233</v>
      </c>
    </row>
    <row r="231" spans="2:18" ht="35.1" customHeight="1">
      <c r="B231" s="624"/>
      <c r="C231" s="634"/>
      <c r="D231" s="171"/>
      <c r="E231" s="171"/>
      <c r="F231" s="28" t="s">
        <v>105</v>
      </c>
      <c r="G231" s="691"/>
      <c r="H231" s="691"/>
      <c r="I231" s="28"/>
      <c r="J231" s="28"/>
      <c r="K231" s="28"/>
      <c r="L231" s="28"/>
      <c r="M231" s="28"/>
      <c r="N231" s="30">
        <v>86.4</v>
      </c>
      <c r="O231" s="181"/>
      <c r="P231" s="651"/>
      <c r="Q231" s="624"/>
      <c r="R231" s="611"/>
    </row>
    <row r="232" spans="2:18" ht="17.100000000000001" customHeight="1">
      <c r="B232" s="254"/>
      <c r="C232" s="163" t="s">
        <v>106</v>
      </c>
      <c r="D232" s="255"/>
      <c r="E232" s="255"/>
      <c r="F232" s="256"/>
      <c r="G232" s="257"/>
      <c r="H232" s="257"/>
      <c r="I232" s="133">
        <f t="shared" ref="I232:O232" si="17">I211+I213+I215+I217+I219+I221+I223+I225+I227+I229+I231</f>
        <v>0</v>
      </c>
      <c r="J232" s="133">
        <f t="shared" si="17"/>
        <v>0</v>
      </c>
      <c r="K232" s="133">
        <f t="shared" si="17"/>
        <v>0</v>
      </c>
      <c r="L232" s="133">
        <f t="shared" si="17"/>
        <v>0</v>
      </c>
      <c r="M232" s="134">
        <f t="shared" si="17"/>
        <v>213</v>
      </c>
      <c r="N232" s="133">
        <f t="shared" si="17"/>
        <v>285.39999999999998</v>
      </c>
      <c r="O232" s="133">
        <f t="shared" si="17"/>
        <v>102</v>
      </c>
      <c r="P232" s="239"/>
      <c r="Q232" s="285"/>
      <c r="R232" s="285"/>
    </row>
    <row r="233" spans="2:18" ht="51" customHeight="1">
      <c r="B233" s="15">
        <v>17</v>
      </c>
      <c r="C233" s="40" t="s">
        <v>244</v>
      </c>
      <c r="D233" s="20" t="s">
        <v>159</v>
      </c>
      <c r="E233" s="20" t="s">
        <v>159</v>
      </c>
      <c r="F233" s="20" t="s">
        <v>27</v>
      </c>
      <c r="G233" s="51"/>
      <c r="H233" s="51"/>
      <c r="I233" s="49">
        <v>90</v>
      </c>
      <c r="J233" s="49">
        <v>70</v>
      </c>
      <c r="K233" s="49">
        <v>77</v>
      </c>
      <c r="L233" s="49">
        <v>100</v>
      </c>
      <c r="M233" s="49">
        <v>100</v>
      </c>
      <c r="N233" s="49">
        <v>100</v>
      </c>
      <c r="O233" s="220">
        <v>100</v>
      </c>
      <c r="P233" s="103"/>
      <c r="Q233" s="103"/>
      <c r="R233" s="103"/>
    </row>
    <row r="234" spans="2:18" ht="17.100000000000001" customHeight="1">
      <c r="B234" s="650"/>
      <c r="C234" s="709" t="s">
        <v>245</v>
      </c>
      <c r="D234" s="171" t="s">
        <v>159</v>
      </c>
      <c r="E234" s="171" t="s">
        <v>159</v>
      </c>
      <c r="F234" s="28"/>
      <c r="G234" s="690" t="s">
        <v>246</v>
      </c>
      <c r="H234" s="690" t="s">
        <v>31</v>
      </c>
      <c r="I234" s="28"/>
      <c r="J234" s="28"/>
      <c r="K234" s="28"/>
      <c r="L234" s="28"/>
      <c r="M234" s="28"/>
      <c r="N234" s="28"/>
      <c r="O234" s="28">
        <v>1</v>
      </c>
      <c r="P234" s="669" t="s">
        <v>106</v>
      </c>
      <c r="Q234" s="652" t="s">
        <v>162</v>
      </c>
      <c r="R234" s="609" t="s">
        <v>247</v>
      </c>
    </row>
    <row r="235" spans="2:18" ht="69" customHeight="1">
      <c r="B235" s="651"/>
      <c r="C235" s="634"/>
      <c r="D235" s="171" t="s">
        <v>159</v>
      </c>
      <c r="E235" s="171" t="s">
        <v>159</v>
      </c>
      <c r="F235" s="28" t="s">
        <v>105</v>
      </c>
      <c r="G235" s="691"/>
      <c r="H235" s="691"/>
      <c r="I235" s="28"/>
      <c r="J235" s="28"/>
      <c r="K235" s="28"/>
      <c r="L235" s="28"/>
      <c r="M235" s="28"/>
      <c r="N235" s="28"/>
      <c r="O235" s="30">
        <f>O236</f>
        <v>810</v>
      </c>
      <c r="P235" s="651"/>
      <c r="Q235" s="624"/>
      <c r="R235" s="611"/>
    </row>
    <row r="236" spans="2:18" ht="17.100000000000001" customHeight="1">
      <c r="B236" s="162"/>
      <c r="C236" s="163" t="s">
        <v>47</v>
      </c>
      <c r="D236" s="255"/>
      <c r="E236" s="255"/>
      <c r="F236" s="256"/>
      <c r="G236" s="258"/>
      <c r="H236" s="258"/>
      <c r="I236" s="258"/>
      <c r="J236" s="258"/>
      <c r="K236" s="258"/>
      <c r="L236" s="258"/>
      <c r="M236" s="269"/>
      <c r="N236" s="258"/>
      <c r="O236" s="270">
        <v>810</v>
      </c>
      <c r="P236" s="185"/>
      <c r="Q236" s="185"/>
      <c r="R236" s="185"/>
    </row>
    <row r="237" spans="2:18" ht="95.25" customHeight="1">
      <c r="B237" s="15">
        <v>18</v>
      </c>
      <c r="C237" s="40" t="s">
        <v>248</v>
      </c>
      <c r="D237" s="20"/>
      <c r="E237" s="20"/>
      <c r="F237" s="20"/>
      <c r="G237" s="51"/>
      <c r="H237" s="51"/>
      <c r="I237" s="51"/>
      <c r="J237" s="51"/>
      <c r="K237" s="51"/>
      <c r="L237" s="51"/>
      <c r="M237" s="51"/>
      <c r="N237" s="51"/>
      <c r="O237" s="271"/>
      <c r="P237" s="103"/>
      <c r="Q237" s="103"/>
      <c r="R237" s="103"/>
    </row>
    <row r="238" spans="2:18" ht="17.100000000000001" customHeight="1">
      <c r="B238" s="650"/>
      <c r="C238" s="633" t="s">
        <v>249</v>
      </c>
      <c r="D238" s="690" t="s">
        <v>159</v>
      </c>
      <c r="E238" s="690" t="s">
        <v>159</v>
      </c>
      <c r="F238" s="28" t="s">
        <v>102</v>
      </c>
      <c r="G238" s="690">
        <v>2025</v>
      </c>
      <c r="H238" s="690" t="s">
        <v>31</v>
      </c>
      <c r="I238" s="26"/>
      <c r="J238" s="28"/>
      <c r="K238" s="28"/>
      <c r="L238" s="28"/>
      <c r="M238" s="28"/>
      <c r="N238" s="28">
        <v>1</v>
      </c>
      <c r="O238" s="130"/>
      <c r="P238" s="669" t="s">
        <v>106</v>
      </c>
      <c r="Q238" s="668" t="s">
        <v>166</v>
      </c>
      <c r="R238" s="609" t="s">
        <v>250</v>
      </c>
    </row>
    <row r="239" spans="2:18" ht="51.95" customHeight="1">
      <c r="B239" s="651"/>
      <c r="C239" s="634"/>
      <c r="D239" s="691"/>
      <c r="E239" s="691"/>
      <c r="F239" s="28" t="s">
        <v>105</v>
      </c>
      <c r="G239" s="691"/>
      <c r="H239" s="691"/>
      <c r="I239" s="157"/>
      <c r="J239" s="159"/>
      <c r="K239" s="159"/>
      <c r="L239" s="159"/>
      <c r="M239" s="159"/>
      <c r="N239" s="159">
        <v>752.2</v>
      </c>
      <c r="O239" s="272"/>
      <c r="P239" s="651"/>
      <c r="Q239" s="656"/>
      <c r="R239" s="611"/>
    </row>
    <row r="240" spans="2:18" ht="17.100000000000001" customHeight="1">
      <c r="B240" s="259"/>
      <c r="C240" s="163" t="s">
        <v>106</v>
      </c>
      <c r="D240" s="255"/>
      <c r="E240" s="255"/>
      <c r="F240" s="255"/>
      <c r="G240" s="256"/>
      <c r="H240" s="256"/>
      <c r="I240" s="256"/>
      <c r="J240" s="256"/>
      <c r="K240" s="256"/>
      <c r="L240" s="256"/>
      <c r="M240" s="273"/>
      <c r="N240" s="38">
        <v>752.2</v>
      </c>
      <c r="O240" s="256"/>
      <c r="P240" s="185"/>
      <c r="Q240" s="185"/>
      <c r="R240" s="185"/>
    </row>
    <row r="241" spans="2:18" ht="17.100000000000001" customHeight="1">
      <c r="B241" s="46"/>
      <c r="C241" s="48" t="s">
        <v>251</v>
      </c>
      <c r="D241" s="212"/>
      <c r="E241" s="212"/>
      <c r="F241" s="212"/>
      <c r="G241" s="212"/>
      <c r="H241" s="212"/>
      <c r="I241" s="212"/>
      <c r="J241" s="212"/>
      <c r="K241" s="212"/>
      <c r="L241" s="212"/>
      <c r="M241" s="212"/>
      <c r="N241" s="212"/>
      <c r="O241" s="226"/>
      <c r="P241" s="99"/>
      <c r="Q241" s="99"/>
      <c r="R241" s="99"/>
    </row>
    <row r="242" spans="2:18" ht="51.75" customHeight="1">
      <c r="B242" s="15"/>
      <c r="C242" s="40" t="s">
        <v>252</v>
      </c>
      <c r="D242" s="20" t="s">
        <v>253</v>
      </c>
      <c r="E242" s="20" t="s">
        <v>253</v>
      </c>
      <c r="F242" s="20" t="s">
        <v>27</v>
      </c>
      <c r="G242" s="51"/>
      <c r="H242" s="51"/>
      <c r="I242" s="69"/>
      <c r="J242" s="69"/>
      <c r="K242" s="69">
        <v>75</v>
      </c>
      <c r="L242" s="69">
        <v>75</v>
      </c>
      <c r="M242" s="69">
        <v>85</v>
      </c>
      <c r="N242" s="69">
        <v>90</v>
      </c>
      <c r="O242" s="100">
        <v>95</v>
      </c>
      <c r="P242" s="103"/>
      <c r="Q242" s="103"/>
      <c r="R242" s="103"/>
    </row>
    <row r="243" spans="2:18" ht="15.95" customHeight="1">
      <c r="B243" s="743"/>
      <c r="C243" s="728" t="s">
        <v>254</v>
      </c>
      <c r="D243" s="700" t="s">
        <v>45</v>
      </c>
      <c r="E243" s="700" t="s">
        <v>45</v>
      </c>
      <c r="F243" s="28" t="s">
        <v>255</v>
      </c>
      <c r="G243" s="690">
        <v>2025</v>
      </c>
      <c r="H243" s="690" t="s">
        <v>31</v>
      </c>
      <c r="I243" s="160">
        <v>150</v>
      </c>
      <c r="J243" s="160"/>
      <c r="K243" s="160"/>
      <c r="L243" s="160"/>
      <c r="M243" s="160"/>
      <c r="N243" s="160"/>
      <c r="O243" s="180"/>
      <c r="P243" s="681" t="s">
        <v>256</v>
      </c>
      <c r="Q243" s="610" t="s">
        <v>257</v>
      </c>
      <c r="R243" s="625" t="s">
        <v>258</v>
      </c>
    </row>
    <row r="244" spans="2:18" ht="59.25" customHeight="1">
      <c r="B244" s="743"/>
      <c r="C244" s="728"/>
      <c r="D244" s="700"/>
      <c r="E244" s="700"/>
      <c r="F244" s="28" t="s">
        <v>105</v>
      </c>
      <c r="G244" s="691"/>
      <c r="H244" s="691"/>
      <c r="I244" s="274">
        <v>548.36500000000001</v>
      </c>
      <c r="J244" s="274">
        <v>90.5</v>
      </c>
      <c r="K244" s="274"/>
      <c r="L244" s="274"/>
      <c r="M244" s="274"/>
      <c r="N244" s="274"/>
      <c r="O244" s="272"/>
      <c r="P244" s="656"/>
      <c r="Q244" s="610"/>
      <c r="R244" s="632"/>
    </row>
    <row r="245" spans="2:18" ht="18.75" customHeight="1">
      <c r="B245" s="260"/>
      <c r="C245" s="163" t="s">
        <v>259</v>
      </c>
      <c r="D245" s="38"/>
      <c r="E245" s="38"/>
      <c r="F245" s="38"/>
      <c r="G245" s="127"/>
      <c r="H245" s="127"/>
      <c r="I245" s="127">
        <v>448.4</v>
      </c>
      <c r="J245" s="127">
        <v>21.5</v>
      </c>
      <c r="K245" s="127"/>
      <c r="L245" s="127"/>
      <c r="M245" s="275"/>
      <c r="N245" s="266"/>
      <c r="O245" s="258"/>
      <c r="P245" s="163" t="s">
        <v>260</v>
      </c>
      <c r="Q245" s="287" t="s">
        <v>261</v>
      </c>
      <c r="R245" s="281"/>
    </row>
    <row r="246" spans="2:18" ht="15.75">
      <c r="B246" s="260"/>
      <c r="C246" s="163" t="s">
        <v>106</v>
      </c>
      <c r="D246" s="38"/>
      <c r="E246" s="38"/>
      <c r="F246" s="38"/>
      <c r="G246" s="127"/>
      <c r="H246" s="127"/>
      <c r="I246" s="127"/>
      <c r="J246" s="127">
        <v>69</v>
      </c>
      <c r="K246" s="127"/>
      <c r="L246" s="127"/>
      <c r="M246" s="275"/>
      <c r="N246" s="266"/>
      <c r="O246" s="258"/>
      <c r="P246" s="163" t="s">
        <v>262</v>
      </c>
      <c r="Q246" s="287" t="s">
        <v>263</v>
      </c>
      <c r="R246" s="281"/>
    </row>
    <row r="247" spans="2:18" ht="15.75">
      <c r="B247" s="260"/>
      <c r="C247" s="163" t="s">
        <v>264</v>
      </c>
      <c r="D247" s="38"/>
      <c r="E247" s="38"/>
      <c r="F247" s="38"/>
      <c r="G247" s="127"/>
      <c r="H247" s="127"/>
      <c r="I247" s="127">
        <v>100</v>
      </c>
      <c r="J247" s="127"/>
      <c r="K247" s="127"/>
      <c r="L247" s="127"/>
      <c r="M247" s="275"/>
      <c r="N247" s="266"/>
      <c r="O247" s="258"/>
      <c r="P247" s="276" t="s">
        <v>265</v>
      </c>
      <c r="Q247" s="287" t="s">
        <v>266</v>
      </c>
      <c r="R247" s="281"/>
    </row>
    <row r="248" spans="2:18" ht="15" customHeight="1">
      <c r="B248" s="743"/>
      <c r="C248" s="715" t="s">
        <v>267</v>
      </c>
      <c r="D248" s="700" t="s">
        <v>45</v>
      </c>
      <c r="E248" s="700" t="s">
        <v>45</v>
      </c>
      <c r="F248" s="28" t="s">
        <v>255</v>
      </c>
      <c r="G248" s="690">
        <v>2025</v>
      </c>
      <c r="H248" s="690" t="s">
        <v>31</v>
      </c>
      <c r="I248" s="277">
        <v>300</v>
      </c>
      <c r="J248" s="277"/>
      <c r="K248" s="277"/>
      <c r="L248" s="277"/>
      <c r="M248" s="277"/>
      <c r="N248" s="277"/>
      <c r="O248" s="77"/>
      <c r="P248" s="681" t="s">
        <v>256</v>
      </c>
      <c r="Q248" s="652" t="s">
        <v>268</v>
      </c>
      <c r="R248" s="609" t="s">
        <v>269</v>
      </c>
    </row>
    <row r="249" spans="2:18" ht="50.1" customHeight="1">
      <c r="B249" s="743"/>
      <c r="C249" s="715"/>
      <c r="D249" s="700"/>
      <c r="E249" s="700"/>
      <c r="F249" s="28" t="s">
        <v>105</v>
      </c>
      <c r="G249" s="691"/>
      <c r="H249" s="691"/>
      <c r="I249" s="277">
        <v>252.6</v>
      </c>
      <c r="J249" s="277">
        <v>153.19999999999999</v>
      </c>
      <c r="K249" s="277"/>
      <c r="L249" s="277">
        <v>441.45400000000001</v>
      </c>
      <c r="M249" s="277"/>
      <c r="N249" s="277"/>
      <c r="O249" s="77"/>
      <c r="P249" s="656"/>
      <c r="Q249" s="624"/>
      <c r="R249" s="632"/>
    </row>
    <row r="250" spans="2:18" ht="15.75">
      <c r="B250" s="260"/>
      <c r="C250" s="163" t="s">
        <v>259</v>
      </c>
      <c r="D250" s="38"/>
      <c r="E250" s="38"/>
      <c r="F250" s="38"/>
      <c r="G250" s="127"/>
      <c r="H250" s="127"/>
      <c r="I250" s="127">
        <v>252.6</v>
      </c>
      <c r="J250" s="127">
        <v>77.8</v>
      </c>
      <c r="K250" s="266"/>
      <c r="L250" s="266"/>
      <c r="M250" s="275"/>
      <c r="N250" s="266"/>
      <c r="O250" s="258"/>
      <c r="P250" s="163" t="s">
        <v>260</v>
      </c>
      <c r="Q250" s="287" t="s">
        <v>261</v>
      </c>
      <c r="R250" s="281"/>
    </row>
    <row r="251" spans="2:18" ht="18.75" customHeight="1">
      <c r="B251" s="260"/>
      <c r="C251" s="163" t="s">
        <v>270</v>
      </c>
      <c r="D251" s="38"/>
      <c r="E251" s="38"/>
      <c r="F251" s="38"/>
      <c r="G251" s="127"/>
      <c r="H251" s="127"/>
      <c r="I251" s="127"/>
      <c r="J251" s="127">
        <v>36.5</v>
      </c>
      <c r="K251" s="266"/>
      <c r="L251" s="266">
        <v>441.45400000000001</v>
      </c>
      <c r="M251" s="275"/>
      <c r="N251" s="266"/>
      <c r="O251" s="258"/>
      <c r="P251" s="163" t="s">
        <v>271</v>
      </c>
      <c r="Q251" s="287" t="s">
        <v>272</v>
      </c>
      <c r="R251" s="281"/>
    </row>
    <row r="252" spans="2:18" ht="15.75">
      <c r="B252" s="261"/>
      <c r="C252" s="262" t="s">
        <v>106</v>
      </c>
      <c r="D252" s="263"/>
      <c r="E252" s="263"/>
      <c r="F252" s="263"/>
      <c r="G252" s="264"/>
      <c r="H252" s="264"/>
      <c r="I252" s="264"/>
      <c r="J252" s="264">
        <v>38.9</v>
      </c>
      <c r="K252" s="264"/>
      <c r="L252" s="278"/>
      <c r="M252" s="275"/>
      <c r="N252" s="278"/>
      <c r="O252" s="279"/>
      <c r="P252" s="262" t="s">
        <v>262</v>
      </c>
      <c r="Q252" s="287" t="s">
        <v>263</v>
      </c>
      <c r="R252" s="288"/>
    </row>
    <row r="253" spans="2:18" ht="15.75" customHeight="1">
      <c r="B253" s="651"/>
      <c r="C253" s="728" t="s">
        <v>273</v>
      </c>
      <c r="D253" s="700" t="s">
        <v>45</v>
      </c>
      <c r="E253" s="700" t="s">
        <v>45</v>
      </c>
      <c r="F253" s="28" t="s">
        <v>102</v>
      </c>
      <c r="G253" s="690">
        <v>2025</v>
      </c>
      <c r="H253" s="690" t="s">
        <v>31</v>
      </c>
      <c r="I253" s="280"/>
      <c r="J253" s="280"/>
      <c r="K253" s="280"/>
      <c r="L253" s="280"/>
      <c r="M253" s="280"/>
      <c r="N253" s="280">
        <v>150</v>
      </c>
      <c r="O253" s="180"/>
      <c r="P253" s="669" t="s">
        <v>274</v>
      </c>
      <c r="Q253" s="623" t="s">
        <v>275</v>
      </c>
      <c r="R253" s="609" t="s">
        <v>276</v>
      </c>
    </row>
    <row r="254" spans="2:18" ht="36.75" customHeight="1">
      <c r="B254" s="752"/>
      <c r="C254" s="711"/>
      <c r="D254" s="700"/>
      <c r="E254" s="700"/>
      <c r="F254" s="28" t="s">
        <v>105</v>
      </c>
      <c r="G254" s="691"/>
      <c r="H254" s="691"/>
      <c r="I254" s="277"/>
      <c r="J254" s="277"/>
      <c r="K254" s="277"/>
      <c r="L254" s="277"/>
      <c r="M254" s="277"/>
      <c r="N254" s="277">
        <v>500</v>
      </c>
      <c r="O254" s="93">
        <v>500</v>
      </c>
      <c r="P254" s="678"/>
      <c r="Q254" s="624"/>
      <c r="R254" s="611"/>
    </row>
    <row r="255" spans="2:18" ht="15.75">
      <c r="B255" s="260"/>
      <c r="C255" s="265" t="s">
        <v>47</v>
      </c>
      <c r="D255" s="256"/>
      <c r="E255" s="256"/>
      <c r="F255" s="256"/>
      <c r="G255" s="266"/>
      <c r="H255" s="266"/>
      <c r="I255" s="127"/>
      <c r="J255" s="127"/>
      <c r="K255" s="127"/>
      <c r="L255" s="127"/>
      <c r="M255" s="128"/>
      <c r="N255" s="266">
        <f>N254</f>
        <v>500</v>
      </c>
      <c r="O255" s="266">
        <f>O254</f>
        <v>500</v>
      </c>
      <c r="P255" s="281"/>
      <c r="Q255" s="281"/>
      <c r="R255" s="281"/>
    </row>
    <row r="256" spans="2:18" ht="15.75" customHeight="1">
      <c r="B256" s="743"/>
      <c r="C256" s="709" t="s">
        <v>277</v>
      </c>
      <c r="D256" s="700" t="s">
        <v>45</v>
      </c>
      <c r="E256" s="700" t="s">
        <v>45</v>
      </c>
      <c r="F256" s="28" t="s">
        <v>102</v>
      </c>
      <c r="G256" s="690">
        <v>2025</v>
      </c>
      <c r="H256" s="690" t="s">
        <v>31</v>
      </c>
      <c r="I256" s="282"/>
      <c r="J256" s="282"/>
      <c r="K256" s="282"/>
      <c r="L256" s="282"/>
      <c r="M256" s="282"/>
      <c r="N256" s="280">
        <v>150</v>
      </c>
      <c r="O256" s="180"/>
      <c r="P256" s="677" t="s">
        <v>274</v>
      </c>
      <c r="Q256" s="623" t="s">
        <v>275</v>
      </c>
      <c r="R256" s="626" t="s">
        <v>278</v>
      </c>
    </row>
    <row r="257" spans="2:18" ht="48.75" customHeight="1">
      <c r="B257" s="743"/>
      <c r="C257" s="634"/>
      <c r="D257" s="700"/>
      <c r="E257" s="700"/>
      <c r="F257" s="28" t="s">
        <v>105</v>
      </c>
      <c r="G257" s="691"/>
      <c r="H257" s="691"/>
      <c r="I257" s="282"/>
      <c r="J257" s="282"/>
      <c r="K257" s="280"/>
      <c r="L257" s="280"/>
      <c r="M257" s="280"/>
      <c r="N257" s="280">
        <v>515</v>
      </c>
      <c r="O257" s="283">
        <v>515</v>
      </c>
      <c r="P257" s="651"/>
      <c r="Q257" s="624"/>
      <c r="R257" s="627"/>
    </row>
    <row r="258" spans="2:18" ht="15.75">
      <c r="B258" s="260"/>
      <c r="C258" s="265" t="s">
        <v>106</v>
      </c>
      <c r="D258" s="256"/>
      <c r="E258" s="256"/>
      <c r="F258" s="256"/>
      <c r="G258" s="266"/>
      <c r="H258" s="266"/>
      <c r="I258" s="127"/>
      <c r="J258" s="127"/>
      <c r="K258" s="266"/>
      <c r="L258" s="266"/>
      <c r="M258" s="275"/>
      <c r="N258" s="127">
        <f>N257</f>
        <v>515</v>
      </c>
      <c r="O258" s="127">
        <f>O257</f>
        <v>515</v>
      </c>
      <c r="P258" s="281"/>
      <c r="Q258" s="281"/>
      <c r="R258" s="281"/>
    </row>
    <row r="259" spans="2:18" ht="15.75" customHeight="1">
      <c r="B259" s="742"/>
      <c r="C259" s="709" t="s">
        <v>279</v>
      </c>
      <c r="D259" s="700" t="s">
        <v>45</v>
      </c>
      <c r="E259" s="700" t="s">
        <v>45</v>
      </c>
      <c r="F259" s="28" t="s">
        <v>102</v>
      </c>
      <c r="G259" s="690">
        <v>2025</v>
      </c>
      <c r="H259" s="690" t="s">
        <v>31</v>
      </c>
      <c r="I259" s="282"/>
      <c r="J259" s="282"/>
      <c r="K259" s="280"/>
      <c r="L259" s="280"/>
      <c r="M259" s="280"/>
      <c r="N259" s="280">
        <v>150</v>
      </c>
      <c r="O259" s="267"/>
      <c r="P259" s="677" t="s">
        <v>274</v>
      </c>
      <c r="Q259" s="623" t="s">
        <v>275</v>
      </c>
      <c r="R259" s="626" t="s">
        <v>278</v>
      </c>
    </row>
    <row r="260" spans="2:18" ht="66" customHeight="1">
      <c r="B260" s="743"/>
      <c r="C260" s="634"/>
      <c r="D260" s="700"/>
      <c r="E260" s="700"/>
      <c r="F260" s="28" t="s">
        <v>105</v>
      </c>
      <c r="G260" s="691"/>
      <c r="H260" s="691"/>
      <c r="I260" s="282"/>
      <c r="J260" s="282"/>
      <c r="K260" s="280"/>
      <c r="L260" s="280"/>
      <c r="M260" s="280"/>
      <c r="N260" s="280">
        <v>600</v>
      </c>
      <c r="O260" s="283">
        <v>615</v>
      </c>
      <c r="P260" s="651"/>
      <c r="Q260" s="624"/>
      <c r="R260" s="627"/>
    </row>
    <row r="261" spans="2:18" ht="15.75">
      <c r="B261" s="260"/>
      <c r="C261" s="265" t="s">
        <v>47</v>
      </c>
      <c r="D261" s="256"/>
      <c r="E261" s="256"/>
      <c r="F261" s="256"/>
      <c r="G261" s="266"/>
      <c r="H261" s="266"/>
      <c r="I261" s="127"/>
      <c r="J261" s="127"/>
      <c r="K261" s="266"/>
      <c r="L261" s="266"/>
      <c r="M261" s="275"/>
      <c r="N261" s="127">
        <f>N260</f>
        <v>600</v>
      </c>
      <c r="O261" s="127">
        <f>O260</f>
        <v>615</v>
      </c>
      <c r="P261" s="281"/>
      <c r="Q261" s="281"/>
      <c r="R261" s="281"/>
    </row>
    <row r="262" spans="2:18" ht="15" customHeight="1">
      <c r="B262" s="650"/>
      <c r="C262" s="729" t="s">
        <v>280</v>
      </c>
      <c r="D262" s="171" t="s">
        <v>253</v>
      </c>
      <c r="E262" s="171" t="s">
        <v>253</v>
      </c>
      <c r="F262" s="28" t="s">
        <v>102</v>
      </c>
      <c r="G262" s="698">
        <v>2029</v>
      </c>
      <c r="H262" s="685" t="s">
        <v>281</v>
      </c>
      <c r="I262" s="30"/>
      <c r="J262" s="30"/>
      <c r="K262" s="30"/>
      <c r="L262" s="30"/>
      <c r="M262" s="30"/>
      <c r="N262" s="30">
        <v>1</v>
      </c>
      <c r="O262" s="223"/>
      <c r="P262" s="679" t="s">
        <v>106</v>
      </c>
      <c r="Q262" s="666" t="s">
        <v>282</v>
      </c>
      <c r="R262" s="629" t="s">
        <v>283</v>
      </c>
    </row>
    <row r="263" spans="2:18" ht="42.95" customHeight="1">
      <c r="B263" s="651"/>
      <c r="C263" s="730"/>
      <c r="D263" s="171"/>
      <c r="E263" s="171"/>
      <c r="F263" s="28" t="s">
        <v>105</v>
      </c>
      <c r="G263" s="699"/>
      <c r="H263" s="686"/>
      <c r="I263" s="30"/>
      <c r="J263" s="30"/>
      <c r="K263" s="30"/>
      <c r="L263" s="30"/>
      <c r="M263" s="30"/>
      <c r="N263" s="30">
        <v>152</v>
      </c>
      <c r="O263" s="223"/>
      <c r="P263" s="680"/>
      <c r="Q263" s="667"/>
      <c r="R263" s="630"/>
    </row>
    <row r="264" spans="2:18" ht="15.75">
      <c r="B264" s="289"/>
      <c r="C264" s="290" t="s">
        <v>47</v>
      </c>
      <c r="D264" s="291"/>
      <c r="E264" s="291"/>
      <c r="F264" s="256"/>
      <c r="G264" s="292"/>
      <c r="H264" s="266"/>
      <c r="I264" s="266"/>
      <c r="J264" s="266"/>
      <c r="K264" s="266"/>
      <c r="L264" s="266"/>
      <c r="M264" s="275"/>
      <c r="N264" s="127">
        <v>152</v>
      </c>
      <c r="O264" s="311"/>
      <c r="P264" s="312"/>
      <c r="Q264" s="247"/>
      <c r="R264" s="247"/>
    </row>
    <row r="265" spans="2:18" ht="15" customHeight="1">
      <c r="B265" s="650"/>
      <c r="C265" s="731" t="s">
        <v>284</v>
      </c>
      <c r="D265" s="171" t="s">
        <v>253</v>
      </c>
      <c r="E265" s="171" t="s">
        <v>253</v>
      </c>
      <c r="F265" s="28" t="s">
        <v>102</v>
      </c>
      <c r="G265" s="698">
        <v>2029</v>
      </c>
      <c r="H265" s="685" t="s">
        <v>281</v>
      </c>
      <c r="I265" s="277"/>
      <c r="J265" s="277"/>
      <c r="K265" s="277"/>
      <c r="L265" s="277"/>
      <c r="M265" s="277"/>
      <c r="N265" s="277">
        <v>1</v>
      </c>
      <c r="O265" s="130"/>
      <c r="P265" s="679" t="s">
        <v>106</v>
      </c>
      <c r="Q265" s="652" t="s">
        <v>282</v>
      </c>
      <c r="R265" s="629" t="s">
        <v>283</v>
      </c>
    </row>
    <row r="266" spans="2:18" ht="51" customHeight="1">
      <c r="B266" s="651"/>
      <c r="C266" s="640"/>
      <c r="D266" s="171"/>
      <c r="E266" s="171"/>
      <c r="F266" s="28" t="s">
        <v>105</v>
      </c>
      <c r="G266" s="699"/>
      <c r="H266" s="686"/>
      <c r="I266" s="277"/>
      <c r="J266" s="277"/>
      <c r="K266" s="277"/>
      <c r="L266" s="277"/>
      <c r="M266" s="277"/>
      <c r="N266" s="277">
        <v>199</v>
      </c>
      <c r="O266" s="130"/>
      <c r="P266" s="680"/>
      <c r="Q266" s="624"/>
      <c r="R266" s="630"/>
    </row>
    <row r="267" spans="2:18" ht="15.75">
      <c r="B267" s="215"/>
      <c r="C267" s="293" t="s">
        <v>106</v>
      </c>
      <c r="D267" s="291"/>
      <c r="E267" s="291"/>
      <c r="F267" s="294"/>
      <c r="G267" s="295"/>
      <c r="H267" s="295"/>
      <c r="I267" s="295"/>
      <c r="J267" s="295"/>
      <c r="K267" s="295"/>
      <c r="L267" s="295"/>
      <c r="M267" s="313"/>
      <c r="N267" s="314">
        <v>199</v>
      </c>
      <c r="O267" s="315"/>
      <c r="P267" s="316"/>
      <c r="Q267" s="316"/>
      <c r="R267" s="239"/>
    </row>
    <row r="268" spans="2:18" ht="15" customHeight="1">
      <c r="B268" s="650"/>
      <c r="C268" s="731" t="s">
        <v>285</v>
      </c>
      <c r="D268" s="171" t="s">
        <v>253</v>
      </c>
      <c r="E268" s="171" t="s">
        <v>253</v>
      </c>
      <c r="F268" s="28" t="s">
        <v>102</v>
      </c>
      <c r="G268" s="698">
        <v>2029</v>
      </c>
      <c r="H268" s="685" t="s">
        <v>281</v>
      </c>
      <c r="I268" s="277"/>
      <c r="J268" s="277"/>
      <c r="K268" s="277"/>
      <c r="L268" s="139"/>
      <c r="M268" s="277"/>
      <c r="N268" s="277">
        <v>1</v>
      </c>
      <c r="O268" s="77"/>
      <c r="P268" s="679" t="s">
        <v>106</v>
      </c>
      <c r="Q268" s="652" t="s">
        <v>282</v>
      </c>
      <c r="R268" s="629" t="s">
        <v>283</v>
      </c>
    </row>
    <row r="269" spans="2:18" ht="41.1" customHeight="1">
      <c r="B269" s="651"/>
      <c r="C269" s="640"/>
      <c r="D269" s="171"/>
      <c r="E269" s="171"/>
      <c r="F269" s="28" t="s">
        <v>105</v>
      </c>
      <c r="G269" s="699"/>
      <c r="H269" s="686"/>
      <c r="I269" s="277"/>
      <c r="J269" s="277"/>
      <c r="K269" s="277"/>
      <c r="L269" s="139"/>
      <c r="M269" s="277"/>
      <c r="N269" s="277">
        <v>356</v>
      </c>
      <c r="O269" s="77"/>
      <c r="P269" s="680"/>
      <c r="Q269" s="624"/>
      <c r="R269" s="630"/>
    </row>
    <row r="270" spans="2:18" ht="15.75">
      <c r="B270" s="162"/>
      <c r="C270" s="265" t="s">
        <v>47</v>
      </c>
      <c r="D270" s="256"/>
      <c r="E270" s="256"/>
      <c r="F270" s="255"/>
      <c r="G270" s="296"/>
      <c r="H270" s="296"/>
      <c r="I270" s="296"/>
      <c r="J270" s="296"/>
      <c r="K270" s="296"/>
      <c r="L270" s="317"/>
      <c r="M270" s="318"/>
      <c r="N270" s="319">
        <v>356</v>
      </c>
      <c r="O270" s="320"/>
      <c r="P270" s="239"/>
      <c r="Q270" s="285"/>
      <c r="R270" s="203"/>
    </row>
    <row r="271" spans="2:18" ht="15" customHeight="1">
      <c r="B271" s="650"/>
      <c r="C271" s="708" t="s">
        <v>286</v>
      </c>
      <c r="D271" s="171" t="s">
        <v>253</v>
      </c>
      <c r="E271" s="171" t="s">
        <v>253</v>
      </c>
      <c r="F271" s="28" t="s">
        <v>102</v>
      </c>
      <c r="G271" s="698">
        <v>2029</v>
      </c>
      <c r="H271" s="685" t="s">
        <v>281</v>
      </c>
      <c r="I271" s="277"/>
      <c r="J271" s="277"/>
      <c r="K271" s="277"/>
      <c r="L271" s="277"/>
      <c r="M271" s="277"/>
      <c r="N271" s="277">
        <v>1</v>
      </c>
      <c r="O271" s="130"/>
      <c r="P271" s="679" t="s">
        <v>106</v>
      </c>
      <c r="Q271" s="652" t="s">
        <v>282</v>
      </c>
      <c r="R271" s="629" t="s">
        <v>283</v>
      </c>
    </row>
    <row r="272" spans="2:18" ht="39" customHeight="1">
      <c r="B272" s="651"/>
      <c r="C272" s="640"/>
      <c r="D272" s="171"/>
      <c r="E272" s="171"/>
      <c r="F272" s="28" t="s">
        <v>105</v>
      </c>
      <c r="G272" s="699"/>
      <c r="H272" s="686"/>
      <c r="I272" s="277"/>
      <c r="J272" s="277"/>
      <c r="K272" s="277"/>
      <c r="L272" s="277"/>
      <c r="M272" s="277"/>
      <c r="N272" s="277">
        <v>214</v>
      </c>
      <c r="O272" s="130"/>
      <c r="P272" s="680"/>
      <c r="Q272" s="624"/>
      <c r="R272" s="630"/>
    </row>
    <row r="273" spans="2:18" ht="15.75">
      <c r="B273" s="162"/>
      <c r="C273" s="293" t="s">
        <v>106</v>
      </c>
      <c r="D273" s="291"/>
      <c r="E273" s="291"/>
      <c r="F273" s="256"/>
      <c r="G273" s="266"/>
      <c r="H273" s="266"/>
      <c r="I273" s="266"/>
      <c r="J273" s="266"/>
      <c r="K273" s="266"/>
      <c r="L273" s="266"/>
      <c r="M273" s="275"/>
      <c r="N273" s="127">
        <v>214</v>
      </c>
      <c r="O273" s="311"/>
      <c r="P273" s="185"/>
      <c r="Q273" s="203"/>
      <c r="R273" s="203"/>
    </row>
    <row r="274" spans="2:18" ht="15" customHeight="1">
      <c r="B274" s="650"/>
      <c r="C274" s="731" t="s">
        <v>287</v>
      </c>
      <c r="D274" s="171" t="s">
        <v>253</v>
      </c>
      <c r="E274" s="171" t="s">
        <v>253</v>
      </c>
      <c r="F274" s="28" t="s">
        <v>102</v>
      </c>
      <c r="G274" s="698">
        <v>2029</v>
      </c>
      <c r="H274" s="685" t="s">
        <v>281</v>
      </c>
      <c r="I274" s="277"/>
      <c r="J274" s="277"/>
      <c r="K274" s="277"/>
      <c r="L274" s="277"/>
      <c r="M274" s="277"/>
      <c r="N274" s="277">
        <v>1</v>
      </c>
      <c r="O274" s="130"/>
      <c r="P274" s="679" t="s">
        <v>106</v>
      </c>
      <c r="Q274" s="652" t="s">
        <v>282</v>
      </c>
      <c r="R274" s="629" t="s">
        <v>283</v>
      </c>
    </row>
    <row r="275" spans="2:18" ht="50.25" customHeight="1">
      <c r="B275" s="651"/>
      <c r="C275" s="640"/>
      <c r="D275" s="171"/>
      <c r="E275" s="171"/>
      <c r="F275" s="28" t="s">
        <v>105</v>
      </c>
      <c r="G275" s="699"/>
      <c r="H275" s="686"/>
      <c r="I275" s="277"/>
      <c r="J275" s="277"/>
      <c r="K275" s="277"/>
      <c r="L275" s="277"/>
      <c r="M275" s="277"/>
      <c r="N275" s="277">
        <v>180</v>
      </c>
      <c r="O275" s="130"/>
      <c r="P275" s="680"/>
      <c r="Q275" s="624"/>
      <c r="R275" s="630"/>
    </row>
    <row r="276" spans="2:18" ht="15.75">
      <c r="B276" s="162"/>
      <c r="C276" s="293" t="s">
        <v>106</v>
      </c>
      <c r="D276" s="297"/>
      <c r="E276" s="298"/>
      <c r="F276" s="299"/>
      <c r="G276" s="300"/>
      <c r="H276" s="300"/>
      <c r="I276" s="300"/>
      <c r="J276" s="127"/>
      <c r="K276" s="321"/>
      <c r="L276" s="127"/>
      <c r="M276" s="128"/>
      <c r="N276" s="127">
        <v>180</v>
      </c>
      <c r="O276" s="311"/>
      <c r="P276" s="185"/>
      <c r="Q276" s="203"/>
      <c r="R276" s="203"/>
    </row>
    <row r="277" spans="2:18" ht="15" customHeight="1">
      <c r="B277" s="650"/>
      <c r="C277" s="709" t="s">
        <v>288</v>
      </c>
      <c r="D277" s="171" t="s">
        <v>253</v>
      </c>
      <c r="E277" s="171" t="s">
        <v>253</v>
      </c>
      <c r="F277" s="28" t="s">
        <v>102</v>
      </c>
      <c r="G277" s="698">
        <v>2029</v>
      </c>
      <c r="H277" s="685" t="s">
        <v>281</v>
      </c>
      <c r="I277" s="92"/>
      <c r="J277" s="277"/>
      <c r="K277" s="30"/>
      <c r="L277" s="277"/>
      <c r="M277" s="277"/>
      <c r="N277" s="277">
        <v>1</v>
      </c>
      <c r="O277" s="130"/>
      <c r="P277" s="679" t="s">
        <v>106</v>
      </c>
      <c r="Q277" s="652" t="s">
        <v>282</v>
      </c>
      <c r="R277" s="629" t="s">
        <v>283</v>
      </c>
    </row>
    <row r="278" spans="2:18" ht="36" customHeight="1">
      <c r="B278" s="651"/>
      <c r="C278" s="634"/>
      <c r="D278" s="171"/>
      <c r="E278" s="171"/>
      <c r="F278" s="28" t="s">
        <v>105</v>
      </c>
      <c r="G278" s="699"/>
      <c r="H278" s="686"/>
      <c r="I278" s="92"/>
      <c r="J278" s="277"/>
      <c r="K278" s="30"/>
      <c r="L278" s="277"/>
      <c r="M278" s="277"/>
      <c r="N278" s="277">
        <v>300</v>
      </c>
      <c r="O278" s="130"/>
      <c r="P278" s="680"/>
      <c r="Q278" s="624"/>
      <c r="R278" s="630"/>
    </row>
    <row r="279" spans="2:18" ht="15.75">
      <c r="B279" s="162"/>
      <c r="C279" s="293" t="s">
        <v>106</v>
      </c>
      <c r="D279" s="301"/>
      <c r="E279" s="302"/>
      <c r="F279" s="303"/>
      <c r="G279" s="302"/>
      <c r="H279" s="302"/>
      <c r="I279" s="302"/>
      <c r="J279" s="266"/>
      <c r="K279" s="322"/>
      <c r="L279" s="266"/>
      <c r="M279" s="275"/>
      <c r="N279" s="127">
        <v>300</v>
      </c>
      <c r="O279" s="311"/>
      <c r="P279" s="185"/>
      <c r="Q279" s="203"/>
      <c r="R279" s="203"/>
    </row>
    <row r="280" spans="2:18" ht="15" customHeight="1">
      <c r="B280" s="650"/>
      <c r="C280" s="709" t="s">
        <v>289</v>
      </c>
      <c r="D280" s="171" t="s">
        <v>253</v>
      </c>
      <c r="E280" s="171" t="s">
        <v>253</v>
      </c>
      <c r="F280" s="28" t="s">
        <v>102</v>
      </c>
      <c r="G280" s="698">
        <v>2029</v>
      </c>
      <c r="H280" s="685" t="s">
        <v>281</v>
      </c>
      <c r="I280" s="92"/>
      <c r="J280" s="277"/>
      <c r="K280" s="30"/>
      <c r="L280" s="277"/>
      <c r="M280" s="277"/>
      <c r="N280" s="277">
        <v>1</v>
      </c>
      <c r="O280" s="130"/>
      <c r="P280" s="679" t="s">
        <v>106</v>
      </c>
      <c r="Q280" s="652" t="s">
        <v>282</v>
      </c>
      <c r="R280" s="629" t="s">
        <v>283</v>
      </c>
    </row>
    <row r="281" spans="2:18" ht="35.1" customHeight="1">
      <c r="B281" s="651"/>
      <c r="C281" s="634"/>
      <c r="D281" s="171"/>
      <c r="E281" s="171"/>
      <c r="F281" s="28" t="s">
        <v>105</v>
      </c>
      <c r="G281" s="699"/>
      <c r="H281" s="686"/>
      <c r="I281" s="92"/>
      <c r="J281" s="277"/>
      <c r="K281" s="30"/>
      <c r="L281" s="277"/>
      <c r="M281" s="277"/>
      <c r="N281" s="277">
        <v>200</v>
      </c>
      <c r="O281" s="130"/>
      <c r="P281" s="680"/>
      <c r="Q281" s="624"/>
      <c r="R281" s="630"/>
    </row>
    <row r="282" spans="2:18" ht="15.75">
      <c r="B282" s="304"/>
      <c r="C282" s="293" t="s">
        <v>106</v>
      </c>
      <c r="D282" s="38"/>
      <c r="E282" s="305"/>
      <c r="F282" s="35"/>
      <c r="G282" s="305"/>
      <c r="H282" s="305"/>
      <c r="I282" s="305"/>
      <c r="J282" s="127"/>
      <c r="K282" s="133"/>
      <c r="L282" s="127"/>
      <c r="M282" s="128"/>
      <c r="N282" s="127">
        <v>200</v>
      </c>
      <c r="O282" s="311"/>
      <c r="P282" s="304"/>
      <c r="Q282" s="304"/>
      <c r="R282" s="304"/>
    </row>
    <row r="283" spans="2:18" ht="15" customHeight="1">
      <c r="B283" s="650"/>
      <c r="C283" s="709" t="s">
        <v>290</v>
      </c>
      <c r="D283" s="171" t="s">
        <v>253</v>
      </c>
      <c r="E283" s="171" t="s">
        <v>253</v>
      </c>
      <c r="F283" s="28" t="s">
        <v>102</v>
      </c>
      <c r="G283" s="698">
        <v>2029</v>
      </c>
      <c r="H283" s="685" t="s">
        <v>281</v>
      </c>
      <c r="I283" s="28"/>
      <c r="J283" s="30"/>
      <c r="K283" s="277"/>
      <c r="L283" s="30"/>
      <c r="M283" s="277"/>
      <c r="N283" s="277"/>
      <c r="O283" s="181">
        <v>1</v>
      </c>
      <c r="P283" s="679" t="s">
        <v>106</v>
      </c>
      <c r="Q283" s="652" t="s">
        <v>282</v>
      </c>
      <c r="R283" s="629" t="s">
        <v>283</v>
      </c>
    </row>
    <row r="284" spans="2:18" ht="49.5" customHeight="1">
      <c r="B284" s="651"/>
      <c r="C284" s="634"/>
      <c r="D284" s="171"/>
      <c r="E284" s="171"/>
      <c r="F284" s="28" t="s">
        <v>105</v>
      </c>
      <c r="G284" s="699"/>
      <c r="H284" s="686"/>
      <c r="I284" s="28"/>
      <c r="J284" s="30"/>
      <c r="K284" s="277"/>
      <c r="L284" s="30"/>
      <c r="M284" s="277"/>
      <c r="N284" s="277"/>
      <c r="O284" s="93">
        <v>406</v>
      </c>
      <c r="P284" s="680"/>
      <c r="Q284" s="624"/>
      <c r="R284" s="630"/>
    </row>
    <row r="285" spans="2:18" ht="15.75">
      <c r="B285" s="304"/>
      <c r="C285" s="293" t="s">
        <v>106</v>
      </c>
      <c r="D285" s="256"/>
      <c r="E285" s="306"/>
      <c r="F285" s="217"/>
      <c r="G285" s="256"/>
      <c r="H285" s="256"/>
      <c r="I285" s="256"/>
      <c r="J285" s="323"/>
      <c r="K285" s="266"/>
      <c r="L285" s="323"/>
      <c r="M285" s="275"/>
      <c r="N285" s="266"/>
      <c r="O285" s="270">
        <v>406</v>
      </c>
      <c r="P285" s="304"/>
      <c r="Q285" s="332"/>
      <c r="R285" s="332"/>
    </row>
    <row r="286" spans="2:18" ht="15" customHeight="1">
      <c r="B286" s="650"/>
      <c r="C286" s="709" t="s">
        <v>291</v>
      </c>
      <c r="D286" s="171" t="s">
        <v>253</v>
      </c>
      <c r="E286" s="171" t="s">
        <v>253</v>
      </c>
      <c r="F286" s="28" t="s">
        <v>102</v>
      </c>
      <c r="G286" s="698">
        <v>2029</v>
      </c>
      <c r="H286" s="685" t="s">
        <v>281</v>
      </c>
      <c r="I286" s="28"/>
      <c r="J286" s="30"/>
      <c r="K286" s="277"/>
      <c r="L286" s="30"/>
      <c r="M286" s="277"/>
      <c r="N286" s="277">
        <v>1</v>
      </c>
      <c r="O286" s="130"/>
      <c r="P286" s="679" t="s">
        <v>106</v>
      </c>
      <c r="Q286" s="652" t="s">
        <v>282</v>
      </c>
      <c r="R286" s="629" t="s">
        <v>283</v>
      </c>
    </row>
    <row r="287" spans="2:18" ht="33" customHeight="1">
      <c r="B287" s="651"/>
      <c r="C287" s="634"/>
      <c r="D287" s="171"/>
      <c r="E287" s="171"/>
      <c r="F287" s="28" t="s">
        <v>105</v>
      </c>
      <c r="G287" s="699"/>
      <c r="H287" s="686"/>
      <c r="I287" s="28"/>
      <c r="J287" s="30"/>
      <c r="K287" s="277"/>
      <c r="L287" s="30"/>
      <c r="M287" s="277"/>
      <c r="N287" s="277">
        <v>180</v>
      </c>
      <c r="O287" s="130"/>
      <c r="P287" s="680"/>
      <c r="Q287" s="624"/>
      <c r="R287" s="630"/>
    </row>
    <row r="288" spans="2:18" ht="15.75">
      <c r="B288" s="304"/>
      <c r="C288" s="293" t="s">
        <v>106</v>
      </c>
      <c r="D288" s="256"/>
      <c r="E288" s="306"/>
      <c r="F288" s="217"/>
      <c r="G288" s="256"/>
      <c r="H288" s="256"/>
      <c r="I288" s="256"/>
      <c r="J288" s="323"/>
      <c r="K288" s="266"/>
      <c r="L288" s="323"/>
      <c r="M288" s="275"/>
      <c r="N288" s="127">
        <v>180</v>
      </c>
      <c r="O288" s="311"/>
      <c r="P288" s="304"/>
      <c r="Q288" s="332"/>
      <c r="R288" s="332"/>
    </row>
    <row r="289" spans="2:18" ht="15" customHeight="1">
      <c r="B289" s="650"/>
      <c r="C289" s="709" t="s">
        <v>292</v>
      </c>
      <c r="D289" s="171" t="s">
        <v>253</v>
      </c>
      <c r="E289" s="171" t="s">
        <v>253</v>
      </c>
      <c r="F289" s="28" t="s">
        <v>102</v>
      </c>
      <c r="G289" s="698">
        <v>2029</v>
      </c>
      <c r="H289" s="685" t="s">
        <v>281</v>
      </c>
      <c r="I289" s="28"/>
      <c r="J289" s="30"/>
      <c r="K289" s="277"/>
      <c r="L289" s="30"/>
      <c r="M289" s="277"/>
      <c r="N289" s="277">
        <v>1</v>
      </c>
      <c r="O289" s="130"/>
      <c r="P289" s="679" t="s">
        <v>106</v>
      </c>
      <c r="Q289" s="652" t="s">
        <v>282</v>
      </c>
      <c r="R289" s="629" t="s">
        <v>283</v>
      </c>
    </row>
    <row r="290" spans="2:18" ht="53.25" customHeight="1">
      <c r="B290" s="651"/>
      <c r="C290" s="634"/>
      <c r="D290" s="171"/>
      <c r="E290" s="171"/>
      <c r="F290" s="28" t="s">
        <v>105</v>
      </c>
      <c r="G290" s="699"/>
      <c r="H290" s="686"/>
      <c r="I290" s="28"/>
      <c r="J290" s="30"/>
      <c r="K290" s="277"/>
      <c r="L290" s="30"/>
      <c r="M290" s="277"/>
      <c r="N290" s="277">
        <v>160</v>
      </c>
      <c r="O290" s="130"/>
      <c r="P290" s="680"/>
      <c r="Q290" s="624"/>
      <c r="R290" s="630"/>
    </row>
    <row r="291" spans="2:18" ht="15.75">
      <c r="B291" s="304"/>
      <c r="C291" s="293" t="s">
        <v>106</v>
      </c>
      <c r="D291" s="256"/>
      <c r="E291" s="306"/>
      <c r="F291" s="217"/>
      <c r="G291" s="256"/>
      <c r="H291" s="256"/>
      <c r="I291" s="256"/>
      <c r="J291" s="323"/>
      <c r="K291" s="266"/>
      <c r="L291" s="323"/>
      <c r="M291" s="275"/>
      <c r="N291" s="127">
        <v>160</v>
      </c>
      <c r="O291" s="311"/>
      <c r="P291" s="304"/>
      <c r="Q291" s="332"/>
      <c r="R291" s="332"/>
    </row>
    <row r="292" spans="2:18" ht="15" customHeight="1">
      <c r="B292" s="650"/>
      <c r="C292" s="709" t="s">
        <v>293</v>
      </c>
      <c r="D292" s="171" t="s">
        <v>253</v>
      </c>
      <c r="E292" s="171" t="s">
        <v>253</v>
      </c>
      <c r="F292" s="28" t="s">
        <v>102</v>
      </c>
      <c r="G292" s="698">
        <v>2029</v>
      </c>
      <c r="H292" s="685" t="s">
        <v>281</v>
      </c>
      <c r="I292" s="28"/>
      <c r="J292" s="28"/>
      <c r="K292" s="28"/>
      <c r="L292" s="28"/>
      <c r="M292" s="28"/>
      <c r="N292" s="28"/>
      <c r="O292" s="181">
        <v>1</v>
      </c>
      <c r="P292" s="679" t="s">
        <v>106</v>
      </c>
      <c r="Q292" s="652" t="s">
        <v>282</v>
      </c>
      <c r="R292" s="629" t="s">
        <v>283</v>
      </c>
    </row>
    <row r="293" spans="2:18" ht="54" customHeight="1">
      <c r="B293" s="651"/>
      <c r="C293" s="634"/>
      <c r="D293" s="171"/>
      <c r="E293" s="171"/>
      <c r="F293" s="28" t="s">
        <v>105</v>
      </c>
      <c r="G293" s="699"/>
      <c r="H293" s="686"/>
      <c r="I293" s="28"/>
      <c r="J293" s="28"/>
      <c r="K293" s="28"/>
      <c r="L293" s="28"/>
      <c r="M293" s="28"/>
      <c r="N293" s="28"/>
      <c r="O293" s="93">
        <v>180</v>
      </c>
      <c r="P293" s="680"/>
      <c r="Q293" s="624"/>
      <c r="R293" s="630"/>
    </row>
    <row r="294" spans="2:18" ht="15.75">
      <c r="B294" s="304"/>
      <c r="C294" s="293" t="s">
        <v>106</v>
      </c>
      <c r="D294" s="256"/>
      <c r="E294" s="256"/>
      <c r="F294" s="256"/>
      <c r="G294" s="256"/>
      <c r="H294" s="256"/>
      <c r="I294" s="256"/>
      <c r="J294" s="256"/>
      <c r="K294" s="256"/>
      <c r="L294" s="256"/>
      <c r="M294" s="273"/>
      <c r="N294" s="256"/>
      <c r="O294" s="270">
        <v>180</v>
      </c>
      <c r="P294" s="304"/>
      <c r="Q294" s="332"/>
      <c r="R294" s="332"/>
    </row>
    <row r="295" spans="2:18" ht="15" customHeight="1">
      <c r="B295" s="650"/>
      <c r="C295" s="709" t="s">
        <v>294</v>
      </c>
      <c r="D295" s="171" t="s">
        <v>253</v>
      </c>
      <c r="E295" s="171" t="s">
        <v>253</v>
      </c>
      <c r="F295" s="28" t="s">
        <v>102</v>
      </c>
      <c r="G295" s="698">
        <v>2029</v>
      </c>
      <c r="H295" s="685" t="s">
        <v>281</v>
      </c>
      <c r="I295" s="28"/>
      <c r="J295" s="28"/>
      <c r="K295" s="28"/>
      <c r="L295" s="28"/>
      <c r="M295" s="28"/>
      <c r="N295" s="28"/>
      <c r="O295" s="181">
        <v>1</v>
      </c>
      <c r="P295" s="679" t="s">
        <v>106</v>
      </c>
      <c r="Q295" s="652" t="s">
        <v>282</v>
      </c>
      <c r="R295" s="629" t="s">
        <v>283</v>
      </c>
    </row>
    <row r="296" spans="2:18" ht="54.75" customHeight="1">
      <c r="B296" s="651"/>
      <c r="C296" s="634"/>
      <c r="D296" s="171"/>
      <c r="E296" s="171"/>
      <c r="F296" s="28" t="s">
        <v>105</v>
      </c>
      <c r="G296" s="699"/>
      <c r="H296" s="686"/>
      <c r="I296" s="28"/>
      <c r="J296" s="28"/>
      <c r="K296" s="28"/>
      <c r="L296" s="28"/>
      <c r="M296" s="28"/>
      <c r="N296" s="28"/>
      <c r="O296" s="93">
        <v>120</v>
      </c>
      <c r="P296" s="680"/>
      <c r="Q296" s="624"/>
      <c r="R296" s="630"/>
    </row>
    <row r="297" spans="2:18" ht="15.75">
      <c r="B297" s="304"/>
      <c r="C297" s="293" t="s">
        <v>106</v>
      </c>
      <c r="D297" s="38"/>
      <c r="E297" s="38"/>
      <c r="F297" s="38"/>
      <c r="G297" s="38"/>
      <c r="H297" s="38"/>
      <c r="I297" s="38"/>
      <c r="J297" s="38"/>
      <c r="K297" s="38"/>
      <c r="L297" s="38"/>
      <c r="M297" s="182"/>
      <c r="N297" s="38"/>
      <c r="O297" s="270">
        <v>120</v>
      </c>
      <c r="P297" s="305"/>
      <c r="Q297" s="304"/>
      <c r="R297" s="304"/>
    </row>
    <row r="298" spans="2:18" ht="15" customHeight="1">
      <c r="B298" s="650"/>
      <c r="C298" s="709" t="s">
        <v>295</v>
      </c>
      <c r="D298" s="171" t="s">
        <v>253</v>
      </c>
      <c r="E298" s="171" t="s">
        <v>253</v>
      </c>
      <c r="F298" s="28" t="s">
        <v>102</v>
      </c>
      <c r="G298" s="698">
        <v>2029</v>
      </c>
      <c r="H298" s="685" t="s">
        <v>281</v>
      </c>
      <c r="I298" s="28"/>
      <c r="J298" s="28"/>
      <c r="K298" s="28"/>
      <c r="L298" s="28"/>
      <c r="M298" s="28"/>
      <c r="N298" s="28">
        <v>1</v>
      </c>
      <c r="O298" s="181"/>
      <c r="P298" s="679" t="s">
        <v>106</v>
      </c>
      <c r="Q298" s="652" t="s">
        <v>282</v>
      </c>
      <c r="R298" s="631" t="s">
        <v>296</v>
      </c>
    </row>
    <row r="299" spans="2:18" ht="51" customHeight="1">
      <c r="B299" s="651"/>
      <c r="C299" s="634"/>
      <c r="D299" s="171"/>
      <c r="E299" s="171"/>
      <c r="F299" s="28" t="s">
        <v>105</v>
      </c>
      <c r="G299" s="699"/>
      <c r="H299" s="686"/>
      <c r="I299" s="28"/>
      <c r="J299" s="28"/>
      <c r="K299" s="30"/>
      <c r="L299" s="28"/>
      <c r="M299" s="28"/>
      <c r="N299" s="30">
        <v>76</v>
      </c>
      <c r="O299" s="181"/>
      <c r="P299" s="680"/>
      <c r="Q299" s="624"/>
      <c r="R299" s="624"/>
    </row>
    <row r="300" spans="2:18" ht="15.75">
      <c r="B300" s="304"/>
      <c r="C300" s="293" t="s">
        <v>106</v>
      </c>
      <c r="D300" s="38"/>
      <c r="E300" s="38"/>
      <c r="F300" s="38"/>
      <c r="G300" s="38"/>
      <c r="H300" s="38"/>
      <c r="I300" s="38"/>
      <c r="J300" s="38"/>
      <c r="K300" s="133"/>
      <c r="L300" s="256"/>
      <c r="M300" s="273"/>
      <c r="N300" s="133">
        <v>76</v>
      </c>
      <c r="O300" s="324"/>
      <c r="P300" s="304"/>
      <c r="Q300" s="332"/>
      <c r="R300" s="332"/>
    </row>
    <row r="301" spans="2:18" ht="15" customHeight="1">
      <c r="B301" s="650"/>
      <c r="C301" s="709" t="s">
        <v>297</v>
      </c>
      <c r="D301" s="171" t="s">
        <v>253</v>
      </c>
      <c r="E301" s="171" t="s">
        <v>253</v>
      </c>
      <c r="F301" s="28" t="s">
        <v>102</v>
      </c>
      <c r="G301" s="698">
        <v>2029</v>
      </c>
      <c r="H301" s="685" t="s">
        <v>281</v>
      </c>
      <c r="I301" s="28"/>
      <c r="J301" s="28"/>
      <c r="K301" s="28"/>
      <c r="L301" s="28"/>
      <c r="M301" s="28"/>
      <c r="N301" s="28">
        <v>1</v>
      </c>
      <c r="O301" s="181"/>
      <c r="P301" s="679" t="s">
        <v>106</v>
      </c>
      <c r="Q301" s="652" t="s">
        <v>282</v>
      </c>
      <c r="R301" s="631" t="s">
        <v>296</v>
      </c>
    </row>
    <row r="302" spans="2:18" ht="31.5">
      <c r="B302" s="651"/>
      <c r="C302" s="634"/>
      <c r="D302" s="171"/>
      <c r="E302" s="171"/>
      <c r="F302" s="28" t="s">
        <v>105</v>
      </c>
      <c r="G302" s="699"/>
      <c r="H302" s="686"/>
      <c r="I302" s="28"/>
      <c r="J302" s="28"/>
      <c r="K302" s="30"/>
      <c r="L302" s="28"/>
      <c r="M302" s="28"/>
      <c r="N302" s="30">
        <v>63</v>
      </c>
      <c r="O302" s="181"/>
      <c r="P302" s="680"/>
      <c r="Q302" s="624"/>
      <c r="R302" s="624"/>
    </row>
    <row r="303" spans="2:18" ht="15.75">
      <c r="B303" s="304"/>
      <c r="C303" s="293" t="s">
        <v>106</v>
      </c>
      <c r="D303" s="38"/>
      <c r="E303" s="38"/>
      <c r="F303" s="38"/>
      <c r="G303" s="38"/>
      <c r="H303" s="38"/>
      <c r="I303" s="38"/>
      <c r="J303" s="38"/>
      <c r="K303" s="133"/>
      <c r="L303" s="256"/>
      <c r="M303" s="273"/>
      <c r="N303" s="133">
        <v>63</v>
      </c>
      <c r="O303" s="324"/>
      <c r="P303" s="304"/>
      <c r="Q303" s="332"/>
      <c r="R303" s="332"/>
    </row>
    <row r="304" spans="2:18" ht="15" customHeight="1">
      <c r="B304" s="753"/>
      <c r="C304" s="726" t="s">
        <v>298</v>
      </c>
      <c r="D304" s="171" t="s">
        <v>253</v>
      </c>
      <c r="E304" s="171" t="s">
        <v>253</v>
      </c>
      <c r="F304" s="28" t="s">
        <v>102</v>
      </c>
      <c r="G304" s="698">
        <v>2029</v>
      </c>
      <c r="H304" s="685" t="s">
        <v>281</v>
      </c>
      <c r="I304" s="30"/>
      <c r="J304" s="30"/>
      <c r="K304" s="30"/>
      <c r="L304" s="30"/>
      <c r="M304" s="30"/>
      <c r="N304" s="30">
        <v>1</v>
      </c>
      <c r="O304" s="93"/>
      <c r="P304" s="679" t="s">
        <v>106</v>
      </c>
      <c r="Q304" s="666" t="s">
        <v>282</v>
      </c>
      <c r="R304" s="631" t="s">
        <v>296</v>
      </c>
    </row>
    <row r="305" spans="1:18" ht="31.5">
      <c r="B305" s="680"/>
      <c r="C305" s="727"/>
      <c r="D305" s="171"/>
      <c r="E305" s="171"/>
      <c r="F305" s="28" t="s">
        <v>105</v>
      </c>
      <c r="G305" s="699"/>
      <c r="H305" s="686"/>
      <c r="I305" s="30"/>
      <c r="J305" s="30"/>
      <c r="K305" s="30"/>
      <c r="L305" s="30"/>
      <c r="M305" s="30"/>
      <c r="N305" s="30">
        <v>65</v>
      </c>
      <c r="O305" s="93"/>
      <c r="P305" s="680"/>
      <c r="Q305" s="667"/>
      <c r="R305" s="624"/>
    </row>
    <row r="306" spans="1:18" ht="15.75">
      <c r="B306" s="162"/>
      <c r="C306" s="293" t="s">
        <v>106</v>
      </c>
      <c r="D306" s="38"/>
      <c r="E306" s="38"/>
      <c r="F306" s="38"/>
      <c r="G306" s="38"/>
      <c r="H306" s="38"/>
      <c r="I306" s="38"/>
      <c r="J306" s="38"/>
      <c r="K306" s="133"/>
      <c r="L306" s="256"/>
      <c r="M306" s="273"/>
      <c r="N306" s="133">
        <v>65</v>
      </c>
      <c r="O306" s="324"/>
      <c r="P306" s="185"/>
      <c r="Q306" s="203"/>
      <c r="R306" s="203"/>
    </row>
    <row r="307" spans="1:18" ht="15" customHeight="1">
      <c r="B307" s="650"/>
      <c r="C307" s="709" t="s">
        <v>299</v>
      </c>
      <c r="D307" s="171" t="s">
        <v>253</v>
      </c>
      <c r="E307" s="171" t="s">
        <v>253</v>
      </c>
      <c r="F307" s="28" t="s">
        <v>102</v>
      </c>
      <c r="G307" s="698">
        <v>2029</v>
      </c>
      <c r="H307" s="685" t="s">
        <v>281</v>
      </c>
      <c r="I307" s="28"/>
      <c r="J307" s="28"/>
      <c r="K307" s="28">
        <v>1</v>
      </c>
      <c r="L307" s="28"/>
      <c r="M307" s="28"/>
      <c r="N307" s="28"/>
      <c r="O307" s="181"/>
      <c r="P307" s="679" t="s">
        <v>106</v>
      </c>
      <c r="Q307" s="652" t="s">
        <v>282</v>
      </c>
      <c r="R307" s="631" t="s">
        <v>296</v>
      </c>
    </row>
    <row r="308" spans="1:18" ht="50.1" customHeight="1">
      <c r="B308" s="651"/>
      <c r="C308" s="634"/>
      <c r="D308" s="171"/>
      <c r="E308" s="171"/>
      <c r="F308" s="28" t="s">
        <v>105</v>
      </c>
      <c r="G308" s="699"/>
      <c r="H308" s="686"/>
      <c r="I308" s="28"/>
      <c r="J308" s="28"/>
      <c r="K308" s="30">
        <v>90</v>
      </c>
      <c r="L308" s="28"/>
      <c r="M308" s="28"/>
      <c r="N308" s="30"/>
      <c r="O308" s="181"/>
      <c r="P308" s="680"/>
      <c r="Q308" s="624"/>
      <c r="R308" s="624"/>
    </row>
    <row r="309" spans="1:18" ht="15.75">
      <c r="B309" s="162"/>
      <c r="C309" s="293" t="s">
        <v>106</v>
      </c>
      <c r="D309" s="38"/>
      <c r="E309" s="38"/>
      <c r="F309" s="38"/>
      <c r="G309" s="38"/>
      <c r="H309" s="38"/>
      <c r="I309" s="38"/>
      <c r="J309" s="38"/>
      <c r="K309" s="133">
        <v>90</v>
      </c>
      <c r="L309" s="256"/>
      <c r="M309" s="273"/>
      <c r="N309" s="133"/>
      <c r="O309" s="324"/>
      <c r="P309" s="185"/>
      <c r="Q309" s="185"/>
      <c r="R309" s="185"/>
    </row>
    <row r="310" spans="1:18" ht="15.75">
      <c r="B310" s="307"/>
      <c r="C310" s="48" t="s">
        <v>300</v>
      </c>
      <c r="D310" s="212"/>
      <c r="E310" s="212"/>
      <c r="F310" s="212"/>
      <c r="G310" s="212"/>
      <c r="H310" s="212"/>
      <c r="I310" s="212"/>
      <c r="J310" s="212"/>
      <c r="K310" s="212"/>
      <c r="L310" s="212"/>
      <c r="M310" s="212"/>
      <c r="N310" s="212"/>
      <c r="O310" s="226"/>
      <c r="P310" s="99"/>
      <c r="Q310" s="99"/>
      <c r="R310" s="99"/>
    </row>
    <row r="311" spans="1:18" ht="99.75" customHeight="1">
      <c r="B311" s="15">
        <v>20</v>
      </c>
      <c r="C311" s="40" t="s">
        <v>301</v>
      </c>
      <c r="D311" s="20" t="s">
        <v>253</v>
      </c>
      <c r="E311" s="20" t="s">
        <v>253</v>
      </c>
      <c r="F311" s="20" t="s">
        <v>27</v>
      </c>
      <c r="G311" s="51"/>
      <c r="H311" s="51"/>
      <c r="I311" s="69">
        <v>42.1</v>
      </c>
      <c r="J311" s="69">
        <v>42.1</v>
      </c>
      <c r="K311" s="69">
        <v>45.8</v>
      </c>
      <c r="L311" s="69">
        <v>47.5</v>
      </c>
      <c r="M311" s="69">
        <v>49.5</v>
      </c>
      <c r="N311" s="69">
        <v>51</v>
      </c>
      <c r="O311" s="100">
        <v>52</v>
      </c>
      <c r="P311" s="103"/>
      <c r="Q311" s="103"/>
      <c r="R311" s="103"/>
    </row>
    <row r="312" spans="1:18" ht="35.25" customHeight="1">
      <c r="B312" s="308"/>
      <c r="C312" s="172" t="s">
        <v>671</v>
      </c>
      <c r="D312" s="174"/>
      <c r="E312" s="174"/>
      <c r="F312" s="174"/>
      <c r="G312" s="174"/>
      <c r="H312" s="174"/>
      <c r="I312" s="174"/>
      <c r="J312" s="325"/>
      <c r="K312" s="325"/>
      <c r="L312" s="325"/>
      <c r="M312" s="69"/>
      <c r="N312" s="325"/>
      <c r="O312" s="325"/>
      <c r="P312" s="103"/>
      <c r="Q312" s="103"/>
      <c r="R312" s="103"/>
    </row>
    <row r="313" spans="1:18" ht="15" customHeight="1">
      <c r="B313" s="752"/>
      <c r="C313" s="706" t="s">
        <v>303</v>
      </c>
      <c r="D313" s="700" t="s">
        <v>45</v>
      </c>
      <c r="E313" s="700" t="s">
        <v>45</v>
      </c>
      <c r="F313" s="28" t="s">
        <v>102</v>
      </c>
      <c r="G313" s="698">
        <v>2029</v>
      </c>
      <c r="H313" s="685" t="s">
        <v>281</v>
      </c>
      <c r="I313" s="160"/>
      <c r="J313" s="160">
        <v>1</v>
      </c>
      <c r="K313" s="28"/>
      <c r="L313" s="28"/>
      <c r="M313" s="28"/>
      <c r="N313" s="28"/>
      <c r="O313" s="130"/>
      <c r="P313" s="631" t="s">
        <v>106</v>
      </c>
      <c r="Q313" s="631" t="s">
        <v>304</v>
      </c>
      <c r="R313" s="609" t="s">
        <v>305</v>
      </c>
    </row>
    <row r="314" spans="1:18" ht="87.75" customHeight="1">
      <c r="A314" s="602"/>
      <c r="B314" s="752"/>
      <c r="C314" s="728"/>
      <c r="D314" s="691"/>
      <c r="E314" s="691"/>
      <c r="F314" s="28" t="s">
        <v>105</v>
      </c>
      <c r="G314" s="699"/>
      <c r="H314" s="686"/>
      <c r="I314" s="326"/>
      <c r="J314" s="274">
        <v>729.79600000000005</v>
      </c>
      <c r="K314" s="159">
        <v>1083.0999999999999</v>
      </c>
      <c r="L314" s="159"/>
      <c r="M314" s="159"/>
      <c r="N314" s="159"/>
      <c r="O314" s="272"/>
      <c r="P314" s="656"/>
      <c r="Q314" s="624"/>
      <c r="R314" s="611"/>
    </row>
    <row r="315" spans="1:18" ht="15.75">
      <c r="A315" s="602"/>
      <c r="B315" s="260"/>
      <c r="C315" s="163" t="s">
        <v>259</v>
      </c>
      <c r="D315" s="38"/>
      <c r="E315" s="38"/>
      <c r="F315" s="38"/>
      <c r="G315" s="36"/>
      <c r="H315" s="36"/>
      <c r="I315" s="300"/>
      <c r="J315" s="127">
        <v>729.8</v>
      </c>
      <c r="K315" s="38"/>
      <c r="L315" s="256"/>
      <c r="M315" s="273"/>
      <c r="N315" s="256"/>
      <c r="O315" s="258"/>
      <c r="P315" s="163" t="s">
        <v>260</v>
      </c>
      <c r="Q315" s="287" t="s">
        <v>306</v>
      </c>
      <c r="R315" s="281"/>
    </row>
    <row r="316" spans="1:18" ht="15.75">
      <c r="A316" s="602"/>
      <c r="B316" s="260"/>
      <c r="C316" s="163" t="s">
        <v>106</v>
      </c>
      <c r="D316" s="256"/>
      <c r="E316" s="256"/>
      <c r="F316" s="256"/>
      <c r="G316" s="310"/>
      <c r="H316" s="310"/>
      <c r="I316" s="302"/>
      <c r="J316" s="266"/>
      <c r="K316" s="256">
        <v>1083.0999999999999</v>
      </c>
      <c r="L316" s="256"/>
      <c r="M316" s="273"/>
      <c r="N316" s="256"/>
      <c r="O316" s="258"/>
      <c r="P316" s="163" t="s">
        <v>262</v>
      </c>
      <c r="Q316" s="287" t="s">
        <v>307</v>
      </c>
      <c r="R316" s="281"/>
    </row>
    <row r="317" spans="1:18" ht="15.75" customHeight="1">
      <c r="A317" s="602"/>
      <c r="B317" s="651"/>
      <c r="C317" s="706" t="s">
        <v>308</v>
      </c>
      <c r="D317" s="700" t="s">
        <v>45</v>
      </c>
      <c r="E317" s="700" t="s">
        <v>45</v>
      </c>
      <c r="F317" s="28" t="s">
        <v>102</v>
      </c>
      <c r="G317" s="698">
        <v>2029</v>
      </c>
      <c r="H317" s="685" t="s">
        <v>281</v>
      </c>
      <c r="I317" s="327"/>
      <c r="J317" s="280"/>
      <c r="K317" s="160"/>
      <c r="L317" s="160"/>
      <c r="M317" s="160">
        <v>1</v>
      </c>
      <c r="N317" s="160"/>
      <c r="O317" s="180"/>
      <c r="P317" s="655" t="s">
        <v>106</v>
      </c>
      <c r="Q317" s="623" t="s">
        <v>309</v>
      </c>
      <c r="R317" s="609" t="s">
        <v>310</v>
      </c>
    </row>
    <row r="318" spans="1:18" ht="84.95" customHeight="1">
      <c r="A318" s="602"/>
      <c r="B318" s="752"/>
      <c r="C318" s="711"/>
      <c r="D318" s="691"/>
      <c r="E318" s="691"/>
      <c r="F318" s="28" t="s">
        <v>105</v>
      </c>
      <c r="G318" s="699"/>
      <c r="H318" s="686"/>
      <c r="I318" s="92"/>
      <c r="J318" s="277"/>
      <c r="K318" s="28"/>
      <c r="L318" s="28"/>
      <c r="M318" s="277">
        <v>733.71100000000001</v>
      </c>
      <c r="N318" s="28"/>
      <c r="O318" s="130"/>
      <c r="P318" s="651"/>
      <c r="Q318" s="624"/>
      <c r="R318" s="611"/>
    </row>
    <row r="319" spans="1:18" ht="15.75">
      <c r="B319" s="209"/>
      <c r="C319" s="163" t="s">
        <v>106</v>
      </c>
      <c r="D319" s="263"/>
      <c r="E319" s="263"/>
      <c r="F319" s="263"/>
      <c r="G319" s="263"/>
      <c r="H319" s="263"/>
      <c r="I319" s="263"/>
      <c r="J319" s="263"/>
      <c r="K319" s="263"/>
      <c r="L319" s="263"/>
      <c r="M319" s="275">
        <v>733.71100000000001</v>
      </c>
      <c r="N319" s="328"/>
      <c r="O319" s="329"/>
      <c r="P319" s="330"/>
      <c r="Q319" s="333"/>
      <c r="R319" s="333"/>
    </row>
    <row r="320" spans="1:18" ht="15.75" customHeight="1">
      <c r="B320" s="651"/>
      <c r="C320" s="706" t="s">
        <v>311</v>
      </c>
      <c r="D320" s="700" t="s">
        <v>45</v>
      </c>
      <c r="E320" s="700" t="s">
        <v>45</v>
      </c>
      <c r="F320" s="28" t="s">
        <v>102</v>
      </c>
      <c r="G320" s="698">
        <v>2029</v>
      </c>
      <c r="H320" s="685" t="s">
        <v>281</v>
      </c>
      <c r="I320" s="327"/>
      <c r="J320" s="280"/>
      <c r="K320" s="160"/>
      <c r="L320" s="160"/>
      <c r="M320" s="160"/>
      <c r="N320" s="160">
        <v>1</v>
      </c>
      <c r="O320" s="180"/>
      <c r="P320" s="655" t="s">
        <v>106</v>
      </c>
      <c r="Q320" s="656" t="s">
        <v>312</v>
      </c>
      <c r="R320" s="609" t="s">
        <v>313</v>
      </c>
    </row>
    <row r="321" spans="2:18" ht="81" customHeight="1">
      <c r="B321" s="752"/>
      <c r="C321" s="711"/>
      <c r="D321" s="691"/>
      <c r="E321" s="691"/>
      <c r="F321" s="28" t="s">
        <v>105</v>
      </c>
      <c r="G321" s="699"/>
      <c r="H321" s="686"/>
      <c r="I321" s="92"/>
      <c r="J321" s="277"/>
      <c r="K321" s="28"/>
      <c r="L321" s="28"/>
      <c r="M321" s="28"/>
      <c r="N321" s="30">
        <v>1115</v>
      </c>
      <c r="O321" s="130"/>
      <c r="P321" s="651"/>
      <c r="Q321" s="624"/>
      <c r="R321" s="611"/>
    </row>
    <row r="322" spans="2:18" ht="15.75">
      <c r="B322" s="209"/>
      <c r="C322" s="163" t="s">
        <v>106</v>
      </c>
      <c r="D322" s="263"/>
      <c r="E322" s="263"/>
      <c r="F322" s="263"/>
      <c r="G322" s="263"/>
      <c r="H322" s="263"/>
      <c r="I322" s="263"/>
      <c r="J322" s="263"/>
      <c r="K322" s="263"/>
      <c r="L322" s="263"/>
      <c r="M322" s="273"/>
      <c r="N322" s="224">
        <v>1115</v>
      </c>
      <c r="O322" s="329"/>
      <c r="P322" s="330"/>
      <c r="Q322" s="333"/>
      <c r="R322" s="333"/>
    </row>
    <row r="323" spans="2:18" ht="15.75">
      <c r="B323" s="651"/>
      <c r="C323" s="706" t="s">
        <v>668</v>
      </c>
      <c r="D323" s="700" t="s">
        <v>45</v>
      </c>
      <c r="E323" s="700" t="s">
        <v>45</v>
      </c>
      <c r="F323" s="28" t="s">
        <v>102</v>
      </c>
      <c r="G323" s="698">
        <v>2029</v>
      </c>
      <c r="H323" s="685" t="s">
        <v>281</v>
      </c>
      <c r="I323" s="327"/>
      <c r="J323" s="280"/>
      <c r="K323" s="160"/>
      <c r="L323" s="160">
        <v>1</v>
      </c>
      <c r="M323" s="160"/>
      <c r="N323" s="160"/>
      <c r="O323" s="180"/>
      <c r="P323" s="655" t="s">
        <v>106</v>
      </c>
      <c r="Q323" s="656" t="s">
        <v>312</v>
      </c>
      <c r="R323" s="609" t="s">
        <v>313</v>
      </c>
    </row>
    <row r="324" spans="2:18" ht="48" customHeight="1">
      <c r="B324" s="752"/>
      <c r="C324" s="711"/>
      <c r="D324" s="691"/>
      <c r="E324" s="691"/>
      <c r="F324" s="28" t="s">
        <v>105</v>
      </c>
      <c r="G324" s="699"/>
      <c r="H324" s="686"/>
      <c r="I324" s="92"/>
      <c r="J324" s="277"/>
      <c r="K324" s="28"/>
      <c r="L324" s="28">
        <v>1000</v>
      </c>
      <c r="M324" s="28"/>
      <c r="N324" s="30"/>
      <c r="O324" s="130"/>
      <c r="P324" s="651"/>
      <c r="Q324" s="624"/>
      <c r="R324" s="611"/>
    </row>
    <row r="325" spans="2:18" ht="21.75" customHeight="1">
      <c r="B325" s="209"/>
      <c r="C325" s="163" t="s">
        <v>106</v>
      </c>
      <c r="D325" s="263"/>
      <c r="E325" s="263"/>
      <c r="F325" s="263"/>
      <c r="G325" s="263"/>
      <c r="H325" s="263"/>
      <c r="I325" s="263"/>
      <c r="J325" s="263"/>
      <c r="K325" s="263"/>
      <c r="L325" s="263">
        <v>1000</v>
      </c>
      <c r="M325" s="273"/>
      <c r="N325" s="224"/>
      <c r="O325" s="329"/>
      <c r="P325" s="330"/>
      <c r="Q325" s="333"/>
      <c r="R325" s="333"/>
    </row>
    <row r="326" spans="2:18" ht="39" customHeight="1">
      <c r="B326" s="603"/>
      <c r="C326" s="604" t="s">
        <v>670</v>
      </c>
      <c r="D326" s="444"/>
      <c r="E326" s="444"/>
      <c r="F326" s="444"/>
      <c r="G326" s="444"/>
      <c r="H326" s="444"/>
      <c r="I326" s="444"/>
      <c r="J326" s="444"/>
      <c r="K326" s="444"/>
      <c r="L326" s="444"/>
      <c r="M326" s="75"/>
      <c r="N326" s="459"/>
      <c r="O326" s="76"/>
      <c r="P326" s="605"/>
      <c r="Q326" s="606"/>
      <c r="R326" s="606"/>
    </row>
    <row r="327" spans="2:18" ht="15.75" customHeight="1">
      <c r="B327" s="651"/>
      <c r="C327" s="706" t="s">
        <v>314</v>
      </c>
      <c r="D327" s="700" t="s">
        <v>315</v>
      </c>
      <c r="E327" s="700" t="s">
        <v>315</v>
      </c>
      <c r="F327" s="160" t="s">
        <v>102</v>
      </c>
      <c r="G327" s="790">
        <v>2029</v>
      </c>
      <c r="H327" s="789" t="s">
        <v>281</v>
      </c>
      <c r="I327" s="327"/>
      <c r="J327" s="280"/>
      <c r="K327" s="160">
        <v>1</v>
      </c>
      <c r="L327" s="160"/>
      <c r="M327" s="160"/>
      <c r="N327" s="160"/>
      <c r="O327" s="180"/>
      <c r="P327" s="677" t="s">
        <v>316</v>
      </c>
      <c r="Q327" s="656" t="s">
        <v>317</v>
      </c>
      <c r="R327" s="625" t="s">
        <v>313</v>
      </c>
    </row>
    <row r="328" spans="2:18" ht="90" customHeight="1">
      <c r="B328" s="752"/>
      <c r="C328" s="711"/>
      <c r="D328" s="691"/>
      <c r="E328" s="691"/>
      <c r="F328" s="28" t="s">
        <v>105</v>
      </c>
      <c r="G328" s="699"/>
      <c r="H328" s="686"/>
      <c r="I328" s="92"/>
      <c r="J328" s="277"/>
      <c r="K328" s="28">
        <v>50.3</v>
      </c>
      <c r="L328" s="28"/>
      <c r="M328" s="28"/>
      <c r="N328" s="28"/>
      <c r="O328" s="130"/>
      <c r="P328" s="651"/>
      <c r="Q328" s="624"/>
      <c r="R328" s="611"/>
    </row>
    <row r="329" spans="2:18" ht="15.75">
      <c r="B329" s="209"/>
      <c r="C329" s="335" t="s">
        <v>318</v>
      </c>
      <c r="D329" s="263"/>
      <c r="E329" s="263"/>
      <c r="F329" s="263"/>
      <c r="G329" s="263"/>
      <c r="H329" s="263"/>
      <c r="I329" s="263"/>
      <c r="J329" s="263"/>
      <c r="K329" s="263">
        <v>50.3</v>
      </c>
      <c r="L329" s="263"/>
      <c r="M329" s="273"/>
      <c r="N329" s="328"/>
      <c r="O329" s="329"/>
      <c r="P329" s="330"/>
      <c r="Q329" s="333"/>
      <c r="R329" s="333"/>
    </row>
    <row r="330" spans="2:18" ht="49.5" customHeight="1">
      <c r="B330" s="655"/>
      <c r="C330" s="706" t="s">
        <v>319</v>
      </c>
      <c r="D330" s="700" t="s">
        <v>315</v>
      </c>
      <c r="E330" s="700" t="s">
        <v>315</v>
      </c>
      <c r="F330" s="28" t="s">
        <v>102</v>
      </c>
      <c r="G330" s="698">
        <v>2029</v>
      </c>
      <c r="H330" s="685" t="s">
        <v>281</v>
      </c>
      <c r="I330" s="28"/>
      <c r="J330" s="28"/>
      <c r="K330" s="28"/>
      <c r="L330" s="28"/>
      <c r="M330" s="28"/>
      <c r="N330" s="28">
        <v>1</v>
      </c>
      <c r="O330" s="130"/>
      <c r="P330" s="677" t="s">
        <v>316</v>
      </c>
      <c r="Q330" s="656" t="s">
        <v>317</v>
      </c>
      <c r="R330" s="609" t="s">
        <v>320</v>
      </c>
    </row>
    <row r="331" spans="2:18" ht="31.5">
      <c r="B331" s="651"/>
      <c r="C331" s="711"/>
      <c r="D331" s="691"/>
      <c r="E331" s="691"/>
      <c r="F331" s="28" t="s">
        <v>105</v>
      </c>
      <c r="G331" s="699"/>
      <c r="H331" s="686"/>
      <c r="I331" s="28"/>
      <c r="J331" s="28"/>
      <c r="K331" s="28"/>
      <c r="L331" s="28"/>
      <c r="M331" s="28"/>
      <c r="N331" s="30">
        <v>45</v>
      </c>
      <c r="O331" s="130"/>
      <c r="P331" s="651"/>
      <c r="Q331" s="624"/>
      <c r="R331" s="611"/>
    </row>
    <row r="332" spans="2:18" ht="15.75">
      <c r="B332" s="162"/>
      <c r="C332" s="335" t="s">
        <v>318</v>
      </c>
      <c r="D332" s="336"/>
      <c r="E332" s="336"/>
      <c r="F332" s="263"/>
      <c r="G332" s="337"/>
      <c r="H332" s="337"/>
      <c r="I332" s="337"/>
      <c r="J332" s="351"/>
      <c r="K332" s="352"/>
      <c r="L332" s="351"/>
      <c r="M332" s="353"/>
      <c r="N332" s="224">
        <v>45</v>
      </c>
      <c r="O332" s="329"/>
      <c r="P332" s="288"/>
      <c r="Q332" s="288"/>
      <c r="R332" s="288"/>
    </row>
    <row r="333" spans="2:18" ht="15" customHeight="1">
      <c r="B333" s="650"/>
      <c r="C333" s="706" t="s">
        <v>321</v>
      </c>
      <c r="D333" s="700" t="s">
        <v>315</v>
      </c>
      <c r="E333" s="700" t="s">
        <v>315</v>
      </c>
      <c r="F333" s="28" t="s">
        <v>102</v>
      </c>
      <c r="G333" s="698">
        <v>2029</v>
      </c>
      <c r="H333" s="685" t="s">
        <v>281</v>
      </c>
      <c r="I333" s="28"/>
      <c r="J333" s="28"/>
      <c r="K333" s="28"/>
      <c r="L333" s="28"/>
      <c r="M333" s="28"/>
      <c r="N333" s="28">
        <v>1</v>
      </c>
      <c r="O333" s="130"/>
      <c r="P333" s="677" t="s">
        <v>316</v>
      </c>
      <c r="Q333" s="656" t="s">
        <v>317</v>
      </c>
      <c r="R333" s="609" t="s">
        <v>320</v>
      </c>
    </row>
    <row r="334" spans="2:18" ht="61.5" customHeight="1">
      <c r="B334" s="651"/>
      <c r="C334" s="711"/>
      <c r="D334" s="691"/>
      <c r="E334" s="691"/>
      <c r="F334" s="28" t="s">
        <v>105</v>
      </c>
      <c r="G334" s="699"/>
      <c r="H334" s="686"/>
      <c r="I334" s="28"/>
      <c r="J334" s="28"/>
      <c r="K334" s="28"/>
      <c r="L334" s="28"/>
      <c r="M334" s="28"/>
      <c r="N334" s="30">
        <v>40</v>
      </c>
      <c r="O334" s="130"/>
      <c r="P334" s="651"/>
      <c r="Q334" s="624"/>
      <c r="R334" s="611"/>
    </row>
    <row r="335" spans="2:18" ht="15.75">
      <c r="B335" s="59"/>
      <c r="C335" s="335" t="s">
        <v>318</v>
      </c>
      <c r="D335" s="336"/>
      <c r="E335" s="336"/>
      <c r="F335" s="263"/>
      <c r="G335" s="337"/>
      <c r="H335" s="337"/>
      <c r="I335" s="337"/>
      <c r="J335" s="351"/>
      <c r="K335" s="352"/>
      <c r="L335" s="351"/>
      <c r="M335" s="353"/>
      <c r="N335" s="224">
        <v>40</v>
      </c>
      <c r="O335" s="329"/>
      <c r="P335" s="288"/>
      <c r="Q335" s="288"/>
      <c r="R335" s="288"/>
    </row>
    <row r="336" spans="2:18" ht="15" customHeight="1">
      <c r="B336" s="650"/>
      <c r="C336" s="706" t="s">
        <v>322</v>
      </c>
      <c r="D336" s="700" t="s">
        <v>315</v>
      </c>
      <c r="E336" s="700" t="s">
        <v>315</v>
      </c>
      <c r="F336" s="28" t="s">
        <v>102</v>
      </c>
      <c r="G336" s="698">
        <v>2029</v>
      </c>
      <c r="H336" s="685" t="s">
        <v>281</v>
      </c>
      <c r="I336" s="28"/>
      <c r="J336" s="28"/>
      <c r="K336" s="28">
        <v>1</v>
      </c>
      <c r="L336" s="28"/>
      <c r="M336" s="28"/>
      <c r="N336" s="28"/>
      <c r="O336" s="130"/>
      <c r="P336" s="677" t="s">
        <v>316</v>
      </c>
      <c r="Q336" s="656" t="s">
        <v>317</v>
      </c>
      <c r="R336" s="609" t="s">
        <v>320</v>
      </c>
    </row>
    <row r="337" spans="2:18" ht="55.5" customHeight="1">
      <c r="B337" s="651"/>
      <c r="C337" s="711"/>
      <c r="D337" s="691"/>
      <c r="E337" s="691"/>
      <c r="F337" s="28" t="s">
        <v>105</v>
      </c>
      <c r="G337" s="699"/>
      <c r="H337" s="686"/>
      <c r="I337" s="28"/>
      <c r="J337" s="28"/>
      <c r="K337" s="30">
        <v>50</v>
      </c>
      <c r="L337" s="28"/>
      <c r="M337" s="28"/>
      <c r="N337" s="28"/>
      <c r="O337" s="130"/>
      <c r="P337" s="651"/>
      <c r="Q337" s="624"/>
      <c r="R337" s="611"/>
    </row>
    <row r="338" spans="2:18" ht="16.5" customHeight="1">
      <c r="B338" s="162"/>
      <c r="C338" s="335" t="s">
        <v>318</v>
      </c>
      <c r="D338" s="336"/>
      <c r="E338" s="336"/>
      <c r="F338" s="263"/>
      <c r="G338" s="337"/>
      <c r="H338" s="337"/>
      <c r="I338" s="337"/>
      <c r="J338" s="351"/>
      <c r="K338" s="224">
        <v>50</v>
      </c>
      <c r="L338" s="225"/>
      <c r="M338" s="354"/>
      <c r="N338" s="328"/>
      <c r="O338" s="329"/>
      <c r="P338" s="288"/>
      <c r="Q338" s="288"/>
      <c r="R338" s="288"/>
    </row>
    <row r="339" spans="2:18" ht="15.95" customHeight="1">
      <c r="B339" s="744"/>
      <c r="C339" s="706" t="s">
        <v>323</v>
      </c>
      <c r="D339" s="700" t="s">
        <v>315</v>
      </c>
      <c r="E339" s="700" t="s">
        <v>315</v>
      </c>
      <c r="F339" s="28" t="s">
        <v>102</v>
      </c>
      <c r="G339" s="698">
        <v>2029</v>
      </c>
      <c r="H339" s="685" t="s">
        <v>281</v>
      </c>
      <c r="I339" s="355"/>
      <c r="J339" s="277"/>
      <c r="K339" s="28"/>
      <c r="L339" s="28"/>
      <c r="M339" s="28"/>
      <c r="N339" s="28">
        <v>1</v>
      </c>
      <c r="O339" s="130"/>
      <c r="P339" s="677" t="s">
        <v>316</v>
      </c>
      <c r="Q339" s="662" t="s">
        <v>317</v>
      </c>
      <c r="R339" s="609" t="s">
        <v>320</v>
      </c>
    </row>
    <row r="340" spans="2:18" ht="50.25" customHeight="1">
      <c r="B340" s="742"/>
      <c r="C340" s="711"/>
      <c r="D340" s="691"/>
      <c r="E340" s="691"/>
      <c r="F340" s="28" t="s">
        <v>105</v>
      </c>
      <c r="G340" s="699"/>
      <c r="H340" s="686"/>
      <c r="I340" s="355"/>
      <c r="J340" s="277"/>
      <c r="K340" s="28"/>
      <c r="L340" s="28"/>
      <c r="M340" s="28"/>
      <c r="N340" s="28">
        <v>50</v>
      </c>
      <c r="O340" s="130"/>
      <c r="P340" s="651"/>
      <c r="Q340" s="663"/>
      <c r="R340" s="611"/>
    </row>
    <row r="341" spans="2:18" ht="20.100000000000001" customHeight="1">
      <c r="B341" s="162"/>
      <c r="C341" s="335" t="s">
        <v>318</v>
      </c>
      <c r="D341" s="255"/>
      <c r="E341" s="255"/>
      <c r="F341" s="256"/>
      <c r="G341" s="256"/>
      <c r="H341" s="256"/>
      <c r="I341" s="256"/>
      <c r="J341" s="256"/>
      <c r="K341" s="256"/>
      <c r="L341" s="256"/>
      <c r="M341" s="273"/>
      <c r="N341" s="256">
        <v>50</v>
      </c>
      <c r="O341" s="324"/>
      <c r="P341" s="185"/>
      <c r="Q341" s="203"/>
      <c r="R341" s="203"/>
    </row>
    <row r="342" spans="2:18" ht="59.25" customHeight="1">
      <c r="B342" s="650"/>
      <c r="C342" s="706" t="s">
        <v>324</v>
      </c>
      <c r="D342" s="700" t="s">
        <v>315</v>
      </c>
      <c r="E342" s="700" t="s">
        <v>315</v>
      </c>
      <c r="F342" s="28" t="s">
        <v>102</v>
      </c>
      <c r="G342" s="698">
        <v>2029</v>
      </c>
      <c r="H342" s="685" t="s">
        <v>281</v>
      </c>
      <c r="I342" s="28"/>
      <c r="J342" s="28"/>
      <c r="K342" s="28"/>
      <c r="L342" s="28"/>
      <c r="M342" s="28"/>
      <c r="N342" s="28">
        <v>1</v>
      </c>
      <c r="O342" s="181"/>
      <c r="P342" s="677" t="s">
        <v>316</v>
      </c>
      <c r="Q342" s="652" t="s">
        <v>317</v>
      </c>
      <c r="R342" s="609" t="s">
        <v>325</v>
      </c>
    </row>
    <row r="343" spans="2:18" ht="24.95" customHeight="1">
      <c r="B343" s="651"/>
      <c r="C343" s="711"/>
      <c r="D343" s="691"/>
      <c r="E343" s="691"/>
      <c r="F343" s="28" t="s">
        <v>105</v>
      </c>
      <c r="G343" s="699"/>
      <c r="H343" s="686"/>
      <c r="I343" s="28"/>
      <c r="J343" s="28"/>
      <c r="K343" s="28"/>
      <c r="L343" s="28"/>
      <c r="M343" s="28"/>
      <c r="N343" s="30">
        <v>90</v>
      </c>
      <c r="O343" s="181"/>
      <c r="P343" s="651"/>
      <c r="Q343" s="624"/>
      <c r="R343" s="611"/>
    </row>
    <row r="344" spans="2:18" ht="15.95" customHeight="1">
      <c r="B344" s="162"/>
      <c r="C344" s="335" t="s">
        <v>318</v>
      </c>
      <c r="D344" s="255"/>
      <c r="E344" s="255"/>
      <c r="F344" s="256"/>
      <c r="G344" s="256"/>
      <c r="H344" s="256"/>
      <c r="I344" s="256"/>
      <c r="J344" s="256"/>
      <c r="K344" s="256"/>
      <c r="L344" s="256"/>
      <c r="M344" s="273"/>
      <c r="N344" s="133">
        <v>90</v>
      </c>
      <c r="O344" s="324"/>
      <c r="P344" s="185"/>
      <c r="Q344" s="203"/>
      <c r="R344" s="203"/>
    </row>
    <row r="345" spans="2:18" ht="24" customHeight="1">
      <c r="B345" s="650"/>
      <c r="C345" s="706" t="s">
        <v>326</v>
      </c>
      <c r="D345" s="700" t="s">
        <v>315</v>
      </c>
      <c r="E345" s="700" t="s">
        <v>315</v>
      </c>
      <c r="F345" s="28" t="s">
        <v>102</v>
      </c>
      <c r="G345" s="698">
        <v>2029</v>
      </c>
      <c r="H345" s="685" t="s">
        <v>281</v>
      </c>
      <c r="I345" s="28"/>
      <c r="J345" s="28"/>
      <c r="K345" s="28"/>
      <c r="L345" s="28"/>
      <c r="M345" s="28"/>
      <c r="N345" s="28">
        <v>1</v>
      </c>
      <c r="O345" s="181"/>
      <c r="P345" s="677" t="s">
        <v>316</v>
      </c>
      <c r="Q345" s="652" t="s">
        <v>317</v>
      </c>
      <c r="R345" s="609" t="s">
        <v>325</v>
      </c>
    </row>
    <row r="346" spans="2:18" ht="56.1" customHeight="1">
      <c r="B346" s="651"/>
      <c r="C346" s="711"/>
      <c r="D346" s="691"/>
      <c r="E346" s="691"/>
      <c r="F346" s="28" t="s">
        <v>105</v>
      </c>
      <c r="G346" s="699"/>
      <c r="H346" s="686"/>
      <c r="I346" s="28"/>
      <c r="J346" s="28"/>
      <c r="K346" s="28"/>
      <c r="L346" s="28"/>
      <c r="M346" s="28"/>
      <c r="N346" s="30">
        <v>90</v>
      </c>
      <c r="O346" s="181"/>
      <c r="P346" s="651"/>
      <c r="Q346" s="624"/>
      <c r="R346" s="611"/>
    </row>
    <row r="347" spans="2:18" ht="20.100000000000001" customHeight="1">
      <c r="B347" s="162"/>
      <c r="C347" s="335" t="s">
        <v>318</v>
      </c>
      <c r="D347" s="255"/>
      <c r="E347" s="255"/>
      <c r="F347" s="256"/>
      <c r="G347" s="256"/>
      <c r="H347" s="256"/>
      <c r="I347" s="256"/>
      <c r="J347" s="256"/>
      <c r="K347" s="256"/>
      <c r="L347" s="256"/>
      <c r="M347" s="273"/>
      <c r="N347" s="323">
        <v>90</v>
      </c>
      <c r="O347" s="324"/>
      <c r="P347" s="185"/>
      <c r="Q347" s="203"/>
      <c r="R347" s="203"/>
    </row>
    <row r="348" spans="2:18" ht="24.95" customHeight="1">
      <c r="B348" s="650"/>
      <c r="C348" s="633" t="s">
        <v>327</v>
      </c>
      <c r="D348" s="700" t="s">
        <v>315</v>
      </c>
      <c r="E348" s="700" t="s">
        <v>315</v>
      </c>
      <c r="F348" s="28" t="s">
        <v>102</v>
      </c>
      <c r="G348" s="698">
        <v>2029</v>
      </c>
      <c r="H348" s="685" t="s">
        <v>281</v>
      </c>
      <c r="I348" s="28"/>
      <c r="J348" s="28"/>
      <c r="K348" s="28"/>
      <c r="L348" s="28"/>
      <c r="M348" s="28"/>
      <c r="N348" s="28">
        <v>1</v>
      </c>
      <c r="O348" s="181"/>
      <c r="P348" s="677" t="s">
        <v>316</v>
      </c>
      <c r="Q348" s="652" t="s">
        <v>317</v>
      </c>
      <c r="R348" s="609" t="s">
        <v>325</v>
      </c>
    </row>
    <row r="349" spans="2:18" ht="68.099999999999994" customHeight="1">
      <c r="B349" s="651"/>
      <c r="C349" s="634"/>
      <c r="D349" s="691"/>
      <c r="E349" s="691"/>
      <c r="F349" s="28" t="s">
        <v>105</v>
      </c>
      <c r="G349" s="699"/>
      <c r="H349" s="686"/>
      <c r="I349" s="28"/>
      <c r="J349" s="28"/>
      <c r="K349" s="28"/>
      <c r="L349" s="28"/>
      <c r="M349" s="28"/>
      <c r="N349" s="30">
        <v>50</v>
      </c>
      <c r="O349" s="181"/>
      <c r="P349" s="651"/>
      <c r="Q349" s="624"/>
      <c r="R349" s="611"/>
    </row>
    <row r="350" spans="2:18" ht="15" customHeight="1">
      <c r="B350" s="162"/>
      <c r="C350" s="335" t="s">
        <v>318</v>
      </c>
      <c r="D350" s="255"/>
      <c r="E350" s="255"/>
      <c r="F350" s="256"/>
      <c r="G350" s="256"/>
      <c r="H350" s="256"/>
      <c r="I350" s="256"/>
      <c r="J350" s="256"/>
      <c r="K350" s="256"/>
      <c r="L350" s="256"/>
      <c r="M350" s="273"/>
      <c r="N350" s="133">
        <v>50</v>
      </c>
      <c r="O350" s="324"/>
      <c r="P350" s="185"/>
      <c r="Q350" s="203"/>
      <c r="R350" s="203"/>
    </row>
    <row r="351" spans="2:18" ht="28.5" customHeight="1">
      <c r="B351" s="46"/>
      <c r="C351" s="48" t="s">
        <v>328</v>
      </c>
      <c r="D351" s="212"/>
      <c r="E351" s="212"/>
      <c r="F351" s="212"/>
      <c r="G351" s="212"/>
      <c r="H351" s="212"/>
      <c r="I351" s="212"/>
      <c r="J351" s="212"/>
      <c r="K351" s="212"/>
      <c r="L351" s="212"/>
      <c r="M351" s="212"/>
      <c r="N351" s="212"/>
      <c r="O351" s="226"/>
      <c r="P351" s="99"/>
      <c r="Q351" s="99"/>
      <c r="R351" s="99"/>
    </row>
    <row r="352" spans="2:18" ht="18.95" customHeight="1">
      <c r="B352" s="736">
        <v>21</v>
      </c>
      <c r="C352" s="725" t="s">
        <v>329</v>
      </c>
      <c r="D352" s="703" t="s">
        <v>330</v>
      </c>
      <c r="E352" s="703" t="s">
        <v>330</v>
      </c>
      <c r="F352" s="703" t="s">
        <v>27</v>
      </c>
      <c r="G352" s="692"/>
      <c r="H352" s="692"/>
      <c r="I352" s="682">
        <v>64.900000000000006</v>
      </c>
      <c r="J352" s="682">
        <v>65.3</v>
      </c>
      <c r="K352" s="682">
        <v>70</v>
      </c>
      <c r="L352" s="682">
        <v>74.2</v>
      </c>
      <c r="M352" s="682">
        <v>79.8</v>
      </c>
      <c r="N352" s="682">
        <v>82.7</v>
      </c>
      <c r="O352" s="687">
        <v>85.9</v>
      </c>
      <c r="P352" s="614"/>
      <c r="Q352" s="240"/>
      <c r="R352" s="614"/>
    </row>
    <row r="353" spans="2:18" ht="46.5" customHeight="1">
      <c r="B353" s="737"/>
      <c r="C353" s="725"/>
      <c r="D353" s="703"/>
      <c r="E353" s="703"/>
      <c r="F353" s="703"/>
      <c r="G353" s="693"/>
      <c r="H353" s="693"/>
      <c r="I353" s="683"/>
      <c r="J353" s="683"/>
      <c r="K353" s="683"/>
      <c r="L353" s="683"/>
      <c r="M353" s="683"/>
      <c r="N353" s="683"/>
      <c r="O353" s="688"/>
      <c r="P353" s="615"/>
      <c r="Q353" s="356"/>
      <c r="R353" s="615"/>
    </row>
    <row r="354" spans="2:18" ht="57.95" customHeight="1">
      <c r="B354" s="308"/>
      <c r="C354" s="172" t="s">
        <v>331</v>
      </c>
      <c r="D354" s="174"/>
      <c r="E354" s="174"/>
      <c r="F354" s="174"/>
      <c r="G354" s="174"/>
      <c r="H354" s="174"/>
      <c r="I354" s="325"/>
      <c r="J354" s="325"/>
      <c r="K354" s="325"/>
      <c r="L354" s="325"/>
      <c r="M354" s="69"/>
      <c r="N354" s="325"/>
      <c r="O354" s="325"/>
      <c r="P354" s="103"/>
      <c r="Q354" s="103"/>
      <c r="R354" s="103"/>
    </row>
    <row r="355" spans="2:18" ht="24.75" customHeight="1">
      <c r="B355" s="650"/>
      <c r="C355" s="633" t="s">
        <v>332</v>
      </c>
      <c r="D355" s="690" t="s">
        <v>45</v>
      </c>
      <c r="E355" s="690" t="s">
        <v>45</v>
      </c>
      <c r="F355" s="28" t="s">
        <v>333</v>
      </c>
      <c r="G355" s="690">
        <v>2025</v>
      </c>
      <c r="H355" s="690" t="s">
        <v>31</v>
      </c>
      <c r="I355" s="28"/>
      <c r="J355" s="28"/>
      <c r="K355" s="357"/>
      <c r="L355" s="28"/>
      <c r="M355" s="28"/>
      <c r="N355" s="28"/>
      <c r="O355" s="130"/>
      <c r="P355" s="677" t="s">
        <v>106</v>
      </c>
      <c r="Q355" s="656" t="s">
        <v>334</v>
      </c>
      <c r="R355" s="609" t="s">
        <v>335</v>
      </c>
    </row>
    <row r="356" spans="2:18" ht="45" customHeight="1">
      <c r="B356" s="651"/>
      <c r="C356" s="634"/>
      <c r="D356" s="691"/>
      <c r="E356" s="691"/>
      <c r="F356" s="28" t="s">
        <v>105</v>
      </c>
      <c r="G356" s="691"/>
      <c r="H356" s="691"/>
      <c r="I356" s="28"/>
      <c r="J356" s="28"/>
      <c r="K356" s="357"/>
      <c r="L356" s="28"/>
      <c r="M356" s="28"/>
      <c r="N356" s="30">
        <v>500</v>
      </c>
      <c r="O356" s="93">
        <v>500</v>
      </c>
      <c r="P356" s="651"/>
      <c r="Q356" s="659"/>
      <c r="R356" s="611"/>
    </row>
    <row r="357" spans="2:18" ht="20.25" customHeight="1">
      <c r="B357" s="339"/>
      <c r="C357" s="340" t="s">
        <v>106</v>
      </c>
      <c r="D357" s="256"/>
      <c r="E357" s="256"/>
      <c r="F357" s="256"/>
      <c r="G357" s="256"/>
      <c r="H357" s="256"/>
      <c r="I357" s="256"/>
      <c r="J357" s="256"/>
      <c r="K357" s="358"/>
      <c r="L357" s="256"/>
      <c r="M357" s="273"/>
      <c r="N357" s="133">
        <v>500</v>
      </c>
      <c r="O357" s="270">
        <v>500</v>
      </c>
      <c r="P357" s="339"/>
      <c r="Q357" s="332"/>
      <c r="R357" s="375"/>
    </row>
    <row r="358" spans="2:18" s="1" customFormat="1" ht="17.100000000000001" customHeight="1">
      <c r="B358" s="651"/>
      <c r="C358" s="707" t="s">
        <v>336</v>
      </c>
      <c r="D358" s="690" t="s">
        <v>45</v>
      </c>
      <c r="E358" s="690" t="s">
        <v>45</v>
      </c>
      <c r="F358" s="28" t="s">
        <v>333</v>
      </c>
      <c r="G358" s="690">
        <v>2025</v>
      </c>
      <c r="H358" s="690" t="s">
        <v>31</v>
      </c>
      <c r="I358" s="359">
        <v>15.7</v>
      </c>
      <c r="J358" s="359">
        <v>5</v>
      </c>
      <c r="K358" s="359"/>
      <c r="L358" s="359">
        <v>15</v>
      </c>
      <c r="M358" s="160"/>
      <c r="N358" s="160"/>
      <c r="O358" s="180"/>
      <c r="P358" s="623" t="s">
        <v>337</v>
      </c>
      <c r="Q358" s="656" t="s">
        <v>338</v>
      </c>
      <c r="R358" s="625" t="s">
        <v>339</v>
      </c>
    </row>
    <row r="359" spans="2:18" s="1" customFormat="1" ht="114.75" customHeight="1">
      <c r="B359" s="752"/>
      <c r="C359" s="708"/>
      <c r="D359" s="691"/>
      <c r="E359" s="691"/>
      <c r="F359" s="28" t="s">
        <v>105</v>
      </c>
      <c r="G359" s="691"/>
      <c r="H359" s="691"/>
      <c r="I359" s="30">
        <v>2749</v>
      </c>
      <c r="J359" s="30">
        <v>3085.4</v>
      </c>
      <c r="K359" s="30"/>
      <c r="L359" s="30">
        <v>2837.123</v>
      </c>
      <c r="M359" s="28"/>
      <c r="N359" s="28"/>
      <c r="O359" s="130"/>
      <c r="P359" s="624"/>
      <c r="Q359" s="624"/>
      <c r="R359" s="611"/>
    </row>
    <row r="360" spans="2:18" ht="23.25" customHeight="1">
      <c r="B360" s="341"/>
      <c r="C360" s="340" t="s">
        <v>259</v>
      </c>
      <c r="D360" s="164"/>
      <c r="E360" s="164"/>
      <c r="F360" s="38"/>
      <c r="G360" s="342"/>
      <c r="H360" s="342"/>
      <c r="I360" s="133">
        <v>2748.97</v>
      </c>
      <c r="J360" s="133">
        <v>2835.4</v>
      </c>
      <c r="K360" s="133"/>
      <c r="L360" s="133"/>
      <c r="M360" s="182"/>
      <c r="N360" s="38"/>
      <c r="O360" s="360"/>
      <c r="P360" s="340" t="s">
        <v>259</v>
      </c>
      <c r="Q360" s="36" t="s">
        <v>340</v>
      </c>
      <c r="R360" s="36"/>
    </row>
    <row r="361" spans="2:18" ht="17.25" customHeight="1">
      <c r="B361" s="341"/>
      <c r="C361" s="340" t="s">
        <v>106</v>
      </c>
      <c r="D361" s="164"/>
      <c r="E361" s="164"/>
      <c r="F361" s="38"/>
      <c r="G361" s="342"/>
      <c r="H361" s="342"/>
      <c r="I361" s="133"/>
      <c r="J361" s="361">
        <v>250</v>
      </c>
      <c r="K361" s="362"/>
      <c r="L361" s="362">
        <v>2838.123</v>
      </c>
      <c r="M361" s="353"/>
      <c r="N361" s="38"/>
      <c r="O361" s="360"/>
      <c r="P361" s="340" t="s">
        <v>106</v>
      </c>
      <c r="Q361" s="36" t="s">
        <v>341</v>
      </c>
      <c r="R361" s="36"/>
    </row>
    <row r="362" spans="2:18" s="1" customFormat="1" ht="17.25" customHeight="1">
      <c r="B362" s="752"/>
      <c r="C362" s="710" t="s">
        <v>342</v>
      </c>
      <c r="D362" s="690" t="s">
        <v>45</v>
      </c>
      <c r="E362" s="690" t="s">
        <v>45</v>
      </c>
      <c r="F362" s="28" t="s">
        <v>333</v>
      </c>
      <c r="G362" s="690">
        <v>2025</v>
      </c>
      <c r="H362" s="690" t="s">
        <v>31</v>
      </c>
      <c r="I362" s="33">
        <v>5</v>
      </c>
      <c r="J362" s="33">
        <v>10</v>
      </c>
      <c r="K362" s="33"/>
      <c r="L362" s="33">
        <v>16</v>
      </c>
      <c r="M362" s="28"/>
      <c r="N362" s="28"/>
      <c r="O362" s="130"/>
      <c r="P362" s="623" t="s">
        <v>337</v>
      </c>
      <c r="Q362" s="652" t="s">
        <v>343</v>
      </c>
      <c r="R362" s="609" t="s">
        <v>344</v>
      </c>
    </row>
    <row r="363" spans="2:18" s="1" customFormat="1" ht="56.1" customHeight="1">
      <c r="B363" s="752"/>
      <c r="C363" s="710"/>
      <c r="D363" s="691"/>
      <c r="E363" s="691"/>
      <c r="F363" s="28" t="s">
        <v>105</v>
      </c>
      <c r="G363" s="691"/>
      <c r="H363" s="691"/>
      <c r="I363" s="30">
        <v>500</v>
      </c>
      <c r="J363" s="30">
        <v>1000</v>
      </c>
      <c r="K363" s="30"/>
      <c r="L363" s="30">
        <v>2461.3850000000002</v>
      </c>
      <c r="M363" s="28"/>
      <c r="N363" s="28"/>
      <c r="O363" s="130"/>
      <c r="P363" s="624"/>
      <c r="Q363" s="624"/>
      <c r="R363" s="611"/>
    </row>
    <row r="364" spans="2:18" ht="25.5" customHeight="1">
      <c r="B364" s="341"/>
      <c r="C364" s="340" t="s">
        <v>270</v>
      </c>
      <c r="D364" s="344"/>
      <c r="E364" s="344"/>
      <c r="F364" s="38"/>
      <c r="G364" s="342"/>
      <c r="H364" s="342"/>
      <c r="I364" s="133">
        <v>500</v>
      </c>
      <c r="J364" s="361">
        <v>1000</v>
      </c>
      <c r="K364" s="133"/>
      <c r="L364" s="133"/>
      <c r="M364" s="182"/>
      <c r="N364" s="38"/>
      <c r="O364" s="360"/>
      <c r="P364" s="340" t="s">
        <v>270</v>
      </c>
      <c r="Q364" s="36" t="s">
        <v>345</v>
      </c>
      <c r="R364" s="36"/>
    </row>
    <row r="365" spans="2:18" ht="24.75" customHeight="1">
      <c r="B365" s="341"/>
      <c r="C365" s="340" t="s">
        <v>106</v>
      </c>
      <c r="D365" s="344"/>
      <c r="E365" s="344"/>
      <c r="F365" s="38"/>
      <c r="G365" s="342"/>
      <c r="H365" s="342"/>
      <c r="I365" s="133"/>
      <c r="J365" s="133"/>
      <c r="K365" s="133"/>
      <c r="L365" s="133">
        <v>2461.3850000000002</v>
      </c>
      <c r="M365" s="182"/>
      <c r="N365" s="38"/>
      <c r="O365" s="360"/>
      <c r="P365" s="340" t="s">
        <v>106</v>
      </c>
      <c r="Q365" s="36" t="s">
        <v>346</v>
      </c>
      <c r="R365" s="36"/>
    </row>
    <row r="366" spans="2:18" s="1" customFormat="1" ht="17.25" customHeight="1">
      <c r="B366" s="752"/>
      <c r="C366" s="633" t="s">
        <v>347</v>
      </c>
      <c r="D366" s="690" t="s">
        <v>45</v>
      </c>
      <c r="E366" s="690" t="s">
        <v>45</v>
      </c>
      <c r="F366" s="28" t="s">
        <v>333</v>
      </c>
      <c r="G366" s="690">
        <v>2025</v>
      </c>
      <c r="H366" s="690" t="s">
        <v>31</v>
      </c>
      <c r="I366" s="30">
        <v>3</v>
      </c>
      <c r="J366" s="236">
        <v>5</v>
      </c>
      <c r="K366" s="30"/>
      <c r="L366" s="30">
        <v>14</v>
      </c>
      <c r="M366" s="28"/>
      <c r="N366" s="28"/>
      <c r="O366" s="130"/>
      <c r="P366" s="623" t="s">
        <v>337</v>
      </c>
      <c r="Q366" s="656" t="s">
        <v>343</v>
      </c>
      <c r="R366" s="609" t="s">
        <v>348</v>
      </c>
    </row>
    <row r="367" spans="2:18" s="1" customFormat="1" ht="84.95" customHeight="1">
      <c r="B367" s="752"/>
      <c r="C367" s="707"/>
      <c r="D367" s="691"/>
      <c r="E367" s="691"/>
      <c r="F367" s="28" t="s">
        <v>105</v>
      </c>
      <c r="G367" s="691"/>
      <c r="H367" s="691"/>
      <c r="I367" s="30">
        <v>700</v>
      </c>
      <c r="J367" s="236">
        <v>1000</v>
      </c>
      <c r="K367" s="30"/>
      <c r="L367" s="30">
        <v>2233.8449999999998</v>
      </c>
      <c r="M367" s="28"/>
      <c r="N367" s="28"/>
      <c r="O367" s="130"/>
      <c r="P367" s="624"/>
      <c r="Q367" s="624"/>
      <c r="R367" s="611"/>
    </row>
    <row r="368" spans="2:18" ht="15" customHeight="1">
      <c r="B368" s="341"/>
      <c r="C368" s="163" t="s">
        <v>46</v>
      </c>
      <c r="D368" s="38"/>
      <c r="E368" s="38"/>
      <c r="F368" s="38"/>
      <c r="G368" s="342"/>
      <c r="H368" s="342"/>
      <c r="I368" s="133">
        <v>700</v>
      </c>
      <c r="J368" s="363">
        <v>1000</v>
      </c>
      <c r="K368" s="133"/>
      <c r="L368" s="133"/>
      <c r="M368" s="182"/>
      <c r="N368" s="38"/>
      <c r="O368" s="135"/>
      <c r="P368" s="163" t="s">
        <v>46</v>
      </c>
      <c r="Q368" s="36" t="s">
        <v>345</v>
      </c>
      <c r="R368" s="36"/>
    </row>
    <row r="369" spans="2:18" ht="21" customHeight="1">
      <c r="B369" s="341"/>
      <c r="C369" s="340" t="s">
        <v>106</v>
      </c>
      <c r="D369" s="38"/>
      <c r="E369" s="38"/>
      <c r="F369" s="38"/>
      <c r="G369" s="342"/>
      <c r="H369" s="342"/>
      <c r="I369" s="133"/>
      <c r="J369" s="364"/>
      <c r="K369" s="133"/>
      <c r="L369" s="133">
        <v>2233.8449999999998</v>
      </c>
      <c r="M369" s="182"/>
      <c r="N369" s="38"/>
      <c r="O369" s="135"/>
      <c r="P369" s="340" t="s">
        <v>106</v>
      </c>
      <c r="Q369" s="36" t="s">
        <v>346</v>
      </c>
      <c r="R369" s="36"/>
    </row>
    <row r="370" spans="2:18" ht="15.75" customHeight="1">
      <c r="B370" s="655"/>
      <c r="C370" s="707" t="s">
        <v>349</v>
      </c>
      <c r="D370" s="690" t="s">
        <v>45</v>
      </c>
      <c r="E370" s="690" t="s">
        <v>45</v>
      </c>
      <c r="F370" s="28" t="s">
        <v>333</v>
      </c>
      <c r="G370" s="690">
        <v>2025</v>
      </c>
      <c r="H370" s="690" t="s">
        <v>31</v>
      </c>
      <c r="I370" s="230"/>
      <c r="J370" s="365"/>
      <c r="K370" s="230"/>
      <c r="L370" s="160"/>
      <c r="M370" s="160">
        <v>26.8</v>
      </c>
      <c r="N370" s="160"/>
      <c r="O370" s="180"/>
      <c r="P370" s="623" t="s">
        <v>106</v>
      </c>
      <c r="Q370" s="656" t="s">
        <v>350</v>
      </c>
      <c r="R370" s="609" t="s">
        <v>351</v>
      </c>
    </row>
    <row r="371" spans="2:18" ht="90.95" customHeight="1">
      <c r="B371" s="651"/>
      <c r="C371" s="634"/>
      <c r="D371" s="691"/>
      <c r="E371" s="691"/>
      <c r="F371" s="28" t="s">
        <v>105</v>
      </c>
      <c r="G371" s="691"/>
      <c r="H371" s="691"/>
      <c r="I371" s="229"/>
      <c r="J371" s="139"/>
      <c r="K371" s="229"/>
      <c r="L371" s="229"/>
      <c r="M371" s="30">
        <v>10118.675999999999</v>
      </c>
      <c r="N371" s="30"/>
      <c r="O371" s="130"/>
      <c r="P371" s="624"/>
      <c r="Q371" s="624"/>
      <c r="R371" s="611"/>
    </row>
    <row r="372" spans="2:18" ht="21" customHeight="1">
      <c r="B372" s="259"/>
      <c r="C372" s="340" t="s">
        <v>106</v>
      </c>
      <c r="D372" s="164"/>
      <c r="E372" s="164"/>
      <c r="F372" s="38"/>
      <c r="G372" s="345"/>
      <c r="H372" s="345"/>
      <c r="I372" s="342"/>
      <c r="J372" s="305"/>
      <c r="K372" s="342"/>
      <c r="L372" s="342"/>
      <c r="M372" s="134">
        <v>10118.675999999999</v>
      </c>
      <c r="N372" s="133"/>
      <c r="O372" s="311"/>
      <c r="P372" s="366"/>
      <c r="Q372" s="376"/>
      <c r="R372" s="376"/>
    </row>
    <row r="373" spans="2:18" ht="15.75" customHeight="1">
      <c r="B373" s="752"/>
      <c r="C373" s="707" t="s">
        <v>352</v>
      </c>
      <c r="D373" s="690" t="s">
        <v>45</v>
      </c>
      <c r="E373" s="690" t="s">
        <v>45</v>
      </c>
      <c r="F373" s="28" t="s">
        <v>333</v>
      </c>
      <c r="G373" s="690">
        <v>2025</v>
      </c>
      <c r="H373" s="690" t="s">
        <v>31</v>
      </c>
      <c r="I373" s="230"/>
      <c r="J373" s="365"/>
      <c r="K373" s="230"/>
      <c r="L373" s="230"/>
      <c r="M373" s="160">
        <v>1</v>
      </c>
      <c r="N373" s="160"/>
      <c r="O373" s="180"/>
      <c r="P373" s="623" t="s">
        <v>106</v>
      </c>
      <c r="Q373" s="664" t="s">
        <v>353</v>
      </c>
      <c r="R373" s="609" t="s">
        <v>354</v>
      </c>
    </row>
    <row r="374" spans="2:18" ht="81.95" customHeight="1">
      <c r="B374" s="752"/>
      <c r="C374" s="707"/>
      <c r="D374" s="691"/>
      <c r="E374" s="691"/>
      <c r="F374" s="28" t="s">
        <v>105</v>
      </c>
      <c r="G374" s="691"/>
      <c r="H374" s="691"/>
      <c r="I374" s="229"/>
      <c r="J374" s="139"/>
      <c r="K374" s="229"/>
      <c r="L374" s="229"/>
      <c r="M374" s="30">
        <v>697.35799999999995</v>
      </c>
      <c r="N374" s="28"/>
      <c r="O374" s="130"/>
      <c r="P374" s="624"/>
      <c r="Q374" s="665"/>
      <c r="R374" s="611"/>
    </row>
    <row r="375" spans="2:18" ht="19.5" customHeight="1">
      <c r="B375" s="341"/>
      <c r="C375" s="340" t="s">
        <v>106</v>
      </c>
      <c r="D375" s="263"/>
      <c r="E375" s="263"/>
      <c r="F375" s="263"/>
      <c r="G375" s="337"/>
      <c r="H375" s="337"/>
      <c r="I375" s="337"/>
      <c r="J375" s="367"/>
      <c r="K375" s="337"/>
      <c r="L375" s="337"/>
      <c r="M375" s="134">
        <v>697.35799999999995</v>
      </c>
      <c r="N375" s="263"/>
      <c r="O375" s="368"/>
      <c r="P375" s="369"/>
      <c r="Q375" s="377"/>
      <c r="R375" s="377"/>
    </row>
    <row r="376" spans="2:18" ht="18" customHeight="1">
      <c r="B376" s="742"/>
      <c r="C376" s="634" t="s">
        <v>355</v>
      </c>
      <c r="D376" s="690" t="s">
        <v>45</v>
      </c>
      <c r="E376" s="690" t="s">
        <v>45</v>
      </c>
      <c r="F376" s="28" t="s">
        <v>333</v>
      </c>
      <c r="G376" s="690">
        <v>2025</v>
      </c>
      <c r="H376" s="690" t="s">
        <v>31</v>
      </c>
      <c r="I376" s="370"/>
      <c r="J376" s="230"/>
      <c r="K376" s="230"/>
      <c r="L376" s="230"/>
      <c r="M376" s="160"/>
      <c r="N376" s="160">
        <v>1</v>
      </c>
      <c r="O376" s="77"/>
      <c r="P376" s="623" t="s">
        <v>106</v>
      </c>
      <c r="Q376" s="653" t="s">
        <v>353</v>
      </c>
      <c r="R376" s="609" t="s">
        <v>356</v>
      </c>
    </row>
    <row r="377" spans="2:18" ht="81" customHeight="1">
      <c r="B377" s="743"/>
      <c r="C377" s="640"/>
      <c r="D377" s="691"/>
      <c r="E377" s="691"/>
      <c r="F377" s="28" t="s">
        <v>105</v>
      </c>
      <c r="G377" s="691"/>
      <c r="H377" s="691"/>
      <c r="I377" s="371"/>
      <c r="J377" s="229"/>
      <c r="K377" s="229"/>
      <c r="L377" s="229"/>
      <c r="M377" s="28"/>
      <c r="N377" s="30">
        <v>1000</v>
      </c>
      <c r="O377" s="77"/>
      <c r="P377" s="624"/>
      <c r="Q377" s="654"/>
      <c r="R377" s="611"/>
    </row>
    <row r="378" spans="2:18" ht="20.25" customHeight="1">
      <c r="B378" s="260"/>
      <c r="C378" s="340" t="s">
        <v>106</v>
      </c>
      <c r="D378" s="263"/>
      <c r="E378" s="263"/>
      <c r="F378" s="263"/>
      <c r="G378" s="337"/>
      <c r="H378" s="337"/>
      <c r="I378" s="337"/>
      <c r="J378" s="367"/>
      <c r="K378" s="337"/>
      <c r="L378" s="337"/>
      <c r="M378" s="182"/>
      <c r="N378" s="224">
        <v>1000</v>
      </c>
      <c r="O378" s="279"/>
      <c r="P378" s="369"/>
      <c r="Q378" s="288"/>
      <c r="R378" s="288"/>
    </row>
    <row r="379" spans="2:18" ht="15.75" customHeight="1">
      <c r="B379" s="752"/>
      <c r="C379" s="634" t="s">
        <v>357</v>
      </c>
      <c r="D379" s="690" t="s">
        <v>45</v>
      </c>
      <c r="E379" s="690" t="s">
        <v>45</v>
      </c>
      <c r="F379" s="28" t="s">
        <v>333</v>
      </c>
      <c r="G379" s="690">
        <v>2025</v>
      </c>
      <c r="H379" s="690" t="s">
        <v>31</v>
      </c>
      <c r="I379" s="372"/>
      <c r="J379" s="229"/>
      <c r="K379" s="229"/>
      <c r="L379" s="229"/>
      <c r="M379" s="28"/>
      <c r="N379" s="28">
        <v>1</v>
      </c>
      <c r="O379" s="77"/>
      <c r="P379" s="631" t="s">
        <v>106</v>
      </c>
      <c r="Q379" s="652" t="s">
        <v>353</v>
      </c>
      <c r="R379" s="609" t="s">
        <v>356</v>
      </c>
    </row>
    <row r="380" spans="2:18" ht="80.099999999999994" customHeight="1">
      <c r="B380" s="752"/>
      <c r="C380" s="640"/>
      <c r="D380" s="691"/>
      <c r="E380" s="691"/>
      <c r="F380" s="28" t="s">
        <v>105</v>
      </c>
      <c r="G380" s="691"/>
      <c r="H380" s="691"/>
      <c r="I380" s="372"/>
      <c r="J380" s="229"/>
      <c r="K380" s="229"/>
      <c r="L380" s="229"/>
      <c r="M380" s="28"/>
      <c r="N380" s="30">
        <v>10000</v>
      </c>
      <c r="O380" s="77"/>
      <c r="P380" s="624"/>
      <c r="Q380" s="624"/>
      <c r="R380" s="611"/>
    </row>
    <row r="381" spans="2:18" ht="20.25" customHeight="1">
      <c r="B381" s="260"/>
      <c r="C381" s="340" t="s">
        <v>106</v>
      </c>
      <c r="D381" s="263"/>
      <c r="E381" s="263"/>
      <c r="F381" s="263"/>
      <c r="G381" s="346"/>
      <c r="H381" s="337"/>
      <c r="I381" s="337"/>
      <c r="J381" s="367"/>
      <c r="K381" s="337"/>
      <c r="L381" s="337"/>
      <c r="M381" s="182"/>
      <c r="N381" s="224">
        <v>10000</v>
      </c>
      <c r="O381" s="279"/>
      <c r="P381" s="369"/>
      <c r="Q381" s="288"/>
      <c r="R381" s="288"/>
    </row>
    <row r="382" spans="2:18" ht="15.75" customHeight="1">
      <c r="B382" s="752"/>
      <c r="C382" s="633" t="s">
        <v>358</v>
      </c>
      <c r="D382" s="690" t="s">
        <v>45</v>
      </c>
      <c r="E382" s="690" t="s">
        <v>45</v>
      </c>
      <c r="F382" s="28" t="s">
        <v>333</v>
      </c>
      <c r="G382" s="690">
        <v>2025</v>
      </c>
      <c r="H382" s="690" t="s">
        <v>31</v>
      </c>
      <c r="I382" s="372"/>
      <c r="J382" s="229"/>
      <c r="K382" s="229"/>
      <c r="L382" s="229"/>
      <c r="M382" s="28">
        <v>1</v>
      </c>
      <c r="N382" s="28"/>
      <c r="O382" s="130"/>
      <c r="P382" s="631" t="s">
        <v>106</v>
      </c>
      <c r="Q382" s="656" t="s">
        <v>353</v>
      </c>
      <c r="R382" s="609" t="s">
        <v>359</v>
      </c>
    </row>
    <row r="383" spans="2:18" ht="101.1" customHeight="1">
      <c r="B383" s="752"/>
      <c r="C383" s="708"/>
      <c r="D383" s="691"/>
      <c r="E383" s="691"/>
      <c r="F383" s="28" t="s">
        <v>105</v>
      </c>
      <c r="G383" s="691"/>
      <c r="H383" s="691"/>
      <c r="I383" s="372"/>
      <c r="J383" s="229"/>
      <c r="K383" s="229"/>
      <c r="L383" s="229"/>
      <c r="M383" s="30">
        <v>501.16800000000001</v>
      </c>
      <c r="N383" s="28"/>
      <c r="O383" s="130"/>
      <c r="P383" s="624"/>
      <c r="Q383" s="624"/>
      <c r="R383" s="611"/>
    </row>
    <row r="384" spans="2:18" ht="18.75" customHeight="1">
      <c r="B384" s="260"/>
      <c r="C384" s="340" t="s">
        <v>106</v>
      </c>
      <c r="D384" s="263"/>
      <c r="E384" s="263"/>
      <c r="F384" s="263"/>
      <c r="G384" s="337"/>
      <c r="H384" s="337"/>
      <c r="I384" s="337"/>
      <c r="J384" s="367"/>
      <c r="K384" s="337"/>
      <c r="L384" s="337"/>
      <c r="M384" s="134">
        <v>501.16800000000001</v>
      </c>
      <c r="N384" s="328"/>
      <c r="O384" s="279"/>
      <c r="P384" s="369"/>
      <c r="Q384" s="288"/>
      <c r="R384" s="288"/>
    </row>
    <row r="385" spans="2:18" ht="15.75" customHeight="1">
      <c r="B385" s="752"/>
      <c r="C385" s="633" t="s">
        <v>360</v>
      </c>
      <c r="D385" s="705" t="s">
        <v>330</v>
      </c>
      <c r="E385" s="705" t="s">
        <v>330</v>
      </c>
      <c r="F385" s="28" t="s">
        <v>333</v>
      </c>
      <c r="G385" s="690">
        <v>2025</v>
      </c>
      <c r="H385" s="690" t="s">
        <v>31</v>
      </c>
      <c r="I385" s="372"/>
      <c r="J385" s="229"/>
      <c r="K385" s="229"/>
      <c r="L385" s="229"/>
      <c r="M385" s="28">
        <v>1</v>
      </c>
      <c r="N385" s="28"/>
      <c r="O385" s="130"/>
      <c r="P385" s="623" t="s">
        <v>106</v>
      </c>
      <c r="Q385" s="656" t="s">
        <v>353</v>
      </c>
      <c r="R385" s="609" t="s">
        <v>359</v>
      </c>
    </row>
    <row r="386" spans="2:18" ht="96.95" customHeight="1">
      <c r="B386" s="752"/>
      <c r="C386" s="634"/>
      <c r="D386" s="705"/>
      <c r="E386" s="705"/>
      <c r="F386" s="28" t="s">
        <v>105</v>
      </c>
      <c r="G386" s="691"/>
      <c r="H386" s="691"/>
      <c r="I386" s="372"/>
      <c r="J386" s="229"/>
      <c r="K386" s="229"/>
      <c r="L386" s="229"/>
      <c r="M386" s="30">
        <v>487.71100000000001</v>
      </c>
      <c r="N386" s="28"/>
      <c r="O386" s="130"/>
      <c r="P386" s="624"/>
      <c r="Q386" s="624"/>
      <c r="R386" s="611"/>
    </row>
    <row r="387" spans="2:18" ht="15" customHeight="1">
      <c r="B387" s="341"/>
      <c r="C387" s="340" t="s">
        <v>106</v>
      </c>
      <c r="D387" s="263"/>
      <c r="E387" s="263"/>
      <c r="F387" s="263"/>
      <c r="G387" s="337"/>
      <c r="H387" s="337"/>
      <c r="I387" s="337"/>
      <c r="J387" s="367"/>
      <c r="K387" s="337"/>
      <c r="L387" s="337"/>
      <c r="M387" s="134">
        <v>487.71100000000001</v>
      </c>
      <c r="N387" s="328"/>
      <c r="O387" s="279"/>
      <c r="P387" s="369"/>
      <c r="Q387" s="288"/>
      <c r="R387" s="288"/>
    </row>
    <row r="388" spans="2:18" ht="29.25" customHeight="1">
      <c r="B388" s="338"/>
      <c r="C388" s="347" t="s">
        <v>361</v>
      </c>
      <c r="D388" s="348"/>
      <c r="E388" s="348"/>
      <c r="F388" s="156"/>
      <c r="G388" s="349"/>
      <c r="H388" s="349"/>
      <c r="I388" s="373"/>
      <c r="J388" s="373"/>
      <c r="K388" s="373"/>
      <c r="L388" s="373"/>
      <c r="M388" s="373"/>
      <c r="N388" s="373"/>
      <c r="O388" s="373"/>
      <c r="P388" s="253"/>
      <c r="Q388" s="378"/>
      <c r="R388" s="378"/>
    </row>
    <row r="389" spans="2:18" ht="18" customHeight="1">
      <c r="B389" s="744"/>
      <c r="C389" s="633" t="s">
        <v>362</v>
      </c>
      <c r="D389" s="690" t="s">
        <v>315</v>
      </c>
      <c r="E389" s="690" t="s">
        <v>315</v>
      </c>
      <c r="F389" s="28" t="s">
        <v>333</v>
      </c>
      <c r="G389" s="690">
        <v>2025</v>
      </c>
      <c r="H389" s="690" t="s">
        <v>31</v>
      </c>
      <c r="I389" s="229"/>
      <c r="J389" s="229"/>
      <c r="K389" s="229"/>
      <c r="L389" s="229">
        <v>2.2200000000000002</v>
      </c>
      <c r="M389" s="28"/>
      <c r="N389" s="28"/>
      <c r="O389" s="77"/>
      <c r="P389" s="623" t="s">
        <v>106</v>
      </c>
      <c r="Q389" s="653" t="s">
        <v>363</v>
      </c>
      <c r="R389" s="626" t="s">
        <v>364</v>
      </c>
    </row>
    <row r="390" spans="2:18" ht="72" customHeight="1">
      <c r="B390" s="742"/>
      <c r="C390" s="634"/>
      <c r="D390" s="691"/>
      <c r="E390" s="691"/>
      <c r="F390" s="28" t="s">
        <v>105</v>
      </c>
      <c r="G390" s="691"/>
      <c r="H390" s="691"/>
      <c r="I390" s="230"/>
      <c r="J390" s="230"/>
      <c r="K390" s="230"/>
      <c r="L390" s="230">
        <v>570.29999999999995</v>
      </c>
      <c r="M390" s="280"/>
      <c r="N390" s="160"/>
      <c r="O390" s="180"/>
      <c r="P390" s="624"/>
      <c r="Q390" s="661"/>
      <c r="R390" s="627"/>
    </row>
    <row r="391" spans="2:18" ht="18" customHeight="1">
      <c r="B391" s="162"/>
      <c r="C391" s="340" t="s">
        <v>106</v>
      </c>
      <c r="D391" s="263"/>
      <c r="E391" s="263"/>
      <c r="F391" s="263"/>
      <c r="G391" s="337"/>
      <c r="H391" s="337"/>
      <c r="I391" s="337"/>
      <c r="J391" s="367"/>
      <c r="K391" s="337"/>
      <c r="L391" s="337">
        <v>570.29999999999995</v>
      </c>
      <c r="M391" s="128"/>
      <c r="N391" s="263"/>
      <c r="O391" s="279"/>
      <c r="P391" s="369"/>
      <c r="Q391" s="288"/>
      <c r="R391" s="288"/>
    </row>
    <row r="392" spans="2:18" ht="16.5" customHeight="1">
      <c r="B392" s="650"/>
      <c r="C392" s="723" t="s">
        <v>365</v>
      </c>
      <c r="D392" s="690" t="s">
        <v>315</v>
      </c>
      <c r="E392" s="690" t="s">
        <v>315</v>
      </c>
      <c r="F392" s="28" t="s">
        <v>333</v>
      </c>
      <c r="G392" s="690">
        <v>2025</v>
      </c>
      <c r="H392" s="690" t="s">
        <v>31</v>
      </c>
      <c r="I392" s="229"/>
      <c r="J392" s="229"/>
      <c r="K392" s="229"/>
      <c r="L392" s="229"/>
      <c r="M392" s="28">
        <v>3.3</v>
      </c>
      <c r="N392" s="28"/>
      <c r="O392" s="130"/>
      <c r="P392" s="623" t="s">
        <v>106</v>
      </c>
      <c r="Q392" s="652" t="s">
        <v>363</v>
      </c>
      <c r="R392" s="609" t="s">
        <v>366</v>
      </c>
    </row>
    <row r="393" spans="2:18" ht="55.5" customHeight="1">
      <c r="B393" s="651"/>
      <c r="C393" s="724"/>
      <c r="D393" s="691"/>
      <c r="E393" s="691"/>
      <c r="F393" s="28" t="s">
        <v>105</v>
      </c>
      <c r="G393" s="691"/>
      <c r="H393" s="691"/>
      <c r="I393" s="229"/>
      <c r="J393" s="229"/>
      <c r="K393" s="229"/>
      <c r="L393" s="229"/>
      <c r="M393" s="30">
        <v>457.31299999999999</v>
      </c>
      <c r="N393" s="28"/>
      <c r="O393" s="130"/>
      <c r="P393" s="624"/>
      <c r="Q393" s="624"/>
      <c r="R393" s="611"/>
    </row>
    <row r="394" spans="2:18" ht="17.25" customHeight="1">
      <c r="B394" s="260"/>
      <c r="C394" s="163" t="s">
        <v>318</v>
      </c>
      <c r="D394" s="263"/>
      <c r="E394" s="263"/>
      <c r="F394" s="263"/>
      <c r="G394" s="337"/>
      <c r="H394" s="337"/>
      <c r="I394" s="337"/>
      <c r="J394" s="367"/>
      <c r="K394" s="337"/>
      <c r="L394" s="337"/>
      <c r="M394" s="134">
        <v>457.31299999999999</v>
      </c>
      <c r="N394" s="328"/>
      <c r="O394" s="279"/>
      <c r="P394" s="369"/>
      <c r="Q394" s="288"/>
      <c r="R394" s="288"/>
    </row>
    <row r="395" spans="2:18" ht="21" customHeight="1">
      <c r="B395" s="749"/>
      <c r="C395" s="716" t="s">
        <v>367</v>
      </c>
      <c r="D395" s="690" t="s">
        <v>315</v>
      </c>
      <c r="E395" s="690" t="s">
        <v>315</v>
      </c>
      <c r="F395" s="28" t="s">
        <v>333</v>
      </c>
      <c r="G395" s="690">
        <v>2025</v>
      </c>
      <c r="H395" s="690" t="s">
        <v>31</v>
      </c>
      <c r="I395" s="30">
        <v>7.9</v>
      </c>
      <c r="J395" s="30">
        <v>1.2</v>
      </c>
      <c r="K395" s="30">
        <v>1</v>
      </c>
      <c r="L395" s="72"/>
      <c r="M395" s="72"/>
      <c r="N395" s="72"/>
      <c r="O395" s="125"/>
      <c r="P395" s="677" t="s">
        <v>106</v>
      </c>
      <c r="Q395" s="660" t="s">
        <v>363</v>
      </c>
      <c r="R395" s="618" t="s">
        <v>368</v>
      </c>
    </row>
    <row r="396" spans="2:18" ht="47.25" customHeight="1">
      <c r="B396" s="749"/>
      <c r="C396" s="717"/>
      <c r="D396" s="691"/>
      <c r="E396" s="691"/>
      <c r="F396" s="28" t="s">
        <v>105</v>
      </c>
      <c r="G396" s="691"/>
      <c r="H396" s="691"/>
      <c r="I396" s="113">
        <v>734.7</v>
      </c>
      <c r="J396" s="30">
        <v>12.5</v>
      </c>
      <c r="K396" s="30">
        <v>38.5</v>
      </c>
      <c r="L396" s="30"/>
      <c r="M396" s="72"/>
      <c r="N396" s="72"/>
      <c r="O396" s="125"/>
      <c r="P396" s="651"/>
      <c r="Q396" s="658"/>
      <c r="R396" s="628"/>
    </row>
    <row r="397" spans="2:18" ht="18" customHeight="1">
      <c r="B397" s="162"/>
      <c r="C397" s="340" t="s">
        <v>106</v>
      </c>
      <c r="D397" s="38"/>
      <c r="E397" s="38"/>
      <c r="F397" s="38"/>
      <c r="G397" s="342"/>
      <c r="H397" s="342"/>
      <c r="I397" s="133">
        <v>734.7</v>
      </c>
      <c r="J397" s="363">
        <v>12.5</v>
      </c>
      <c r="K397" s="133">
        <v>38.5</v>
      </c>
      <c r="L397" s="133"/>
      <c r="M397" s="273"/>
      <c r="N397" s="256"/>
      <c r="O397" s="258"/>
      <c r="P397" s="393"/>
      <c r="Q397" s="281"/>
      <c r="R397" s="281"/>
    </row>
    <row r="398" spans="2:18" ht="20.100000000000001" customHeight="1">
      <c r="B398" s="650"/>
      <c r="C398" s="706" t="s">
        <v>369</v>
      </c>
      <c r="D398" s="690" t="s">
        <v>315</v>
      </c>
      <c r="E398" s="690" t="s">
        <v>315</v>
      </c>
      <c r="F398" s="28" t="s">
        <v>333</v>
      </c>
      <c r="G398" s="690">
        <v>2025</v>
      </c>
      <c r="H398" s="690" t="s">
        <v>31</v>
      </c>
      <c r="I398" s="372"/>
      <c r="J398" s="30">
        <v>5</v>
      </c>
      <c r="K398" s="30"/>
      <c r="L398" s="30">
        <v>1.31</v>
      </c>
      <c r="M398" s="28"/>
      <c r="N398" s="28"/>
      <c r="O398" s="130"/>
      <c r="P398" s="677" t="s">
        <v>106</v>
      </c>
      <c r="Q398" s="652" t="s">
        <v>363</v>
      </c>
      <c r="R398" s="609" t="s">
        <v>370</v>
      </c>
    </row>
    <row r="399" spans="2:18" ht="51" customHeight="1">
      <c r="B399" s="651"/>
      <c r="C399" s="720"/>
      <c r="D399" s="691"/>
      <c r="E399" s="691"/>
      <c r="F399" s="28" t="s">
        <v>105</v>
      </c>
      <c r="G399" s="691"/>
      <c r="H399" s="691"/>
      <c r="I399" s="372"/>
      <c r="J399" s="30">
        <v>879.3</v>
      </c>
      <c r="K399" s="30"/>
      <c r="L399" s="30">
        <v>173.73500000000001</v>
      </c>
      <c r="M399" s="28"/>
      <c r="N399" s="28"/>
      <c r="O399" s="130"/>
      <c r="P399" s="651"/>
      <c r="Q399" s="624"/>
      <c r="R399" s="611"/>
    </row>
    <row r="400" spans="2:18" ht="15" customHeight="1">
      <c r="B400" s="162"/>
      <c r="C400" s="340" t="s">
        <v>106</v>
      </c>
      <c r="D400" s="336"/>
      <c r="E400" s="336"/>
      <c r="F400" s="263"/>
      <c r="G400" s="379"/>
      <c r="H400" s="379"/>
      <c r="I400" s="392"/>
      <c r="J400" s="224">
        <v>879.2</v>
      </c>
      <c r="K400" s="224"/>
      <c r="L400" s="224">
        <v>173.7</v>
      </c>
      <c r="M400" s="273"/>
      <c r="N400" s="328"/>
      <c r="O400" s="329"/>
      <c r="P400" s="330"/>
      <c r="Q400" s="330"/>
      <c r="R400" s="330"/>
    </row>
    <row r="401" spans="2:18" ht="18.95" customHeight="1">
      <c r="B401" s="650"/>
      <c r="C401" s="710" t="s">
        <v>371</v>
      </c>
      <c r="D401" s="690" t="s">
        <v>315</v>
      </c>
      <c r="E401" s="690" t="s">
        <v>315</v>
      </c>
      <c r="F401" s="28" t="s">
        <v>333</v>
      </c>
      <c r="G401" s="690">
        <v>2025</v>
      </c>
      <c r="H401" s="690" t="s">
        <v>31</v>
      </c>
      <c r="I401" s="372"/>
      <c r="J401" s="229"/>
      <c r="K401" s="229"/>
      <c r="L401" s="229"/>
      <c r="M401" s="28">
        <v>4.4000000000000004</v>
      </c>
      <c r="N401" s="28"/>
      <c r="O401" s="130"/>
      <c r="P401" s="669" t="s">
        <v>372</v>
      </c>
      <c r="Q401" s="631" t="s">
        <v>373</v>
      </c>
      <c r="R401" s="609" t="s">
        <v>374</v>
      </c>
    </row>
    <row r="402" spans="2:18" ht="51" customHeight="1">
      <c r="B402" s="651"/>
      <c r="C402" s="710"/>
      <c r="D402" s="691"/>
      <c r="E402" s="691"/>
      <c r="F402" s="28" t="s">
        <v>105</v>
      </c>
      <c r="G402" s="691"/>
      <c r="H402" s="691"/>
      <c r="I402" s="372"/>
      <c r="J402" s="229"/>
      <c r="K402" s="229"/>
      <c r="L402" s="229"/>
      <c r="M402" s="30">
        <v>485.548</v>
      </c>
      <c r="N402" s="28"/>
      <c r="O402" s="130"/>
      <c r="P402" s="678"/>
      <c r="Q402" s="624"/>
      <c r="R402" s="611"/>
    </row>
    <row r="403" spans="2:18" ht="17.25" customHeight="1">
      <c r="B403" s="380"/>
      <c r="C403" s="163" t="s">
        <v>318</v>
      </c>
      <c r="D403" s="38"/>
      <c r="E403" s="38"/>
      <c r="F403" s="38"/>
      <c r="G403" s="381"/>
      <c r="H403" s="381"/>
      <c r="I403" s="381"/>
      <c r="J403" s="342"/>
      <c r="K403" s="342"/>
      <c r="L403" s="342"/>
      <c r="M403" s="134">
        <v>485.548</v>
      </c>
      <c r="N403" s="256"/>
      <c r="O403" s="311"/>
      <c r="P403" s="394"/>
      <c r="Q403" s="410"/>
      <c r="R403" s="410"/>
    </row>
    <row r="404" spans="2:18" ht="15.75" customHeight="1">
      <c r="B404" s="650"/>
      <c r="C404" s="710" t="s">
        <v>375</v>
      </c>
      <c r="D404" s="690" t="s">
        <v>315</v>
      </c>
      <c r="E404" s="690" t="s">
        <v>315</v>
      </c>
      <c r="F404" s="28" t="s">
        <v>333</v>
      </c>
      <c r="G404" s="690">
        <v>2025</v>
      </c>
      <c r="H404" s="690" t="s">
        <v>31</v>
      </c>
      <c r="I404" s="372"/>
      <c r="J404" s="229"/>
      <c r="K404" s="229"/>
      <c r="L404" s="229"/>
      <c r="M404" s="28"/>
      <c r="N404" s="28">
        <v>5.7</v>
      </c>
      <c r="O404" s="181">
        <v>14.3</v>
      </c>
      <c r="P404" s="676" t="s">
        <v>106</v>
      </c>
      <c r="Q404" s="652" t="s">
        <v>363</v>
      </c>
      <c r="R404" s="609" t="s">
        <v>376</v>
      </c>
    </row>
    <row r="405" spans="2:18" ht="50.1" customHeight="1">
      <c r="B405" s="651"/>
      <c r="C405" s="710"/>
      <c r="D405" s="691"/>
      <c r="E405" s="691"/>
      <c r="F405" s="28" t="s">
        <v>105</v>
      </c>
      <c r="G405" s="691"/>
      <c r="H405" s="691"/>
      <c r="I405" s="372"/>
      <c r="J405" s="229"/>
      <c r="K405" s="229"/>
      <c r="L405" s="229"/>
      <c r="M405" s="28"/>
      <c r="N405" s="30">
        <v>300</v>
      </c>
      <c r="O405" s="93">
        <v>742.9</v>
      </c>
      <c r="P405" s="658"/>
      <c r="Q405" s="624"/>
      <c r="R405" s="611"/>
    </row>
    <row r="406" spans="2:18" ht="21.75" customHeight="1">
      <c r="B406" s="380"/>
      <c r="C406" s="163" t="s">
        <v>47</v>
      </c>
      <c r="D406" s="38"/>
      <c r="E406" s="38"/>
      <c r="F406" s="38"/>
      <c r="G406" s="381"/>
      <c r="H406" s="381"/>
      <c r="I406" s="381"/>
      <c r="J406" s="342"/>
      <c r="K406" s="342"/>
      <c r="L406" s="342"/>
      <c r="M406" s="182"/>
      <c r="N406" s="133">
        <v>300</v>
      </c>
      <c r="O406" s="270">
        <v>742.9</v>
      </c>
      <c r="P406" s="396"/>
      <c r="Q406" s="410"/>
      <c r="R406" s="410"/>
    </row>
    <row r="407" spans="2:18" ht="21.95" customHeight="1">
      <c r="B407" s="744"/>
      <c r="C407" s="710" t="s">
        <v>377</v>
      </c>
      <c r="D407" s="690" t="s">
        <v>315</v>
      </c>
      <c r="E407" s="690" t="s">
        <v>315</v>
      </c>
      <c r="F407" s="28" t="s">
        <v>333</v>
      </c>
      <c r="G407" s="690">
        <v>2025</v>
      </c>
      <c r="H407" s="690" t="s">
        <v>31</v>
      </c>
      <c r="I407" s="372"/>
      <c r="J407" s="229"/>
      <c r="K407" s="229"/>
      <c r="L407" s="229"/>
      <c r="M407" s="28"/>
      <c r="N407" s="28"/>
      <c r="O407" s="181">
        <v>2</v>
      </c>
      <c r="P407" s="676" t="s">
        <v>106</v>
      </c>
      <c r="Q407" s="652" t="s">
        <v>363</v>
      </c>
      <c r="R407" s="609" t="s">
        <v>376</v>
      </c>
    </row>
    <row r="408" spans="2:18" ht="42.95" customHeight="1">
      <c r="B408" s="742"/>
      <c r="C408" s="710"/>
      <c r="D408" s="691"/>
      <c r="E408" s="691"/>
      <c r="F408" s="28" t="s">
        <v>105</v>
      </c>
      <c r="G408" s="691"/>
      <c r="H408" s="691"/>
      <c r="I408" s="372"/>
      <c r="J408" s="229"/>
      <c r="K408" s="229"/>
      <c r="L408" s="229"/>
      <c r="M408" s="28"/>
      <c r="N408" s="28"/>
      <c r="O408" s="93">
        <v>60</v>
      </c>
      <c r="P408" s="658"/>
      <c r="Q408" s="624"/>
      <c r="R408" s="611"/>
    </row>
    <row r="409" spans="2:18" ht="19.5" customHeight="1">
      <c r="B409" s="380"/>
      <c r="C409" s="163" t="s">
        <v>47</v>
      </c>
      <c r="D409" s="38"/>
      <c r="E409" s="38"/>
      <c r="F409" s="38"/>
      <c r="G409" s="381"/>
      <c r="H409" s="381"/>
      <c r="I409" s="381"/>
      <c r="J409" s="342"/>
      <c r="K409" s="342"/>
      <c r="L409" s="342"/>
      <c r="M409" s="182"/>
      <c r="N409" s="38"/>
      <c r="O409" s="270">
        <v>60</v>
      </c>
      <c r="P409" s="396"/>
      <c r="Q409" s="410"/>
      <c r="R409" s="410"/>
    </row>
    <row r="410" spans="2:18" ht="18.75" customHeight="1">
      <c r="B410" s="744"/>
      <c r="C410" s="710" t="s">
        <v>378</v>
      </c>
      <c r="D410" s="690" t="s">
        <v>315</v>
      </c>
      <c r="E410" s="690" t="s">
        <v>315</v>
      </c>
      <c r="F410" s="28" t="s">
        <v>333</v>
      </c>
      <c r="G410" s="690">
        <v>2025</v>
      </c>
      <c r="H410" s="690" t="s">
        <v>31</v>
      </c>
      <c r="I410" s="372"/>
      <c r="J410" s="229"/>
      <c r="K410" s="229"/>
      <c r="L410" s="229"/>
      <c r="M410" s="28"/>
      <c r="N410" s="28"/>
      <c r="O410" s="181">
        <v>0.9</v>
      </c>
      <c r="P410" s="676" t="s">
        <v>106</v>
      </c>
      <c r="Q410" s="652" t="s">
        <v>363</v>
      </c>
      <c r="R410" s="609" t="s">
        <v>376</v>
      </c>
    </row>
    <row r="411" spans="2:18" ht="51.95" customHeight="1">
      <c r="B411" s="742"/>
      <c r="C411" s="710"/>
      <c r="D411" s="691"/>
      <c r="E411" s="691"/>
      <c r="F411" s="28" t="s">
        <v>105</v>
      </c>
      <c r="G411" s="691"/>
      <c r="H411" s="691"/>
      <c r="I411" s="372"/>
      <c r="J411" s="229"/>
      <c r="K411" s="229"/>
      <c r="L411" s="229"/>
      <c r="M411" s="28"/>
      <c r="N411" s="28"/>
      <c r="O411" s="93">
        <v>100</v>
      </c>
      <c r="P411" s="658"/>
      <c r="Q411" s="624"/>
      <c r="R411" s="611"/>
    </row>
    <row r="412" spans="2:18" ht="24.75" customHeight="1">
      <c r="B412" s="380"/>
      <c r="C412" s="163" t="s">
        <v>47</v>
      </c>
      <c r="D412" s="38"/>
      <c r="E412" s="38"/>
      <c r="F412" s="38"/>
      <c r="G412" s="381"/>
      <c r="H412" s="381"/>
      <c r="I412" s="381"/>
      <c r="J412" s="342"/>
      <c r="K412" s="342"/>
      <c r="L412" s="342"/>
      <c r="M412" s="182"/>
      <c r="N412" s="38"/>
      <c r="O412" s="270">
        <v>100</v>
      </c>
      <c r="P412" s="396"/>
      <c r="Q412" s="410"/>
      <c r="R412" s="410"/>
    </row>
    <row r="413" spans="2:18" ht="17.100000000000001" customHeight="1">
      <c r="B413" s="650"/>
      <c r="C413" s="710" t="s">
        <v>379</v>
      </c>
      <c r="D413" s="690" t="s">
        <v>315</v>
      </c>
      <c r="E413" s="690" t="s">
        <v>315</v>
      </c>
      <c r="F413" s="28" t="s">
        <v>333</v>
      </c>
      <c r="G413" s="690">
        <v>2025</v>
      </c>
      <c r="H413" s="690" t="s">
        <v>31</v>
      </c>
      <c r="I413" s="372"/>
      <c r="J413" s="229"/>
      <c r="K413" s="229"/>
      <c r="L413" s="235"/>
      <c r="M413" s="28"/>
      <c r="N413" s="30">
        <v>2.7759999999999998</v>
      </c>
      <c r="O413" s="130"/>
      <c r="P413" s="676" t="s">
        <v>106</v>
      </c>
      <c r="Q413" s="652" t="s">
        <v>363</v>
      </c>
      <c r="R413" s="609" t="s">
        <v>376</v>
      </c>
    </row>
    <row r="414" spans="2:18" ht="35.1" customHeight="1">
      <c r="B414" s="651"/>
      <c r="C414" s="710"/>
      <c r="D414" s="691"/>
      <c r="E414" s="691"/>
      <c r="F414" s="28" t="s">
        <v>105</v>
      </c>
      <c r="G414" s="691"/>
      <c r="H414" s="691"/>
      <c r="I414" s="372"/>
      <c r="J414" s="229"/>
      <c r="K414" s="229"/>
      <c r="L414" s="235"/>
      <c r="M414" s="28"/>
      <c r="N414" s="30">
        <v>547.20000000000005</v>
      </c>
      <c r="O414" s="130"/>
      <c r="P414" s="658"/>
      <c r="Q414" s="624"/>
      <c r="R414" s="611"/>
    </row>
    <row r="415" spans="2:18" ht="17.25" customHeight="1">
      <c r="B415" s="162"/>
      <c r="C415" s="163" t="s">
        <v>47</v>
      </c>
      <c r="D415" s="38"/>
      <c r="E415" s="38"/>
      <c r="F415" s="38"/>
      <c r="G415" s="381"/>
      <c r="H415" s="381"/>
      <c r="I415" s="381"/>
      <c r="J415" s="342"/>
      <c r="K415" s="342"/>
      <c r="L415" s="342"/>
      <c r="M415" s="182"/>
      <c r="N415" s="133">
        <v>547.20000000000005</v>
      </c>
      <c r="O415" s="311"/>
      <c r="P415" s="239"/>
      <c r="Q415" s="239"/>
      <c r="R415" s="239"/>
    </row>
    <row r="416" spans="2:18" ht="18.95" customHeight="1">
      <c r="B416" s="650"/>
      <c r="C416" s="633" t="s">
        <v>380</v>
      </c>
      <c r="D416" s="690" t="s">
        <v>315</v>
      </c>
      <c r="E416" s="690" t="s">
        <v>315</v>
      </c>
      <c r="F416" s="28" t="s">
        <v>333</v>
      </c>
      <c r="G416" s="690">
        <v>2025</v>
      </c>
      <c r="H416" s="690" t="s">
        <v>31</v>
      </c>
      <c r="I416" s="372"/>
      <c r="J416" s="229"/>
      <c r="K416" s="229"/>
      <c r="L416" s="229"/>
      <c r="M416" s="28"/>
      <c r="N416" s="28">
        <v>4</v>
      </c>
      <c r="O416" s="77"/>
      <c r="P416" s="676" t="s">
        <v>106</v>
      </c>
      <c r="Q416" s="652" t="s">
        <v>363</v>
      </c>
      <c r="R416" s="609" t="s">
        <v>376</v>
      </c>
    </row>
    <row r="417" spans="2:19" ht="51" customHeight="1">
      <c r="B417" s="651"/>
      <c r="C417" s="634"/>
      <c r="D417" s="691"/>
      <c r="E417" s="691"/>
      <c r="F417" s="28" t="s">
        <v>105</v>
      </c>
      <c r="G417" s="691"/>
      <c r="H417" s="691"/>
      <c r="I417" s="372"/>
      <c r="J417" s="229"/>
      <c r="K417" s="229"/>
      <c r="L417" s="229"/>
      <c r="M417" s="28"/>
      <c r="N417" s="30">
        <v>810</v>
      </c>
      <c r="O417" s="130"/>
      <c r="P417" s="658"/>
      <c r="Q417" s="624"/>
      <c r="R417" s="611"/>
    </row>
    <row r="418" spans="2:19" ht="25.5" customHeight="1">
      <c r="B418" s="162"/>
      <c r="C418" s="163" t="s">
        <v>47</v>
      </c>
      <c r="D418" s="344"/>
      <c r="E418" s="344"/>
      <c r="F418" s="38"/>
      <c r="G418" s="382"/>
      <c r="H418" s="382"/>
      <c r="I418" s="381"/>
      <c r="J418" s="342"/>
      <c r="K418" s="342"/>
      <c r="L418" s="342"/>
      <c r="M418" s="182"/>
      <c r="N418" s="133">
        <v>810</v>
      </c>
      <c r="O418" s="311"/>
      <c r="P418" s="185"/>
      <c r="Q418" s="203"/>
      <c r="R418" s="203"/>
    </row>
    <row r="419" spans="2:19" ht="15.75" customHeight="1">
      <c r="B419" s="650"/>
      <c r="C419" s="633" t="s">
        <v>381</v>
      </c>
      <c r="D419" s="690" t="s">
        <v>315</v>
      </c>
      <c r="E419" s="690" t="s">
        <v>315</v>
      </c>
      <c r="F419" s="28" t="s">
        <v>333</v>
      </c>
      <c r="G419" s="690">
        <v>2025</v>
      </c>
      <c r="H419" s="690" t="s">
        <v>31</v>
      </c>
      <c r="I419" s="372"/>
      <c r="J419" s="229"/>
      <c r="K419" s="235"/>
      <c r="L419" s="235"/>
      <c r="M419" s="28"/>
      <c r="N419" s="30">
        <v>7</v>
      </c>
      <c r="O419" s="130"/>
      <c r="P419" s="676" t="s">
        <v>106</v>
      </c>
      <c r="Q419" s="652" t="s">
        <v>363</v>
      </c>
      <c r="R419" s="609" t="s">
        <v>376</v>
      </c>
    </row>
    <row r="420" spans="2:19" ht="66" customHeight="1">
      <c r="B420" s="651"/>
      <c r="C420" s="634"/>
      <c r="D420" s="691"/>
      <c r="E420" s="691"/>
      <c r="F420" s="28" t="s">
        <v>105</v>
      </c>
      <c r="G420" s="691"/>
      <c r="H420" s="691"/>
      <c r="I420" s="372"/>
      <c r="J420" s="229"/>
      <c r="K420" s="235"/>
      <c r="L420" s="235"/>
      <c r="M420" s="28"/>
      <c r="N420" s="30">
        <v>260</v>
      </c>
      <c r="O420" s="130"/>
      <c r="P420" s="658"/>
      <c r="Q420" s="624"/>
      <c r="R420" s="611"/>
    </row>
    <row r="421" spans="2:19" ht="21.75" customHeight="1">
      <c r="B421" s="215"/>
      <c r="C421" s="163" t="s">
        <v>47</v>
      </c>
      <c r="D421" s="38"/>
      <c r="E421" s="38"/>
      <c r="F421" s="38"/>
      <c r="G421" s="381"/>
      <c r="H421" s="381"/>
      <c r="I421" s="381"/>
      <c r="J421" s="342"/>
      <c r="K421" s="342"/>
      <c r="L421" s="342"/>
      <c r="M421" s="182"/>
      <c r="N421" s="133">
        <v>260</v>
      </c>
      <c r="O421" s="311"/>
      <c r="P421" s="239"/>
      <c r="Q421" s="239"/>
      <c r="R421" s="239"/>
    </row>
    <row r="422" spans="2:19" ht="15.75" customHeight="1">
      <c r="B422" s="655"/>
      <c r="C422" s="633" t="s">
        <v>382</v>
      </c>
      <c r="D422" s="690" t="s">
        <v>315</v>
      </c>
      <c r="E422" s="690" t="s">
        <v>315</v>
      </c>
      <c r="F422" s="28" t="s">
        <v>333</v>
      </c>
      <c r="G422" s="690">
        <v>2025</v>
      </c>
      <c r="H422" s="690" t="s">
        <v>31</v>
      </c>
      <c r="I422" s="372"/>
      <c r="J422" s="229"/>
      <c r="K422" s="229"/>
      <c r="L422" s="229"/>
      <c r="M422" s="28">
        <v>8.6999999999999993</v>
      </c>
      <c r="N422" s="28"/>
      <c r="O422" s="130"/>
      <c r="P422" s="677" t="s">
        <v>316</v>
      </c>
      <c r="Q422" s="656" t="s">
        <v>373</v>
      </c>
      <c r="R422" s="609" t="s">
        <v>383</v>
      </c>
    </row>
    <row r="423" spans="2:19" ht="36.950000000000003" customHeight="1">
      <c r="B423" s="651"/>
      <c r="C423" s="634"/>
      <c r="D423" s="691"/>
      <c r="E423" s="691"/>
      <c r="F423" s="28" t="s">
        <v>105</v>
      </c>
      <c r="G423" s="691"/>
      <c r="H423" s="691"/>
      <c r="I423" s="372"/>
      <c r="J423" s="229"/>
      <c r="K423" s="229"/>
      <c r="L423" s="229"/>
      <c r="M423" s="30">
        <v>424.89100000000002</v>
      </c>
      <c r="N423" s="28"/>
      <c r="O423" s="130"/>
      <c r="P423" s="651"/>
      <c r="Q423" s="624"/>
      <c r="R423" s="611"/>
    </row>
    <row r="424" spans="2:19" ht="21" customHeight="1">
      <c r="B424" s="215"/>
      <c r="C424" s="163" t="s">
        <v>384</v>
      </c>
      <c r="D424" s="38"/>
      <c r="E424" s="38"/>
      <c r="F424" s="38"/>
      <c r="G424" s="381"/>
      <c r="H424" s="381"/>
      <c r="I424" s="381"/>
      <c r="J424" s="342"/>
      <c r="K424" s="342"/>
      <c r="L424" s="342"/>
      <c r="M424" s="134">
        <v>424.89100000000002</v>
      </c>
      <c r="N424" s="256"/>
      <c r="O424" s="311"/>
      <c r="P424" s="239"/>
      <c r="Q424" s="239"/>
      <c r="R424" s="239"/>
    </row>
    <row r="425" spans="2:19" ht="15.75" customHeight="1">
      <c r="B425" s="650"/>
      <c r="C425" s="633" t="s">
        <v>385</v>
      </c>
      <c r="D425" s="690" t="s">
        <v>315</v>
      </c>
      <c r="E425" s="690" t="s">
        <v>315</v>
      </c>
      <c r="F425" s="28" t="s">
        <v>333</v>
      </c>
      <c r="G425" s="690">
        <v>2025</v>
      </c>
      <c r="H425" s="690" t="s">
        <v>31</v>
      </c>
      <c r="I425" s="372"/>
      <c r="J425" s="229"/>
      <c r="K425" s="229"/>
      <c r="L425" s="229"/>
      <c r="M425" s="28"/>
      <c r="N425" s="28"/>
      <c r="O425" s="181">
        <v>3.7</v>
      </c>
      <c r="P425" s="676" t="s">
        <v>106</v>
      </c>
      <c r="Q425" s="652" t="s">
        <v>363</v>
      </c>
      <c r="R425" s="609" t="s">
        <v>386</v>
      </c>
    </row>
    <row r="426" spans="2:19" ht="36" customHeight="1">
      <c r="B426" s="651"/>
      <c r="C426" s="634"/>
      <c r="D426" s="691"/>
      <c r="E426" s="691"/>
      <c r="F426" s="28" t="s">
        <v>105</v>
      </c>
      <c r="G426" s="691"/>
      <c r="H426" s="691"/>
      <c r="I426" s="372"/>
      <c r="J426" s="229"/>
      <c r="K426" s="229"/>
      <c r="L426" s="229"/>
      <c r="M426" s="28"/>
      <c r="N426" s="28"/>
      <c r="O426" s="93">
        <v>200</v>
      </c>
      <c r="P426" s="658"/>
      <c r="Q426" s="624"/>
      <c r="R426" s="611"/>
    </row>
    <row r="427" spans="2:19" ht="17.25" customHeight="1">
      <c r="B427" s="260"/>
      <c r="C427" s="163" t="s">
        <v>47</v>
      </c>
      <c r="D427" s="256"/>
      <c r="E427" s="256"/>
      <c r="F427" s="256"/>
      <c r="G427" s="383"/>
      <c r="H427" s="383"/>
      <c r="I427" s="397"/>
      <c r="J427" s="398"/>
      <c r="K427" s="398"/>
      <c r="L427" s="398"/>
      <c r="M427" s="273"/>
      <c r="N427" s="256"/>
      <c r="O427" s="133">
        <v>200</v>
      </c>
      <c r="P427" s="396"/>
      <c r="Q427" s="281"/>
      <c r="R427" s="281"/>
    </row>
    <row r="428" spans="2:19" ht="15.75" customHeight="1">
      <c r="B428" s="650"/>
      <c r="C428" s="633" t="s">
        <v>387</v>
      </c>
      <c r="D428" s="690" t="s">
        <v>315</v>
      </c>
      <c r="E428" s="690" t="s">
        <v>315</v>
      </c>
      <c r="F428" s="28" t="s">
        <v>333</v>
      </c>
      <c r="G428" s="690">
        <v>2025</v>
      </c>
      <c r="H428" s="690" t="s">
        <v>31</v>
      </c>
      <c r="I428" s="372"/>
      <c r="J428" s="229"/>
      <c r="K428" s="229"/>
      <c r="L428" s="229"/>
      <c r="M428" s="28"/>
      <c r="N428" s="28"/>
      <c r="O428" s="181">
        <v>3.7</v>
      </c>
      <c r="P428" s="676" t="s">
        <v>106</v>
      </c>
      <c r="Q428" s="652" t="s">
        <v>363</v>
      </c>
      <c r="R428" s="609" t="s">
        <v>383</v>
      </c>
    </row>
    <row r="429" spans="2:19" ht="37.5" customHeight="1">
      <c r="B429" s="651"/>
      <c r="C429" s="634"/>
      <c r="D429" s="691"/>
      <c r="E429" s="691"/>
      <c r="F429" s="28" t="s">
        <v>105</v>
      </c>
      <c r="G429" s="691"/>
      <c r="H429" s="691"/>
      <c r="I429" s="372"/>
      <c r="J429" s="229"/>
      <c r="K429" s="229"/>
      <c r="L429" s="229"/>
      <c r="M429" s="28"/>
      <c r="N429" s="28"/>
      <c r="O429" s="93">
        <v>200</v>
      </c>
      <c r="P429" s="658"/>
      <c r="Q429" s="624"/>
      <c r="R429" s="611"/>
    </row>
    <row r="430" spans="2:19" ht="21" customHeight="1">
      <c r="B430" s="260"/>
      <c r="C430" s="163" t="s">
        <v>47</v>
      </c>
      <c r="D430" s="256"/>
      <c r="E430" s="256"/>
      <c r="F430" s="256"/>
      <c r="G430" s="384"/>
      <c r="H430" s="383"/>
      <c r="I430" s="397"/>
      <c r="J430" s="398"/>
      <c r="K430" s="398"/>
      <c r="L430" s="398"/>
      <c r="M430" s="273"/>
      <c r="N430" s="256"/>
      <c r="O430" s="133">
        <v>200</v>
      </c>
      <c r="P430" s="396"/>
      <c r="Q430" s="281"/>
      <c r="R430" s="281"/>
      <c r="S430" s="616"/>
    </row>
    <row r="431" spans="2:19" ht="15.75" customHeight="1">
      <c r="B431" s="655"/>
      <c r="C431" s="633" t="s">
        <v>388</v>
      </c>
      <c r="D431" s="690" t="s">
        <v>315</v>
      </c>
      <c r="E431" s="690" t="s">
        <v>315</v>
      </c>
      <c r="F431" s="28" t="s">
        <v>333</v>
      </c>
      <c r="G431" s="690">
        <v>2025</v>
      </c>
      <c r="H431" s="690" t="s">
        <v>31</v>
      </c>
      <c r="I431" s="399"/>
      <c r="J431" s="230"/>
      <c r="K431" s="230"/>
      <c r="L431" s="230"/>
      <c r="M431" s="160"/>
      <c r="N431" s="160">
        <v>8.5</v>
      </c>
      <c r="O431" s="180"/>
      <c r="P431" s="676" t="s">
        <v>106</v>
      </c>
      <c r="Q431" s="656" t="s">
        <v>363</v>
      </c>
      <c r="R431" s="609" t="s">
        <v>383</v>
      </c>
      <c r="S431" s="617"/>
    </row>
    <row r="432" spans="2:19" ht="45" customHeight="1">
      <c r="B432" s="651"/>
      <c r="C432" s="708"/>
      <c r="D432" s="691"/>
      <c r="E432" s="691"/>
      <c r="F432" s="28" t="s">
        <v>105</v>
      </c>
      <c r="G432" s="691"/>
      <c r="H432" s="691"/>
      <c r="I432" s="372"/>
      <c r="J432" s="229"/>
      <c r="K432" s="229"/>
      <c r="L432" s="229"/>
      <c r="M432" s="28"/>
      <c r="N432" s="30">
        <v>500</v>
      </c>
      <c r="O432" s="130"/>
      <c r="P432" s="658"/>
      <c r="Q432" s="624"/>
      <c r="R432" s="611"/>
    </row>
    <row r="433" spans="2:18" ht="18" customHeight="1">
      <c r="B433" s="162"/>
      <c r="C433" s="163" t="s">
        <v>47</v>
      </c>
      <c r="D433" s="255"/>
      <c r="E433" s="255"/>
      <c r="F433" s="256"/>
      <c r="G433" s="385"/>
      <c r="H433" s="385"/>
      <c r="I433" s="397"/>
      <c r="J433" s="398"/>
      <c r="K433" s="398"/>
      <c r="L433" s="398"/>
      <c r="M433" s="273"/>
      <c r="N433" s="133">
        <v>500</v>
      </c>
      <c r="O433" s="311"/>
      <c r="P433" s="239"/>
      <c r="Q433" s="239"/>
      <c r="R433" s="239"/>
    </row>
    <row r="434" spans="2:18" ht="15.75" customHeight="1">
      <c r="B434" s="650"/>
      <c r="C434" s="633" t="s">
        <v>389</v>
      </c>
      <c r="D434" s="690" t="s">
        <v>315</v>
      </c>
      <c r="E434" s="690" t="s">
        <v>315</v>
      </c>
      <c r="F434" s="28" t="s">
        <v>333</v>
      </c>
      <c r="G434" s="690">
        <v>2025</v>
      </c>
      <c r="H434" s="690" t="s">
        <v>31</v>
      </c>
      <c r="I434" s="372"/>
      <c r="J434" s="229"/>
      <c r="K434" s="229"/>
      <c r="L434" s="229"/>
      <c r="M434" s="28"/>
      <c r="N434" s="28"/>
      <c r="O434" s="181">
        <v>6</v>
      </c>
      <c r="P434" s="676" t="s">
        <v>106</v>
      </c>
      <c r="Q434" s="656" t="s">
        <v>363</v>
      </c>
      <c r="R434" s="609" t="s">
        <v>383</v>
      </c>
    </row>
    <row r="435" spans="2:18" ht="47.1" customHeight="1">
      <c r="B435" s="651"/>
      <c r="C435" s="708"/>
      <c r="D435" s="691"/>
      <c r="E435" s="691"/>
      <c r="F435" s="28" t="s">
        <v>105</v>
      </c>
      <c r="G435" s="691"/>
      <c r="H435" s="691"/>
      <c r="I435" s="372"/>
      <c r="J435" s="229"/>
      <c r="K435" s="229"/>
      <c r="L435" s="229"/>
      <c r="M435" s="28"/>
      <c r="N435" s="28"/>
      <c r="O435" s="93">
        <v>400</v>
      </c>
      <c r="P435" s="658"/>
      <c r="Q435" s="624"/>
      <c r="R435" s="611"/>
    </row>
    <row r="436" spans="2:18" ht="18.75" customHeight="1">
      <c r="B436" s="162"/>
      <c r="C436" s="163" t="s">
        <v>47</v>
      </c>
      <c r="D436" s="255"/>
      <c r="E436" s="255"/>
      <c r="F436" s="256"/>
      <c r="G436" s="386"/>
      <c r="H436" s="385"/>
      <c r="I436" s="397"/>
      <c r="J436" s="398"/>
      <c r="K436" s="398"/>
      <c r="L436" s="398"/>
      <c r="M436" s="273"/>
      <c r="N436" s="256"/>
      <c r="O436" s="270">
        <v>400</v>
      </c>
      <c r="P436" s="239"/>
      <c r="Q436" s="239"/>
      <c r="R436" s="239"/>
    </row>
    <row r="437" spans="2:18" ht="15.75" customHeight="1">
      <c r="B437" s="650"/>
      <c r="C437" s="633" t="s">
        <v>390</v>
      </c>
      <c r="D437" s="690" t="s">
        <v>315</v>
      </c>
      <c r="E437" s="690" t="s">
        <v>315</v>
      </c>
      <c r="F437" s="28" t="s">
        <v>333</v>
      </c>
      <c r="G437" s="690">
        <v>2025</v>
      </c>
      <c r="H437" s="690" t="s">
        <v>31</v>
      </c>
      <c r="I437" s="372"/>
      <c r="J437" s="229"/>
      <c r="K437" s="229"/>
      <c r="L437" s="229"/>
      <c r="M437" s="28"/>
      <c r="N437" s="28"/>
      <c r="O437" s="181">
        <v>2.5</v>
      </c>
      <c r="P437" s="676" t="s">
        <v>106</v>
      </c>
      <c r="Q437" s="656" t="s">
        <v>363</v>
      </c>
      <c r="R437" s="609" t="s">
        <v>391</v>
      </c>
    </row>
    <row r="438" spans="2:18" ht="64.5" customHeight="1">
      <c r="B438" s="651"/>
      <c r="C438" s="708"/>
      <c r="D438" s="691"/>
      <c r="E438" s="691"/>
      <c r="F438" s="28" t="s">
        <v>105</v>
      </c>
      <c r="G438" s="691"/>
      <c r="H438" s="691"/>
      <c r="I438" s="372"/>
      <c r="J438" s="229"/>
      <c r="K438" s="229"/>
      <c r="L438" s="229"/>
      <c r="M438" s="28"/>
      <c r="N438" s="28"/>
      <c r="O438" s="93">
        <v>130</v>
      </c>
      <c r="P438" s="658"/>
      <c r="Q438" s="624"/>
      <c r="R438" s="611"/>
    </row>
    <row r="439" spans="2:18" ht="15" customHeight="1">
      <c r="B439" s="162"/>
      <c r="C439" s="163" t="s">
        <v>47</v>
      </c>
      <c r="D439" s="255"/>
      <c r="E439" s="255"/>
      <c r="F439" s="256"/>
      <c r="G439" s="386"/>
      <c r="H439" s="385"/>
      <c r="I439" s="397"/>
      <c r="J439" s="398"/>
      <c r="K439" s="398"/>
      <c r="L439" s="398"/>
      <c r="M439" s="273"/>
      <c r="N439" s="256"/>
      <c r="O439" s="400">
        <v>130</v>
      </c>
      <c r="P439" s="239"/>
      <c r="Q439" s="239"/>
      <c r="R439" s="239"/>
    </row>
    <row r="440" spans="2:18" ht="33.75" customHeight="1">
      <c r="B440" s="387"/>
      <c r="C440" s="172" t="s">
        <v>392</v>
      </c>
      <c r="D440" s="20"/>
      <c r="E440" s="20"/>
      <c r="F440" s="20"/>
      <c r="G440" s="388"/>
      <c r="H440" s="388"/>
      <c r="I440" s="401"/>
      <c r="J440" s="401"/>
      <c r="K440" s="401"/>
      <c r="L440" s="401"/>
      <c r="M440" s="401"/>
      <c r="N440" s="401"/>
      <c r="O440" s="401"/>
      <c r="P440" s="387"/>
      <c r="Q440" s="387"/>
      <c r="R440" s="387"/>
    </row>
    <row r="441" spans="2:18" ht="15.75" customHeight="1">
      <c r="B441" s="651"/>
      <c r="C441" s="706" t="s">
        <v>393</v>
      </c>
      <c r="D441" s="690" t="s">
        <v>315</v>
      </c>
      <c r="E441" s="690" t="s">
        <v>315</v>
      </c>
      <c r="F441" s="28" t="s">
        <v>333</v>
      </c>
      <c r="G441" s="690">
        <v>2025</v>
      </c>
      <c r="H441" s="690" t="s">
        <v>31</v>
      </c>
      <c r="I441" s="230"/>
      <c r="J441" s="230"/>
      <c r="K441" s="230">
        <v>5.17</v>
      </c>
      <c r="L441" s="365"/>
      <c r="M441" s="160"/>
      <c r="N441" s="230"/>
      <c r="O441" s="180"/>
      <c r="P441" s="676" t="s">
        <v>106</v>
      </c>
      <c r="Q441" s="251"/>
      <c r="R441" s="609" t="s">
        <v>394</v>
      </c>
    </row>
    <row r="442" spans="2:18" ht="177.95" customHeight="1">
      <c r="B442" s="752"/>
      <c r="C442" s="720"/>
      <c r="D442" s="691"/>
      <c r="E442" s="691"/>
      <c r="F442" s="28" t="s">
        <v>105</v>
      </c>
      <c r="G442" s="691"/>
      <c r="H442" s="691"/>
      <c r="I442" s="229"/>
      <c r="J442" s="30">
        <v>150</v>
      </c>
      <c r="K442" s="30">
        <v>82.8</v>
      </c>
      <c r="L442" s="241"/>
      <c r="M442" s="30"/>
      <c r="N442" s="30"/>
      <c r="O442" s="130"/>
      <c r="P442" s="658"/>
      <c r="Q442" s="250" t="s">
        <v>363</v>
      </c>
      <c r="R442" s="611"/>
    </row>
    <row r="443" spans="2:18" ht="18.75" customHeight="1">
      <c r="B443" s="389"/>
      <c r="C443" s="163" t="s">
        <v>47</v>
      </c>
      <c r="D443" s="336"/>
      <c r="E443" s="336"/>
      <c r="F443" s="263"/>
      <c r="G443" s="390"/>
      <c r="H443" s="390"/>
      <c r="I443" s="392"/>
      <c r="J443" s="224">
        <v>150</v>
      </c>
      <c r="K443" s="224">
        <f>K442</f>
        <v>82.8</v>
      </c>
      <c r="L443" s="224"/>
      <c r="M443" s="134"/>
      <c r="N443" s="224"/>
      <c r="O443" s="402"/>
      <c r="P443" s="403"/>
      <c r="Q443" s="403"/>
      <c r="R443" s="403"/>
    </row>
    <row r="444" spans="2:18" ht="16.5" customHeight="1">
      <c r="B444" s="650"/>
      <c r="C444" s="633" t="s">
        <v>395</v>
      </c>
      <c r="D444" s="690" t="s">
        <v>315</v>
      </c>
      <c r="E444" s="690" t="s">
        <v>315</v>
      </c>
      <c r="F444" s="28" t="s">
        <v>333</v>
      </c>
      <c r="G444" s="690">
        <v>2025</v>
      </c>
      <c r="H444" s="690" t="s">
        <v>31</v>
      </c>
      <c r="I444" s="372"/>
      <c r="J444" s="229"/>
      <c r="K444" s="229"/>
      <c r="L444" s="229"/>
      <c r="M444" s="28"/>
      <c r="N444" s="30">
        <v>2.5</v>
      </c>
      <c r="O444" s="130"/>
      <c r="P444" s="676" t="s">
        <v>106</v>
      </c>
      <c r="Q444" s="652" t="s">
        <v>363</v>
      </c>
      <c r="R444" s="609" t="s">
        <v>376</v>
      </c>
    </row>
    <row r="445" spans="2:18" ht="33" customHeight="1">
      <c r="B445" s="651"/>
      <c r="C445" s="634"/>
      <c r="D445" s="691"/>
      <c r="E445" s="691"/>
      <c r="F445" s="28" t="s">
        <v>105</v>
      </c>
      <c r="G445" s="691"/>
      <c r="H445" s="691"/>
      <c r="I445" s="372"/>
      <c r="J445" s="229"/>
      <c r="K445" s="229"/>
      <c r="L445" s="229"/>
      <c r="M445" s="28"/>
      <c r="N445" s="30">
        <v>302</v>
      </c>
      <c r="O445" s="130"/>
      <c r="P445" s="658"/>
      <c r="Q445" s="659"/>
      <c r="R445" s="611"/>
    </row>
    <row r="446" spans="2:18" ht="20.25" customHeight="1">
      <c r="B446" s="391"/>
      <c r="C446" s="163" t="s">
        <v>47</v>
      </c>
      <c r="D446" s="263"/>
      <c r="E446" s="263"/>
      <c r="F446" s="263"/>
      <c r="G446" s="392"/>
      <c r="H446" s="392"/>
      <c r="I446" s="390"/>
      <c r="J446" s="404"/>
      <c r="K446" s="404"/>
      <c r="L446" s="404"/>
      <c r="M446" s="405"/>
      <c r="N446" s="406">
        <v>302</v>
      </c>
      <c r="O446" s="407"/>
      <c r="P446" s="408"/>
      <c r="Q446" s="408"/>
      <c r="R446" s="408"/>
    </row>
    <row r="447" spans="2:18" ht="16.5" customHeight="1">
      <c r="B447" s="650"/>
      <c r="C447" s="633" t="s">
        <v>396</v>
      </c>
      <c r="D447" s="690" t="s">
        <v>315</v>
      </c>
      <c r="E447" s="690" t="s">
        <v>315</v>
      </c>
      <c r="F447" s="28" t="s">
        <v>333</v>
      </c>
      <c r="G447" s="690">
        <v>2025</v>
      </c>
      <c r="H447" s="690" t="s">
        <v>31</v>
      </c>
      <c r="I447" s="372"/>
      <c r="J447" s="229"/>
      <c r="K447" s="229"/>
      <c r="L447" s="229"/>
      <c r="M447" s="28">
        <v>12.2</v>
      </c>
      <c r="N447" s="28"/>
      <c r="O447" s="130"/>
      <c r="P447" s="677" t="s">
        <v>316</v>
      </c>
      <c r="Q447" s="656" t="s">
        <v>373</v>
      </c>
      <c r="R447" s="609" t="s">
        <v>376</v>
      </c>
    </row>
    <row r="448" spans="2:18" ht="132.94999999999999" customHeight="1">
      <c r="B448" s="651"/>
      <c r="C448" s="634"/>
      <c r="D448" s="691"/>
      <c r="E448" s="691"/>
      <c r="F448" s="28" t="s">
        <v>105</v>
      </c>
      <c r="G448" s="691"/>
      <c r="H448" s="691"/>
      <c r="I448" s="372"/>
      <c r="J448" s="229"/>
      <c r="K448" s="229"/>
      <c r="L448" s="229"/>
      <c r="M448" s="30">
        <v>407.38799999999998</v>
      </c>
      <c r="N448" s="28"/>
      <c r="O448" s="130"/>
      <c r="P448" s="651"/>
      <c r="Q448" s="659"/>
      <c r="R448" s="611"/>
    </row>
    <row r="449" spans="2:18" ht="19.5" customHeight="1">
      <c r="B449" s="215"/>
      <c r="C449" s="163" t="s">
        <v>384</v>
      </c>
      <c r="D449" s="255"/>
      <c r="E449" s="255"/>
      <c r="F449" s="256"/>
      <c r="G449" s="386"/>
      <c r="H449" s="385"/>
      <c r="I449" s="397"/>
      <c r="J449" s="398"/>
      <c r="K449" s="398"/>
      <c r="L449" s="398"/>
      <c r="M449" s="409">
        <v>407.38799999999998</v>
      </c>
      <c r="N449" s="256"/>
      <c r="O449" s="311"/>
      <c r="P449" s="239"/>
      <c r="Q449" s="239"/>
      <c r="R449" s="239"/>
    </row>
    <row r="450" spans="2:18" ht="15.75" customHeight="1">
      <c r="B450" s="650"/>
      <c r="C450" s="633" t="s">
        <v>397</v>
      </c>
      <c r="D450" s="690" t="s">
        <v>315</v>
      </c>
      <c r="E450" s="690" t="s">
        <v>315</v>
      </c>
      <c r="F450" s="28" t="s">
        <v>333</v>
      </c>
      <c r="G450" s="690">
        <v>2025</v>
      </c>
      <c r="H450" s="690" t="s">
        <v>31</v>
      </c>
      <c r="I450" s="372"/>
      <c r="J450" s="229"/>
      <c r="K450" s="229"/>
      <c r="L450" s="229"/>
      <c r="M450" s="28"/>
      <c r="N450" s="28">
        <v>1.6</v>
      </c>
      <c r="O450" s="130"/>
      <c r="P450" s="676" t="s">
        <v>106</v>
      </c>
      <c r="Q450" s="656" t="s">
        <v>363</v>
      </c>
      <c r="R450" s="609" t="s">
        <v>376</v>
      </c>
    </row>
    <row r="451" spans="2:18" ht="84.95" customHeight="1">
      <c r="B451" s="651"/>
      <c r="C451" s="634"/>
      <c r="D451" s="691"/>
      <c r="E451" s="691"/>
      <c r="F451" s="28" t="s">
        <v>105</v>
      </c>
      <c r="G451" s="691"/>
      <c r="H451" s="691"/>
      <c r="I451" s="372"/>
      <c r="J451" s="229"/>
      <c r="K451" s="229"/>
      <c r="L451" s="229"/>
      <c r="M451" s="28"/>
      <c r="N451" s="30">
        <v>88</v>
      </c>
      <c r="O451" s="130"/>
      <c r="P451" s="658"/>
      <c r="Q451" s="624"/>
      <c r="R451" s="611"/>
    </row>
    <row r="452" spans="2:18" ht="18" customHeight="1">
      <c r="B452" s="215"/>
      <c r="C452" s="163" t="s">
        <v>47</v>
      </c>
      <c r="D452" s="255"/>
      <c r="E452" s="255"/>
      <c r="F452" s="256"/>
      <c r="G452" s="386"/>
      <c r="H452" s="385"/>
      <c r="I452" s="397"/>
      <c r="J452" s="398"/>
      <c r="K452" s="398"/>
      <c r="L452" s="398"/>
      <c r="M452" s="273"/>
      <c r="N452" s="133">
        <v>88</v>
      </c>
      <c r="O452" s="311"/>
      <c r="P452" s="239"/>
      <c r="Q452" s="239"/>
      <c r="R452" s="239"/>
    </row>
    <row r="453" spans="2:18" ht="18.75" customHeight="1">
      <c r="B453" s="741"/>
      <c r="C453" s="633" t="s">
        <v>398</v>
      </c>
      <c r="D453" s="690" t="s">
        <v>315</v>
      </c>
      <c r="E453" s="690" t="s">
        <v>315</v>
      </c>
      <c r="F453" s="28" t="s">
        <v>333</v>
      </c>
      <c r="G453" s="690">
        <v>2025</v>
      </c>
      <c r="H453" s="690" t="s">
        <v>31</v>
      </c>
      <c r="I453" s="372"/>
      <c r="J453" s="229"/>
      <c r="K453" s="229"/>
      <c r="L453" s="229"/>
      <c r="M453" s="28"/>
      <c r="N453" s="28">
        <v>2.7</v>
      </c>
      <c r="O453" s="130"/>
      <c r="P453" s="676" t="s">
        <v>106</v>
      </c>
      <c r="Q453" s="656" t="s">
        <v>363</v>
      </c>
      <c r="R453" s="609" t="s">
        <v>376</v>
      </c>
    </row>
    <row r="454" spans="2:18" ht="87" customHeight="1">
      <c r="B454" s="742"/>
      <c r="C454" s="634"/>
      <c r="D454" s="691"/>
      <c r="E454" s="691"/>
      <c r="F454" s="28" t="s">
        <v>105</v>
      </c>
      <c r="G454" s="691"/>
      <c r="H454" s="691"/>
      <c r="I454" s="372"/>
      <c r="J454" s="229"/>
      <c r="K454" s="229"/>
      <c r="L454" s="229"/>
      <c r="M454" s="28"/>
      <c r="N454" s="28">
        <v>178.2</v>
      </c>
      <c r="O454" s="130"/>
      <c r="P454" s="658"/>
      <c r="Q454" s="624"/>
      <c r="R454" s="611"/>
    </row>
    <row r="455" spans="2:18" ht="18.75" customHeight="1">
      <c r="B455" s="215"/>
      <c r="C455" s="163" t="s">
        <v>47</v>
      </c>
      <c r="D455" s="164"/>
      <c r="E455" s="164"/>
      <c r="F455" s="38"/>
      <c r="G455" s="411"/>
      <c r="H455" s="412"/>
      <c r="I455" s="381"/>
      <c r="J455" s="342"/>
      <c r="K455" s="342"/>
      <c r="L455" s="342"/>
      <c r="M455" s="182"/>
      <c r="N455" s="38">
        <v>178.2</v>
      </c>
      <c r="O455" s="311"/>
      <c r="P455" s="239"/>
      <c r="Q455" s="239"/>
      <c r="R455" s="239"/>
    </row>
    <row r="456" spans="2:18" ht="17.25" customHeight="1">
      <c r="B456" s="650"/>
      <c r="C456" s="633" t="s">
        <v>399</v>
      </c>
      <c r="D456" s="690" t="s">
        <v>315</v>
      </c>
      <c r="E456" s="690" t="s">
        <v>315</v>
      </c>
      <c r="F456" s="28" t="s">
        <v>333</v>
      </c>
      <c r="G456" s="690">
        <v>2025</v>
      </c>
      <c r="H456" s="690" t="s">
        <v>31</v>
      </c>
      <c r="I456" s="372"/>
      <c r="J456" s="229"/>
      <c r="K456" s="229"/>
      <c r="L456" s="229"/>
      <c r="M456" s="28">
        <v>3.2</v>
      </c>
      <c r="N456" s="28"/>
      <c r="O456" s="130"/>
      <c r="P456" s="677" t="s">
        <v>316</v>
      </c>
      <c r="Q456" s="656" t="s">
        <v>373</v>
      </c>
      <c r="R456" s="609" t="s">
        <v>376</v>
      </c>
    </row>
    <row r="457" spans="2:18" ht="54.95" customHeight="1">
      <c r="B457" s="651"/>
      <c r="C457" s="634"/>
      <c r="D457" s="691"/>
      <c r="E457" s="691"/>
      <c r="F457" s="28" t="s">
        <v>105</v>
      </c>
      <c r="G457" s="691"/>
      <c r="H457" s="691"/>
      <c r="I457" s="372"/>
      <c r="J457" s="229"/>
      <c r="K457" s="229"/>
      <c r="L457" s="229"/>
      <c r="M457" s="30">
        <v>330.79500000000002</v>
      </c>
      <c r="N457" s="28"/>
      <c r="O457" s="130"/>
      <c r="P457" s="651"/>
      <c r="Q457" s="624"/>
      <c r="R457" s="611"/>
    </row>
    <row r="458" spans="2:18" ht="24.75" customHeight="1">
      <c r="B458" s="215"/>
      <c r="C458" s="163" t="s">
        <v>384</v>
      </c>
      <c r="D458" s="164"/>
      <c r="E458" s="164"/>
      <c r="F458" s="38"/>
      <c r="G458" s="411"/>
      <c r="H458" s="412"/>
      <c r="I458" s="381"/>
      <c r="J458" s="342"/>
      <c r="K458" s="342"/>
      <c r="L458" s="342"/>
      <c r="M458" s="134">
        <v>330.79500000000002</v>
      </c>
      <c r="N458" s="38"/>
      <c r="O458" s="311"/>
      <c r="P458" s="239"/>
      <c r="Q458" s="239"/>
      <c r="R458" s="239"/>
    </row>
    <row r="459" spans="2:18" ht="20.25" customHeight="1">
      <c r="B459" s="655"/>
      <c r="C459" s="633" t="s">
        <v>400</v>
      </c>
      <c r="D459" s="690" t="s">
        <v>315</v>
      </c>
      <c r="E459" s="690" t="s">
        <v>315</v>
      </c>
      <c r="F459" s="28" t="s">
        <v>333</v>
      </c>
      <c r="G459" s="690">
        <v>2025</v>
      </c>
      <c r="H459" s="690" t="s">
        <v>31</v>
      </c>
      <c r="I459" s="372"/>
      <c r="J459" s="229"/>
      <c r="K459" s="229"/>
      <c r="L459" s="229"/>
      <c r="M459" s="28"/>
      <c r="N459" s="28">
        <v>1.4</v>
      </c>
      <c r="O459" s="130"/>
      <c r="P459" s="676" t="s">
        <v>106</v>
      </c>
      <c r="Q459" s="656" t="s">
        <v>363</v>
      </c>
      <c r="R459" s="609" t="s">
        <v>376</v>
      </c>
    </row>
    <row r="460" spans="2:18" ht="78" customHeight="1">
      <c r="B460" s="651"/>
      <c r="C460" s="634"/>
      <c r="D460" s="691"/>
      <c r="E460" s="691"/>
      <c r="F460" s="28" t="s">
        <v>105</v>
      </c>
      <c r="G460" s="691"/>
      <c r="H460" s="691"/>
      <c r="I460" s="372"/>
      <c r="J460" s="229"/>
      <c r="K460" s="229"/>
      <c r="L460" s="229"/>
      <c r="M460" s="28"/>
      <c r="N460" s="30">
        <v>45</v>
      </c>
      <c r="O460" s="130"/>
      <c r="P460" s="658"/>
      <c r="Q460" s="659"/>
      <c r="R460" s="611"/>
    </row>
    <row r="461" spans="2:18" ht="45.75" customHeight="1">
      <c r="B461" s="162"/>
      <c r="C461" s="163" t="s">
        <v>47</v>
      </c>
      <c r="D461" s="38"/>
      <c r="E461" s="38"/>
      <c r="F461" s="38"/>
      <c r="G461" s="381"/>
      <c r="H461" s="381"/>
      <c r="I461" s="381"/>
      <c r="J461" s="342"/>
      <c r="K461" s="342"/>
      <c r="L461" s="342"/>
      <c r="M461" s="182"/>
      <c r="N461" s="133">
        <v>45</v>
      </c>
      <c r="O461" s="258"/>
      <c r="P461" s="185"/>
      <c r="Q461" s="285"/>
      <c r="R461" s="285"/>
    </row>
    <row r="462" spans="2:18" ht="15.75" customHeight="1">
      <c r="B462" s="752"/>
      <c r="C462" s="633" t="s">
        <v>401</v>
      </c>
      <c r="D462" s="690" t="s">
        <v>315</v>
      </c>
      <c r="E462" s="690" t="s">
        <v>315</v>
      </c>
      <c r="F462" s="28" t="s">
        <v>333</v>
      </c>
      <c r="G462" s="690">
        <v>2025</v>
      </c>
      <c r="H462" s="690" t="s">
        <v>31</v>
      </c>
      <c r="I462" s="372"/>
      <c r="J462" s="229"/>
      <c r="K462" s="229"/>
      <c r="L462" s="229"/>
      <c r="M462" s="28"/>
      <c r="N462" s="28">
        <v>2</v>
      </c>
      <c r="O462" s="77"/>
      <c r="P462" s="676" t="s">
        <v>106</v>
      </c>
      <c r="Q462" s="656" t="s">
        <v>363</v>
      </c>
      <c r="R462" s="609" t="s">
        <v>402</v>
      </c>
    </row>
    <row r="463" spans="2:18" ht="47.25" customHeight="1">
      <c r="B463" s="752"/>
      <c r="C463" s="634"/>
      <c r="D463" s="691"/>
      <c r="E463" s="691"/>
      <c r="F463" s="28" t="s">
        <v>105</v>
      </c>
      <c r="G463" s="691"/>
      <c r="H463" s="691"/>
      <c r="I463" s="372"/>
      <c r="J463" s="229"/>
      <c r="K463" s="229"/>
      <c r="L463" s="229"/>
      <c r="M463" s="28"/>
      <c r="N463" s="30">
        <v>200</v>
      </c>
      <c r="O463" s="77"/>
      <c r="P463" s="658"/>
      <c r="Q463" s="659"/>
      <c r="R463" s="611"/>
    </row>
    <row r="464" spans="2:18" ht="24" customHeight="1">
      <c r="B464" s="215"/>
      <c r="C464" s="163" t="s">
        <v>47</v>
      </c>
      <c r="D464" s="413"/>
      <c r="E464" s="413"/>
      <c r="F464" s="38"/>
      <c r="G464" s="411"/>
      <c r="H464" s="412"/>
      <c r="I464" s="381"/>
      <c r="J464" s="342"/>
      <c r="K464" s="342"/>
      <c r="L464" s="342"/>
      <c r="M464" s="182"/>
      <c r="N464" s="133">
        <v>200</v>
      </c>
      <c r="O464" s="311"/>
      <c r="P464" s="239"/>
      <c r="Q464" s="285"/>
      <c r="R464" s="285"/>
    </row>
    <row r="465" spans="2:18" ht="18" customHeight="1">
      <c r="B465" s="748"/>
      <c r="C465" s="722" t="s">
        <v>403</v>
      </c>
      <c r="D465" s="690" t="s">
        <v>315</v>
      </c>
      <c r="E465" s="690" t="s">
        <v>315</v>
      </c>
      <c r="F465" s="28" t="s">
        <v>333</v>
      </c>
      <c r="G465" s="690">
        <v>2025</v>
      </c>
      <c r="H465" s="690" t="s">
        <v>31</v>
      </c>
      <c r="I465" s="422"/>
      <c r="J465" s="423"/>
      <c r="K465" s="72"/>
      <c r="L465" s="72"/>
      <c r="M465" s="424">
        <v>3.722</v>
      </c>
      <c r="N465" s="72"/>
      <c r="O465" s="125"/>
      <c r="P465" s="677" t="s">
        <v>316</v>
      </c>
      <c r="Q465" s="660" t="s">
        <v>373</v>
      </c>
      <c r="R465" s="609" t="s">
        <v>376</v>
      </c>
    </row>
    <row r="466" spans="2:18" ht="117.95" customHeight="1">
      <c r="B466" s="746"/>
      <c r="C466" s="722"/>
      <c r="D466" s="691"/>
      <c r="E466" s="691"/>
      <c r="F466" s="28" t="s">
        <v>105</v>
      </c>
      <c r="G466" s="691"/>
      <c r="H466" s="691"/>
      <c r="I466" s="422"/>
      <c r="J466" s="423"/>
      <c r="K466" s="72"/>
      <c r="L466" s="72"/>
      <c r="M466" s="30">
        <v>187.08699999999999</v>
      </c>
      <c r="N466" s="72"/>
      <c r="O466" s="125"/>
      <c r="P466" s="651"/>
      <c r="Q466" s="658"/>
      <c r="R466" s="611"/>
    </row>
    <row r="467" spans="2:18" ht="21" customHeight="1">
      <c r="B467" s="215"/>
      <c r="C467" s="163" t="s">
        <v>384</v>
      </c>
      <c r="D467" s="291"/>
      <c r="E467" s="291"/>
      <c r="F467" s="256"/>
      <c r="G467" s="386"/>
      <c r="H467" s="385"/>
      <c r="I467" s="397"/>
      <c r="J467" s="398"/>
      <c r="K467" s="398"/>
      <c r="L467" s="398"/>
      <c r="M467" s="134">
        <v>187.08699999999999</v>
      </c>
      <c r="N467" s="256"/>
      <c r="O467" s="311"/>
      <c r="P467" s="239"/>
      <c r="Q467" s="285"/>
      <c r="R467" s="285"/>
    </row>
    <row r="468" spans="2:18" ht="15.75" customHeight="1">
      <c r="B468" s="650"/>
      <c r="C468" s="710" t="s">
        <v>404</v>
      </c>
      <c r="D468" s="690" t="s">
        <v>315</v>
      </c>
      <c r="E468" s="690" t="s">
        <v>315</v>
      </c>
      <c r="F468" s="28" t="s">
        <v>333</v>
      </c>
      <c r="G468" s="690">
        <v>2025</v>
      </c>
      <c r="H468" s="690" t="s">
        <v>31</v>
      </c>
      <c r="I468" s="372"/>
      <c r="J468" s="229"/>
      <c r="K468" s="229"/>
      <c r="L468" s="229"/>
      <c r="M468" s="28">
        <v>3.48</v>
      </c>
      <c r="N468" s="30"/>
      <c r="O468" s="130"/>
      <c r="P468" s="676" t="s">
        <v>106</v>
      </c>
      <c r="Q468" s="652" t="s">
        <v>363</v>
      </c>
      <c r="R468" s="609" t="s">
        <v>376</v>
      </c>
    </row>
    <row r="469" spans="2:18" ht="99.95" customHeight="1">
      <c r="B469" s="651"/>
      <c r="C469" s="710"/>
      <c r="D469" s="691"/>
      <c r="E469" s="691"/>
      <c r="F469" s="28" t="s">
        <v>105</v>
      </c>
      <c r="G469" s="691"/>
      <c r="H469" s="691"/>
      <c r="I469" s="372"/>
      <c r="J469" s="229"/>
      <c r="K469" s="229"/>
      <c r="L469" s="229"/>
      <c r="M469" s="28">
        <v>120.179</v>
      </c>
      <c r="N469" s="30"/>
      <c r="O469" s="130"/>
      <c r="P469" s="658"/>
      <c r="Q469" s="624"/>
      <c r="R469" s="611"/>
    </row>
    <row r="470" spans="2:18" ht="21" customHeight="1">
      <c r="B470" s="162"/>
      <c r="C470" s="163" t="s">
        <v>47</v>
      </c>
      <c r="D470" s="294"/>
      <c r="E470" s="294"/>
      <c r="F470" s="256"/>
      <c r="G470" s="414"/>
      <c r="H470" s="397"/>
      <c r="I470" s="397"/>
      <c r="J470" s="398"/>
      <c r="K470" s="398"/>
      <c r="L470" s="398"/>
      <c r="M470" s="273">
        <v>120.179</v>
      </c>
      <c r="N470" s="133"/>
      <c r="O470" s="311"/>
      <c r="P470" s="185"/>
      <c r="Q470" s="203"/>
      <c r="R470" s="203"/>
    </row>
    <row r="471" spans="2:18" ht="15.75" customHeight="1">
      <c r="B471" s="650"/>
      <c r="C471" s="633" t="s">
        <v>405</v>
      </c>
      <c r="D471" s="690" t="s">
        <v>315</v>
      </c>
      <c r="E471" s="690" t="s">
        <v>315</v>
      </c>
      <c r="F471" s="28" t="s">
        <v>333</v>
      </c>
      <c r="G471" s="690">
        <v>2025</v>
      </c>
      <c r="H471" s="690" t="s">
        <v>31</v>
      </c>
      <c r="I471" s="372"/>
      <c r="J471" s="229"/>
      <c r="K471" s="229"/>
      <c r="L471" s="229"/>
      <c r="M471" s="28"/>
      <c r="N471" s="28">
        <v>2.9</v>
      </c>
      <c r="O471" s="130"/>
      <c r="P471" s="676" t="s">
        <v>106</v>
      </c>
      <c r="Q471" s="652" t="s">
        <v>363</v>
      </c>
      <c r="R471" s="609" t="s">
        <v>406</v>
      </c>
    </row>
    <row r="472" spans="2:18" ht="36.950000000000003" customHeight="1">
      <c r="B472" s="651"/>
      <c r="C472" s="634"/>
      <c r="D472" s="691"/>
      <c r="E472" s="691"/>
      <c r="F472" s="28" t="s">
        <v>105</v>
      </c>
      <c r="G472" s="691"/>
      <c r="H472" s="691"/>
      <c r="I472" s="372"/>
      <c r="J472" s="229"/>
      <c r="K472" s="229"/>
      <c r="L472" s="229"/>
      <c r="M472" s="28"/>
      <c r="N472" s="30">
        <v>303</v>
      </c>
      <c r="O472" s="130"/>
      <c r="P472" s="658"/>
      <c r="Q472" s="624"/>
      <c r="R472" s="611"/>
    </row>
    <row r="473" spans="2:18" ht="19.5" customHeight="1">
      <c r="B473" s="162"/>
      <c r="C473" s="163" t="s">
        <v>47</v>
      </c>
      <c r="D473" s="256"/>
      <c r="E473" s="256"/>
      <c r="F473" s="256"/>
      <c r="G473" s="414"/>
      <c r="H473" s="397"/>
      <c r="I473" s="397"/>
      <c r="J473" s="398"/>
      <c r="K473" s="398"/>
      <c r="L473" s="398"/>
      <c r="M473" s="273"/>
      <c r="N473" s="133">
        <v>303</v>
      </c>
      <c r="O473" s="258"/>
      <c r="P473" s="185"/>
      <c r="Q473" s="185"/>
      <c r="R473" s="185"/>
    </row>
    <row r="474" spans="2:18" ht="15.75" customHeight="1">
      <c r="B474" s="744"/>
      <c r="C474" s="633" t="s">
        <v>407</v>
      </c>
      <c r="D474" s="690" t="s">
        <v>315</v>
      </c>
      <c r="E474" s="690" t="s">
        <v>315</v>
      </c>
      <c r="F474" s="28" t="s">
        <v>333</v>
      </c>
      <c r="G474" s="690">
        <v>2025</v>
      </c>
      <c r="H474" s="690" t="s">
        <v>31</v>
      </c>
      <c r="I474" s="372"/>
      <c r="J474" s="229"/>
      <c r="K474" s="229"/>
      <c r="L474" s="229"/>
      <c r="M474" s="28"/>
      <c r="N474" s="28"/>
      <c r="O474" s="93">
        <v>5</v>
      </c>
      <c r="P474" s="676" t="s">
        <v>106</v>
      </c>
      <c r="Q474" s="652" t="s">
        <v>363</v>
      </c>
      <c r="R474" s="609" t="s">
        <v>376</v>
      </c>
    </row>
    <row r="475" spans="2:18" ht="23.25" customHeight="1">
      <c r="B475" s="741"/>
      <c r="C475" s="634"/>
      <c r="D475" s="691"/>
      <c r="E475" s="691"/>
      <c r="F475" s="28" t="s">
        <v>105</v>
      </c>
      <c r="G475" s="691"/>
      <c r="H475" s="691"/>
      <c r="I475" s="425"/>
      <c r="J475" s="426"/>
      <c r="K475" s="426"/>
      <c r="L475" s="426"/>
      <c r="M475" s="159"/>
      <c r="N475" s="159"/>
      <c r="O475" s="427">
        <v>400</v>
      </c>
      <c r="P475" s="658"/>
      <c r="Q475" s="656"/>
      <c r="R475" s="611"/>
    </row>
    <row r="476" spans="2:18" ht="24.75" customHeight="1">
      <c r="B476" s="162"/>
      <c r="C476" s="163" t="s">
        <v>47</v>
      </c>
      <c r="D476" s="256"/>
      <c r="E476" s="256"/>
      <c r="F476" s="256"/>
      <c r="G476" s="414"/>
      <c r="H476" s="397"/>
      <c r="I476" s="397"/>
      <c r="J476" s="398"/>
      <c r="K476" s="398"/>
      <c r="L476" s="398"/>
      <c r="M476" s="273"/>
      <c r="N476" s="256"/>
      <c r="O476" s="133">
        <v>400</v>
      </c>
      <c r="P476" s="185"/>
      <c r="Q476" s="185"/>
      <c r="R476" s="185"/>
    </row>
    <row r="477" spans="2:18" ht="15.75" customHeight="1">
      <c r="B477" s="650"/>
      <c r="C477" s="633" t="s">
        <v>408</v>
      </c>
      <c r="D477" s="690" t="s">
        <v>315</v>
      </c>
      <c r="E477" s="690" t="s">
        <v>315</v>
      </c>
      <c r="F477" s="28" t="s">
        <v>333</v>
      </c>
      <c r="G477" s="690">
        <v>2025</v>
      </c>
      <c r="H477" s="690" t="s">
        <v>31</v>
      </c>
      <c r="I477" s="372"/>
      <c r="J477" s="229"/>
      <c r="K477" s="229"/>
      <c r="L477" s="229"/>
      <c r="M477" s="28"/>
      <c r="N477" s="28">
        <v>2.4</v>
      </c>
      <c r="O477" s="130"/>
      <c r="P477" s="676" t="s">
        <v>106</v>
      </c>
      <c r="Q477" s="652" t="s">
        <v>363</v>
      </c>
      <c r="R477" s="609" t="s">
        <v>376</v>
      </c>
    </row>
    <row r="478" spans="2:18" ht="39.950000000000003" customHeight="1">
      <c r="B478" s="651"/>
      <c r="C478" s="634"/>
      <c r="D478" s="691"/>
      <c r="E478" s="691"/>
      <c r="F478" s="28" t="s">
        <v>105</v>
      </c>
      <c r="G478" s="691"/>
      <c r="H478" s="691"/>
      <c r="I478" s="372"/>
      <c r="J478" s="229"/>
      <c r="K478" s="229"/>
      <c r="L478" s="229"/>
      <c r="M478" s="28"/>
      <c r="N478" s="30">
        <v>123</v>
      </c>
      <c r="O478" s="130"/>
      <c r="P478" s="658"/>
      <c r="Q478" s="624"/>
      <c r="R478" s="611"/>
    </row>
    <row r="479" spans="2:18" ht="15.75">
      <c r="B479" s="162"/>
      <c r="C479" s="163" t="s">
        <v>47</v>
      </c>
      <c r="D479" s="294"/>
      <c r="E479" s="294"/>
      <c r="F479" s="256"/>
      <c r="G479" s="397"/>
      <c r="H479" s="397"/>
      <c r="I479" s="397"/>
      <c r="J479" s="398"/>
      <c r="K479" s="398"/>
      <c r="L479" s="398"/>
      <c r="M479" s="273"/>
      <c r="N479" s="133">
        <v>123</v>
      </c>
      <c r="O479" s="311"/>
      <c r="P479" s="185"/>
      <c r="Q479" s="203"/>
      <c r="R479" s="203"/>
    </row>
    <row r="480" spans="2:18" ht="15.75" customHeight="1">
      <c r="B480" s="650"/>
      <c r="C480" s="633" t="s">
        <v>409</v>
      </c>
      <c r="D480" s="690" t="s">
        <v>315</v>
      </c>
      <c r="E480" s="690" t="s">
        <v>315</v>
      </c>
      <c r="F480" s="28" t="s">
        <v>333</v>
      </c>
      <c r="G480" s="690">
        <v>2025</v>
      </c>
      <c r="H480" s="690" t="s">
        <v>31</v>
      </c>
      <c r="I480" s="372"/>
      <c r="J480" s="229"/>
      <c r="K480" s="229"/>
      <c r="L480" s="229"/>
      <c r="M480" s="28"/>
      <c r="N480" s="28">
        <v>5</v>
      </c>
      <c r="O480" s="130"/>
      <c r="P480" s="676" t="s">
        <v>106</v>
      </c>
      <c r="Q480" s="652" t="s">
        <v>363</v>
      </c>
      <c r="R480" s="609" t="s">
        <v>376</v>
      </c>
    </row>
    <row r="481" spans="2:18" ht="36" customHeight="1">
      <c r="B481" s="651"/>
      <c r="C481" s="634"/>
      <c r="D481" s="691"/>
      <c r="E481" s="691"/>
      <c r="F481" s="28" t="s">
        <v>105</v>
      </c>
      <c r="G481" s="691"/>
      <c r="H481" s="691"/>
      <c r="I481" s="372"/>
      <c r="J481" s="229"/>
      <c r="K481" s="229"/>
      <c r="L481" s="229"/>
      <c r="M481" s="28"/>
      <c r="N481" s="30">
        <v>500</v>
      </c>
      <c r="O481" s="130"/>
      <c r="P481" s="658"/>
      <c r="Q481" s="659"/>
      <c r="R481" s="611"/>
    </row>
    <row r="482" spans="2:18" ht="19.5" customHeight="1">
      <c r="B482" s="162"/>
      <c r="C482" s="163" t="s">
        <v>47</v>
      </c>
      <c r="D482" s="294"/>
      <c r="E482" s="294"/>
      <c r="F482" s="256"/>
      <c r="G482" s="414"/>
      <c r="H482" s="397"/>
      <c r="I482" s="397"/>
      <c r="J482" s="398"/>
      <c r="K482" s="398"/>
      <c r="L482" s="398"/>
      <c r="M482" s="273"/>
      <c r="N482" s="133">
        <v>500</v>
      </c>
      <c r="O482" s="311"/>
      <c r="P482" s="185"/>
      <c r="Q482" s="203"/>
      <c r="R482" s="203"/>
    </row>
    <row r="483" spans="2:18" ht="18" customHeight="1">
      <c r="B483" s="650"/>
      <c r="C483" s="710" t="s">
        <v>410</v>
      </c>
      <c r="D483" s="704" t="s">
        <v>330</v>
      </c>
      <c r="E483" s="704" t="s">
        <v>330</v>
      </c>
      <c r="F483" s="28" t="s">
        <v>333</v>
      </c>
      <c r="G483" s="701">
        <v>2026</v>
      </c>
      <c r="H483" s="372"/>
      <c r="I483" s="372"/>
      <c r="J483" s="229"/>
      <c r="K483" s="30">
        <v>14</v>
      </c>
      <c r="L483" s="229"/>
      <c r="M483" s="28"/>
      <c r="N483" s="28"/>
      <c r="O483" s="130"/>
      <c r="P483" s="677" t="s">
        <v>106</v>
      </c>
      <c r="Q483" s="655" t="s">
        <v>363</v>
      </c>
      <c r="R483" s="609" t="s">
        <v>376</v>
      </c>
    </row>
    <row r="484" spans="2:18" ht="48" customHeight="1">
      <c r="B484" s="651"/>
      <c r="C484" s="710"/>
      <c r="D484" s="704"/>
      <c r="E484" s="704"/>
      <c r="F484" s="28" t="s">
        <v>105</v>
      </c>
      <c r="G484" s="702"/>
      <c r="H484" s="372"/>
      <c r="I484" s="372"/>
      <c r="J484" s="229"/>
      <c r="K484" s="30">
        <v>900</v>
      </c>
      <c r="L484" s="229"/>
      <c r="M484" s="28"/>
      <c r="N484" s="28"/>
      <c r="O484" s="130"/>
      <c r="P484" s="651"/>
      <c r="Q484" s="651"/>
      <c r="R484" s="611"/>
    </row>
    <row r="485" spans="2:18" ht="15.75">
      <c r="B485" s="162"/>
      <c r="C485" s="163" t="s">
        <v>47</v>
      </c>
      <c r="D485" s="255"/>
      <c r="E485" s="255"/>
      <c r="F485" s="256"/>
      <c r="G485" s="386"/>
      <c r="H485" s="385"/>
      <c r="I485" s="397"/>
      <c r="J485" s="398"/>
      <c r="K485" s="409">
        <v>900</v>
      </c>
      <c r="L485" s="398"/>
      <c r="M485" s="273"/>
      <c r="N485" s="256"/>
      <c r="O485" s="324"/>
      <c r="P485" s="239"/>
      <c r="Q485" s="239"/>
      <c r="R485" s="239"/>
    </row>
    <row r="486" spans="2:18" ht="18" customHeight="1">
      <c r="B486" s="650"/>
      <c r="C486" s="633" t="s">
        <v>411</v>
      </c>
      <c r="D486" s="690" t="s">
        <v>315</v>
      </c>
      <c r="E486" s="690" t="s">
        <v>315</v>
      </c>
      <c r="F486" s="28" t="s">
        <v>333</v>
      </c>
      <c r="G486" s="690">
        <v>2025</v>
      </c>
      <c r="H486" s="690" t="s">
        <v>31</v>
      </c>
      <c r="I486" s="372"/>
      <c r="J486" s="229"/>
      <c r="K486" s="229"/>
      <c r="L486" s="229"/>
      <c r="M486" s="28">
        <v>3.6</v>
      </c>
      <c r="N486" s="28"/>
      <c r="O486" s="130"/>
      <c r="P486" s="677" t="s">
        <v>316</v>
      </c>
      <c r="Q486" s="656" t="s">
        <v>373</v>
      </c>
      <c r="R486" s="609" t="s">
        <v>412</v>
      </c>
    </row>
    <row r="487" spans="2:18" ht="165" customHeight="1">
      <c r="B487" s="651"/>
      <c r="C487" s="708"/>
      <c r="D487" s="691"/>
      <c r="E487" s="691"/>
      <c r="F487" s="28" t="s">
        <v>105</v>
      </c>
      <c r="G487" s="691"/>
      <c r="H487" s="691"/>
      <c r="I487" s="372"/>
      <c r="J487" s="229"/>
      <c r="K487" s="229"/>
      <c r="L487" s="229"/>
      <c r="M487" s="30">
        <v>224.58</v>
      </c>
      <c r="N487" s="28"/>
      <c r="O487" s="130"/>
      <c r="P487" s="651"/>
      <c r="Q487" s="624"/>
      <c r="R487" s="611"/>
    </row>
    <row r="488" spans="2:18" ht="15.75">
      <c r="B488" s="162"/>
      <c r="C488" s="163" t="s">
        <v>384</v>
      </c>
      <c r="D488" s="164"/>
      <c r="E488" s="164"/>
      <c r="F488" s="38"/>
      <c r="G488" s="411"/>
      <c r="H488" s="412"/>
      <c r="I488" s="381"/>
      <c r="J488" s="342"/>
      <c r="K488" s="342"/>
      <c r="L488" s="342"/>
      <c r="M488" s="134">
        <v>224.58</v>
      </c>
      <c r="N488" s="256"/>
      <c r="O488" s="324"/>
      <c r="P488" s="239"/>
      <c r="Q488" s="239"/>
      <c r="R488" s="239"/>
    </row>
    <row r="489" spans="2:18" ht="15.75" customHeight="1">
      <c r="B489" s="650"/>
      <c r="C489" s="633" t="s">
        <v>413</v>
      </c>
      <c r="D489" s="690" t="s">
        <v>315</v>
      </c>
      <c r="E489" s="690" t="s">
        <v>315</v>
      </c>
      <c r="F489" s="28" t="s">
        <v>333</v>
      </c>
      <c r="G489" s="690">
        <v>2025</v>
      </c>
      <c r="H489" s="690" t="s">
        <v>31</v>
      </c>
      <c r="I489" s="372"/>
      <c r="J489" s="229"/>
      <c r="K489" s="229"/>
      <c r="L489" s="229"/>
      <c r="M489" s="28"/>
      <c r="N489" s="28"/>
      <c r="O489" s="181">
        <v>4.0999999999999996</v>
      </c>
      <c r="P489" s="676" t="s">
        <v>106</v>
      </c>
      <c r="Q489" s="251"/>
      <c r="R489" s="609" t="s">
        <v>391</v>
      </c>
    </row>
    <row r="490" spans="2:18" ht="75" customHeight="1">
      <c r="B490" s="651"/>
      <c r="C490" s="708"/>
      <c r="D490" s="691"/>
      <c r="E490" s="691"/>
      <c r="F490" s="28" t="s">
        <v>105</v>
      </c>
      <c r="G490" s="691"/>
      <c r="H490" s="691"/>
      <c r="I490" s="372"/>
      <c r="J490" s="229"/>
      <c r="K490" s="229"/>
      <c r="L490" s="229"/>
      <c r="M490" s="28"/>
      <c r="N490" s="28"/>
      <c r="O490" s="93">
        <v>220</v>
      </c>
      <c r="P490" s="658"/>
      <c r="Q490" s="250" t="s">
        <v>363</v>
      </c>
      <c r="R490" s="611"/>
    </row>
    <row r="491" spans="2:18" ht="15.75">
      <c r="B491" s="162"/>
      <c r="C491" s="163" t="s">
        <v>47</v>
      </c>
      <c r="D491" s="255"/>
      <c r="E491" s="255"/>
      <c r="F491" s="256"/>
      <c r="G491" s="386"/>
      <c r="H491" s="385"/>
      <c r="I491" s="397"/>
      <c r="J491" s="398"/>
      <c r="K491" s="398"/>
      <c r="L491" s="398"/>
      <c r="M491" s="273"/>
      <c r="N491" s="256"/>
      <c r="O491" s="270">
        <v>220</v>
      </c>
      <c r="P491" s="239"/>
      <c r="Q491" s="239"/>
      <c r="R491" s="239"/>
    </row>
    <row r="492" spans="2:18" ht="15.75" customHeight="1">
      <c r="B492" s="748"/>
      <c r="C492" s="716" t="s">
        <v>414</v>
      </c>
      <c r="D492" s="690" t="s">
        <v>315</v>
      </c>
      <c r="E492" s="690" t="s">
        <v>315</v>
      </c>
      <c r="F492" s="28" t="s">
        <v>333</v>
      </c>
      <c r="G492" s="690">
        <v>2025</v>
      </c>
      <c r="H492" s="690" t="s">
        <v>31</v>
      </c>
      <c r="I492" s="422"/>
      <c r="J492" s="72"/>
      <c r="K492" s="72"/>
      <c r="L492" s="72"/>
      <c r="M492" s="72"/>
      <c r="N492" s="72"/>
      <c r="O492" s="93">
        <v>2.7</v>
      </c>
      <c r="P492" s="676" t="s">
        <v>106</v>
      </c>
      <c r="Q492" s="433"/>
      <c r="R492" s="609" t="s">
        <v>376</v>
      </c>
    </row>
    <row r="493" spans="2:18" ht="57" customHeight="1">
      <c r="B493" s="746"/>
      <c r="C493" s="717"/>
      <c r="D493" s="691"/>
      <c r="E493" s="691"/>
      <c r="F493" s="28" t="s">
        <v>105</v>
      </c>
      <c r="G493" s="691"/>
      <c r="H493" s="691"/>
      <c r="I493" s="422"/>
      <c r="J493" s="72"/>
      <c r="K493" s="72"/>
      <c r="L493" s="72"/>
      <c r="M493" s="72"/>
      <c r="N493" s="72"/>
      <c r="O493" s="93">
        <v>162</v>
      </c>
      <c r="P493" s="658"/>
      <c r="Q493" s="395" t="s">
        <v>363</v>
      </c>
      <c r="R493" s="611"/>
    </row>
    <row r="494" spans="2:18" ht="17.25" customHeight="1">
      <c r="B494" s="162"/>
      <c r="C494" s="163" t="s">
        <v>47</v>
      </c>
      <c r="D494" s="255"/>
      <c r="E494" s="255"/>
      <c r="F494" s="256"/>
      <c r="G494" s="386"/>
      <c r="H494" s="385"/>
      <c r="I494" s="397"/>
      <c r="J494" s="398"/>
      <c r="K494" s="398"/>
      <c r="L494" s="398"/>
      <c r="M494" s="273"/>
      <c r="N494" s="256"/>
      <c r="O494" s="270">
        <v>162</v>
      </c>
      <c r="P494" s="239"/>
      <c r="Q494" s="239"/>
      <c r="R494" s="239"/>
    </row>
    <row r="495" spans="2:18" ht="20.25" customHeight="1">
      <c r="B495" s="749"/>
      <c r="C495" s="716" t="s">
        <v>415</v>
      </c>
      <c r="D495" s="690" t="s">
        <v>315</v>
      </c>
      <c r="E495" s="690" t="s">
        <v>315</v>
      </c>
      <c r="F495" s="28" t="s">
        <v>333</v>
      </c>
      <c r="G495" s="690">
        <v>2025</v>
      </c>
      <c r="H495" s="690" t="s">
        <v>31</v>
      </c>
      <c r="I495" s="422"/>
      <c r="J495" s="72"/>
      <c r="K495" s="72"/>
      <c r="L495" s="72"/>
      <c r="M495" s="30">
        <v>3</v>
      </c>
      <c r="N495" s="72"/>
      <c r="O495" s="71"/>
      <c r="P495" s="677" t="s">
        <v>316</v>
      </c>
      <c r="Q495" s="660" t="s">
        <v>373</v>
      </c>
      <c r="R495" s="609" t="s">
        <v>376</v>
      </c>
    </row>
    <row r="496" spans="2:18" ht="45" customHeight="1">
      <c r="B496" s="749"/>
      <c r="C496" s="717"/>
      <c r="D496" s="691"/>
      <c r="E496" s="691"/>
      <c r="F496" s="28" t="s">
        <v>105</v>
      </c>
      <c r="G496" s="691"/>
      <c r="H496" s="691"/>
      <c r="I496" s="422"/>
      <c r="J496" s="72"/>
      <c r="K496" s="72"/>
      <c r="L496" s="72"/>
      <c r="M496" s="30">
        <v>198.9</v>
      </c>
      <c r="N496" s="72"/>
      <c r="O496" s="71"/>
      <c r="P496" s="651"/>
      <c r="Q496" s="658"/>
      <c r="R496" s="611"/>
    </row>
    <row r="497" spans="2:18" ht="16.5" customHeight="1">
      <c r="B497" s="162"/>
      <c r="C497" s="163" t="s">
        <v>384</v>
      </c>
      <c r="D497" s="255"/>
      <c r="E497" s="255"/>
      <c r="F497" s="256"/>
      <c r="G497" s="386"/>
      <c r="H497" s="385"/>
      <c r="I497" s="397"/>
      <c r="J497" s="398"/>
      <c r="K497" s="398"/>
      <c r="L497" s="398"/>
      <c r="M497" s="182">
        <v>198.9</v>
      </c>
      <c r="N497" s="256"/>
      <c r="O497" s="311"/>
      <c r="P497" s="239"/>
      <c r="Q497" s="239"/>
      <c r="R497" s="239"/>
    </row>
    <row r="498" spans="2:18" ht="17.25" customHeight="1">
      <c r="B498" s="750"/>
      <c r="C498" s="718" t="s">
        <v>416</v>
      </c>
      <c r="D498" s="690" t="s">
        <v>315</v>
      </c>
      <c r="E498" s="690" t="s">
        <v>315</v>
      </c>
      <c r="F498" s="28" t="s">
        <v>333</v>
      </c>
      <c r="G498" s="690">
        <v>2025</v>
      </c>
      <c r="H498" s="690" t="s">
        <v>31</v>
      </c>
      <c r="I498" s="428"/>
      <c r="J498" s="30"/>
      <c r="K498" s="30"/>
      <c r="L498" s="30"/>
      <c r="M498" s="30"/>
      <c r="N498" s="30">
        <v>2.4</v>
      </c>
      <c r="O498" s="223"/>
      <c r="P498" s="676" t="s">
        <v>106</v>
      </c>
      <c r="Q498" s="434"/>
      <c r="R498" s="609" t="s">
        <v>376</v>
      </c>
    </row>
    <row r="499" spans="2:18" ht="51" customHeight="1">
      <c r="B499" s="751"/>
      <c r="C499" s="719"/>
      <c r="D499" s="691"/>
      <c r="E499" s="691"/>
      <c r="F499" s="28" t="s">
        <v>105</v>
      </c>
      <c r="G499" s="691"/>
      <c r="H499" s="691"/>
      <c r="I499" s="428"/>
      <c r="J499" s="30"/>
      <c r="K499" s="30"/>
      <c r="L499" s="30"/>
      <c r="M499" s="30"/>
      <c r="N499" s="30">
        <v>150</v>
      </c>
      <c r="O499" s="223"/>
      <c r="P499" s="658"/>
      <c r="Q499" s="331" t="s">
        <v>363</v>
      </c>
      <c r="R499" s="611"/>
    </row>
    <row r="500" spans="2:18" ht="21" customHeight="1">
      <c r="B500" s="162"/>
      <c r="C500" s="340" t="s">
        <v>47</v>
      </c>
      <c r="D500" s="255"/>
      <c r="E500" s="255"/>
      <c r="F500" s="256"/>
      <c r="G500" s="385"/>
      <c r="H500" s="385"/>
      <c r="I500" s="397"/>
      <c r="J500" s="398"/>
      <c r="K500" s="398"/>
      <c r="L500" s="398"/>
      <c r="M500" s="273"/>
      <c r="N500" s="133">
        <v>150</v>
      </c>
      <c r="O500" s="311"/>
      <c r="P500" s="239"/>
      <c r="Q500" s="239"/>
      <c r="R500" s="239"/>
    </row>
    <row r="501" spans="2:18" ht="31.5">
      <c r="B501" s="15"/>
      <c r="C501" s="416" t="s">
        <v>417</v>
      </c>
      <c r="D501" s="156"/>
      <c r="E501" s="156"/>
      <c r="F501" s="20"/>
      <c r="G501" s="417"/>
      <c r="H501" s="417"/>
      <c r="I501" s="417"/>
      <c r="J501" s="228"/>
      <c r="K501" s="228"/>
      <c r="L501" s="228"/>
      <c r="M501" s="228"/>
      <c r="N501" s="228"/>
      <c r="O501" s="228"/>
      <c r="P501" s="103"/>
      <c r="Q501" s="103"/>
      <c r="R501" s="103"/>
    </row>
    <row r="502" spans="2:18" ht="69.95" customHeight="1">
      <c r="B502" s="418"/>
      <c r="C502" s="343" t="s">
        <v>418</v>
      </c>
      <c r="D502" s="157" t="s">
        <v>315</v>
      </c>
      <c r="E502" s="157" t="s">
        <v>315</v>
      </c>
      <c r="F502" s="28" t="s">
        <v>105</v>
      </c>
      <c r="G502" s="415" t="s">
        <v>419</v>
      </c>
      <c r="H502" s="419" t="s">
        <v>281</v>
      </c>
      <c r="I502" s="429"/>
      <c r="J502" s="426"/>
      <c r="K502" s="426"/>
      <c r="L502" s="426"/>
      <c r="M502" s="159"/>
      <c r="N502" s="159"/>
      <c r="O502" s="430">
        <v>1.4</v>
      </c>
      <c r="P502" s="193" t="s">
        <v>48</v>
      </c>
      <c r="Q502" s="435" t="s">
        <v>420</v>
      </c>
      <c r="R502" s="436" t="s">
        <v>421</v>
      </c>
    </row>
    <row r="503" spans="2:18" ht="15.75">
      <c r="B503" s="162"/>
      <c r="C503" s="163" t="s">
        <v>384</v>
      </c>
      <c r="D503" s="420"/>
      <c r="E503" s="420"/>
      <c r="F503" s="256"/>
      <c r="G503" s="414"/>
      <c r="H503" s="397"/>
      <c r="I503" s="397"/>
      <c r="J503" s="398"/>
      <c r="K503" s="398"/>
      <c r="L503" s="398"/>
      <c r="M503" s="273"/>
      <c r="N503" s="256"/>
      <c r="O503" s="256">
        <v>1.4</v>
      </c>
      <c r="P503" s="185"/>
      <c r="Q503" s="203"/>
      <c r="R503" s="203"/>
    </row>
    <row r="504" spans="2:18" ht="53.1" customHeight="1">
      <c r="B504" s="139"/>
      <c r="C504" s="343" t="s">
        <v>422</v>
      </c>
      <c r="D504" s="157" t="s">
        <v>315</v>
      </c>
      <c r="E504" s="157" t="s">
        <v>315</v>
      </c>
      <c r="F504" s="28" t="s">
        <v>105</v>
      </c>
      <c r="G504" s="415" t="s">
        <v>419</v>
      </c>
      <c r="H504" s="419" t="s">
        <v>281</v>
      </c>
      <c r="I504" s="372"/>
      <c r="J504" s="229"/>
      <c r="K504" s="229"/>
      <c r="L504" s="229"/>
      <c r="M504" s="28"/>
      <c r="N504" s="28"/>
      <c r="O504" s="93">
        <v>45</v>
      </c>
      <c r="P504" s="152" t="s">
        <v>48</v>
      </c>
      <c r="Q504" s="138" t="s">
        <v>420</v>
      </c>
      <c r="R504" s="31" t="s">
        <v>421</v>
      </c>
    </row>
    <row r="505" spans="2:18" ht="20.25" customHeight="1">
      <c r="B505" s="162"/>
      <c r="C505" s="163" t="s">
        <v>384</v>
      </c>
      <c r="D505" s="420"/>
      <c r="E505" s="420"/>
      <c r="F505" s="256"/>
      <c r="G505" s="414"/>
      <c r="H505" s="397"/>
      <c r="I505" s="256"/>
      <c r="J505" s="256"/>
      <c r="K505" s="256"/>
      <c r="L505" s="256"/>
      <c r="M505" s="273"/>
      <c r="N505" s="256"/>
      <c r="O505" s="400">
        <v>45</v>
      </c>
      <c r="P505" s="185"/>
      <c r="Q505" s="185"/>
      <c r="R505" s="185"/>
    </row>
    <row r="506" spans="2:18" ht="39" customHeight="1">
      <c r="B506" s="46"/>
      <c r="C506" s="48" t="s">
        <v>423</v>
      </c>
      <c r="D506" s="48"/>
      <c r="E506" s="48"/>
      <c r="F506" s="48"/>
      <c r="G506" s="212"/>
      <c r="H506" s="212"/>
      <c r="I506" s="212"/>
      <c r="J506" s="212"/>
      <c r="K506" s="212"/>
      <c r="L506" s="212"/>
      <c r="M506" s="212"/>
      <c r="N506" s="212"/>
      <c r="O506" s="226"/>
      <c r="P506" s="99"/>
      <c r="Q506" s="99"/>
      <c r="R506" s="99"/>
    </row>
    <row r="507" spans="2:18" ht="63">
      <c r="B507" s="15">
        <v>22</v>
      </c>
      <c r="C507" s="40" t="s">
        <v>424</v>
      </c>
      <c r="D507" s="20" t="s">
        <v>330</v>
      </c>
      <c r="E507" s="20" t="s">
        <v>330</v>
      </c>
      <c r="F507" s="20" t="s">
        <v>27</v>
      </c>
      <c r="G507" s="20"/>
      <c r="H507" s="20"/>
      <c r="I507" s="69">
        <v>100</v>
      </c>
      <c r="J507" s="69">
        <v>100</v>
      </c>
      <c r="K507" s="69">
        <v>100</v>
      </c>
      <c r="L507" s="69">
        <v>100</v>
      </c>
      <c r="M507" s="69">
        <v>100</v>
      </c>
      <c r="N507" s="69">
        <v>100</v>
      </c>
      <c r="O507" s="100">
        <v>100</v>
      </c>
      <c r="P507" s="103"/>
      <c r="Q507" s="103"/>
      <c r="R507" s="103"/>
    </row>
    <row r="508" spans="2:18" ht="35.25" customHeight="1">
      <c r="B508" s="213"/>
      <c r="C508" s="172" t="s">
        <v>425</v>
      </c>
      <c r="D508" s="174"/>
      <c r="E508" s="174"/>
      <c r="F508" s="174"/>
      <c r="G508" s="421"/>
      <c r="H508" s="421"/>
      <c r="I508" s="421"/>
      <c r="J508" s="421"/>
      <c r="K508" s="421"/>
      <c r="L508" s="174"/>
      <c r="M508" s="20"/>
      <c r="N508" s="174"/>
      <c r="O508" s="176"/>
      <c r="P508" s="103"/>
      <c r="Q508" s="103"/>
      <c r="R508" s="103"/>
    </row>
    <row r="509" spans="2:18" ht="19.5" customHeight="1">
      <c r="B509" s="650"/>
      <c r="C509" s="633" t="s">
        <v>426</v>
      </c>
      <c r="D509" s="690" t="s">
        <v>45</v>
      </c>
      <c r="E509" s="690" t="s">
        <v>45</v>
      </c>
      <c r="F509" s="28" t="s">
        <v>333</v>
      </c>
      <c r="G509" s="690">
        <v>2025</v>
      </c>
      <c r="H509" s="690" t="s">
        <v>31</v>
      </c>
      <c r="I509" s="28"/>
      <c r="J509" s="28"/>
      <c r="K509" s="357"/>
      <c r="L509" s="28"/>
      <c r="M509" s="28"/>
      <c r="N509" s="357">
        <v>1.9</v>
      </c>
      <c r="O509" s="181"/>
      <c r="P509" s="677" t="s">
        <v>106</v>
      </c>
      <c r="Q509" s="251"/>
      <c r="R509" s="609" t="s">
        <v>427</v>
      </c>
    </row>
    <row r="510" spans="2:18" ht="83.1" customHeight="1">
      <c r="B510" s="651"/>
      <c r="C510" s="634"/>
      <c r="D510" s="691"/>
      <c r="E510" s="691"/>
      <c r="F510" s="28" t="s">
        <v>105</v>
      </c>
      <c r="G510" s="691"/>
      <c r="H510" s="691"/>
      <c r="I510" s="28">
        <v>146.19999999999999</v>
      </c>
      <c r="J510" s="28"/>
      <c r="K510" s="357"/>
      <c r="L510" s="28"/>
      <c r="M510" s="28"/>
      <c r="N510" s="357">
        <v>242</v>
      </c>
      <c r="O510" s="181"/>
      <c r="P510" s="651"/>
      <c r="Q510" s="374" t="s">
        <v>346</v>
      </c>
      <c r="R510" s="611"/>
    </row>
    <row r="511" spans="2:18" ht="24" customHeight="1">
      <c r="B511" s="261"/>
      <c r="C511" s="340" t="s">
        <v>47</v>
      </c>
      <c r="D511" s="263"/>
      <c r="E511" s="263"/>
      <c r="F511" s="263"/>
      <c r="G511" s="263"/>
      <c r="H511" s="263"/>
      <c r="I511" s="263">
        <v>146.19999999999999</v>
      </c>
      <c r="J511" s="263"/>
      <c r="K511" s="431"/>
      <c r="L511" s="263"/>
      <c r="M511" s="182"/>
      <c r="N511" s="431">
        <v>242</v>
      </c>
      <c r="O511" s="329"/>
      <c r="P511" s="330"/>
      <c r="Q511" s="333"/>
      <c r="R511" s="333"/>
    </row>
    <row r="512" spans="2:18" ht="17.25" customHeight="1">
      <c r="B512" s="650"/>
      <c r="C512" s="633" t="s">
        <v>428</v>
      </c>
      <c r="D512" s="690" t="s">
        <v>45</v>
      </c>
      <c r="E512" s="690" t="s">
        <v>45</v>
      </c>
      <c r="F512" s="28" t="s">
        <v>333</v>
      </c>
      <c r="G512" s="690">
        <v>2025</v>
      </c>
      <c r="H512" s="690" t="s">
        <v>31</v>
      </c>
      <c r="I512" s="28"/>
      <c r="J512" s="28"/>
      <c r="K512" s="357"/>
      <c r="L512" s="28"/>
      <c r="M512" s="28"/>
      <c r="N512" s="28">
        <v>10</v>
      </c>
      <c r="O512" s="181">
        <v>30</v>
      </c>
      <c r="P512" s="677" t="s">
        <v>106</v>
      </c>
      <c r="Q512" s="251"/>
      <c r="R512" s="609" t="s">
        <v>427</v>
      </c>
    </row>
    <row r="513" spans="2:18" ht="83.1" customHeight="1">
      <c r="B513" s="651"/>
      <c r="C513" s="634"/>
      <c r="D513" s="691"/>
      <c r="E513" s="691"/>
      <c r="F513" s="28" t="s">
        <v>105</v>
      </c>
      <c r="G513" s="691"/>
      <c r="H513" s="691"/>
      <c r="I513" s="28"/>
      <c r="J513" s="28"/>
      <c r="K513" s="357"/>
      <c r="L513" s="28"/>
      <c r="M513" s="28"/>
      <c r="N513" s="30">
        <v>500</v>
      </c>
      <c r="O513" s="93">
        <v>1000</v>
      </c>
      <c r="P513" s="651"/>
      <c r="Q513" s="374" t="s">
        <v>346</v>
      </c>
      <c r="R513" s="611"/>
    </row>
    <row r="514" spans="2:18" ht="18" customHeight="1">
      <c r="B514" s="261"/>
      <c r="C514" s="340" t="s">
        <v>47</v>
      </c>
      <c r="D514" s="263"/>
      <c r="E514" s="263"/>
      <c r="F514" s="263"/>
      <c r="G514" s="263"/>
      <c r="H514" s="263"/>
      <c r="I514" s="263"/>
      <c r="J514" s="263"/>
      <c r="K514" s="431"/>
      <c r="L514" s="263"/>
      <c r="M514" s="182"/>
      <c r="N514" s="224">
        <v>500</v>
      </c>
      <c r="O514" s="432">
        <v>1000</v>
      </c>
      <c r="P514" s="330"/>
      <c r="Q514" s="333"/>
      <c r="R514" s="333"/>
    </row>
    <row r="515" spans="2:18" ht="18" customHeight="1">
      <c r="B515" s="650"/>
      <c r="C515" s="633" t="s">
        <v>429</v>
      </c>
      <c r="D515" s="690" t="s">
        <v>45</v>
      </c>
      <c r="E515" s="690" t="s">
        <v>45</v>
      </c>
      <c r="F515" s="28" t="s">
        <v>333</v>
      </c>
      <c r="G515" s="690">
        <v>2025</v>
      </c>
      <c r="H515" s="690" t="s">
        <v>31</v>
      </c>
      <c r="I515" s="28"/>
      <c r="J515" s="28"/>
      <c r="K515" s="357"/>
      <c r="L515" s="28"/>
      <c r="M515" s="28"/>
      <c r="N515" s="28"/>
      <c r="O515" s="130"/>
      <c r="P515" s="677" t="s">
        <v>106</v>
      </c>
      <c r="Q515" s="251"/>
      <c r="R515" s="609" t="s">
        <v>335</v>
      </c>
    </row>
    <row r="516" spans="2:18" ht="51.95" customHeight="1">
      <c r="B516" s="651"/>
      <c r="C516" s="634"/>
      <c r="D516" s="691"/>
      <c r="E516" s="691"/>
      <c r="F516" s="28" t="s">
        <v>105</v>
      </c>
      <c r="G516" s="691"/>
      <c r="H516" s="691"/>
      <c r="I516" s="28"/>
      <c r="J516" s="28"/>
      <c r="K516" s="357"/>
      <c r="L516" s="28"/>
      <c r="M516" s="28"/>
      <c r="N516" s="30">
        <v>500</v>
      </c>
      <c r="O516" s="93">
        <v>1000</v>
      </c>
      <c r="P516" s="651"/>
      <c r="Q516" s="374" t="s">
        <v>430</v>
      </c>
      <c r="R516" s="611"/>
    </row>
    <row r="517" spans="2:18" ht="15.75">
      <c r="B517" s="261"/>
      <c r="C517" s="340" t="s">
        <v>47</v>
      </c>
      <c r="D517" s="263"/>
      <c r="E517" s="263"/>
      <c r="F517" s="263"/>
      <c r="G517" s="263"/>
      <c r="H517" s="263"/>
      <c r="I517" s="263"/>
      <c r="J517" s="263"/>
      <c r="K517" s="431"/>
      <c r="L517" s="263"/>
      <c r="M517" s="182"/>
      <c r="N517" s="224">
        <v>500</v>
      </c>
      <c r="O517" s="432">
        <v>1000</v>
      </c>
      <c r="P517" s="330"/>
      <c r="Q517" s="330"/>
      <c r="R517" s="330"/>
    </row>
    <row r="518" spans="2:18" ht="51.75" customHeight="1">
      <c r="B518" s="308"/>
      <c r="C518" s="172" t="s">
        <v>431</v>
      </c>
      <c r="D518" s="174"/>
      <c r="E518" s="174"/>
      <c r="F518" s="174"/>
      <c r="G518" s="174"/>
      <c r="H518" s="174"/>
      <c r="I518" s="174"/>
      <c r="J518" s="174"/>
      <c r="K518" s="446"/>
      <c r="L518" s="446"/>
      <c r="M518" s="446"/>
      <c r="N518" s="446"/>
      <c r="O518" s="446"/>
      <c r="P518" s="103"/>
      <c r="Q518" s="103"/>
      <c r="R518" s="103"/>
    </row>
    <row r="519" spans="2:18" ht="15.75" customHeight="1">
      <c r="B519" s="752"/>
      <c r="C519" s="706" t="s">
        <v>432</v>
      </c>
      <c r="D519" s="690" t="s">
        <v>45</v>
      </c>
      <c r="E519" s="690" t="s">
        <v>45</v>
      </c>
      <c r="F519" s="28" t="s">
        <v>333</v>
      </c>
      <c r="G519" s="690">
        <v>2025</v>
      </c>
      <c r="H519" s="690" t="s">
        <v>31</v>
      </c>
      <c r="I519" s="357">
        <v>4.4000000000000004</v>
      </c>
      <c r="J519" s="357">
        <v>3.8</v>
      </c>
      <c r="K519" s="357">
        <v>1</v>
      </c>
      <c r="L519" s="28"/>
      <c r="M519" s="28"/>
      <c r="N519" s="28"/>
      <c r="O519" s="130"/>
      <c r="P519" s="650" t="s">
        <v>433</v>
      </c>
      <c r="Q519" s="249"/>
      <c r="R519" s="609" t="s">
        <v>434</v>
      </c>
    </row>
    <row r="520" spans="2:18" ht="72.95" customHeight="1">
      <c r="B520" s="752"/>
      <c r="C520" s="720"/>
      <c r="D520" s="691"/>
      <c r="E520" s="691"/>
      <c r="F520" s="28" t="s">
        <v>105</v>
      </c>
      <c r="G520" s="691"/>
      <c r="H520" s="691"/>
      <c r="I520" s="357">
        <v>534.04399999999998</v>
      </c>
      <c r="J520" s="357">
        <v>462.10399999999998</v>
      </c>
      <c r="K520" s="357">
        <v>100</v>
      </c>
      <c r="L520" s="28"/>
      <c r="M520" s="28"/>
      <c r="N520" s="28"/>
      <c r="O520" s="130"/>
      <c r="P520" s="651"/>
      <c r="Q520" s="250" t="s">
        <v>435</v>
      </c>
      <c r="R520" s="611"/>
    </row>
    <row r="521" spans="2:18" ht="15.75">
      <c r="B521" s="162"/>
      <c r="C521" s="163" t="s">
        <v>259</v>
      </c>
      <c r="D521" s="38"/>
      <c r="E521" s="38"/>
      <c r="F521" s="38"/>
      <c r="G521" s="437"/>
      <c r="H521" s="437"/>
      <c r="I521" s="437">
        <v>534</v>
      </c>
      <c r="J521" s="447"/>
      <c r="K521" s="437"/>
      <c r="L521" s="256"/>
      <c r="M521" s="273"/>
      <c r="N521" s="256"/>
      <c r="O521" s="258"/>
      <c r="P521" s="185"/>
      <c r="Q521" s="203"/>
      <c r="R521" s="203"/>
    </row>
    <row r="522" spans="2:18" ht="15.75">
      <c r="B522" s="209"/>
      <c r="C522" s="340" t="s">
        <v>47</v>
      </c>
      <c r="D522" s="263"/>
      <c r="E522" s="263"/>
      <c r="F522" s="263"/>
      <c r="G522" s="431"/>
      <c r="H522" s="431"/>
      <c r="I522" s="431"/>
      <c r="J522" s="431">
        <v>462.1</v>
      </c>
      <c r="K522" s="431">
        <v>100</v>
      </c>
      <c r="L522" s="328"/>
      <c r="M522" s="273"/>
      <c r="N522" s="328"/>
      <c r="O522" s="279"/>
      <c r="P522" s="225"/>
      <c r="Q522" s="246"/>
      <c r="R522" s="246"/>
    </row>
    <row r="523" spans="2:18" ht="21" customHeight="1">
      <c r="B523" s="650"/>
      <c r="C523" s="633" t="s">
        <v>436</v>
      </c>
      <c r="D523" s="690" t="s">
        <v>45</v>
      </c>
      <c r="E523" s="690" t="s">
        <v>45</v>
      </c>
      <c r="F523" s="28" t="s">
        <v>333</v>
      </c>
      <c r="G523" s="690">
        <v>2025</v>
      </c>
      <c r="H523" s="690" t="s">
        <v>31</v>
      </c>
      <c r="I523" s="357"/>
      <c r="J523" s="448"/>
      <c r="K523" s="357"/>
      <c r="L523" s="28"/>
      <c r="M523" s="28"/>
      <c r="N523" s="30"/>
      <c r="O523" s="30">
        <v>27</v>
      </c>
      <c r="P523" s="27" t="s">
        <v>106</v>
      </c>
      <c r="Q523" s="652" t="s">
        <v>437</v>
      </c>
      <c r="R523" s="609" t="s">
        <v>434</v>
      </c>
    </row>
    <row r="524" spans="2:18" ht="54.95" customHeight="1">
      <c r="B524" s="651"/>
      <c r="C524" s="634"/>
      <c r="D524" s="691"/>
      <c r="E524" s="691"/>
      <c r="F524" s="28" t="s">
        <v>105</v>
      </c>
      <c r="G524" s="691"/>
      <c r="H524" s="691"/>
      <c r="I524" s="357"/>
      <c r="J524" s="448"/>
      <c r="K524" s="357"/>
      <c r="L524" s="28"/>
      <c r="M524" s="28"/>
      <c r="N524" s="30"/>
      <c r="O524" s="30">
        <v>1599.9</v>
      </c>
      <c r="P524" s="139"/>
      <c r="Q524" s="624"/>
      <c r="R524" s="611"/>
    </row>
    <row r="525" spans="2:18" ht="15.75">
      <c r="B525" s="209"/>
      <c r="C525" s="340" t="s">
        <v>47</v>
      </c>
      <c r="D525" s="328"/>
      <c r="E525" s="328"/>
      <c r="F525" s="328"/>
      <c r="G525" s="438"/>
      <c r="H525" s="438"/>
      <c r="I525" s="438"/>
      <c r="J525" s="449"/>
      <c r="K525" s="438"/>
      <c r="L525" s="328"/>
      <c r="M525" s="273"/>
      <c r="N525" s="224"/>
      <c r="O525" s="224">
        <f>O524</f>
        <v>1599.9</v>
      </c>
      <c r="P525" s="225"/>
      <c r="Q525" s="225"/>
      <c r="R525" s="225"/>
    </row>
    <row r="526" spans="2:18" ht="15" customHeight="1">
      <c r="B526" s="650"/>
      <c r="C526" s="633" t="s">
        <v>438</v>
      </c>
      <c r="D526" s="690" t="s">
        <v>315</v>
      </c>
      <c r="E526" s="690" t="s">
        <v>315</v>
      </c>
      <c r="F526" s="28" t="s">
        <v>102</v>
      </c>
      <c r="G526" s="690">
        <v>2025</v>
      </c>
      <c r="H526" s="690" t="s">
        <v>31</v>
      </c>
      <c r="I526" s="357"/>
      <c r="J526" s="448"/>
      <c r="K526" s="357"/>
      <c r="L526" s="28"/>
      <c r="M526" s="28"/>
      <c r="N526" s="357">
        <v>2</v>
      </c>
      <c r="O526" s="77"/>
      <c r="P526" s="669" t="s">
        <v>106</v>
      </c>
      <c r="Q526" s="249"/>
      <c r="R526" s="609" t="s">
        <v>434</v>
      </c>
    </row>
    <row r="527" spans="2:18" ht="54.95" customHeight="1">
      <c r="B527" s="651"/>
      <c r="C527" s="634"/>
      <c r="D527" s="691"/>
      <c r="E527" s="691"/>
      <c r="F527" s="28" t="s">
        <v>105</v>
      </c>
      <c r="G527" s="691"/>
      <c r="H527" s="691"/>
      <c r="I527" s="357"/>
      <c r="J527" s="448"/>
      <c r="K527" s="357"/>
      <c r="L527" s="28"/>
      <c r="M527" s="28"/>
      <c r="N527" s="357">
        <v>147</v>
      </c>
      <c r="O527" s="77"/>
      <c r="P527" s="651"/>
      <c r="Q527" s="250" t="s">
        <v>439</v>
      </c>
      <c r="R527" s="611"/>
    </row>
    <row r="528" spans="2:18" ht="15.75">
      <c r="B528" s="215"/>
      <c r="C528" s="340" t="s">
        <v>47</v>
      </c>
      <c r="D528" s="164"/>
      <c r="E528" s="164"/>
      <c r="F528" s="38"/>
      <c r="G528" s="439"/>
      <c r="H528" s="439"/>
      <c r="I528" s="437"/>
      <c r="J528" s="447"/>
      <c r="K528" s="437"/>
      <c r="L528" s="38"/>
      <c r="M528" s="182"/>
      <c r="N528" s="437">
        <v>147</v>
      </c>
      <c r="O528" s="311"/>
      <c r="P528" s="239"/>
      <c r="Q528" s="239"/>
      <c r="R528" s="239"/>
    </row>
    <row r="529" spans="2:18" ht="42.95" customHeight="1">
      <c r="B529" s="744"/>
      <c r="C529" s="633" t="s">
        <v>440</v>
      </c>
      <c r="D529" s="690" t="s">
        <v>315</v>
      </c>
      <c r="E529" s="690" t="s">
        <v>315</v>
      </c>
      <c r="F529" s="28" t="s">
        <v>102</v>
      </c>
      <c r="G529" s="690">
        <v>2025</v>
      </c>
      <c r="H529" s="690" t="s">
        <v>31</v>
      </c>
      <c r="I529" s="357"/>
      <c r="J529" s="448"/>
      <c r="K529" s="357"/>
      <c r="L529" s="28"/>
      <c r="M529" s="28"/>
      <c r="N529" s="357">
        <v>1</v>
      </c>
      <c r="O529" s="77"/>
      <c r="P529" s="669" t="s">
        <v>106</v>
      </c>
      <c r="Q529" s="199"/>
      <c r="R529" s="621" t="s">
        <v>441</v>
      </c>
    </row>
    <row r="530" spans="2:18" ht="53.1" customHeight="1">
      <c r="B530" s="742"/>
      <c r="C530" s="634"/>
      <c r="D530" s="691"/>
      <c r="E530" s="691"/>
      <c r="F530" s="28" t="s">
        <v>105</v>
      </c>
      <c r="G530" s="691"/>
      <c r="H530" s="691"/>
      <c r="I530" s="357"/>
      <c r="J530" s="448"/>
      <c r="K530" s="357"/>
      <c r="L530" s="28"/>
      <c r="M530" s="28"/>
      <c r="N530" s="357">
        <v>50</v>
      </c>
      <c r="O530" s="77"/>
      <c r="P530" s="651"/>
      <c r="Q530" s="463" t="s">
        <v>439</v>
      </c>
      <c r="R530" s="622"/>
    </row>
    <row r="531" spans="2:18" ht="15.75">
      <c r="B531" s="215"/>
      <c r="C531" s="340" t="s">
        <v>47</v>
      </c>
      <c r="D531" s="164"/>
      <c r="E531" s="164"/>
      <c r="F531" s="38"/>
      <c r="G531" s="439"/>
      <c r="H531" s="439"/>
      <c r="I531" s="437"/>
      <c r="J531" s="447"/>
      <c r="K531" s="437"/>
      <c r="L531" s="38"/>
      <c r="M531" s="182"/>
      <c r="N531" s="437">
        <v>50</v>
      </c>
      <c r="O531" s="311"/>
      <c r="P531" s="239"/>
      <c r="Q531" s="239"/>
      <c r="R531" s="239"/>
    </row>
    <row r="532" spans="2:18" ht="15" customHeight="1">
      <c r="B532" s="650"/>
      <c r="C532" s="633" t="s">
        <v>442</v>
      </c>
      <c r="D532" s="690" t="s">
        <v>315</v>
      </c>
      <c r="E532" s="690" t="s">
        <v>315</v>
      </c>
      <c r="F532" s="28" t="s">
        <v>333</v>
      </c>
      <c r="G532" s="690">
        <v>2025</v>
      </c>
      <c r="H532" s="690" t="s">
        <v>31</v>
      </c>
      <c r="I532" s="357"/>
      <c r="J532" s="448"/>
      <c r="K532" s="357"/>
      <c r="L532" s="28"/>
      <c r="M532" s="28"/>
      <c r="N532" s="28">
        <v>51.2</v>
      </c>
      <c r="O532" s="77"/>
      <c r="P532" s="669" t="s">
        <v>106</v>
      </c>
      <c r="Q532" s="249"/>
      <c r="R532" s="609" t="s">
        <v>434</v>
      </c>
    </row>
    <row r="533" spans="2:18" ht="51.95" customHeight="1">
      <c r="B533" s="651"/>
      <c r="C533" s="634"/>
      <c r="D533" s="691"/>
      <c r="E533" s="691"/>
      <c r="F533" s="28" t="s">
        <v>105</v>
      </c>
      <c r="G533" s="691"/>
      <c r="H533" s="691"/>
      <c r="I533" s="357"/>
      <c r="J533" s="448"/>
      <c r="K533" s="357"/>
      <c r="L533" s="28"/>
      <c r="M533" s="28"/>
      <c r="N533" s="30">
        <v>1100</v>
      </c>
      <c r="O533" s="77"/>
      <c r="P533" s="651"/>
      <c r="Q533" s="250" t="s">
        <v>439</v>
      </c>
      <c r="R533" s="611"/>
    </row>
    <row r="534" spans="2:18" ht="15.75">
      <c r="B534" s="215"/>
      <c r="C534" s="340" t="s">
        <v>47</v>
      </c>
      <c r="D534" s="164"/>
      <c r="E534" s="164"/>
      <c r="F534" s="38"/>
      <c r="G534" s="440"/>
      <c r="H534" s="439"/>
      <c r="I534" s="437"/>
      <c r="J534" s="447"/>
      <c r="K534" s="437"/>
      <c r="L534" s="38"/>
      <c r="M534" s="182"/>
      <c r="N534" s="133">
        <v>1100</v>
      </c>
      <c r="O534" s="311"/>
      <c r="P534" s="239"/>
      <c r="Q534" s="239"/>
      <c r="R534" s="239"/>
    </row>
    <row r="535" spans="2:18" ht="33" customHeight="1">
      <c r="B535" s="744"/>
      <c r="C535" s="633" t="s">
        <v>443</v>
      </c>
      <c r="D535" s="690" t="s">
        <v>315</v>
      </c>
      <c r="E535" s="690" t="s">
        <v>315</v>
      </c>
      <c r="F535" s="28" t="s">
        <v>333</v>
      </c>
      <c r="G535" s="690">
        <v>2025</v>
      </c>
      <c r="H535" s="690" t="s">
        <v>31</v>
      </c>
      <c r="I535" s="357"/>
      <c r="J535" s="448"/>
      <c r="K535" s="357"/>
      <c r="L535" s="28"/>
      <c r="M535" s="28"/>
      <c r="N535" s="28">
        <v>12.75</v>
      </c>
      <c r="O535" s="77"/>
      <c r="P535" s="669" t="s">
        <v>106</v>
      </c>
      <c r="Q535" s="249"/>
      <c r="R535" s="609" t="s">
        <v>444</v>
      </c>
    </row>
    <row r="536" spans="2:18" ht="31.5">
      <c r="B536" s="742"/>
      <c r="C536" s="634"/>
      <c r="D536" s="691"/>
      <c r="E536" s="691"/>
      <c r="F536" s="28" t="s">
        <v>105</v>
      </c>
      <c r="G536" s="691"/>
      <c r="H536" s="691"/>
      <c r="I536" s="357"/>
      <c r="J536" s="448"/>
      <c r="K536" s="357"/>
      <c r="L536" s="28"/>
      <c r="M536" s="28"/>
      <c r="N536" s="30">
        <v>145</v>
      </c>
      <c r="O536" s="77"/>
      <c r="P536" s="651"/>
      <c r="Q536" s="250" t="s">
        <v>439</v>
      </c>
      <c r="R536" s="611"/>
    </row>
    <row r="537" spans="2:18" ht="15.75">
      <c r="B537" s="215"/>
      <c r="C537" s="340" t="s">
        <v>47</v>
      </c>
      <c r="D537" s="164"/>
      <c r="E537" s="164"/>
      <c r="F537" s="38"/>
      <c r="G537" s="440"/>
      <c r="H537" s="439"/>
      <c r="I537" s="437"/>
      <c r="J537" s="447"/>
      <c r="K537" s="437"/>
      <c r="L537" s="38"/>
      <c r="M537" s="182"/>
      <c r="N537" s="133">
        <v>145</v>
      </c>
      <c r="O537" s="311"/>
      <c r="P537" s="239"/>
      <c r="Q537" s="239"/>
      <c r="R537" s="239"/>
    </row>
    <row r="538" spans="2:18" ht="31.5" customHeight="1">
      <c r="B538" s="744"/>
      <c r="C538" s="633" t="s">
        <v>445</v>
      </c>
      <c r="D538" s="690" t="s">
        <v>315</v>
      </c>
      <c r="E538" s="690" t="s">
        <v>315</v>
      </c>
      <c r="F538" s="28" t="s">
        <v>333</v>
      </c>
      <c r="G538" s="690">
        <v>2025</v>
      </c>
      <c r="H538" s="690" t="s">
        <v>31</v>
      </c>
      <c r="I538" s="357"/>
      <c r="J538" s="448"/>
      <c r="K538" s="357"/>
      <c r="L538" s="28"/>
      <c r="M538" s="28"/>
      <c r="N538" s="28">
        <v>2.5</v>
      </c>
      <c r="O538" s="77"/>
      <c r="P538" s="669" t="s">
        <v>106</v>
      </c>
      <c r="Q538" s="652" t="s">
        <v>439</v>
      </c>
      <c r="R538" s="609" t="s">
        <v>444</v>
      </c>
    </row>
    <row r="539" spans="2:18" ht="33" customHeight="1">
      <c r="B539" s="742"/>
      <c r="C539" s="634"/>
      <c r="D539" s="691"/>
      <c r="E539" s="691"/>
      <c r="F539" s="28" t="s">
        <v>105</v>
      </c>
      <c r="G539" s="691"/>
      <c r="H539" s="691"/>
      <c r="I539" s="357"/>
      <c r="J539" s="448"/>
      <c r="K539" s="357"/>
      <c r="L539" s="28"/>
      <c r="M539" s="28"/>
      <c r="N539" s="28">
        <v>147</v>
      </c>
      <c r="O539" s="77"/>
      <c r="P539" s="651"/>
      <c r="Q539" s="624"/>
      <c r="R539" s="611"/>
    </row>
    <row r="540" spans="2:18" ht="15.75">
      <c r="B540" s="215"/>
      <c r="C540" s="340" t="s">
        <v>47</v>
      </c>
      <c r="D540" s="164"/>
      <c r="E540" s="164"/>
      <c r="F540" s="38"/>
      <c r="G540" s="439"/>
      <c r="H540" s="439"/>
      <c r="I540" s="437"/>
      <c r="J540" s="447"/>
      <c r="K540" s="437"/>
      <c r="L540" s="38"/>
      <c r="M540" s="182"/>
      <c r="N540" s="38">
        <v>147</v>
      </c>
      <c r="O540" s="311"/>
      <c r="P540" s="239"/>
      <c r="Q540" s="239"/>
      <c r="R540" s="239"/>
    </row>
    <row r="541" spans="2:18" ht="15" customHeight="1">
      <c r="B541" s="655"/>
      <c r="C541" s="633" t="s">
        <v>446</v>
      </c>
      <c r="D541" s="690" t="s">
        <v>315</v>
      </c>
      <c r="E541" s="690" t="s">
        <v>315</v>
      </c>
      <c r="F541" s="28" t="s">
        <v>333</v>
      </c>
      <c r="G541" s="690">
        <v>2025</v>
      </c>
      <c r="H541" s="690" t="s">
        <v>31</v>
      </c>
      <c r="I541" s="450"/>
      <c r="J541" s="451"/>
      <c r="K541" s="450"/>
      <c r="L541" s="160"/>
      <c r="M541" s="160"/>
      <c r="N541" s="160">
        <v>8.6</v>
      </c>
      <c r="O541" s="180"/>
      <c r="P541" s="669" t="s">
        <v>106</v>
      </c>
      <c r="Q541" s="656" t="s">
        <v>439</v>
      </c>
      <c r="R541" s="623" t="s">
        <v>447</v>
      </c>
    </row>
    <row r="542" spans="2:18" ht="75" customHeight="1">
      <c r="B542" s="651"/>
      <c r="C542" s="634"/>
      <c r="D542" s="691"/>
      <c r="E542" s="691"/>
      <c r="F542" s="28" t="s">
        <v>105</v>
      </c>
      <c r="G542" s="691"/>
      <c r="H542" s="691"/>
      <c r="I542" s="357"/>
      <c r="J542" s="448"/>
      <c r="K542" s="357"/>
      <c r="L542" s="28"/>
      <c r="M542" s="28"/>
      <c r="N542" s="30">
        <v>331</v>
      </c>
      <c r="O542" s="77"/>
      <c r="P542" s="651"/>
      <c r="Q542" s="624"/>
      <c r="R542" s="624"/>
    </row>
    <row r="543" spans="2:18" ht="15.75">
      <c r="B543" s="215"/>
      <c r="C543" s="340" t="s">
        <v>47</v>
      </c>
      <c r="D543" s="255"/>
      <c r="E543" s="255"/>
      <c r="F543" s="256"/>
      <c r="G543" s="441"/>
      <c r="H543" s="441"/>
      <c r="I543" s="358"/>
      <c r="J543" s="452"/>
      <c r="K543" s="358"/>
      <c r="L543" s="256"/>
      <c r="M543" s="273"/>
      <c r="N543" s="133">
        <v>331</v>
      </c>
      <c r="O543" s="311"/>
      <c r="P543" s="239"/>
      <c r="Q543" s="239"/>
      <c r="R543" s="239"/>
    </row>
    <row r="544" spans="2:18" ht="45" customHeight="1">
      <c r="B544" s="745"/>
      <c r="C544" s="716" t="s">
        <v>448</v>
      </c>
      <c r="D544" s="690" t="s">
        <v>315</v>
      </c>
      <c r="E544" s="690" t="s">
        <v>315</v>
      </c>
      <c r="F544" s="28" t="s">
        <v>333</v>
      </c>
      <c r="G544" s="690">
        <v>2025</v>
      </c>
      <c r="H544" s="690" t="s">
        <v>31</v>
      </c>
      <c r="I544" s="72"/>
      <c r="J544" s="453"/>
      <c r="K544" s="72"/>
      <c r="L544" s="72"/>
      <c r="M544" s="72"/>
      <c r="N544" s="30">
        <v>6.2</v>
      </c>
      <c r="O544" s="125"/>
      <c r="P544" s="669" t="s">
        <v>106</v>
      </c>
      <c r="Q544" s="657" t="s">
        <v>439</v>
      </c>
      <c r="R544" s="618" t="s">
        <v>449</v>
      </c>
    </row>
    <row r="545" spans="2:18" ht="31.5">
      <c r="B545" s="746"/>
      <c r="C545" s="721"/>
      <c r="D545" s="691"/>
      <c r="E545" s="691"/>
      <c r="F545" s="28" t="s">
        <v>105</v>
      </c>
      <c r="G545" s="691"/>
      <c r="H545" s="691"/>
      <c r="I545" s="72"/>
      <c r="J545" s="453"/>
      <c r="K545" s="72"/>
      <c r="L545" s="72"/>
      <c r="M545" s="72"/>
      <c r="N545" s="30">
        <v>211</v>
      </c>
      <c r="O545" s="71"/>
      <c r="P545" s="651"/>
      <c r="Q545" s="658"/>
      <c r="R545" s="619"/>
    </row>
    <row r="546" spans="2:18" ht="15.75">
      <c r="B546" s="215"/>
      <c r="C546" s="340" t="s">
        <v>47</v>
      </c>
      <c r="D546" s="164"/>
      <c r="E546" s="164"/>
      <c r="F546" s="38"/>
      <c r="G546" s="439"/>
      <c r="H546" s="439"/>
      <c r="I546" s="437"/>
      <c r="J546" s="447"/>
      <c r="K546" s="437"/>
      <c r="L546" s="38"/>
      <c r="M546" s="182"/>
      <c r="N546" s="133">
        <v>211</v>
      </c>
      <c r="O546" s="311"/>
      <c r="P546" s="239"/>
      <c r="Q546" s="239"/>
      <c r="R546" s="239"/>
    </row>
    <row r="547" spans="2:18" ht="42.95" customHeight="1">
      <c r="B547" s="747"/>
      <c r="C547" s="707" t="s">
        <v>450</v>
      </c>
      <c r="D547" s="690" t="s">
        <v>315</v>
      </c>
      <c r="E547" s="690" t="s">
        <v>315</v>
      </c>
      <c r="F547" s="28" t="s">
        <v>102</v>
      </c>
      <c r="G547" s="690">
        <v>2025</v>
      </c>
      <c r="H547" s="690" t="s">
        <v>31</v>
      </c>
      <c r="I547" s="454"/>
      <c r="J547" s="455"/>
      <c r="K547" s="454"/>
      <c r="L547" s="165"/>
      <c r="M547" s="165"/>
      <c r="N547" s="160">
        <v>1</v>
      </c>
      <c r="O547" s="456"/>
      <c r="P547" s="669" t="s">
        <v>48</v>
      </c>
      <c r="Q547" s="286"/>
      <c r="R547" s="618" t="s">
        <v>449</v>
      </c>
    </row>
    <row r="548" spans="2:18" ht="29.25" customHeight="1">
      <c r="B548" s="632"/>
      <c r="C548" s="634"/>
      <c r="D548" s="691"/>
      <c r="E548" s="691"/>
      <c r="F548" s="28" t="s">
        <v>105</v>
      </c>
      <c r="G548" s="691"/>
      <c r="H548" s="691"/>
      <c r="I548" s="454"/>
      <c r="J548" s="455"/>
      <c r="K548" s="454"/>
      <c r="L548" s="165"/>
      <c r="M548" s="165"/>
      <c r="N548" s="192">
        <v>22</v>
      </c>
      <c r="O548" s="456"/>
      <c r="P548" s="651"/>
      <c r="Q548" s="198" t="s">
        <v>439</v>
      </c>
      <c r="R548" s="619"/>
    </row>
    <row r="549" spans="2:18" ht="15.75">
      <c r="B549" s="215"/>
      <c r="C549" s="163" t="s">
        <v>384</v>
      </c>
      <c r="D549" s="255"/>
      <c r="E549" s="255"/>
      <c r="F549" s="256"/>
      <c r="G549" s="441"/>
      <c r="H549" s="441"/>
      <c r="I549" s="358"/>
      <c r="J549" s="452"/>
      <c r="K549" s="358"/>
      <c r="L549" s="256"/>
      <c r="M549" s="273"/>
      <c r="N549" s="323">
        <v>22</v>
      </c>
      <c r="O549" s="311"/>
      <c r="P549" s="239"/>
      <c r="Q549" s="239"/>
      <c r="R549" s="239"/>
    </row>
    <row r="550" spans="2:18" ht="36" customHeight="1">
      <c r="B550" s="650"/>
      <c r="C550" s="633" t="s">
        <v>451</v>
      </c>
      <c r="D550" s="690" t="s">
        <v>315</v>
      </c>
      <c r="E550" s="690" t="s">
        <v>315</v>
      </c>
      <c r="F550" s="28" t="s">
        <v>333</v>
      </c>
      <c r="G550" s="690">
        <v>2025</v>
      </c>
      <c r="H550" s="690" t="s">
        <v>31</v>
      </c>
      <c r="I550" s="357"/>
      <c r="J550" s="448"/>
      <c r="K550" s="357"/>
      <c r="L550" s="28"/>
      <c r="M550" s="28"/>
      <c r="N550" s="28">
        <v>5</v>
      </c>
      <c r="O550" s="130"/>
      <c r="P550" s="669" t="s">
        <v>106</v>
      </c>
      <c r="Q550" s="652" t="s">
        <v>439</v>
      </c>
      <c r="R550" s="618" t="s">
        <v>452</v>
      </c>
    </row>
    <row r="551" spans="2:18" ht="20.100000000000001" customHeight="1">
      <c r="B551" s="651"/>
      <c r="C551" s="634"/>
      <c r="D551" s="691"/>
      <c r="E551" s="691"/>
      <c r="F551" s="28" t="s">
        <v>105</v>
      </c>
      <c r="G551" s="691"/>
      <c r="H551" s="691"/>
      <c r="I551" s="357"/>
      <c r="J551" s="448"/>
      <c r="K551" s="357"/>
      <c r="L551" s="28"/>
      <c r="M551" s="28"/>
      <c r="N551" s="30">
        <v>300</v>
      </c>
      <c r="O551" s="130"/>
      <c r="P551" s="651"/>
      <c r="Q551" s="624"/>
      <c r="R551" s="619"/>
    </row>
    <row r="552" spans="2:18" ht="15.75">
      <c r="B552" s="215"/>
      <c r="C552" s="340" t="s">
        <v>47</v>
      </c>
      <c r="D552" s="164"/>
      <c r="E552" s="164"/>
      <c r="F552" s="38"/>
      <c r="G552" s="439"/>
      <c r="H552" s="439"/>
      <c r="I552" s="437"/>
      <c r="J552" s="447"/>
      <c r="K552" s="437"/>
      <c r="L552" s="38"/>
      <c r="M552" s="182"/>
      <c r="N552" s="133">
        <v>300</v>
      </c>
      <c r="O552" s="311"/>
      <c r="P552" s="239"/>
      <c r="Q552" s="239"/>
      <c r="R552" s="239"/>
    </row>
    <row r="553" spans="2:18" ht="45" customHeight="1">
      <c r="B553" s="650"/>
      <c r="C553" s="633" t="s">
        <v>453</v>
      </c>
      <c r="D553" s="690" t="s">
        <v>315</v>
      </c>
      <c r="E553" s="690" t="s">
        <v>315</v>
      </c>
      <c r="F553" s="28" t="s">
        <v>102</v>
      </c>
      <c r="G553" s="690">
        <v>2025</v>
      </c>
      <c r="H553" s="690" t="s">
        <v>31</v>
      </c>
      <c r="I553" s="357"/>
      <c r="J553" s="448"/>
      <c r="K553" s="357"/>
      <c r="L553" s="28"/>
      <c r="M553" s="28"/>
      <c r="N553" s="28">
        <v>1</v>
      </c>
      <c r="O553" s="130"/>
      <c r="P553" s="669" t="s">
        <v>106</v>
      </c>
      <c r="Q553" s="652" t="s">
        <v>439</v>
      </c>
      <c r="R553" s="618" t="s">
        <v>449</v>
      </c>
    </row>
    <row r="554" spans="2:18" ht="21" customHeight="1">
      <c r="B554" s="651"/>
      <c r="C554" s="634"/>
      <c r="D554" s="691"/>
      <c r="E554" s="691"/>
      <c r="F554" s="28" t="s">
        <v>105</v>
      </c>
      <c r="G554" s="691"/>
      <c r="H554" s="691"/>
      <c r="I554" s="357"/>
      <c r="J554" s="448"/>
      <c r="K554" s="357"/>
      <c r="L554" s="28"/>
      <c r="M554" s="28"/>
      <c r="N554" s="30">
        <v>30</v>
      </c>
      <c r="O554" s="130"/>
      <c r="P554" s="651"/>
      <c r="Q554" s="624"/>
      <c r="R554" s="619"/>
    </row>
    <row r="555" spans="2:18" ht="15.75">
      <c r="B555" s="162"/>
      <c r="C555" s="340" t="s">
        <v>47</v>
      </c>
      <c r="D555" s="38"/>
      <c r="E555" s="38"/>
      <c r="F555" s="38"/>
      <c r="G555" s="437"/>
      <c r="H555" s="437"/>
      <c r="I555" s="437"/>
      <c r="J555" s="447"/>
      <c r="K555" s="437"/>
      <c r="L555" s="38"/>
      <c r="M555" s="182"/>
      <c r="N555" s="133">
        <v>30</v>
      </c>
      <c r="O555" s="311"/>
      <c r="P555" s="185"/>
      <c r="Q555" s="185"/>
      <c r="R555" s="185"/>
    </row>
    <row r="556" spans="2:18" ht="33" customHeight="1">
      <c r="B556" s="655"/>
      <c r="C556" s="633" t="s">
        <v>454</v>
      </c>
      <c r="D556" s="690" t="s">
        <v>315</v>
      </c>
      <c r="E556" s="690" t="s">
        <v>315</v>
      </c>
      <c r="F556" s="28" t="s">
        <v>333</v>
      </c>
      <c r="G556" s="690">
        <v>2025</v>
      </c>
      <c r="H556" s="690" t="s">
        <v>31</v>
      </c>
      <c r="I556" s="357"/>
      <c r="J556" s="448"/>
      <c r="K556" s="357"/>
      <c r="L556" s="28"/>
      <c r="M556" s="28"/>
      <c r="N556" s="28">
        <v>9.1999999999999993</v>
      </c>
      <c r="O556" s="130"/>
      <c r="P556" s="669" t="s">
        <v>106</v>
      </c>
      <c r="Q556" s="652" t="s">
        <v>439</v>
      </c>
      <c r="R556" s="618" t="s">
        <v>449</v>
      </c>
    </row>
    <row r="557" spans="2:18" ht="20.100000000000001" customHeight="1">
      <c r="B557" s="651"/>
      <c r="C557" s="634"/>
      <c r="D557" s="691"/>
      <c r="E557" s="691"/>
      <c r="F557" s="28" t="s">
        <v>105</v>
      </c>
      <c r="G557" s="691"/>
      <c r="H557" s="691"/>
      <c r="I557" s="357"/>
      <c r="J557" s="448"/>
      <c r="K557" s="357"/>
      <c r="L557" s="28"/>
      <c r="M557" s="28"/>
      <c r="N557" s="30">
        <v>320</v>
      </c>
      <c r="O557" s="130"/>
      <c r="P557" s="651"/>
      <c r="Q557" s="624"/>
      <c r="R557" s="619"/>
    </row>
    <row r="558" spans="2:18" ht="20.100000000000001" customHeight="1">
      <c r="B558" s="162"/>
      <c r="C558" s="340" t="s">
        <v>47</v>
      </c>
      <c r="D558" s="38"/>
      <c r="E558" s="38"/>
      <c r="F558" s="38"/>
      <c r="G558" s="437"/>
      <c r="H558" s="437"/>
      <c r="I558" s="437"/>
      <c r="J558" s="447"/>
      <c r="K558" s="437"/>
      <c r="L558" s="38"/>
      <c r="M558" s="182"/>
      <c r="N558" s="133">
        <v>320</v>
      </c>
      <c r="O558" s="311"/>
      <c r="P558" s="185"/>
      <c r="Q558" s="185"/>
      <c r="R558" s="185"/>
    </row>
    <row r="559" spans="2:18" ht="24.95" customHeight="1">
      <c r="B559" s="655"/>
      <c r="C559" s="633" t="s">
        <v>455</v>
      </c>
      <c r="D559" s="690" t="s">
        <v>315</v>
      </c>
      <c r="E559" s="690" t="s">
        <v>315</v>
      </c>
      <c r="F559" s="28" t="s">
        <v>333</v>
      </c>
      <c r="G559" s="690">
        <v>2025</v>
      </c>
      <c r="H559" s="690" t="s">
        <v>31</v>
      </c>
      <c r="I559" s="357"/>
      <c r="J559" s="448"/>
      <c r="K559" s="357"/>
      <c r="L559" s="28"/>
      <c r="M559" s="28"/>
      <c r="N559" s="28">
        <v>11.5</v>
      </c>
      <c r="O559" s="130"/>
      <c r="P559" s="669" t="s">
        <v>106</v>
      </c>
      <c r="Q559" s="652" t="s">
        <v>439</v>
      </c>
      <c r="R559" s="618" t="s">
        <v>449</v>
      </c>
    </row>
    <row r="560" spans="2:18" ht="39.950000000000003" customHeight="1">
      <c r="B560" s="651"/>
      <c r="C560" s="634"/>
      <c r="D560" s="691"/>
      <c r="E560" s="691"/>
      <c r="F560" s="28" t="s">
        <v>105</v>
      </c>
      <c r="G560" s="691"/>
      <c r="H560" s="691"/>
      <c r="I560" s="357"/>
      <c r="J560" s="448"/>
      <c r="K560" s="357"/>
      <c r="L560" s="28"/>
      <c r="M560" s="28"/>
      <c r="N560" s="30">
        <v>420</v>
      </c>
      <c r="O560" s="130"/>
      <c r="P560" s="651"/>
      <c r="Q560" s="624"/>
      <c r="R560" s="619"/>
    </row>
    <row r="561" spans="2:18" ht="16.5" customHeight="1">
      <c r="B561" s="162"/>
      <c r="C561" s="340" t="s">
        <v>47</v>
      </c>
      <c r="D561" s="38"/>
      <c r="E561" s="38"/>
      <c r="F561" s="38"/>
      <c r="G561" s="437"/>
      <c r="H561" s="437"/>
      <c r="I561" s="437"/>
      <c r="J561" s="447"/>
      <c r="K561" s="437"/>
      <c r="L561" s="38"/>
      <c r="M561" s="182"/>
      <c r="N561" s="133">
        <v>420</v>
      </c>
      <c r="O561" s="311"/>
      <c r="P561" s="185"/>
      <c r="Q561" s="185"/>
      <c r="R561" s="185"/>
    </row>
    <row r="562" spans="2:18" ht="36" customHeight="1">
      <c r="B562" s="655"/>
      <c r="C562" s="633" t="s">
        <v>456</v>
      </c>
      <c r="D562" s="690" t="s">
        <v>315</v>
      </c>
      <c r="E562" s="690" t="s">
        <v>315</v>
      </c>
      <c r="F562" s="28" t="s">
        <v>333</v>
      </c>
      <c r="G562" s="690">
        <v>2025</v>
      </c>
      <c r="H562" s="690" t="s">
        <v>31</v>
      </c>
      <c r="I562" s="357"/>
      <c r="J562" s="448"/>
      <c r="K562" s="357"/>
      <c r="L562" s="28"/>
      <c r="M562" s="28"/>
      <c r="N562" s="28">
        <v>8.1999999999999993</v>
      </c>
      <c r="O562" s="130"/>
      <c r="P562" s="669" t="s">
        <v>106</v>
      </c>
      <c r="Q562" s="652" t="s">
        <v>439</v>
      </c>
      <c r="R562" s="618" t="s">
        <v>449</v>
      </c>
    </row>
    <row r="563" spans="2:18" ht="27.75" customHeight="1">
      <c r="B563" s="651"/>
      <c r="C563" s="634"/>
      <c r="D563" s="691"/>
      <c r="E563" s="691"/>
      <c r="F563" s="28" t="s">
        <v>105</v>
      </c>
      <c r="G563" s="691"/>
      <c r="H563" s="691"/>
      <c r="I563" s="357"/>
      <c r="J563" s="448"/>
      <c r="K563" s="357"/>
      <c r="L563" s="28"/>
      <c r="M563" s="28"/>
      <c r="N563" s="30">
        <v>250</v>
      </c>
      <c r="O563" s="130"/>
      <c r="P563" s="651"/>
      <c r="Q563" s="624"/>
      <c r="R563" s="619"/>
    </row>
    <row r="564" spans="2:18" ht="18.95" customHeight="1">
      <c r="B564" s="162"/>
      <c r="C564" s="340" t="s">
        <v>47</v>
      </c>
      <c r="D564" s="38"/>
      <c r="E564" s="38"/>
      <c r="F564" s="38"/>
      <c r="G564" s="437"/>
      <c r="H564" s="437"/>
      <c r="I564" s="437"/>
      <c r="J564" s="447"/>
      <c r="K564" s="437"/>
      <c r="L564" s="38"/>
      <c r="M564" s="182"/>
      <c r="N564" s="133">
        <v>250</v>
      </c>
      <c r="O564" s="311"/>
      <c r="P564" s="185"/>
      <c r="Q564" s="185"/>
      <c r="R564" s="185"/>
    </row>
    <row r="565" spans="2:18" ht="30" customHeight="1">
      <c r="B565" s="655"/>
      <c r="C565" s="633" t="s">
        <v>457</v>
      </c>
      <c r="D565" s="690" t="s">
        <v>315</v>
      </c>
      <c r="E565" s="690" t="s">
        <v>315</v>
      </c>
      <c r="F565" s="28" t="s">
        <v>333</v>
      </c>
      <c r="G565" s="690">
        <v>2025</v>
      </c>
      <c r="H565" s="690" t="s">
        <v>31</v>
      </c>
      <c r="I565" s="450"/>
      <c r="J565" s="451"/>
      <c r="K565" s="450"/>
      <c r="L565" s="160"/>
      <c r="M565" s="160"/>
      <c r="N565" s="160">
        <v>10</v>
      </c>
      <c r="O565" s="180"/>
      <c r="P565" s="669" t="s">
        <v>106</v>
      </c>
      <c r="Q565" s="656" t="s">
        <v>439</v>
      </c>
      <c r="R565" s="618" t="s">
        <v>449</v>
      </c>
    </row>
    <row r="566" spans="2:18" ht="38.1" customHeight="1">
      <c r="B566" s="651"/>
      <c r="C566" s="634"/>
      <c r="D566" s="691"/>
      <c r="E566" s="691"/>
      <c r="F566" s="28" t="s">
        <v>105</v>
      </c>
      <c r="G566" s="691"/>
      <c r="H566" s="691"/>
      <c r="I566" s="357"/>
      <c r="J566" s="448"/>
      <c r="K566" s="357"/>
      <c r="L566" s="28"/>
      <c r="M566" s="28"/>
      <c r="N566" s="30">
        <v>264</v>
      </c>
      <c r="O566" s="130"/>
      <c r="P566" s="651"/>
      <c r="Q566" s="624"/>
      <c r="R566" s="619"/>
    </row>
    <row r="567" spans="2:18" ht="18.95" customHeight="1">
      <c r="B567" s="162"/>
      <c r="C567" s="340" t="s">
        <v>47</v>
      </c>
      <c r="D567" s="38"/>
      <c r="E567" s="38"/>
      <c r="F567" s="38"/>
      <c r="G567" s="437"/>
      <c r="H567" s="437"/>
      <c r="I567" s="437"/>
      <c r="J567" s="447"/>
      <c r="K567" s="437"/>
      <c r="L567" s="38"/>
      <c r="M567" s="182"/>
      <c r="N567" s="133">
        <v>264</v>
      </c>
      <c r="O567" s="311"/>
      <c r="P567" s="185"/>
      <c r="Q567" s="185"/>
      <c r="R567" s="185"/>
    </row>
    <row r="568" spans="2:18" ht="47.1" customHeight="1">
      <c r="B568" s="655"/>
      <c r="C568" s="633" t="s">
        <v>458</v>
      </c>
      <c r="D568" s="690" t="s">
        <v>315</v>
      </c>
      <c r="E568" s="690" t="s">
        <v>315</v>
      </c>
      <c r="F568" s="28" t="s">
        <v>333</v>
      </c>
      <c r="G568" s="690">
        <v>2025</v>
      </c>
      <c r="H568" s="690" t="s">
        <v>31</v>
      </c>
      <c r="I568" s="357"/>
      <c r="J568" s="448"/>
      <c r="K568" s="357"/>
      <c r="L568" s="28"/>
      <c r="M568" s="28"/>
      <c r="N568" s="28">
        <v>5.2</v>
      </c>
      <c r="O568" s="130"/>
      <c r="P568" s="669" t="s">
        <v>106</v>
      </c>
      <c r="Q568" s="249" t="s">
        <v>439</v>
      </c>
      <c r="R568" s="618" t="s">
        <v>449</v>
      </c>
    </row>
    <row r="569" spans="2:18" ht="21.95" customHeight="1">
      <c r="B569" s="651"/>
      <c r="C569" s="634"/>
      <c r="D569" s="691"/>
      <c r="E569" s="691"/>
      <c r="F569" s="28" t="s">
        <v>105</v>
      </c>
      <c r="G569" s="691"/>
      <c r="H569" s="691"/>
      <c r="I569" s="357"/>
      <c r="J569" s="448"/>
      <c r="K569" s="357"/>
      <c r="L569" s="28"/>
      <c r="M569" s="28"/>
      <c r="N569" s="30">
        <v>120</v>
      </c>
      <c r="O569" s="130"/>
      <c r="P569" s="651"/>
      <c r="Q569" s="250"/>
      <c r="R569" s="619"/>
    </row>
    <row r="570" spans="2:18" ht="19.5" customHeight="1">
      <c r="B570" s="162"/>
      <c r="C570" s="340" t="s">
        <v>47</v>
      </c>
      <c r="D570" s="38"/>
      <c r="E570" s="38"/>
      <c r="F570" s="38"/>
      <c r="G570" s="437"/>
      <c r="H570" s="437"/>
      <c r="I570" s="437"/>
      <c r="J570" s="447"/>
      <c r="K570" s="437"/>
      <c r="L570" s="38"/>
      <c r="M570" s="182"/>
      <c r="N570" s="133">
        <v>120</v>
      </c>
      <c r="O570" s="311"/>
      <c r="P570" s="185"/>
      <c r="Q570" s="185"/>
      <c r="R570" s="185"/>
    </row>
    <row r="571" spans="2:18" ht="66" customHeight="1">
      <c r="B571" s="655"/>
      <c r="C571" s="633" t="s">
        <v>459</v>
      </c>
      <c r="D571" s="690" t="s">
        <v>315</v>
      </c>
      <c r="E571" s="690" t="s">
        <v>315</v>
      </c>
      <c r="F571" s="28" t="s">
        <v>333</v>
      </c>
      <c r="G571" s="698">
        <v>2029</v>
      </c>
      <c r="H571" s="690" t="s">
        <v>31</v>
      </c>
      <c r="I571" s="357"/>
      <c r="J571" s="448"/>
      <c r="K571" s="357"/>
      <c r="L571" s="28"/>
      <c r="M571" s="28"/>
      <c r="N571" s="28">
        <v>1.9</v>
      </c>
      <c r="O571" s="130"/>
      <c r="P571" s="669" t="s">
        <v>106</v>
      </c>
      <c r="Q571" s="251" t="s">
        <v>439</v>
      </c>
      <c r="R571" s="618" t="s">
        <v>449</v>
      </c>
    </row>
    <row r="572" spans="2:18" ht="42" hidden="1" customHeight="1">
      <c r="B572" s="651"/>
      <c r="C572" s="634"/>
      <c r="D572" s="691"/>
      <c r="E572" s="691"/>
      <c r="F572" s="28" t="s">
        <v>460</v>
      </c>
      <c r="G572" s="699"/>
      <c r="H572" s="691"/>
      <c r="I572" s="357"/>
      <c r="J572" s="448"/>
      <c r="K572" s="357"/>
      <c r="L572" s="28"/>
      <c r="M572" s="28"/>
      <c r="N572" s="30">
        <v>220</v>
      </c>
      <c r="O572" s="77"/>
      <c r="P572" s="651"/>
      <c r="Q572" s="250" t="s">
        <v>461</v>
      </c>
      <c r="R572" s="619"/>
    </row>
    <row r="573" spans="2:18" ht="15.75">
      <c r="B573" s="162"/>
      <c r="C573" s="163" t="s">
        <v>47</v>
      </c>
      <c r="D573" s="38"/>
      <c r="E573" s="38"/>
      <c r="F573" s="38"/>
      <c r="G573" s="437"/>
      <c r="H573" s="437"/>
      <c r="I573" s="437"/>
      <c r="J573" s="447"/>
      <c r="K573" s="437"/>
      <c r="L573" s="38"/>
      <c r="M573" s="182"/>
      <c r="N573" s="133">
        <v>220</v>
      </c>
      <c r="O573" s="311"/>
      <c r="P573" s="239"/>
      <c r="Q573" s="239"/>
      <c r="R573" s="239"/>
    </row>
    <row r="574" spans="2:18" ht="15.95" customHeight="1">
      <c r="B574" s="655"/>
      <c r="C574" s="609" t="s">
        <v>462</v>
      </c>
      <c r="D574" s="690" t="s">
        <v>315</v>
      </c>
      <c r="E574" s="690" t="s">
        <v>315</v>
      </c>
      <c r="F574" s="28" t="s">
        <v>333</v>
      </c>
      <c r="G574" s="690">
        <v>2025</v>
      </c>
      <c r="H574" s="690" t="s">
        <v>31</v>
      </c>
      <c r="I574" s="357"/>
      <c r="J574" s="448"/>
      <c r="K574" s="357"/>
      <c r="L574" s="28"/>
      <c r="M574" s="28"/>
      <c r="N574" s="28">
        <v>8.8000000000000007</v>
      </c>
      <c r="O574" s="130"/>
      <c r="P574" s="669" t="s">
        <v>106</v>
      </c>
      <c r="Q574" s="652" t="s">
        <v>439</v>
      </c>
      <c r="R574" s="618" t="s">
        <v>452</v>
      </c>
    </row>
    <row r="575" spans="2:18" ht="56.1" customHeight="1">
      <c r="B575" s="651"/>
      <c r="C575" s="620"/>
      <c r="D575" s="691"/>
      <c r="E575" s="691"/>
      <c r="F575" s="28" t="s">
        <v>105</v>
      </c>
      <c r="G575" s="691"/>
      <c r="H575" s="691"/>
      <c r="I575" s="357"/>
      <c r="J575" s="448"/>
      <c r="K575" s="357"/>
      <c r="L575" s="28"/>
      <c r="M575" s="28"/>
      <c r="N575" s="28">
        <v>314.7</v>
      </c>
      <c r="O575" s="130"/>
      <c r="P575" s="651"/>
      <c r="Q575" s="624"/>
      <c r="R575" s="619"/>
    </row>
    <row r="576" spans="2:18" ht="17.100000000000001" customHeight="1">
      <c r="B576" s="162"/>
      <c r="C576" s="340" t="s">
        <v>47</v>
      </c>
      <c r="D576" s="38"/>
      <c r="E576" s="38"/>
      <c r="F576" s="38"/>
      <c r="G576" s="437"/>
      <c r="H576" s="437"/>
      <c r="I576" s="437"/>
      <c r="J576" s="447"/>
      <c r="K576" s="437"/>
      <c r="L576" s="38"/>
      <c r="M576" s="182"/>
      <c r="N576" s="38">
        <v>314.7</v>
      </c>
      <c r="O576" s="311"/>
      <c r="P576" s="185"/>
      <c r="Q576" s="185"/>
      <c r="R576" s="185"/>
    </row>
    <row r="577" spans="2:18" ht="45.95" customHeight="1">
      <c r="B577" s="655"/>
      <c r="C577" s="609" t="s">
        <v>463</v>
      </c>
      <c r="D577" s="690" t="s">
        <v>315</v>
      </c>
      <c r="E577" s="690" t="s">
        <v>315</v>
      </c>
      <c r="F577" s="28" t="s">
        <v>333</v>
      </c>
      <c r="G577" s="690">
        <v>2025</v>
      </c>
      <c r="H577" s="690" t="s">
        <v>31</v>
      </c>
      <c r="I577" s="357"/>
      <c r="J577" s="448"/>
      <c r="K577" s="357"/>
      <c r="L577" s="28"/>
      <c r="M577" s="28"/>
      <c r="N577" s="28">
        <v>5</v>
      </c>
      <c r="O577" s="130"/>
      <c r="P577" s="669" t="s">
        <v>106</v>
      </c>
      <c r="Q577" s="652" t="s">
        <v>439</v>
      </c>
      <c r="R577" s="618" t="s">
        <v>452</v>
      </c>
    </row>
    <row r="578" spans="2:18" ht="18" customHeight="1">
      <c r="B578" s="651"/>
      <c r="C578" s="620"/>
      <c r="D578" s="691"/>
      <c r="E578" s="691"/>
      <c r="F578" s="28" t="s">
        <v>105</v>
      </c>
      <c r="G578" s="691"/>
      <c r="H578" s="691"/>
      <c r="I578" s="357"/>
      <c r="J578" s="448"/>
      <c r="K578" s="357"/>
      <c r="L578" s="28"/>
      <c r="M578" s="28"/>
      <c r="N578" s="30">
        <v>300</v>
      </c>
      <c r="O578" s="130"/>
      <c r="P578" s="651"/>
      <c r="Q578" s="624"/>
      <c r="R578" s="619"/>
    </row>
    <row r="579" spans="2:18" ht="18" customHeight="1">
      <c r="B579" s="162"/>
      <c r="C579" s="340" t="s">
        <v>47</v>
      </c>
      <c r="D579" s="38"/>
      <c r="E579" s="38"/>
      <c r="F579" s="38"/>
      <c r="G579" s="437"/>
      <c r="H579" s="437"/>
      <c r="I579" s="437"/>
      <c r="J579" s="447"/>
      <c r="K579" s="437"/>
      <c r="L579" s="38"/>
      <c r="M579" s="182"/>
      <c r="N579" s="133">
        <v>300</v>
      </c>
      <c r="O579" s="311"/>
      <c r="P579" s="185"/>
      <c r="Q579" s="185"/>
      <c r="R579" s="185"/>
    </row>
    <row r="580" spans="2:18" ht="35.25" customHeight="1">
      <c r="B580" s="442"/>
      <c r="C580" s="443" t="s">
        <v>464</v>
      </c>
      <c r="D580" s="444"/>
      <c r="E580" s="444"/>
      <c r="F580" s="444"/>
      <c r="G580" s="445"/>
      <c r="H580" s="445"/>
      <c r="I580" s="457"/>
      <c r="J580" s="458"/>
      <c r="K580" s="457"/>
      <c r="L580" s="444"/>
      <c r="M580" s="444"/>
      <c r="N580" s="459"/>
      <c r="O580" s="460"/>
      <c r="P580" s="461"/>
      <c r="Q580" s="461"/>
      <c r="R580" s="461"/>
    </row>
    <row r="581" spans="2:18" ht="18" customHeight="1">
      <c r="B581" s="650"/>
      <c r="C581" s="633" t="s">
        <v>465</v>
      </c>
      <c r="D581" s="700" t="s">
        <v>45</v>
      </c>
      <c r="E581" s="700" t="s">
        <v>45</v>
      </c>
      <c r="F581" s="28" t="s">
        <v>333</v>
      </c>
      <c r="G581" s="690">
        <v>2025</v>
      </c>
      <c r="H581" s="690" t="s">
        <v>31</v>
      </c>
      <c r="I581" s="229"/>
      <c r="J581" s="462"/>
      <c r="K581" s="229"/>
      <c r="L581" s="229"/>
      <c r="M581" s="229"/>
      <c r="N581" s="30"/>
      <c r="O581" s="30">
        <v>200</v>
      </c>
      <c r="P581" s="669" t="s">
        <v>106</v>
      </c>
      <c r="Q581" s="249"/>
      <c r="R581" s="609" t="s">
        <v>466</v>
      </c>
    </row>
    <row r="582" spans="2:18" ht="67.5" customHeight="1">
      <c r="B582" s="651"/>
      <c r="C582" s="634"/>
      <c r="D582" s="691"/>
      <c r="E582" s="691"/>
      <c r="F582" s="28" t="s">
        <v>105</v>
      </c>
      <c r="G582" s="691"/>
      <c r="H582" s="691"/>
      <c r="I582" s="229"/>
      <c r="J582" s="462"/>
      <c r="K582" s="229"/>
      <c r="L582" s="229"/>
      <c r="M582" s="229"/>
      <c r="N582" s="30"/>
      <c r="O582" s="30">
        <v>3520</v>
      </c>
      <c r="P582" s="651"/>
      <c r="Q582" s="250" t="s">
        <v>467</v>
      </c>
      <c r="R582" s="611"/>
    </row>
    <row r="583" spans="2:18" ht="18.95" customHeight="1">
      <c r="B583" s="215"/>
      <c r="C583" s="340" t="s">
        <v>47</v>
      </c>
      <c r="D583" s="164"/>
      <c r="E583" s="81"/>
      <c r="F583" s="38"/>
      <c r="G583" s="164"/>
      <c r="H583" s="164"/>
      <c r="I583" s="38"/>
      <c r="J583" s="38"/>
      <c r="K583" s="38"/>
      <c r="L583" s="38"/>
      <c r="M583" s="182"/>
      <c r="N583" s="133"/>
      <c r="O583" s="133">
        <v>3520</v>
      </c>
      <c r="P583" s="239"/>
      <c r="Q583" s="239"/>
      <c r="R583" s="239"/>
    </row>
    <row r="584" spans="2:18" ht="21" customHeight="1">
      <c r="B584" s="650"/>
      <c r="C584" s="633" t="s">
        <v>468</v>
      </c>
      <c r="D584" s="700" t="s">
        <v>45</v>
      </c>
      <c r="E584" s="700" t="s">
        <v>45</v>
      </c>
      <c r="F584" s="28" t="s">
        <v>333</v>
      </c>
      <c r="G584" s="690">
        <v>2025</v>
      </c>
      <c r="H584" s="690" t="s">
        <v>31</v>
      </c>
      <c r="I584" s="229"/>
      <c r="J584" s="462"/>
      <c r="K584" s="229"/>
      <c r="L584" s="229"/>
      <c r="M584" s="229"/>
      <c r="N584" s="30">
        <v>20</v>
      </c>
      <c r="O584" s="470"/>
      <c r="P584" s="669" t="s">
        <v>106</v>
      </c>
      <c r="Q584" s="249"/>
      <c r="R584" s="609" t="s">
        <v>466</v>
      </c>
    </row>
    <row r="585" spans="2:18" ht="62.1" customHeight="1">
      <c r="B585" s="651"/>
      <c r="C585" s="634"/>
      <c r="D585" s="691"/>
      <c r="E585" s="691"/>
      <c r="F585" s="28" t="s">
        <v>105</v>
      </c>
      <c r="G585" s="691"/>
      <c r="H585" s="691"/>
      <c r="I585" s="229"/>
      <c r="J585" s="462"/>
      <c r="K585" s="229"/>
      <c r="L585" s="229"/>
      <c r="M585" s="229"/>
      <c r="N585" s="30">
        <v>500</v>
      </c>
      <c r="O585" s="470"/>
      <c r="P585" s="651"/>
      <c r="Q585" s="250" t="s">
        <v>467</v>
      </c>
      <c r="R585" s="611"/>
    </row>
    <row r="586" spans="2:18" ht="18" customHeight="1">
      <c r="B586" s="215"/>
      <c r="C586" s="340" t="s">
        <v>47</v>
      </c>
      <c r="D586" s="164"/>
      <c r="E586" s="81"/>
      <c r="F586" s="38"/>
      <c r="G586" s="164"/>
      <c r="H586" s="164"/>
      <c r="I586" s="38"/>
      <c r="J586" s="38"/>
      <c r="K586" s="38"/>
      <c r="L586" s="38"/>
      <c r="M586" s="182"/>
      <c r="N586" s="133">
        <v>500</v>
      </c>
      <c r="O586" s="324"/>
      <c r="P586" s="239"/>
      <c r="Q586" s="239"/>
      <c r="R586" s="239"/>
    </row>
    <row r="587" spans="2:18" ht="45" customHeight="1">
      <c r="B587" s="15"/>
      <c r="C587" s="464" t="s">
        <v>469</v>
      </c>
      <c r="D587" s="20"/>
      <c r="E587" s="20"/>
      <c r="F587" s="20"/>
      <c r="G587" s="51"/>
      <c r="H587" s="51"/>
      <c r="I587" s="51"/>
      <c r="J587" s="51"/>
      <c r="K587" s="51"/>
      <c r="L587" s="51"/>
      <c r="M587" s="51"/>
      <c r="N587" s="51"/>
      <c r="O587" s="51"/>
      <c r="P587" s="103"/>
      <c r="Q587" s="103"/>
      <c r="R587" s="103"/>
    </row>
    <row r="588" spans="2:18" ht="33" customHeight="1">
      <c r="B588" s="213"/>
      <c r="C588" s="172" t="s">
        <v>470</v>
      </c>
      <c r="D588" s="174"/>
      <c r="E588" s="174"/>
      <c r="F588" s="174"/>
      <c r="G588" s="174"/>
      <c r="H588" s="174"/>
      <c r="I588" s="174"/>
      <c r="J588" s="174"/>
      <c r="K588" s="174"/>
      <c r="L588" s="174"/>
      <c r="M588" s="20"/>
      <c r="N588" s="174"/>
      <c r="O588" s="175"/>
      <c r="P588" s="103"/>
      <c r="Q588" s="103"/>
      <c r="R588" s="103"/>
    </row>
    <row r="589" spans="2:18" ht="21.95" customHeight="1">
      <c r="B589" s="744"/>
      <c r="C589" s="710" t="s">
        <v>471</v>
      </c>
      <c r="D589" s="700" t="s">
        <v>45</v>
      </c>
      <c r="E589" s="700" t="s">
        <v>45</v>
      </c>
      <c r="F589" s="28" t="s">
        <v>333</v>
      </c>
      <c r="G589" s="690">
        <v>2025</v>
      </c>
      <c r="H589" s="690" t="s">
        <v>31</v>
      </c>
      <c r="I589" s="28">
        <v>49</v>
      </c>
      <c r="J589" s="28">
        <v>2.9</v>
      </c>
      <c r="K589" s="28"/>
      <c r="L589" s="28"/>
      <c r="M589" s="28"/>
      <c r="N589" s="28"/>
      <c r="O589" s="77"/>
      <c r="P589" s="669" t="s">
        <v>256</v>
      </c>
      <c r="Q589" s="656" t="s">
        <v>472</v>
      </c>
      <c r="R589" s="609" t="s">
        <v>473</v>
      </c>
    </row>
    <row r="590" spans="2:18" ht="75.95" customHeight="1">
      <c r="B590" s="742"/>
      <c r="C590" s="715"/>
      <c r="D590" s="691"/>
      <c r="E590" s="691"/>
      <c r="F590" s="28" t="s">
        <v>105</v>
      </c>
      <c r="G590" s="691"/>
      <c r="H590" s="691"/>
      <c r="I590" s="30">
        <v>1070.165</v>
      </c>
      <c r="J590" s="30">
        <v>692.99</v>
      </c>
      <c r="K590" s="30">
        <v>515.67499999999995</v>
      </c>
      <c r="L590" s="28"/>
      <c r="M590" s="28"/>
      <c r="N590" s="28"/>
      <c r="O590" s="77"/>
      <c r="P590" s="651"/>
      <c r="Q590" s="624"/>
      <c r="R590" s="611"/>
    </row>
    <row r="591" spans="2:18" ht="23.1" customHeight="1">
      <c r="B591" s="59"/>
      <c r="C591" s="163" t="s">
        <v>46</v>
      </c>
      <c r="D591" s="38"/>
      <c r="E591" s="38"/>
      <c r="F591" s="38"/>
      <c r="G591" s="465"/>
      <c r="H591" s="465"/>
      <c r="I591" s="133">
        <v>200</v>
      </c>
      <c r="J591" s="133"/>
      <c r="K591" s="133"/>
      <c r="L591" s="38"/>
      <c r="M591" s="273"/>
      <c r="N591" s="256"/>
      <c r="O591" s="258"/>
      <c r="P591" s="163" t="s">
        <v>46</v>
      </c>
      <c r="Q591" s="203" t="s">
        <v>474</v>
      </c>
      <c r="R591" s="203"/>
    </row>
    <row r="592" spans="2:18" ht="21.95" customHeight="1">
      <c r="B592" s="59"/>
      <c r="C592" s="163" t="s">
        <v>259</v>
      </c>
      <c r="D592" s="38"/>
      <c r="E592" s="38"/>
      <c r="F592" s="38"/>
      <c r="G592" s="465"/>
      <c r="H592" s="465"/>
      <c r="I592" s="133">
        <v>870.1</v>
      </c>
      <c r="J592" s="133">
        <v>592.99</v>
      </c>
      <c r="K592" s="133"/>
      <c r="L592" s="38"/>
      <c r="M592" s="273"/>
      <c r="N592" s="256"/>
      <c r="O592" s="258"/>
      <c r="P592" s="163" t="s">
        <v>259</v>
      </c>
      <c r="Q592" s="203" t="s">
        <v>306</v>
      </c>
      <c r="R592" s="203"/>
    </row>
    <row r="593" spans="2:18" ht="21.95" customHeight="1">
      <c r="B593" s="466"/>
      <c r="C593" s="262" t="s">
        <v>106</v>
      </c>
      <c r="D593" s="263"/>
      <c r="E593" s="263"/>
      <c r="F593" s="263"/>
      <c r="G593" s="467"/>
      <c r="H593" s="467"/>
      <c r="I593" s="224"/>
      <c r="J593" s="224">
        <v>100</v>
      </c>
      <c r="K593" s="224">
        <v>515.67499999999995</v>
      </c>
      <c r="L593" s="263"/>
      <c r="M593" s="273"/>
      <c r="N593" s="328"/>
      <c r="O593" s="279"/>
      <c r="P593" s="262" t="s">
        <v>106</v>
      </c>
      <c r="Q593" s="246" t="s">
        <v>475</v>
      </c>
      <c r="R593" s="246"/>
    </row>
    <row r="594" spans="2:18" ht="21.95" customHeight="1">
      <c r="B594" s="744"/>
      <c r="C594" s="710" t="s">
        <v>476</v>
      </c>
      <c r="D594" s="700" t="s">
        <v>45</v>
      </c>
      <c r="E594" s="700" t="s">
        <v>45</v>
      </c>
      <c r="F594" s="28" t="s">
        <v>333</v>
      </c>
      <c r="G594" s="690">
        <v>2025</v>
      </c>
      <c r="H594" s="690" t="s">
        <v>31</v>
      </c>
      <c r="I594" s="471"/>
      <c r="J594" s="28"/>
      <c r="K594" s="28"/>
      <c r="L594" s="28"/>
      <c r="M594" s="28"/>
      <c r="N594" s="28"/>
      <c r="O594" s="77"/>
      <c r="P594" s="669" t="s">
        <v>256</v>
      </c>
      <c r="Q594" s="652" t="s">
        <v>477</v>
      </c>
      <c r="R594" s="609" t="s">
        <v>478</v>
      </c>
    </row>
    <row r="595" spans="2:18" ht="47.25" customHeight="1">
      <c r="B595" s="742"/>
      <c r="C595" s="710"/>
      <c r="D595" s="691"/>
      <c r="E595" s="691"/>
      <c r="F595" s="28" t="s">
        <v>105</v>
      </c>
      <c r="G595" s="691"/>
      <c r="H595" s="691"/>
      <c r="I595" s="30">
        <v>425.8</v>
      </c>
      <c r="J595" s="30">
        <v>596.9</v>
      </c>
      <c r="K595" s="30">
        <v>225.63399999999999</v>
      </c>
      <c r="L595" s="30"/>
      <c r="M595" s="28"/>
      <c r="N595" s="28"/>
      <c r="O595" s="77"/>
      <c r="P595" s="651"/>
      <c r="Q595" s="624"/>
      <c r="R595" s="611"/>
    </row>
    <row r="596" spans="2:18" ht="21.95" customHeight="1">
      <c r="B596" s="380"/>
      <c r="C596" s="163" t="s">
        <v>259</v>
      </c>
      <c r="D596" s="38"/>
      <c r="E596" s="38"/>
      <c r="F596" s="38"/>
      <c r="G596" s="300"/>
      <c r="H596" s="300"/>
      <c r="I596" s="133">
        <v>425.8</v>
      </c>
      <c r="J596" s="133"/>
      <c r="K596" s="133"/>
      <c r="L596" s="133"/>
      <c r="M596" s="273"/>
      <c r="N596" s="256"/>
      <c r="O596" s="258"/>
      <c r="P596" s="163" t="s">
        <v>259</v>
      </c>
      <c r="Q596" s="410" t="s">
        <v>479</v>
      </c>
      <c r="R596" s="410"/>
    </row>
    <row r="597" spans="2:18" ht="22.5" customHeight="1">
      <c r="B597" s="468"/>
      <c r="C597" s="262" t="s">
        <v>106</v>
      </c>
      <c r="D597" s="263"/>
      <c r="E597" s="263"/>
      <c r="F597" s="263"/>
      <c r="G597" s="467"/>
      <c r="H597" s="467"/>
      <c r="I597" s="224"/>
      <c r="J597" s="224">
        <v>596.9</v>
      </c>
      <c r="K597" s="224">
        <v>225.6</v>
      </c>
      <c r="L597" s="224"/>
      <c r="M597" s="273"/>
      <c r="N597" s="328"/>
      <c r="O597" s="279"/>
      <c r="P597" s="262" t="s">
        <v>106</v>
      </c>
      <c r="Q597" s="377" t="s">
        <v>350</v>
      </c>
      <c r="R597" s="377"/>
    </row>
    <row r="598" spans="2:18" ht="21.95" customHeight="1">
      <c r="B598" s="744"/>
      <c r="C598" s="633" t="s">
        <v>480</v>
      </c>
      <c r="D598" s="700" t="s">
        <v>45</v>
      </c>
      <c r="E598" s="700" t="s">
        <v>45</v>
      </c>
      <c r="F598" s="28" t="s">
        <v>333</v>
      </c>
      <c r="G598" s="690">
        <v>2025</v>
      </c>
      <c r="H598" s="690" t="s">
        <v>31</v>
      </c>
      <c r="I598" s="471"/>
      <c r="J598" s="28"/>
      <c r="K598" s="28"/>
      <c r="L598" s="28"/>
      <c r="M598" s="28"/>
      <c r="N598" s="146">
        <v>60</v>
      </c>
      <c r="O598" s="146">
        <v>15</v>
      </c>
      <c r="P598" s="669" t="s">
        <v>106</v>
      </c>
      <c r="Q598" s="249"/>
      <c r="R598" s="609" t="s">
        <v>481</v>
      </c>
    </row>
    <row r="599" spans="2:18" ht="77.099999999999994" customHeight="1">
      <c r="B599" s="742"/>
      <c r="C599" s="634"/>
      <c r="D599" s="691"/>
      <c r="E599" s="691"/>
      <c r="F599" s="28" t="s">
        <v>105</v>
      </c>
      <c r="G599" s="691"/>
      <c r="H599" s="691"/>
      <c r="I599" s="471"/>
      <c r="J599" s="28"/>
      <c r="K599" s="28"/>
      <c r="L599" s="28"/>
      <c r="M599" s="28"/>
      <c r="N599" s="30">
        <v>1000</v>
      </c>
      <c r="O599" s="30">
        <v>800</v>
      </c>
      <c r="P599" s="651"/>
      <c r="Q599" s="374" t="s">
        <v>350</v>
      </c>
      <c r="R599" s="611"/>
    </row>
    <row r="600" spans="2:18" ht="21.95" customHeight="1">
      <c r="B600" s="209"/>
      <c r="C600" s="262" t="s">
        <v>106</v>
      </c>
      <c r="D600" s="263"/>
      <c r="E600" s="263"/>
      <c r="F600" s="263"/>
      <c r="G600" s="467"/>
      <c r="H600" s="467"/>
      <c r="I600" s="467"/>
      <c r="J600" s="263"/>
      <c r="K600" s="263"/>
      <c r="L600" s="263"/>
      <c r="M600" s="182"/>
      <c r="N600" s="224">
        <v>1000</v>
      </c>
      <c r="O600" s="224">
        <v>800</v>
      </c>
      <c r="P600" s="225"/>
      <c r="Q600" s="246"/>
      <c r="R600" s="246"/>
    </row>
    <row r="601" spans="2:18" ht="81.75" customHeight="1">
      <c r="B601" s="25"/>
      <c r="C601" s="26" t="s">
        <v>482</v>
      </c>
      <c r="D601" s="161" t="s">
        <v>45</v>
      </c>
      <c r="E601" s="161" t="s">
        <v>45</v>
      </c>
      <c r="F601" s="28" t="s">
        <v>105</v>
      </c>
      <c r="G601" s="690">
        <v>2025</v>
      </c>
      <c r="H601" s="157" t="s">
        <v>31</v>
      </c>
      <c r="I601" s="471"/>
      <c r="J601" s="28"/>
      <c r="K601" s="28"/>
      <c r="L601" s="28"/>
      <c r="M601" s="28"/>
      <c r="N601" s="30">
        <v>500</v>
      </c>
      <c r="O601" s="30">
        <v>500</v>
      </c>
      <c r="P601" s="472" t="s">
        <v>106</v>
      </c>
      <c r="Q601" s="144" t="s">
        <v>350</v>
      </c>
      <c r="R601" s="31" t="s">
        <v>335</v>
      </c>
    </row>
    <row r="602" spans="2:18" ht="21.95" customHeight="1">
      <c r="B602" s="209"/>
      <c r="C602" s="262" t="s">
        <v>106</v>
      </c>
      <c r="D602" s="420"/>
      <c r="E602" s="420"/>
      <c r="F602" s="82"/>
      <c r="G602" s="691"/>
      <c r="H602" s="420"/>
      <c r="I602" s="467"/>
      <c r="J602" s="263"/>
      <c r="K602" s="263"/>
      <c r="L602" s="263"/>
      <c r="M602" s="182"/>
      <c r="N602" s="224">
        <v>500</v>
      </c>
      <c r="O602" s="224">
        <v>500</v>
      </c>
      <c r="P602" s="225"/>
      <c r="Q602" s="246"/>
      <c r="R602" s="478"/>
    </row>
    <row r="603" spans="2:18" ht="37.5" customHeight="1">
      <c r="B603" s="213"/>
      <c r="C603" s="170" t="s">
        <v>483</v>
      </c>
      <c r="D603" s="173"/>
      <c r="E603" s="173"/>
      <c r="F603" s="174"/>
      <c r="G603" s="173"/>
      <c r="H603" s="173"/>
      <c r="I603" s="174"/>
      <c r="J603" s="174"/>
      <c r="K603" s="227"/>
      <c r="L603" s="227"/>
      <c r="M603" s="228"/>
      <c r="N603" s="227"/>
      <c r="O603" s="227"/>
      <c r="P603" s="240"/>
      <c r="Q603" s="240"/>
      <c r="R603" s="240"/>
    </row>
    <row r="604" spans="2:18" ht="38.1" customHeight="1">
      <c r="B604" s="650"/>
      <c r="C604" s="633" t="s">
        <v>484</v>
      </c>
      <c r="D604" s="690" t="s">
        <v>315</v>
      </c>
      <c r="E604" s="690" t="s">
        <v>315</v>
      </c>
      <c r="F604" s="28" t="s">
        <v>333</v>
      </c>
      <c r="G604" s="690">
        <v>2025</v>
      </c>
      <c r="H604" s="690" t="s">
        <v>31</v>
      </c>
      <c r="I604" s="28"/>
      <c r="J604" s="28"/>
      <c r="K604" s="229"/>
      <c r="L604" s="229"/>
      <c r="M604" s="229"/>
      <c r="N604" s="30">
        <v>10.5</v>
      </c>
      <c r="O604" s="229"/>
      <c r="P604" s="669" t="s">
        <v>48</v>
      </c>
      <c r="Q604" s="650" t="s">
        <v>485</v>
      </c>
      <c r="R604" s="609" t="s">
        <v>486</v>
      </c>
    </row>
    <row r="605" spans="2:18" ht="21" customHeight="1">
      <c r="B605" s="655"/>
      <c r="C605" s="634"/>
      <c r="D605" s="691"/>
      <c r="E605" s="691"/>
      <c r="F605" s="28" t="s">
        <v>105</v>
      </c>
      <c r="G605" s="691"/>
      <c r="H605" s="691"/>
      <c r="I605" s="28"/>
      <c r="J605" s="28"/>
      <c r="K605" s="229"/>
      <c r="L605" s="229"/>
      <c r="M605" s="229"/>
      <c r="N605" s="30">
        <v>150</v>
      </c>
      <c r="O605" s="229"/>
      <c r="P605" s="651"/>
      <c r="Q605" s="651"/>
      <c r="R605" s="611"/>
    </row>
    <row r="606" spans="2:18" ht="19.5" customHeight="1">
      <c r="B606" s="380"/>
      <c r="C606" s="265" t="s">
        <v>384</v>
      </c>
      <c r="D606" s="256"/>
      <c r="E606" s="256"/>
      <c r="F606" s="256"/>
      <c r="G606" s="292"/>
      <c r="H606" s="256"/>
      <c r="I606" s="256"/>
      <c r="J606" s="256"/>
      <c r="K606" s="398"/>
      <c r="L606" s="398"/>
      <c r="M606" s="473"/>
      <c r="N606" s="133">
        <v>150</v>
      </c>
      <c r="O606" s="398"/>
      <c r="P606" s="185"/>
      <c r="Q606" s="185"/>
      <c r="R606" s="203"/>
    </row>
    <row r="607" spans="2:18" ht="33.950000000000003" customHeight="1">
      <c r="B607" s="650"/>
      <c r="C607" s="633" t="s">
        <v>487</v>
      </c>
      <c r="D607" s="690" t="s">
        <v>315</v>
      </c>
      <c r="E607" s="690" t="s">
        <v>315</v>
      </c>
      <c r="F607" s="28" t="s">
        <v>333</v>
      </c>
      <c r="G607" s="690">
        <v>2025</v>
      </c>
      <c r="H607" s="690" t="s">
        <v>31</v>
      </c>
      <c r="I607" s="28"/>
      <c r="J607" s="28"/>
      <c r="K607" s="229"/>
      <c r="L607" s="229"/>
      <c r="M607" s="229"/>
      <c r="N607" s="30">
        <v>7.8</v>
      </c>
      <c r="O607" s="229"/>
      <c r="P607" s="669" t="s">
        <v>48</v>
      </c>
      <c r="Q607" s="650" t="s">
        <v>485</v>
      </c>
      <c r="R607" s="609" t="s">
        <v>486</v>
      </c>
    </row>
    <row r="608" spans="2:18" ht="26.1" customHeight="1">
      <c r="B608" s="655"/>
      <c r="C608" s="634"/>
      <c r="D608" s="691"/>
      <c r="E608" s="691"/>
      <c r="F608" s="28" t="s">
        <v>105</v>
      </c>
      <c r="G608" s="691"/>
      <c r="H608" s="691"/>
      <c r="I608" s="28"/>
      <c r="J608" s="28"/>
      <c r="K608" s="229"/>
      <c r="L608" s="229"/>
      <c r="M608" s="229"/>
      <c r="N608" s="30">
        <v>150</v>
      </c>
      <c r="O608" s="229"/>
      <c r="P608" s="651"/>
      <c r="Q608" s="651"/>
      <c r="R608" s="611"/>
    </row>
    <row r="609" spans="2:18" ht="19.5" customHeight="1">
      <c r="B609" s="380"/>
      <c r="C609" s="265" t="s">
        <v>384</v>
      </c>
      <c r="D609" s="256"/>
      <c r="E609" s="256"/>
      <c r="F609" s="256"/>
      <c r="G609" s="292"/>
      <c r="H609" s="256"/>
      <c r="I609" s="256"/>
      <c r="J609" s="256"/>
      <c r="K609" s="398"/>
      <c r="L609" s="398"/>
      <c r="M609" s="473"/>
      <c r="N609" s="133">
        <v>150</v>
      </c>
      <c r="O609" s="398"/>
      <c r="P609" s="185"/>
      <c r="Q609" s="185"/>
      <c r="R609" s="203"/>
    </row>
    <row r="610" spans="2:18" ht="38.1" customHeight="1">
      <c r="B610" s="650"/>
      <c r="C610" s="633" t="s">
        <v>488</v>
      </c>
      <c r="D610" s="690" t="s">
        <v>315</v>
      </c>
      <c r="E610" s="690" t="s">
        <v>315</v>
      </c>
      <c r="F610" s="28" t="s">
        <v>333</v>
      </c>
      <c r="G610" s="690">
        <v>2025</v>
      </c>
      <c r="H610" s="690" t="s">
        <v>31</v>
      </c>
      <c r="I610" s="28"/>
      <c r="J610" s="28"/>
      <c r="K610" s="229"/>
      <c r="L610" s="229"/>
      <c r="M610" s="229"/>
      <c r="N610" s="30">
        <v>5.44</v>
      </c>
      <c r="O610" s="229"/>
      <c r="P610" s="669" t="s">
        <v>48</v>
      </c>
      <c r="Q610" s="650" t="s">
        <v>485</v>
      </c>
      <c r="R610" s="609" t="s">
        <v>486</v>
      </c>
    </row>
    <row r="611" spans="2:18" ht="33" customHeight="1">
      <c r="B611" s="655"/>
      <c r="C611" s="634"/>
      <c r="D611" s="691"/>
      <c r="E611" s="691"/>
      <c r="F611" s="28" t="s">
        <v>105</v>
      </c>
      <c r="G611" s="691"/>
      <c r="H611" s="691"/>
      <c r="I611" s="28"/>
      <c r="J611" s="28"/>
      <c r="K611" s="229"/>
      <c r="L611" s="229"/>
      <c r="M611" s="229"/>
      <c r="N611" s="30">
        <v>94</v>
      </c>
      <c r="O611" s="229"/>
      <c r="P611" s="651"/>
      <c r="Q611" s="651"/>
      <c r="R611" s="611"/>
    </row>
    <row r="612" spans="2:18" ht="19.5" customHeight="1">
      <c r="B612" s="380"/>
      <c r="C612" s="265" t="s">
        <v>384</v>
      </c>
      <c r="D612" s="38"/>
      <c r="E612" s="38"/>
      <c r="F612" s="38"/>
      <c r="G612" s="469"/>
      <c r="H612" s="38"/>
      <c r="I612" s="38"/>
      <c r="J612" s="38"/>
      <c r="K612" s="342"/>
      <c r="L612" s="342"/>
      <c r="M612" s="474"/>
      <c r="N612" s="133">
        <v>94</v>
      </c>
      <c r="O612" s="398"/>
      <c r="P612" s="185"/>
      <c r="Q612" s="185"/>
      <c r="R612" s="203"/>
    </row>
    <row r="613" spans="2:18" ht="15.75" customHeight="1">
      <c r="B613" s="650"/>
      <c r="C613" s="633" t="s">
        <v>489</v>
      </c>
      <c r="D613" s="690" t="s">
        <v>315</v>
      </c>
      <c r="E613" s="690" t="s">
        <v>315</v>
      </c>
      <c r="F613" s="28" t="s">
        <v>333</v>
      </c>
      <c r="G613" s="690">
        <v>2025</v>
      </c>
      <c r="H613" s="690" t="s">
        <v>31</v>
      </c>
      <c r="I613" s="28"/>
      <c r="J613" s="28"/>
      <c r="K613" s="229"/>
      <c r="L613" s="229"/>
      <c r="M613" s="229"/>
      <c r="N613" s="30">
        <v>2.95</v>
      </c>
      <c r="O613" s="229"/>
      <c r="P613" s="669" t="s">
        <v>48</v>
      </c>
      <c r="Q613" s="650" t="s">
        <v>485</v>
      </c>
      <c r="R613" s="609" t="s">
        <v>486</v>
      </c>
    </row>
    <row r="614" spans="2:18" ht="52.5" customHeight="1">
      <c r="B614" s="655"/>
      <c r="C614" s="634"/>
      <c r="D614" s="691"/>
      <c r="E614" s="691"/>
      <c r="F614" s="28" t="s">
        <v>105</v>
      </c>
      <c r="G614" s="691"/>
      <c r="H614" s="691"/>
      <c r="I614" s="28"/>
      <c r="J614" s="28"/>
      <c r="K614" s="229"/>
      <c r="L614" s="229"/>
      <c r="M614" s="229"/>
      <c r="N614" s="30">
        <v>50</v>
      </c>
      <c r="O614" s="229"/>
      <c r="P614" s="651"/>
      <c r="Q614" s="651"/>
      <c r="R614" s="611"/>
    </row>
    <row r="615" spans="2:18" ht="21.75" customHeight="1">
      <c r="B615" s="380"/>
      <c r="C615" s="265" t="s">
        <v>384</v>
      </c>
      <c r="D615" s="256"/>
      <c r="E615" s="256"/>
      <c r="F615" s="256"/>
      <c r="G615" s="292"/>
      <c r="H615" s="256"/>
      <c r="I615" s="256"/>
      <c r="J615" s="256"/>
      <c r="K615" s="398"/>
      <c r="L615" s="398"/>
      <c r="M615" s="473"/>
      <c r="N615" s="323">
        <v>50</v>
      </c>
      <c r="O615" s="398"/>
      <c r="P615" s="185"/>
      <c r="Q615" s="185"/>
      <c r="R615" s="203"/>
    </row>
    <row r="616" spans="2:18" ht="15.75" customHeight="1">
      <c r="B616" s="744"/>
      <c r="C616" s="713" t="s">
        <v>490</v>
      </c>
      <c r="D616" s="690" t="s">
        <v>315</v>
      </c>
      <c r="E616" s="690" t="s">
        <v>315</v>
      </c>
      <c r="F616" s="28" t="s">
        <v>333</v>
      </c>
      <c r="G616" s="690">
        <v>2025</v>
      </c>
      <c r="H616" s="690" t="s">
        <v>31</v>
      </c>
      <c r="I616" s="26"/>
      <c r="J616" s="26"/>
      <c r="K616" s="475"/>
      <c r="L616" s="475"/>
      <c r="M616" s="475"/>
      <c r="N616" s="476">
        <v>4.5999999999999996</v>
      </c>
      <c r="O616" s="475"/>
      <c r="P616" s="669" t="s">
        <v>48</v>
      </c>
      <c r="Q616" s="648" t="s">
        <v>485</v>
      </c>
      <c r="R616" s="609" t="s">
        <v>486</v>
      </c>
    </row>
    <row r="617" spans="2:18" ht="49.5" customHeight="1">
      <c r="B617" s="741"/>
      <c r="C617" s="714"/>
      <c r="D617" s="691"/>
      <c r="E617" s="691"/>
      <c r="F617" s="28" t="s">
        <v>105</v>
      </c>
      <c r="G617" s="691"/>
      <c r="H617" s="691"/>
      <c r="I617" s="26"/>
      <c r="J617" s="26"/>
      <c r="K617" s="475"/>
      <c r="L617" s="475"/>
      <c r="M617" s="475"/>
      <c r="N617" s="476">
        <v>107</v>
      </c>
      <c r="O617" s="475"/>
      <c r="P617" s="651"/>
      <c r="Q617" s="649"/>
      <c r="R617" s="611"/>
    </row>
    <row r="618" spans="2:18" ht="23.1" customHeight="1">
      <c r="B618" s="380"/>
      <c r="C618" s="265" t="s">
        <v>384</v>
      </c>
      <c r="D618" s="256"/>
      <c r="E618" s="256"/>
      <c r="F618" s="256"/>
      <c r="G618" s="292"/>
      <c r="H618" s="256"/>
      <c r="I618" s="256"/>
      <c r="J618" s="256"/>
      <c r="K618" s="398"/>
      <c r="L618" s="398"/>
      <c r="M618" s="473"/>
      <c r="N618" s="323">
        <v>107</v>
      </c>
      <c r="O618" s="398"/>
      <c r="P618" s="185"/>
      <c r="Q618" s="185"/>
      <c r="R618" s="203"/>
    </row>
    <row r="619" spans="2:18" ht="32.1" customHeight="1">
      <c r="B619" s="650"/>
      <c r="C619" s="633" t="s">
        <v>491</v>
      </c>
      <c r="D619" s="690" t="s">
        <v>315</v>
      </c>
      <c r="E619" s="690" t="s">
        <v>315</v>
      </c>
      <c r="F619" s="28" t="s">
        <v>333</v>
      </c>
      <c r="G619" s="690">
        <v>2025</v>
      </c>
      <c r="H619" s="690" t="s">
        <v>31</v>
      </c>
      <c r="I619" s="28"/>
      <c r="J619" s="28"/>
      <c r="K619" s="229"/>
      <c r="L619" s="229"/>
      <c r="M619" s="229"/>
      <c r="N619" s="30">
        <v>3.1</v>
      </c>
      <c r="O619" s="229"/>
      <c r="P619" s="669" t="s">
        <v>48</v>
      </c>
      <c r="Q619" s="650" t="s">
        <v>485</v>
      </c>
      <c r="R619" s="609" t="s">
        <v>486</v>
      </c>
    </row>
    <row r="620" spans="2:18" ht="31.5">
      <c r="B620" s="655"/>
      <c r="C620" s="634"/>
      <c r="D620" s="691"/>
      <c r="E620" s="691"/>
      <c r="F620" s="28" t="s">
        <v>105</v>
      </c>
      <c r="G620" s="691"/>
      <c r="H620" s="691"/>
      <c r="I620" s="28"/>
      <c r="J620" s="28"/>
      <c r="K620" s="229"/>
      <c r="L620" s="229"/>
      <c r="M620" s="229"/>
      <c r="N620" s="30">
        <v>51.5</v>
      </c>
      <c r="O620" s="229"/>
      <c r="P620" s="651"/>
      <c r="Q620" s="651"/>
      <c r="R620" s="611"/>
    </row>
    <row r="621" spans="2:18" ht="21" customHeight="1">
      <c r="B621" s="380"/>
      <c r="C621" s="265" t="s">
        <v>384</v>
      </c>
      <c r="D621" s="256"/>
      <c r="E621" s="256"/>
      <c r="F621" s="256"/>
      <c r="G621" s="292"/>
      <c r="H621" s="256"/>
      <c r="I621" s="256"/>
      <c r="J621" s="256"/>
      <c r="K621" s="398"/>
      <c r="L621" s="398"/>
      <c r="M621" s="473"/>
      <c r="N621" s="323">
        <v>51.5</v>
      </c>
      <c r="O621" s="398"/>
      <c r="P621" s="185"/>
      <c r="Q621" s="185"/>
      <c r="R621" s="203"/>
    </row>
    <row r="622" spans="2:18" ht="15.75" customHeight="1">
      <c r="B622" s="744"/>
      <c r="C622" s="633" t="s">
        <v>492</v>
      </c>
      <c r="D622" s="690" t="s">
        <v>315</v>
      </c>
      <c r="E622" s="690" t="s">
        <v>315</v>
      </c>
      <c r="F622" s="28" t="s">
        <v>333</v>
      </c>
      <c r="G622" s="690">
        <v>2025</v>
      </c>
      <c r="H622" s="690" t="s">
        <v>31</v>
      </c>
      <c r="I622" s="28"/>
      <c r="J622" s="28"/>
      <c r="K622" s="229"/>
      <c r="L622" s="229"/>
      <c r="M622" s="229"/>
      <c r="N622" s="30">
        <v>2.8</v>
      </c>
      <c r="O622" s="229"/>
      <c r="P622" s="669" t="s">
        <v>48</v>
      </c>
      <c r="Q622" s="650" t="s">
        <v>485</v>
      </c>
      <c r="R622" s="609" t="s">
        <v>486</v>
      </c>
    </row>
    <row r="623" spans="2:18" ht="50.25" customHeight="1">
      <c r="B623" s="741"/>
      <c r="C623" s="634"/>
      <c r="D623" s="691"/>
      <c r="E623" s="691"/>
      <c r="F623" s="28" t="s">
        <v>105</v>
      </c>
      <c r="G623" s="691"/>
      <c r="H623" s="691"/>
      <c r="I623" s="28"/>
      <c r="J623" s="28"/>
      <c r="K623" s="229"/>
      <c r="L623" s="229"/>
      <c r="M623" s="229"/>
      <c r="N623" s="30">
        <v>80</v>
      </c>
      <c r="O623" s="229"/>
      <c r="P623" s="651"/>
      <c r="Q623" s="651"/>
      <c r="R623" s="620"/>
    </row>
    <row r="624" spans="2:18" ht="22.5" customHeight="1">
      <c r="B624" s="380"/>
      <c r="C624" s="265" t="s">
        <v>384</v>
      </c>
      <c r="D624" s="256"/>
      <c r="E624" s="256"/>
      <c r="F624" s="256"/>
      <c r="G624" s="256"/>
      <c r="H624" s="256"/>
      <c r="I624" s="256"/>
      <c r="J624" s="256"/>
      <c r="K624" s="398"/>
      <c r="L624" s="398"/>
      <c r="M624" s="473"/>
      <c r="N624" s="323">
        <v>80</v>
      </c>
      <c r="O624" s="398"/>
      <c r="P624" s="185"/>
      <c r="Q624" s="185"/>
      <c r="R624" s="203"/>
    </row>
    <row r="625" spans="2:18" ht="36" customHeight="1">
      <c r="B625" s="213"/>
      <c r="C625" s="172" t="s">
        <v>493</v>
      </c>
      <c r="D625" s="174"/>
      <c r="E625" s="174"/>
      <c r="F625" s="174"/>
      <c r="G625" s="174"/>
      <c r="H625" s="174"/>
      <c r="I625" s="174"/>
      <c r="J625" s="174"/>
      <c r="K625" s="227"/>
      <c r="L625" s="227"/>
      <c r="M625" s="228"/>
      <c r="N625" s="227"/>
      <c r="O625" s="227"/>
      <c r="P625" s="103"/>
      <c r="Q625" s="103"/>
      <c r="R625" s="143"/>
    </row>
    <row r="626" spans="2:18" ht="30.95" customHeight="1">
      <c r="B626" s="650"/>
      <c r="C626" s="633" t="s">
        <v>494</v>
      </c>
      <c r="D626" s="700" t="s">
        <v>45</v>
      </c>
      <c r="E626" s="700" t="s">
        <v>45</v>
      </c>
      <c r="F626" s="28" t="s">
        <v>495</v>
      </c>
      <c r="G626" s="698" t="s">
        <v>496</v>
      </c>
      <c r="H626" s="229"/>
      <c r="I626" s="229"/>
      <c r="J626" s="229"/>
      <c r="K626" s="229"/>
      <c r="L626" s="229"/>
      <c r="M626" s="28"/>
      <c r="N626" s="30">
        <v>15</v>
      </c>
      <c r="O626" s="77"/>
      <c r="P626" s="669" t="s">
        <v>106</v>
      </c>
      <c r="Q626" s="652" t="s">
        <v>497</v>
      </c>
      <c r="R626" s="609" t="s">
        <v>498</v>
      </c>
    </row>
    <row r="627" spans="2:18" ht="42" customHeight="1">
      <c r="B627" s="651"/>
      <c r="C627" s="708"/>
      <c r="D627" s="691"/>
      <c r="E627" s="691"/>
      <c r="F627" s="28" t="s">
        <v>105</v>
      </c>
      <c r="G627" s="699"/>
      <c r="H627" s="229"/>
      <c r="I627" s="229"/>
      <c r="J627" s="229"/>
      <c r="K627" s="229"/>
      <c r="L627" s="229"/>
      <c r="M627" s="28"/>
      <c r="N627" s="30">
        <v>152</v>
      </c>
      <c r="O627" s="77"/>
      <c r="P627" s="651"/>
      <c r="Q627" s="624"/>
      <c r="R627" s="611"/>
    </row>
    <row r="628" spans="2:18" ht="15.75">
      <c r="B628" s="209"/>
      <c r="C628" s="262" t="s">
        <v>106</v>
      </c>
      <c r="D628" s="263"/>
      <c r="E628" s="263"/>
      <c r="F628" s="263"/>
      <c r="G628" s="431"/>
      <c r="H628" s="431"/>
      <c r="I628" s="431"/>
      <c r="J628" s="477"/>
      <c r="K628" s="431"/>
      <c r="L628" s="263"/>
      <c r="M628" s="182"/>
      <c r="N628" s="224">
        <v>152</v>
      </c>
      <c r="O628" s="279"/>
      <c r="P628" s="225"/>
      <c r="Q628" s="225"/>
      <c r="R628" s="225"/>
    </row>
    <row r="629" spans="2:18" ht="27" customHeight="1">
      <c r="B629" s="650"/>
      <c r="C629" s="633" t="s">
        <v>499</v>
      </c>
      <c r="D629" s="700" t="s">
        <v>45</v>
      </c>
      <c r="E629" s="700" t="s">
        <v>45</v>
      </c>
      <c r="F629" s="28" t="s">
        <v>495</v>
      </c>
      <c r="G629" s="698" t="s">
        <v>496</v>
      </c>
      <c r="H629" s="690" t="s">
        <v>31</v>
      </c>
      <c r="I629" s="471"/>
      <c r="J629" s="28"/>
      <c r="K629" s="28"/>
      <c r="L629" s="28"/>
      <c r="M629" s="28"/>
      <c r="N629" s="30">
        <v>4.0999999999999996</v>
      </c>
      <c r="O629" s="130"/>
      <c r="P629" s="669" t="s">
        <v>106</v>
      </c>
      <c r="Q629" s="652" t="s">
        <v>497</v>
      </c>
      <c r="R629" s="609" t="s">
        <v>500</v>
      </c>
    </row>
    <row r="630" spans="2:18" ht="31.5">
      <c r="B630" s="651"/>
      <c r="C630" s="634"/>
      <c r="D630" s="691"/>
      <c r="E630" s="691"/>
      <c r="F630" s="28" t="s">
        <v>105</v>
      </c>
      <c r="G630" s="699"/>
      <c r="H630" s="691"/>
      <c r="I630" s="471"/>
      <c r="J630" s="28"/>
      <c r="K630" s="28"/>
      <c r="L630" s="28"/>
      <c r="M630" s="28"/>
      <c r="N630" s="30">
        <v>30</v>
      </c>
      <c r="O630" s="130"/>
      <c r="P630" s="651"/>
      <c r="Q630" s="624"/>
      <c r="R630" s="611"/>
    </row>
    <row r="631" spans="2:18" ht="23.25" customHeight="1">
      <c r="B631" s="209"/>
      <c r="C631" s="262" t="s">
        <v>106</v>
      </c>
      <c r="D631" s="263"/>
      <c r="E631" s="263"/>
      <c r="F631" s="263"/>
      <c r="G631" s="467"/>
      <c r="H631" s="467"/>
      <c r="I631" s="467"/>
      <c r="J631" s="263"/>
      <c r="K631" s="263"/>
      <c r="L631" s="263"/>
      <c r="M631" s="182"/>
      <c r="N631" s="224">
        <v>30</v>
      </c>
      <c r="O631" s="329"/>
      <c r="P631" s="225"/>
      <c r="Q631" s="225"/>
      <c r="R631" s="225"/>
    </row>
    <row r="632" spans="2:18" ht="24.95" customHeight="1">
      <c r="B632" s="650"/>
      <c r="C632" s="633" t="s">
        <v>501</v>
      </c>
      <c r="D632" s="700" t="s">
        <v>45</v>
      </c>
      <c r="E632" s="700" t="s">
        <v>45</v>
      </c>
      <c r="F632" s="28" t="s">
        <v>495</v>
      </c>
      <c r="G632" s="698" t="s">
        <v>496</v>
      </c>
      <c r="H632" s="690" t="s">
        <v>31</v>
      </c>
      <c r="I632" s="471"/>
      <c r="J632" s="28"/>
      <c r="K632" s="28"/>
      <c r="L632" s="28"/>
      <c r="M632" s="28"/>
      <c r="N632" s="30">
        <v>12.7</v>
      </c>
      <c r="O632" s="130"/>
      <c r="P632" s="669" t="s">
        <v>106</v>
      </c>
      <c r="Q632" s="652" t="s">
        <v>497</v>
      </c>
      <c r="R632" s="609" t="s">
        <v>500</v>
      </c>
    </row>
    <row r="633" spans="2:18" ht="42" customHeight="1">
      <c r="B633" s="651"/>
      <c r="C633" s="634"/>
      <c r="D633" s="691"/>
      <c r="E633" s="691"/>
      <c r="F633" s="28" t="s">
        <v>105</v>
      </c>
      <c r="G633" s="699"/>
      <c r="H633" s="691"/>
      <c r="I633" s="471"/>
      <c r="J633" s="28"/>
      <c r="K633" s="28"/>
      <c r="L633" s="28"/>
      <c r="M633" s="28"/>
      <c r="N633" s="30">
        <v>98</v>
      </c>
      <c r="O633" s="130"/>
      <c r="P633" s="651"/>
      <c r="Q633" s="624"/>
      <c r="R633" s="611"/>
    </row>
    <row r="634" spans="2:18" ht="19.5" customHeight="1">
      <c r="B634" s="209"/>
      <c r="C634" s="262" t="s">
        <v>47</v>
      </c>
      <c r="D634" s="263"/>
      <c r="E634" s="263"/>
      <c r="F634" s="263"/>
      <c r="G634" s="467"/>
      <c r="H634" s="467"/>
      <c r="I634" s="467"/>
      <c r="J634" s="263"/>
      <c r="K634" s="263"/>
      <c r="L634" s="263"/>
      <c r="M634" s="182"/>
      <c r="N634" s="224">
        <v>98</v>
      </c>
      <c r="O634" s="329"/>
      <c r="P634" s="225"/>
      <c r="Q634" s="225"/>
      <c r="R634" s="225"/>
    </row>
    <row r="635" spans="2:18" ht="15.75" customHeight="1">
      <c r="B635" s="744"/>
      <c r="C635" s="633" t="s">
        <v>502</v>
      </c>
      <c r="D635" s="700" t="s">
        <v>45</v>
      </c>
      <c r="E635" s="700" t="s">
        <v>45</v>
      </c>
      <c r="F635" s="28" t="s">
        <v>495</v>
      </c>
      <c r="G635" s="698" t="s">
        <v>496</v>
      </c>
      <c r="H635" s="690" t="s">
        <v>31</v>
      </c>
      <c r="I635" s="471"/>
      <c r="J635" s="28"/>
      <c r="K635" s="28"/>
      <c r="L635" s="28"/>
      <c r="M635" s="28"/>
      <c r="N635" s="30">
        <v>2.7</v>
      </c>
      <c r="O635" s="130"/>
      <c r="P635" s="669" t="s">
        <v>106</v>
      </c>
      <c r="Q635" s="652" t="s">
        <v>497</v>
      </c>
      <c r="R635" s="609" t="s">
        <v>500</v>
      </c>
    </row>
    <row r="636" spans="2:18" ht="64.5" customHeight="1">
      <c r="B636" s="742"/>
      <c r="C636" s="634"/>
      <c r="D636" s="691"/>
      <c r="E636" s="691"/>
      <c r="F636" s="28" t="s">
        <v>105</v>
      </c>
      <c r="G636" s="699"/>
      <c r="H636" s="691"/>
      <c r="I636" s="471"/>
      <c r="J636" s="28"/>
      <c r="K636" s="28"/>
      <c r="L636" s="28"/>
      <c r="M636" s="28"/>
      <c r="N636" s="30">
        <v>20</v>
      </c>
      <c r="O636" s="130"/>
      <c r="P636" s="651"/>
      <c r="Q636" s="624"/>
      <c r="R636" s="611"/>
    </row>
    <row r="637" spans="2:18" ht="20.25" customHeight="1">
      <c r="B637" s="209"/>
      <c r="C637" s="262" t="s">
        <v>106</v>
      </c>
      <c r="D637" s="263"/>
      <c r="E637" s="263"/>
      <c r="F637" s="263"/>
      <c r="G637" s="467"/>
      <c r="H637" s="467"/>
      <c r="I637" s="467"/>
      <c r="J637" s="263"/>
      <c r="K637" s="263"/>
      <c r="L637" s="263"/>
      <c r="M637" s="182"/>
      <c r="N637" s="224">
        <v>20</v>
      </c>
      <c r="O637" s="329"/>
      <c r="P637" s="225"/>
      <c r="Q637" s="225"/>
      <c r="R637" s="225"/>
    </row>
    <row r="638" spans="2:18" ht="15.75" customHeight="1">
      <c r="B638" s="744"/>
      <c r="C638" s="633" t="s">
        <v>503</v>
      </c>
      <c r="D638" s="700" t="s">
        <v>45</v>
      </c>
      <c r="E638" s="700" t="s">
        <v>45</v>
      </c>
      <c r="F638" s="28" t="s">
        <v>495</v>
      </c>
      <c r="G638" s="698" t="s">
        <v>496</v>
      </c>
      <c r="H638" s="690" t="s">
        <v>31</v>
      </c>
      <c r="I638" s="471"/>
      <c r="J638" s="28"/>
      <c r="K638" s="28"/>
      <c r="L638" s="28"/>
      <c r="M638" s="28"/>
      <c r="N638" s="30">
        <v>1.5</v>
      </c>
      <c r="O638" s="130"/>
      <c r="P638" s="669" t="s">
        <v>106</v>
      </c>
      <c r="Q638" s="653" t="s">
        <v>497</v>
      </c>
      <c r="R638" s="609" t="s">
        <v>500</v>
      </c>
    </row>
    <row r="639" spans="2:18" ht="46.5" customHeight="1">
      <c r="B639" s="742"/>
      <c r="C639" s="634"/>
      <c r="D639" s="691"/>
      <c r="E639" s="691"/>
      <c r="F639" s="28" t="s">
        <v>105</v>
      </c>
      <c r="G639" s="699"/>
      <c r="H639" s="691"/>
      <c r="I639" s="471"/>
      <c r="J639" s="28"/>
      <c r="K639" s="28"/>
      <c r="L639" s="28"/>
      <c r="M639" s="28"/>
      <c r="N639" s="30">
        <v>13</v>
      </c>
      <c r="O639" s="130"/>
      <c r="P639" s="651"/>
      <c r="Q639" s="654"/>
      <c r="R639" s="611"/>
    </row>
    <row r="640" spans="2:18" ht="19.5" customHeight="1">
      <c r="B640" s="209"/>
      <c r="C640" s="262" t="s">
        <v>106</v>
      </c>
      <c r="D640" s="263"/>
      <c r="E640" s="263"/>
      <c r="F640" s="263"/>
      <c r="G640" s="467"/>
      <c r="H640" s="467"/>
      <c r="I640" s="467"/>
      <c r="J640" s="263"/>
      <c r="K640" s="263"/>
      <c r="L640" s="263"/>
      <c r="M640" s="182"/>
      <c r="N640" s="224">
        <v>13</v>
      </c>
      <c r="O640" s="329"/>
      <c r="P640" s="225"/>
      <c r="Q640" s="225"/>
      <c r="R640" s="225"/>
    </row>
    <row r="641" spans="2:18" ht="15.75" customHeight="1">
      <c r="B641" s="650"/>
      <c r="C641" s="707" t="s">
        <v>504</v>
      </c>
      <c r="D641" s="700" t="s">
        <v>45</v>
      </c>
      <c r="E641" s="700" t="s">
        <v>45</v>
      </c>
      <c r="F641" s="28" t="s">
        <v>495</v>
      </c>
      <c r="G641" s="698" t="s">
        <v>496</v>
      </c>
      <c r="H641" s="690" t="s">
        <v>31</v>
      </c>
      <c r="I641" s="471"/>
      <c r="J641" s="28"/>
      <c r="K641" s="28"/>
      <c r="L641" s="28"/>
      <c r="M641" s="28"/>
      <c r="N641" s="30">
        <v>8.6999999999999993</v>
      </c>
      <c r="O641" s="130"/>
      <c r="P641" s="669" t="s">
        <v>106</v>
      </c>
      <c r="Q641" s="652" t="s">
        <v>497</v>
      </c>
      <c r="R641" s="609" t="s">
        <v>505</v>
      </c>
    </row>
    <row r="642" spans="2:18" ht="51.95" customHeight="1">
      <c r="B642" s="651"/>
      <c r="C642" s="634"/>
      <c r="D642" s="691"/>
      <c r="E642" s="691"/>
      <c r="F642" s="28" t="s">
        <v>105</v>
      </c>
      <c r="G642" s="699"/>
      <c r="H642" s="691"/>
      <c r="I642" s="471"/>
      <c r="J642" s="28"/>
      <c r="K642" s="28"/>
      <c r="L642" s="28"/>
      <c r="M642" s="28"/>
      <c r="N642" s="30">
        <v>700</v>
      </c>
      <c r="O642" s="130"/>
      <c r="P642" s="651"/>
      <c r="Q642" s="624"/>
      <c r="R642" s="611"/>
    </row>
    <row r="643" spans="2:18" ht="17.25" customHeight="1">
      <c r="B643" s="209"/>
      <c r="C643" s="335" t="s">
        <v>106</v>
      </c>
      <c r="D643" s="263"/>
      <c r="E643" s="263"/>
      <c r="F643" s="263"/>
      <c r="G643" s="467"/>
      <c r="H643" s="467"/>
      <c r="I643" s="467"/>
      <c r="J643" s="263"/>
      <c r="K643" s="263"/>
      <c r="L643" s="263"/>
      <c r="M643" s="182"/>
      <c r="N643" s="224">
        <v>700</v>
      </c>
      <c r="O643" s="329"/>
      <c r="P643" s="225"/>
      <c r="Q643" s="225"/>
      <c r="R643" s="225"/>
    </row>
    <row r="644" spans="2:18" ht="15.75" customHeight="1">
      <c r="B644" s="744"/>
      <c r="C644" s="707" t="s">
        <v>506</v>
      </c>
      <c r="D644" s="700" t="s">
        <v>45</v>
      </c>
      <c r="E644" s="700" t="s">
        <v>45</v>
      </c>
      <c r="F644" s="28" t="s">
        <v>495</v>
      </c>
      <c r="G644" s="698" t="s">
        <v>496</v>
      </c>
      <c r="H644" s="690" t="s">
        <v>31</v>
      </c>
      <c r="I644" s="471"/>
      <c r="J644" s="28"/>
      <c r="K644" s="28"/>
      <c r="L644" s="28"/>
      <c r="M644" s="28"/>
      <c r="N644" s="30">
        <v>4</v>
      </c>
      <c r="O644" s="130"/>
      <c r="P644" s="669" t="s">
        <v>106</v>
      </c>
      <c r="Q644" s="652" t="s">
        <v>497</v>
      </c>
      <c r="R644" s="609" t="s">
        <v>505</v>
      </c>
    </row>
    <row r="645" spans="2:18" ht="49.5" customHeight="1">
      <c r="B645" s="742"/>
      <c r="C645" s="634"/>
      <c r="D645" s="691"/>
      <c r="E645" s="691"/>
      <c r="F645" s="28" t="s">
        <v>105</v>
      </c>
      <c r="G645" s="699"/>
      <c r="H645" s="691"/>
      <c r="I645" s="471"/>
      <c r="J645" s="28"/>
      <c r="K645" s="28"/>
      <c r="L645" s="28"/>
      <c r="M645" s="28"/>
      <c r="N645" s="30">
        <v>26</v>
      </c>
      <c r="O645" s="130"/>
      <c r="P645" s="651"/>
      <c r="Q645" s="624"/>
      <c r="R645" s="611"/>
    </row>
    <row r="646" spans="2:18" ht="15.75">
      <c r="B646" s="209"/>
      <c r="C646" s="262" t="s">
        <v>106</v>
      </c>
      <c r="D646" s="328"/>
      <c r="E646" s="328"/>
      <c r="F646" s="328"/>
      <c r="G646" s="479"/>
      <c r="H646" s="479"/>
      <c r="I646" s="479"/>
      <c r="J646" s="328"/>
      <c r="K646" s="328"/>
      <c r="L646" s="328"/>
      <c r="M646" s="273"/>
      <c r="N646" s="490">
        <v>26</v>
      </c>
      <c r="O646" s="329"/>
      <c r="P646" s="225"/>
      <c r="Q646" s="225"/>
      <c r="R646" s="225"/>
    </row>
    <row r="647" spans="2:18" ht="15.75" customHeight="1">
      <c r="B647" s="744"/>
      <c r="C647" s="633" t="s">
        <v>507</v>
      </c>
      <c r="D647" s="700" t="s">
        <v>45</v>
      </c>
      <c r="E647" s="700" t="s">
        <v>45</v>
      </c>
      <c r="F647" s="28" t="s">
        <v>495</v>
      </c>
      <c r="G647" s="698" t="s">
        <v>496</v>
      </c>
      <c r="H647" s="690" t="s">
        <v>31</v>
      </c>
      <c r="I647" s="471"/>
      <c r="J647" s="28"/>
      <c r="K647" s="28"/>
      <c r="L647" s="28"/>
      <c r="M647" s="28"/>
      <c r="N647" s="30">
        <v>3.7</v>
      </c>
      <c r="O647" s="130"/>
      <c r="P647" s="669" t="s">
        <v>106</v>
      </c>
      <c r="Q647" s="652" t="s">
        <v>497</v>
      </c>
      <c r="R647" s="609" t="s">
        <v>505</v>
      </c>
    </row>
    <row r="648" spans="2:18" ht="51" customHeight="1">
      <c r="B648" s="742"/>
      <c r="C648" s="634"/>
      <c r="D648" s="691"/>
      <c r="E648" s="691"/>
      <c r="F648" s="28" t="s">
        <v>105</v>
      </c>
      <c r="G648" s="699"/>
      <c r="H648" s="691"/>
      <c r="I648" s="471"/>
      <c r="J648" s="28"/>
      <c r="K648" s="28"/>
      <c r="L648" s="28"/>
      <c r="M648" s="28"/>
      <c r="N648" s="30">
        <v>20</v>
      </c>
      <c r="O648" s="130"/>
      <c r="P648" s="651"/>
      <c r="Q648" s="624"/>
      <c r="R648" s="611"/>
    </row>
    <row r="649" spans="2:18" ht="15.75">
      <c r="B649" s="215"/>
      <c r="C649" s="262" t="s">
        <v>47</v>
      </c>
      <c r="D649" s="255"/>
      <c r="E649" s="255"/>
      <c r="F649" s="256"/>
      <c r="G649" s="480"/>
      <c r="H649" s="480"/>
      <c r="I649" s="491"/>
      <c r="J649" s="256"/>
      <c r="K649" s="256"/>
      <c r="L649" s="256"/>
      <c r="M649" s="273"/>
      <c r="N649" s="323">
        <v>20</v>
      </c>
      <c r="O649" s="311"/>
      <c r="P649" s="239"/>
      <c r="Q649" s="285"/>
      <c r="R649" s="285"/>
    </row>
    <row r="650" spans="2:18" ht="15.75" customHeight="1">
      <c r="B650" s="741"/>
      <c r="C650" s="633" t="s">
        <v>508</v>
      </c>
      <c r="D650" s="700" t="s">
        <v>45</v>
      </c>
      <c r="E650" s="700" t="s">
        <v>45</v>
      </c>
      <c r="F650" s="28" t="s">
        <v>495</v>
      </c>
      <c r="G650" s="698" t="s">
        <v>496</v>
      </c>
      <c r="H650" s="690" t="s">
        <v>31</v>
      </c>
      <c r="I650" s="471"/>
      <c r="J650" s="28"/>
      <c r="K650" s="28"/>
      <c r="L650" s="28"/>
      <c r="M650" s="28"/>
      <c r="N650" s="30">
        <v>14.7</v>
      </c>
      <c r="O650" s="130"/>
      <c r="P650" s="669" t="s">
        <v>106</v>
      </c>
      <c r="Q650" s="251"/>
      <c r="R650" s="609" t="s">
        <v>500</v>
      </c>
    </row>
    <row r="651" spans="2:18" ht="49.5" customHeight="1">
      <c r="B651" s="742"/>
      <c r="C651" s="634"/>
      <c r="D651" s="691"/>
      <c r="E651" s="691"/>
      <c r="F651" s="28" t="s">
        <v>105</v>
      </c>
      <c r="G651" s="699"/>
      <c r="H651" s="691"/>
      <c r="I651" s="471"/>
      <c r="J651" s="28"/>
      <c r="K651" s="28"/>
      <c r="L651" s="28"/>
      <c r="M651" s="28"/>
      <c r="N651" s="30">
        <v>903</v>
      </c>
      <c r="O651" s="130"/>
      <c r="P651" s="651"/>
      <c r="Q651" s="374" t="s">
        <v>497</v>
      </c>
      <c r="R651" s="611"/>
    </row>
    <row r="652" spans="2:18" ht="15.75">
      <c r="B652" s="209"/>
      <c r="C652" s="262" t="s">
        <v>47</v>
      </c>
      <c r="D652" s="263"/>
      <c r="E652" s="263"/>
      <c r="F652" s="263"/>
      <c r="G652" s="467"/>
      <c r="H652" s="467"/>
      <c r="I652" s="467"/>
      <c r="J652" s="263"/>
      <c r="K652" s="263"/>
      <c r="L652" s="263"/>
      <c r="M652" s="182"/>
      <c r="N652" s="224">
        <v>903</v>
      </c>
      <c r="O652" s="329"/>
      <c r="P652" s="225"/>
      <c r="Q652" s="225"/>
      <c r="R652" s="225"/>
    </row>
    <row r="653" spans="2:18" ht="57" customHeight="1">
      <c r="B653" s="650"/>
      <c r="C653" s="633" t="s">
        <v>509</v>
      </c>
      <c r="D653" s="700" t="s">
        <v>45</v>
      </c>
      <c r="E653" s="700" t="s">
        <v>45</v>
      </c>
      <c r="F653" s="28" t="s">
        <v>495</v>
      </c>
      <c r="G653" s="698" t="s">
        <v>496</v>
      </c>
      <c r="H653" s="690" t="s">
        <v>31</v>
      </c>
      <c r="I653" s="471"/>
      <c r="J653" s="28"/>
      <c r="K653" s="28"/>
      <c r="L653" s="28"/>
      <c r="M653" s="28"/>
      <c r="N653" s="30">
        <v>5.0999999999999996</v>
      </c>
      <c r="O653" s="130"/>
      <c r="P653" s="669" t="s">
        <v>106</v>
      </c>
      <c r="Q653" s="249"/>
      <c r="R653" s="609" t="s">
        <v>510</v>
      </c>
    </row>
    <row r="654" spans="2:18" ht="42" customHeight="1">
      <c r="B654" s="651"/>
      <c r="C654" s="634"/>
      <c r="D654" s="691"/>
      <c r="E654" s="691"/>
      <c r="F654" s="28" t="s">
        <v>105</v>
      </c>
      <c r="G654" s="699"/>
      <c r="H654" s="691"/>
      <c r="I654" s="471"/>
      <c r="J654" s="28"/>
      <c r="K654" s="28"/>
      <c r="L654" s="28"/>
      <c r="M654" s="28"/>
      <c r="N654" s="30">
        <v>581</v>
      </c>
      <c r="O654" s="130"/>
      <c r="P654" s="651"/>
      <c r="Q654" s="374" t="s">
        <v>497</v>
      </c>
      <c r="R654" s="611"/>
    </row>
    <row r="655" spans="2:18" ht="15.75">
      <c r="B655" s="209"/>
      <c r="C655" s="262" t="s">
        <v>106</v>
      </c>
      <c r="D655" s="263"/>
      <c r="E655" s="263"/>
      <c r="F655" s="263"/>
      <c r="G655" s="467"/>
      <c r="H655" s="467"/>
      <c r="I655" s="467"/>
      <c r="J655" s="263"/>
      <c r="K655" s="263"/>
      <c r="L655" s="263"/>
      <c r="M655" s="182"/>
      <c r="N655" s="224">
        <v>581</v>
      </c>
      <c r="O655" s="329"/>
      <c r="P655" s="225"/>
      <c r="Q655" s="225"/>
      <c r="R655" s="225"/>
    </row>
    <row r="656" spans="2:18" ht="47.1" customHeight="1">
      <c r="B656" s="650"/>
      <c r="C656" s="633" t="s">
        <v>511</v>
      </c>
      <c r="D656" s="700" t="s">
        <v>45</v>
      </c>
      <c r="E656" s="700" t="s">
        <v>45</v>
      </c>
      <c r="F656" s="28" t="s">
        <v>495</v>
      </c>
      <c r="G656" s="698" t="s">
        <v>496</v>
      </c>
      <c r="H656" s="690" t="s">
        <v>31</v>
      </c>
      <c r="I656" s="471"/>
      <c r="J656" s="28"/>
      <c r="K656" s="28"/>
      <c r="L656" s="28"/>
      <c r="M656" s="28"/>
      <c r="N656" s="28">
        <v>4.5</v>
      </c>
      <c r="O656" s="130"/>
      <c r="P656" s="669" t="s">
        <v>106</v>
      </c>
      <c r="Q656" s="249" t="s">
        <v>497</v>
      </c>
      <c r="R656" s="609" t="s">
        <v>498</v>
      </c>
    </row>
    <row r="657" spans="2:18" ht="31.5">
      <c r="B657" s="651"/>
      <c r="C657" s="634"/>
      <c r="D657" s="691"/>
      <c r="E657" s="691"/>
      <c r="F657" s="28" t="s">
        <v>105</v>
      </c>
      <c r="G657" s="699"/>
      <c r="H657" s="691"/>
      <c r="I657" s="471"/>
      <c r="J657" s="28"/>
      <c r="K657" s="28"/>
      <c r="L657" s="28"/>
      <c r="M657" s="28"/>
      <c r="N657" s="30">
        <v>221</v>
      </c>
      <c r="O657" s="130"/>
      <c r="P657" s="651"/>
      <c r="Q657" s="374"/>
      <c r="R657" s="611"/>
    </row>
    <row r="658" spans="2:18" ht="15.75">
      <c r="B658" s="209"/>
      <c r="C658" s="262" t="s">
        <v>47</v>
      </c>
      <c r="D658" s="263"/>
      <c r="E658" s="263"/>
      <c r="F658" s="263"/>
      <c r="G658" s="467"/>
      <c r="H658" s="467"/>
      <c r="I658" s="467"/>
      <c r="J658" s="263"/>
      <c r="K658" s="263"/>
      <c r="L658" s="263"/>
      <c r="M658" s="182"/>
      <c r="N658" s="224">
        <v>221</v>
      </c>
      <c r="O658" s="329"/>
      <c r="P658" s="225"/>
      <c r="Q658" s="225"/>
      <c r="R658" s="225"/>
    </row>
    <row r="659" spans="2:18" ht="42" customHeight="1">
      <c r="B659" s="650"/>
      <c r="C659" s="633" t="s">
        <v>512</v>
      </c>
      <c r="D659" s="700" t="s">
        <v>45</v>
      </c>
      <c r="E659" s="700" t="s">
        <v>45</v>
      </c>
      <c r="F659" s="28" t="s">
        <v>495</v>
      </c>
      <c r="G659" s="698" t="s">
        <v>496</v>
      </c>
      <c r="H659" s="690" t="s">
        <v>31</v>
      </c>
      <c r="I659" s="471"/>
      <c r="J659" s="28"/>
      <c r="K659" s="28"/>
      <c r="L659" s="28"/>
      <c r="M659" s="28"/>
      <c r="N659" s="30">
        <v>2.8</v>
      </c>
      <c r="O659" s="130"/>
      <c r="P659" s="669" t="s">
        <v>106</v>
      </c>
      <c r="Q659" s="249" t="s">
        <v>497</v>
      </c>
      <c r="R659" s="609" t="s">
        <v>500</v>
      </c>
    </row>
    <row r="660" spans="2:18" ht="30" customHeight="1">
      <c r="B660" s="651"/>
      <c r="C660" s="634"/>
      <c r="D660" s="691"/>
      <c r="E660" s="691"/>
      <c r="F660" s="28" t="s">
        <v>105</v>
      </c>
      <c r="G660" s="699"/>
      <c r="H660" s="691"/>
      <c r="I660" s="471"/>
      <c r="J660" s="28"/>
      <c r="K660" s="28"/>
      <c r="L660" s="28"/>
      <c r="M660" s="28"/>
      <c r="N660" s="30">
        <v>110</v>
      </c>
      <c r="O660" s="130"/>
      <c r="P660" s="651"/>
      <c r="Q660" s="374"/>
      <c r="R660" s="611"/>
    </row>
    <row r="661" spans="2:18" ht="14.1" customHeight="1">
      <c r="B661" s="209"/>
      <c r="C661" s="262" t="s">
        <v>47</v>
      </c>
      <c r="D661" s="263"/>
      <c r="E661" s="263"/>
      <c r="F661" s="263"/>
      <c r="G661" s="467"/>
      <c r="H661" s="467"/>
      <c r="I661" s="467"/>
      <c r="J661" s="263"/>
      <c r="K661" s="263"/>
      <c r="L661" s="263"/>
      <c r="M661" s="182"/>
      <c r="N661" s="224">
        <v>110</v>
      </c>
      <c r="O661" s="329"/>
      <c r="P661" s="225"/>
      <c r="Q661" s="225"/>
      <c r="R661" s="225"/>
    </row>
    <row r="662" spans="2:18" ht="15.75" customHeight="1">
      <c r="B662" s="650"/>
      <c r="C662" s="633" t="s">
        <v>513</v>
      </c>
      <c r="D662" s="700" t="s">
        <v>45</v>
      </c>
      <c r="E662" s="700" t="s">
        <v>45</v>
      </c>
      <c r="F662" s="28" t="s">
        <v>495</v>
      </c>
      <c r="G662" s="698" t="s">
        <v>496</v>
      </c>
      <c r="H662" s="690" t="s">
        <v>31</v>
      </c>
      <c r="I662" s="471"/>
      <c r="J662" s="28"/>
      <c r="K662" s="28"/>
      <c r="L662" s="28"/>
      <c r="M662" s="28"/>
      <c r="N662" s="30">
        <v>4.5999999999999996</v>
      </c>
      <c r="O662" s="130"/>
      <c r="P662" s="669" t="s">
        <v>106</v>
      </c>
      <c r="Q662" s="650" t="s">
        <v>497</v>
      </c>
      <c r="R662" s="609" t="s">
        <v>500</v>
      </c>
    </row>
    <row r="663" spans="2:18" ht="56.1" customHeight="1">
      <c r="B663" s="651"/>
      <c r="C663" s="634"/>
      <c r="D663" s="691"/>
      <c r="E663" s="691"/>
      <c r="F663" s="28" t="s">
        <v>105</v>
      </c>
      <c r="G663" s="699"/>
      <c r="H663" s="691"/>
      <c r="I663" s="471"/>
      <c r="J663" s="28"/>
      <c r="K663" s="28"/>
      <c r="L663" s="28"/>
      <c r="M663" s="28"/>
      <c r="N663" s="30">
        <v>218</v>
      </c>
      <c r="O663" s="130"/>
      <c r="P663" s="651"/>
      <c r="Q663" s="651"/>
      <c r="R663" s="611"/>
    </row>
    <row r="664" spans="2:18" ht="15.75">
      <c r="B664" s="162"/>
      <c r="C664" s="163" t="s">
        <v>106</v>
      </c>
      <c r="D664" s="38"/>
      <c r="E664" s="38"/>
      <c r="F664" s="38"/>
      <c r="G664" s="465"/>
      <c r="H664" s="465"/>
      <c r="I664" s="465"/>
      <c r="J664" s="38"/>
      <c r="K664" s="38"/>
      <c r="L664" s="38"/>
      <c r="M664" s="182"/>
      <c r="N664" s="133">
        <v>218</v>
      </c>
      <c r="O664" s="311"/>
      <c r="P664" s="185"/>
      <c r="Q664" s="185"/>
      <c r="R664" s="185"/>
    </row>
    <row r="665" spans="2:18" ht="45.95" customHeight="1">
      <c r="B665" s="650"/>
      <c r="C665" s="633" t="s">
        <v>514</v>
      </c>
      <c r="D665" s="700" t="s">
        <v>45</v>
      </c>
      <c r="E665" s="700" t="s">
        <v>45</v>
      </c>
      <c r="F665" s="28" t="s">
        <v>495</v>
      </c>
      <c r="G665" s="698" t="s">
        <v>496</v>
      </c>
      <c r="H665" s="690" t="s">
        <v>31</v>
      </c>
      <c r="I665" s="471"/>
      <c r="J665" s="28"/>
      <c r="K665" s="28"/>
      <c r="L665" s="28"/>
      <c r="M665" s="28"/>
      <c r="N665" s="30">
        <v>5</v>
      </c>
      <c r="O665" s="130"/>
      <c r="P665" s="669" t="s">
        <v>106</v>
      </c>
      <c r="Q665" s="249" t="s">
        <v>497</v>
      </c>
      <c r="R665" s="609" t="s">
        <v>500</v>
      </c>
    </row>
    <row r="666" spans="2:18" ht="31.5">
      <c r="B666" s="651"/>
      <c r="C666" s="634"/>
      <c r="D666" s="691"/>
      <c r="E666" s="691"/>
      <c r="F666" s="28" t="s">
        <v>105</v>
      </c>
      <c r="G666" s="699"/>
      <c r="H666" s="691"/>
      <c r="I666" s="471"/>
      <c r="J666" s="28"/>
      <c r="K666" s="28"/>
      <c r="L666" s="28"/>
      <c r="M666" s="28"/>
      <c r="N666" s="30">
        <v>148</v>
      </c>
      <c r="O666" s="130"/>
      <c r="P666" s="651"/>
      <c r="Q666" s="374"/>
      <c r="R666" s="611"/>
    </row>
    <row r="667" spans="2:18" ht="15.75">
      <c r="B667" s="209"/>
      <c r="C667" s="481" t="s">
        <v>106</v>
      </c>
      <c r="D667" s="336"/>
      <c r="E667" s="336"/>
      <c r="F667" s="263"/>
      <c r="G667" s="467"/>
      <c r="H667" s="467"/>
      <c r="I667" s="467"/>
      <c r="J667" s="263"/>
      <c r="K667" s="263"/>
      <c r="L667" s="263"/>
      <c r="M667" s="182"/>
      <c r="N667" s="224">
        <v>148</v>
      </c>
      <c r="O667" s="329"/>
      <c r="P667" s="225"/>
      <c r="Q667" s="225"/>
      <c r="R667" s="225"/>
    </row>
    <row r="668" spans="2:18" ht="51.95" customHeight="1">
      <c r="B668" s="15"/>
      <c r="C668" s="40" t="s">
        <v>515</v>
      </c>
      <c r="D668" s="482" t="s">
        <v>45</v>
      </c>
      <c r="E668" s="20" t="s">
        <v>26</v>
      </c>
      <c r="F668" s="20" t="s">
        <v>516</v>
      </c>
      <c r="G668" s="175"/>
      <c r="H668" s="175"/>
      <c r="I668" s="325">
        <v>30.9</v>
      </c>
      <c r="J668" s="325">
        <v>30.3</v>
      </c>
      <c r="K668" s="325">
        <v>41.7</v>
      </c>
      <c r="L668" s="325">
        <v>42</v>
      </c>
      <c r="M668" s="69">
        <v>42.8</v>
      </c>
      <c r="N668" s="325">
        <v>43.5</v>
      </c>
      <c r="O668" s="100">
        <v>40</v>
      </c>
      <c r="P668" s="103"/>
      <c r="Q668" s="103"/>
      <c r="R668" s="103"/>
    </row>
    <row r="669" spans="2:18" ht="36" customHeight="1">
      <c r="B669" s="213"/>
      <c r="C669" s="172" t="s">
        <v>517</v>
      </c>
      <c r="D669" s="483"/>
      <c r="E669" s="20"/>
      <c r="F669" s="20"/>
      <c r="G669" s="216"/>
      <c r="H669" s="216"/>
      <c r="I669" s="20"/>
      <c r="J669" s="20"/>
      <c r="K669" s="20"/>
      <c r="L669" s="20"/>
      <c r="M669" s="20"/>
      <c r="N669" s="20"/>
      <c r="O669" s="271"/>
      <c r="P669" s="240"/>
      <c r="Q669" s="240"/>
      <c r="R669" s="240"/>
    </row>
    <row r="670" spans="2:18" ht="66.95" customHeight="1">
      <c r="B670" s="650"/>
      <c r="C670" s="706" t="s">
        <v>518</v>
      </c>
      <c r="D670" s="700" t="s">
        <v>45</v>
      </c>
      <c r="E670" s="700" t="s">
        <v>519</v>
      </c>
      <c r="F670" s="171" t="s">
        <v>516</v>
      </c>
      <c r="G670" s="690">
        <v>2029</v>
      </c>
      <c r="H670" s="690" t="s">
        <v>31</v>
      </c>
      <c r="I670" s="30"/>
      <c r="J670" s="30"/>
      <c r="K670" s="30"/>
      <c r="L670" s="30"/>
      <c r="M670" s="30"/>
      <c r="N670" s="30">
        <v>2.35</v>
      </c>
      <c r="O670" s="223"/>
      <c r="P670" s="669" t="s">
        <v>106</v>
      </c>
      <c r="Q670" s="650" t="s">
        <v>520</v>
      </c>
      <c r="R670" s="609" t="s">
        <v>521</v>
      </c>
    </row>
    <row r="671" spans="2:18" ht="31.5">
      <c r="B671" s="655"/>
      <c r="C671" s="706"/>
      <c r="D671" s="691"/>
      <c r="E671" s="691"/>
      <c r="F671" s="28" t="s">
        <v>105</v>
      </c>
      <c r="G671" s="700"/>
      <c r="H671" s="691"/>
      <c r="I671" s="221"/>
      <c r="J671" s="221"/>
      <c r="K671" s="221"/>
      <c r="L671" s="221"/>
      <c r="M671" s="221"/>
      <c r="N671" s="221">
        <v>713.8</v>
      </c>
      <c r="O671" s="492"/>
      <c r="P671" s="651"/>
      <c r="Q671" s="655"/>
      <c r="R671" s="610"/>
    </row>
    <row r="672" spans="2:18" ht="15.75">
      <c r="B672" s="484"/>
      <c r="C672" s="335" t="s">
        <v>106</v>
      </c>
      <c r="D672" s="263"/>
      <c r="E672" s="263"/>
      <c r="F672" s="263"/>
      <c r="G672" s="263"/>
      <c r="H672" s="263"/>
      <c r="I672" s="224"/>
      <c r="J672" s="224"/>
      <c r="K672" s="224"/>
      <c r="L672" s="224"/>
      <c r="M672" s="134"/>
      <c r="N672" s="224">
        <v>544</v>
      </c>
      <c r="O672" s="493"/>
      <c r="P672" s="484"/>
      <c r="Q672" s="484"/>
      <c r="R672" s="505"/>
    </row>
    <row r="673" spans="2:18" ht="63.95" customHeight="1">
      <c r="B673" s="650"/>
      <c r="C673" s="706" t="s">
        <v>522</v>
      </c>
      <c r="D673" s="700" t="s">
        <v>45</v>
      </c>
      <c r="E673" s="700" t="s">
        <v>519</v>
      </c>
      <c r="F673" s="171" t="s">
        <v>516</v>
      </c>
      <c r="G673" s="690">
        <v>2029</v>
      </c>
      <c r="H673" s="690" t="s">
        <v>31</v>
      </c>
      <c r="I673" s="192"/>
      <c r="J673" s="192"/>
      <c r="K673" s="192"/>
      <c r="L673" s="192"/>
      <c r="M673" s="192"/>
      <c r="N673" s="192">
        <v>2.35</v>
      </c>
      <c r="O673" s="494"/>
      <c r="P673" s="669" t="s">
        <v>106</v>
      </c>
      <c r="Q673" s="656" t="s">
        <v>520</v>
      </c>
      <c r="R673" s="609" t="s">
        <v>521</v>
      </c>
    </row>
    <row r="674" spans="2:18" ht="31.5">
      <c r="B674" s="655"/>
      <c r="C674" s="706"/>
      <c r="D674" s="691"/>
      <c r="E674" s="691"/>
      <c r="F674" s="28" t="s">
        <v>105</v>
      </c>
      <c r="G674" s="700"/>
      <c r="H674" s="691"/>
      <c r="I674" s="30"/>
      <c r="J674" s="30"/>
      <c r="K674" s="30"/>
      <c r="L674" s="30"/>
      <c r="M674" s="30"/>
      <c r="N674" s="30">
        <v>713.8</v>
      </c>
      <c r="O674" s="223"/>
      <c r="P674" s="651"/>
      <c r="Q674" s="624"/>
      <c r="R674" s="610"/>
    </row>
    <row r="675" spans="2:18" ht="18" customHeight="1">
      <c r="B675" s="484"/>
      <c r="C675" s="335" t="s">
        <v>106</v>
      </c>
      <c r="D675" s="263"/>
      <c r="E675" s="263"/>
      <c r="F675" s="263"/>
      <c r="G675" s="263"/>
      <c r="H675" s="263"/>
      <c r="I675" s="224"/>
      <c r="J675" s="224"/>
      <c r="K675" s="224"/>
      <c r="L675" s="224"/>
      <c r="M675" s="134"/>
      <c r="N675" s="224">
        <v>651</v>
      </c>
      <c r="O675" s="493"/>
      <c r="P675" s="484"/>
      <c r="Q675" s="484"/>
      <c r="R675" s="505"/>
    </row>
    <row r="676" spans="2:18" ht="62.1" customHeight="1">
      <c r="B676" s="650"/>
      <c r="C676" s="706" t="s">
        <v>523</v>
      </c>
      <c r="D676" s="700" t="s">
        <v>45</v>
      </c>
      <c r="E676" s="700" t="s">
        <v>519</v>
      </c>
      <c r="F676" s="171" t="s">
        <v>516</v>
      </c>
      <c r="G676" s="690">
        <v>2029</v>
      </c>
      <c r="H676" s="690" t="s">
        <v>31</v>
      </c>
      <c r="I676" s="30"/>
      <c r="J676" s="30"/>
      <c r="K676" s="30"/>
      <c r="L676" s="30"/>
      <c r="M676" s="30"/>
      <c r="N676" s="30"/>
      <c r="O676" s="30">
        <v>45</v>
      </c>
      <c r="P676" s="669" t="s">
        <v>106</v>
      </c>
      <c r="Q676" s="652" t="s">
        <v>520</v>
      </c>
      <c r="R676" s="609" t="s">
        <v>521</v>
      </c>
    </row>
    <row r="677" spans="2:18" ht="39.950000000000003" customHeight="1">
      <c r="B677" s="655"/>
      <c r="C677" s="706"/>
      <c r="D677" s="691"/>
      <c r="E677" s="691"/>
      <c r="F677" s="28" t="s">
        <v>105</v>
      </c>
      <c r="G677" s="700"/>
      <c r="H677" s="691"/>
      <c r="I677" s="30"/>
      <c r="J677" s="30"/>
      <c r="K677" s="30"/>
      <c r="L677" s="30"/>
      <c r="M677" s="30"/>
      <c r="N677" s="30"/>
      <c r="O677" s="30">
        <v>589.5</v>
      </c>
      <c r="P677" s="651"/>
      <c r="Q677" s="624"/>
      <c r="R677" s="610"/>
    </row>
    <row r="678" spans="2:18" ht="18" customHeight="1">
      <c r="B678" s="484"/>
      <c r="C678" s="335" t="s">
        <v>106</v>
      </c>
      <c r="D678" s="263"/>
      <c r="E678" s="263"/>
      <c r="F678" s="263"/>
      <c r="G678" s="263"/>
      <c r="H678" s="263"/>
      <c r="I678" s="224"/>
      <c r="J678" s="224"/>
      <c r="K678" s="224"/>
      <c r="L678" s="224"/>
      <c r="M678" s="134"/>
      <c r="N678" s="224"/>
      <c r="O678" s="224">
        <v>589.5</v>
      </c>
      <c r="P678" s="484"/>
      <c r="Q678" s="484"/>
      <c r="R678" s="505"/>
    </row>
    <row r="679" spans="2:18" ht="57.95" customHeight="1">
      <c r="B679" s="650"/>
      <c r="C679" s="706" t="s">
        <v>524</v>
      </c>
      <c r="D679" s="700" t="s">
        <v>45</v>
      </c>
      <c r="E679" s="700" t="s">
        <v>519</v>
      </c>
      <c r="F679" s="171" t="s">
        <v>516</v>
      </c>
      <c r="G679" s="690">
        <v>2029</v>
      </c>
      <c r="H679" s="690" t="s">
        <v>31</v>
      </c>
      <c r="I679" s="30"/>
      <c r="J679" s="30"/>
      <c r="K679" s="30"/>
      <c r="L679" s="30"/>
      <c r="M679" s="30"/>
      <c r="N679" s="30"/>
      <c r="O679" s="30">
        <v>45</v>
      </c>
      <c r="P679" s="669" t="s">
        <v>106</v>
      </c>
      <c r="Q679" s="652" t="s">
        <v>520</v>
      </c>
      <c r="R679" s="609" t="s">
        <v>521</v>
      </c>
    </row>
    <row r="680" spans="2:18" ht="31.5">
      <c r="B680" s="651"/>
      <c r="C680" s="706"/>
      <c r="D680" s="691"/>
      <c r="E680" s="691"/>
      <c r="F680" s="28" t="s">
        <v>105</v>
      </c>
      <c r="G680" s="700"/>
      <c r="H680" s="691"/>
      <c r="I680" s="30"/>
      <c r="J680" s="30"/>
      <c r="K680" s="30"/>
      <c r="L680" s="30"/>
      <c r="M680" s="30"/>
      <c r="N680" s="30"/>
      <c r="O680" s="30">
        <v>588.4</v>
      </c>
      <c r="P680" s="651"/>
      <c r="Q680" s="624"/>
      <c r="R680" s="610"/>
    </row>
    <row r="681" spans="2:18" ht="15.75">
      <c r="B681" s="209"/>
      <c r="C681" s="481" t="s">
        <v>106</v>
      </c>
      <c r="D681" s="263"/>
      <c r="E681" s="263"/>
      <c r="F681" s="263"/>
      <c r="G681" s="263"/>
      <c r="H681" s="263"/>
      <c r="I681" s="224"/>
      <c r="J681" s="224"/>
      <c r="K681" s="224"/>
      <c r="L681" s="224"/>
      <c r="M681" s="134"/>
      <c r="N681" s="224"/>
      <c r="O681" s="224">
        <v>588.4</v>
      </c>
      <c r="P681" s="225"/>
      <c r="Q681" s="225"/>
      <c r="R681" s="225"/>
    </row>
    <row r="682" spans="2:18" ht="50.1" customHeight="1">
      <c r="B682" s="15">
        <v>23</v>
      </c>
      <c r="C682" s="464" t="s">
        <v>525</v>
      </c>
      <c r="D682" s="20" t="s">
        <v>330</v>
      </c>
      <c r="E682" s="20" t="s">
        <v>330</v>
      </c>
      <c r="F682" s="20" t="s">
        <v>27</v>
      </c>
      <c r="G682" s="175"/>
      <c r="H682" s="175"/>
      <c r="I682" s="174">
        <v>34</v>
      </c>
      <c r="J682" s="174">
        <v>34.700000000000003</v>
      </c>
      <c r="K682" s="174">
        <v>34</v>
      </c>
      <c r="L682" s="174">
        <v>27.2</v>
      </c>
      <c r="M682" s="20">
        <v>27.2</v>
      </c>
      <c r="N682" s="174">
        <v>25.2</v>
      </c>
      <c r="O682" s="495">
        <v>23.1</v>
      </c>
      <c r="P682" s="103"/>
      <c r="Q682" s="103"/>
      <c r="R682" s="103"/>
    </row>
    <row r="683" spans="2:18" ht="71.099999999999994" customHeight="1">
      <c r="B683" s="15">
        <v>24</v>
      </c>
      <c r="C683" s="40" t="s">
        <v>525</v>
      </c>
      <c r="D683" s="20" t="s">
        <v>330</v>
      </c>
      <c r="E683" s="20" t="s">
        <v>330</v>
      </c>
      <c r="F683" s="20" t="s">
        <v>27</v>
      </c>
      <c r="G683" s="175"/>
      <c r="H683" s="175"/>
      <c r="I683" s="325">
        <v>53.1</v>
      </c>
      <c r="J683" s="325">
        <v>53.1</v>
      </c>
      <c r="K683" s="325">
        <v>53.1</v>
      </c>
      <c r="L683" s="325">
        <v>55</v>
      </c>
      <c r="M683" s="69">
        <v>57</v>
      </c>
      <c r="N683" s="325">
        <v>60</v>
      </c>
      <c r="O683" s="496">
        <v>62</v>
      </c>
      <c r="P683" s="103"/>
      <c r="Q683" s="103"/>
      <c r="R683" s="103"/>
    </row>
    <row r="684" spans="2:18" ht="34.5" customHeight="1">
      <c r="B684" s="213"/>
      <c r="C684" s="172" t="s">
        <v>526</v>
      </c>
      <c r="D684" s="173"/>
      <c r="E684" s="173"/>
      <c r="F684" s="20"/>
      <c r="G684" s="174"/>
      <c r="H684" s="174"/>
      <c r="I684" s="174"/>
      <c r="J684" s="174"/>
      <c r="K684" s="174"/>
      <c r="L684" s="174"/>
      <c r="M684" s="20"/>
      <c r="N684" s="174"/>
      <c r="O684" s="174"/>
      <c r="P684" s="240"/>
      <c r="Q684" s="240"/>
      <c r="R684" s="240"/>
    </row>
    <row r="685" spans="2:18" ht="66" customHeight="1">
      <c r="B685" s="650"/>
      <c r="C685" s="707" t="s">
        <v>527</v>
      </c>
      <c r="D685" s="171" t="s">
        <v>330</v>
      </c>
      <c r="E685" s="171" t="s">
        <v>330</v>
      </c>
      <c r="F685" s="28" t="s">
        <v>495</v>
      </c>
      <c r="G685" s="159" t="s">
        <v>528</v>
      </c>
      <c r="H685" s="690" t="s">
        <v>31</v>
      </c>
      <c r="I685" s="28"/>
      <c r="J685" s="28">
        <v>4</v>
      </c>
      <c r="K685" s="28"/>
      <c r="L685" s="28"/>
      <c r="M685" s="28"/>
      <c r="N685" s="28"/>
      <c r="O685" s="130"/>
      <c r="P685" s="669" t="s">
        <v>106</v>
      </c>
      <c r="Q685" s="249" t="s">
        <v>529</v>
      </c>
      <c r="R685" s="609" t="s">
        <v>530</v>
      </c>
    </row>
    <row r="686" spans="2:18" ht="23.1" customHeight="1">
      <c r="B686" s="651"/>
      <c r="C686" s="708"/>
      <c r="D686" s="171"/>
      <c r="E686" s="171"/>
      <c r="F686" s="28" t="s">
        <v>105</v>
      </c>
      <c r="G686" s="160"/>
      <c r="H686" s="691"/>
      <c r="I686" s="30">
        <v>117.1</v>
      </c>
      <c r="J686" s="30">
        <v>233</v>
      </c>
      <c r="K686" s="30">
        <v>100</v>
      </c>
      <c r="L686" s="28"/>
      <c r="M686" s="28"/>
      <c r="N686" s="28"/>
      <c r="O686" s="130"/>
      <c r="P686" s="651"/>
      <c r="Q686" s="250"/>
      <c r="R686" s="611"/>
    </row>
    <row r="687" spans="2:18" ht="15.75">
      <c r="B687" s="209"/>
      <c r="C687" s="481" t="s">
        <v>106</v>
      </c>
      <c r="D687" s="336"/>
      <c r="E687" s="336"/>
      <c r="F687" s="336"/>
      <c r="G687" s="336"/>
      <c r="H687" s="336"/>
      <c r="I687" s="224">
        <v>117.1</v>
      </c>
      <c r="J687" s="224">
        <v>333</v>
      </c>
      <c r="K687" s="224">
        <v>100</v>
      </c>
      <c r="L687" s="328"/>
      <c r="M687" s="273"/>
      <c r="N687" s="328"/>
      <c r="O687" s="329"/>
      <c r="P687" s="330"/>
      <c r="Q687" s="330"/>
      <c r="R687" s="330"/>
    </row>
    <row r="688" spans="2:18" ht="63" customHeight="1">
      <c r="B688" s="650"/>
      <c r="C688" s="709" t="s">
        <v>531</v>
      </c>
      <c r="D688" s="690" t="s">
        <v>330</v>
      </c>
      <c r="E688" s="690" t="s">
        <v>330</v>
      </c>
      <c r="F688" s="28" t="s">
        <v>495</v>
      </c>
      <c r="G688" s="159" t="s">
        <v>532</v>
      </c>
      <c r="H688" s="690" t="s">
        <v>31</v>
      </c>
      <c r="I688" s="160"/>
      <c r="J688" s="280"/>
      <c r="K688" s="160">
        <v>3</v>
      </c>
      <c r="L688" s="160"/>
      <c r="M688" s="160"/>
      <c r="N688" s="160"/>
      <c r="O688" s="180"/>
      <c r="P688" s="669" t="s">
        <v>106</v>
      </c>
      <c r="Q688" s="251" t="s">
        <v>529</v>
      </c>
      <c r="R688" s="609" t="s">
        <v>533</v>
      </c>
    </row>
    <row r="689" spans="2:18" ht="31.5">
      <c r="B689" s="651"/>
      <c r="C689" s="708"/>
      <c r="D689" s="691"/>
      <c r="E689" s="691"/>
      <c r="F689" s="28" t="s">
        <v>460</v>
      </c>
      <c r="G689" s="160"/>
      <c r="H689" s="691"/>
      <c r="I689" s="28"/>
      <c r="J689" s="277">
        <v>50</v>
      </c>
      <c r="K689" s="28">
        <v>19.8</v>
      </c>
      <c r="L689" s="28"/>
      <c r="M689" s="28"/>
      <c r="N689" s="28"/>
      <c r="O689" s="130"/>
      <c r="P689" s="651"/>
      <c r="Q689" s="250"/>
      <c r="R689" s="611"/>
    </row>
    <row r="690" spans="2:18" ht="15.75">
      <c r="B690" s="209"/>
      <c r="C690" s="481" t="s">
        <v>106</v>
      </c>
      <c r="D690" s="336"/>
      <c r="E690" s="336"/>
      <c r="F690" s="336"/>
      <c r="G690" s="336"/>
      <c r="H690" s="336"/>
      <c r="I690" s="263"/>
      <c r="J690" s="264">
        <v>50</v>
      </c>
      <c r="K690" s="263">
        <v>19.8</v>
      </c>
      <c r="L690" s="328"/>
      <c r="M690" s="273"/>
      <c r="N690" s="328"/>
      <c r="O690" s="329"/>
      <c r="P690" s="330"/>
      <c r="Q690" s="330"/>
      <c r="R690" s="330"/>
    </row>
    <row r="691" spans="2:18" ht="57.95" customHeight="1">
      <c r="B691" s="650"/>
      <c r="C691" s="633" t="s">
        <v>534</v>
      </c>
      <c r="D691" s="690" t="s">
        <v>330</v>
      </c>
      <c r="E691" s="690" t="s">
        <v>330</v>
      </c>
      <c r="F691" s="28" t="s">
        <v>495</v>
      </c>
      <c r="G691" s="159" t="s">
        <v>532</v>
      </c>
      <c r="H691" s="690" t="s">
        <v>31</v>
      </c>
      <c r="I691" s="28"/>
      <c r="J691" s="277"/>
      <c r="K691" s="28"/>
      <c r="L691" s="28"/>
      <c r="M691" s="28"/>
      <c r="N691" s="30">
        <v>2.5</v>
      </c>
      <c r="O691" s="130"/>
      <c r="P691" s="669" t="s">
        <v>106</v>
      </c>
      <c r="Q691" s="251" t="s">
        <v>529</v>
      </c>
      <c r="R691" s="609" t="s">
        <v>535</v>
      </c>
    </row>
    <row r="692" spans="2:18" ht="31.5">
      <c r="B692" s="651"/>
      <c r="C692" s="634"/>
      <c r="D692" s="691"/>
      <c r="E692" s="691"/>
      <c r="F692" s="28" t="s">
        <v>460</v>
      </c>
      <c r="G692" s="160"/>
      <c r="H692" s="691"/>
      <c r="I692" s="28"/>
      <c r="J692" s="277"/>
      <c r="K692" s="28"/>
      <c r="L692" s="28"/>
      <c r="M692" s="28"/>
      <c r="N692" s="30">
        <v>87</v>
      </c>
      <c r="O692" s="130"/>
      <c r="P692" s="651"/>
      <c r="Q692" s="374"/>
      <c r="R692" s="611"/>
    </row>
    <row r="693" spans="2:18" ht="15.75">
      <c r="B693" s="209"/>
      <c r="C693" s="481" t="s">
        <v>106</v>
      </c>
      <c r="D693" s="336"/>
      <c r="E693" s="336"/>
      <c r="F693" s="336"/>
      <c r="G693" s="336"/>
      <c r="H693" s="336"/>
      <c r="I693" s="263"/>
      <c r="J693" s="264"/>
      <c r="K693" s="263"/>
      <c r="L693" s="263"/>
      <c r="M693" s="182"/>
      <c r="N693" s="224">
        <v>87</v>
      </c>
      <c r="O693" s="329"/>
      <c r="P693" s="330"/>
      <c r="Q693" s="330"/>
      <c r="R693" s="330"/>
    </row>
    <row r="694" spans="2:18" ht="42" customHeight="1">
      <c r="B694" s="650"/>
      <c r="C694" s="710" t="s">
        <v>536</v>
      </c>
      <c r="D694" s="690" t="s">
        <v>330</v>
      </c>
      <c r="E694" s="690" t="s">
        <v>330</v>
      </c>
      <c r="F694" s="28" t="s">
        <v>495</v>
      </c>
      <c r="G694" s="159" t="s">
        <v>532</v>
      </c>
      <c r="H694" s="690" t="s">
        <v>31</v>
      </c>
      <c r="I694" s="28"/>
      <c r="J694" s="277"/>
      <c r="K694" s="28"/>
      <c r="L694" s="497"/>
      <c r="M694" s="497"/>
      <c r="N694" s="30">
        <v>20</v>
      </c>
      <c r="O694" s="30">
        <v>25</v>
      </c>
      <c r="P694" s="669" t="s">
        <v>106</v>
      </c>
      <c r="Q694" s="249" t="s">
        <v>529</v>
      </c>
      <c r="R694" s="609" t="s">
        <v>535</v>
      </c>
    </row>
    <row r="695" spans="2:18" ht="39.950000000000003" customHeight="1">
      <c r="B695" s="651"/>
      <c r="C695" s="710"/>
      <c r="D695" s="691"/>
      <c r="E695" s="691"/>
      <c r="F695" s="28" t="s">
        <v>460</v>
      </c>
      <c r="G695" s="160"/>
      <c r="H695" s="691"/>
      <c r="I695" s="28"/>
      <c r="J695" s="277"/>
      <c r="K695" s="28"/>
      <c r="L695" s="497"/>
      <c r="M695" s="497"/>
      <c r="N695" s="30">
        <v>625</v>
      </c>
      <c r="O695" s="30">
        <v>600</v>
      </c>
      <c r="P695" s="651"/>
      <c r="Q695" s="250"/>
      <c r="R695" s="611"/>
    </row>
    <row r="696" spans="2:18" ht="18.75" customHeight="1">
      <c r="B696" s="209"/>
      <c r="C696" s="481" t="s">
        <v>106</v>
      </c>
      <c r="D696" s="263"/>
      <c r="E696" s="263"/>
      <c r="F696" s="263"/>
      <c r="G696" s="263"/>
      <c r="H696" s="263"/>
      <c r="I696" s="263"/>
      <c r="J696" s="264"/>
      <c r="K696" s="263"/>
      <c r="L696" s="498"/>
      <c r="M696" s="499"/>
      <c r="N696" s="224">
        <v>625</v>
      </c>
      <c r="O696" s="224">
        <v>600</v>
      </c>
      <c r="P696" s="225"/>
      <c r="Q696" s="225"/>
      <c r="R696" s="225"/>
    </row>
    <row r="697" spans="2:18" ht="17.100000000000001" customHeight="1">
      <c r="B697" s="739"/>
      <c r="C697" s="633" t="s">
        <v>537</v>
      </c>
      <c r="D697" s="690" t="s">
        <v>330</v>
      </c>
      <c r="E697" s="690" t="s">
        <v>330</v>
      </c>
      <c r="F697" s="28" t="s">
        <v>495</v>
      </c>
      <c r="G697" s="159" t="s">
        <v>532</v>
      </c>
      <c r="H697" s="690" t="s">
        <v>31</v>
      </c>
      <c r="I697" s="28"/>
      <c r="J697" s="277"/>
      <c r="K697" s="497"/>
      <c r="L697" s="28"/>
      <c r="M697" s="28">
        <v>15</v>
      </c>
      <c r="N697" s="30"/>
      <c r="O697" s="130"/>
      <c r="P697" s="669" t="s">
        <v>106</v>
      </c>
      <c r="Q697" s="506"/>
      <c r="R697" s="612" t="s">
        <v>538</v>
      </c>
    </row>
    <row r="698" spans="2:18" ht="99.95" customHeight="1">
      <c r="B698" s="740"/>
      <c r="C698" s="634"/>
      <c r="D698" s="691"/>
      <c r="E698" s="691"/>
      <c r="F698" s="28" t="s">
        <v>460</v>
      </c>
      <c r="G698" s="160"/>
      <c r="H698" s="691"/>
      <c r="I698" s="28"/>
      <c r="J698" s="277"/>
      <c r="K698" s="28">
        <v>25</v>
      </c>
      <c r="L698" s="28"/>
      <c r="M698" s="28">
        <v>1000</v>
      </c>
      <c r="N698" s="30"/>
      <c r="O698" s="130"/>
      <c r="P698" s="651"/>
      <c r="Q698" s="507" t="s">
        <v>529</v>
      </c>
      <c r="R698" s="613"/>
    </row>
    <row r="699" spans="2:18" ht="21" customHeight="1">
      <c r="B699" s="485"/>
      <c r="C699" s="486" t="s">
        <v>46</v>
      </c>
      <c r="D699" s="487"/>
      <c r="E699" s="487"/>
      <c r="F699" s="488"/>
      <c r="G699" s="489"/>
      <c r="H699" s="487"/>
      <c r="I699" s="273"/>
      <c r="J699" s="275"/>
      <c r="K699" s="273"/>
      <c r="L699" s="273"/>
      <c r="M699" s="273">
        <v>1000</v>
      </c>
      <c r="N699" s="409"/>
      <c r="O699" s="500"/>
      <c r="P699" s="501"/>
      <c r="Q699" s="508"/>
      <c r="R699" s="509"/>
    </row>
    <row r="700" spans="2:18" ht="18" customHeight="1">
      <c r="B700" s="209"/>
      <c r="C700" s="481" t="s">
        <v>106</v>
      </c>
      <c r="D700" s="263"/>
      <c r="E700" s="263"/>
      <c r="F700" s="263"/>
      <c r="G700" s="263"/>
      <c r="H700" s="263"/>
      <c r="I700" s="263"/>
      <c r="J700" s="264"/>
      <c r="K700" s="263">
        <v>25</v>
      </c>
      <c r="L700" s="263"/>
      <c r="M700" s="182"/>
      <c r="N700" s="224"/>
      <c r="O700" s="279"/>
      <c r="P700" s="225"/>
      <c r="Q700" s="225"/>
      <c r="R700" s="225"/>
    </row>
    <row r="701" spans="2:18" ht="15.75" customHeight="1">
      <c r="B701" s="650"/>
      <c r="C701" s="633" t="s">
        <v>539</v>
      </c>
      <c r="D701" s="690" t="s">
        <v>330</v>
      </c>
      <c r="E701" s="690" t="s">
        <v>330</v>
      </c>
      <c r="F701" s="28" t="s">
        <v>102</v>
      </c>
      <c r="G701" s="690">
        <v>2025</v>
      </c>
      <c r="H701" s="690" t="s">
        <v>31</v>
      </c>
      <c r="I701" s="28"/>
      <c r="J701" s="277"/>
      <c r="K701" s="28"/>
      <c r="L701" s="28"/>
      <c r="M701" s="28"/>
      <c r="N701" s="28">
        <v>3</v>
      </c>
      <c r="O701" s="28"/>
      <c r="P701" s="669" t="s">
        <v>106</v>
      </c>
      <c r="Q701" s="251"/>
      <c r="R701" s="609" t="s">
        <v>535</v>
      </c>
    </row>
    <row r="702" spans="2:18" ht="71.099999999999994" customHeight="1">
      <c r="B702" s="655"/>
      <c r="C702" s="634"/>
      <c r="D702" s="691"/>
      <c r="E702" s="691"/>
      <c r="F702" s="28" t="s">
        <v>105</v>
      </c>
      <c r="G702" s="691"/>
      <c r="H702" s="691"/>
      <c r="I702" s="28"/>
      <c r="J702" s="277"/>
      <c r="K702" s="28"/>
      <c r="L702" s="28"/>
      <c r="M702" s="28"/>
      <c r="N702" s="30">
        <v>200</v>
      </c>
      <c r="O702" s="30">
        <v>350</v>
      </c>
      <c r="P702" s="651"/>
      <c r="Q702" s="374" t="s">
        <v>529</v>
      </c>
      <c r="R702" s="611"/>
    </row>
    <row r="703" spans="2:18" ht="18" customHeight="1">
      <c r="B703" s="209"/>
      <c r="C703" s="481" t="s">
        <v>106</v>
      </c>
      <c r="D703" s="263"/>
      <c r="E703" s="263"/>
      <c r="F703" s="263"/>
      <c r="G703" s="263"/>
      <c r="H703" s="263"/>
      <c r="I703" s="263"/>
      <c r="J703" s="264"/>
      <c r="K703" s="263"/>
      <c r="L703" s="263"/>
      <c r="M703" s="182"/>
      <c r="N703" s="224">
        <v>200</v>
      </c>
      <c r="O703" s="224">
        <v>350</v>
      </c>
      <c r="P703" s="225"/>
      <c r="Q703" s="225"/>
      <c r="R703" s="225"/>
    </row>
    <row r="704" spans="2:18" ht="15.75" customHeight="1">
      <c r="B704" s="741"/>
      <c r="C704" s="711" t="s">
        <v>540</v>
      </c>
      <c r="D704" s="690" t="s">
        <v>330</v>
      </c>
      <c r="E704" s="690" t="s">
        <v>330</v>
      </c>
      <c r="F704" s="28" t="s">
        <v>102</v>
      </c>
      <c r="G704" s="690">
        <v>2025</v>
      </c>
      <c r="H704" s="690" t="s">
        <v>31</v>
      </c>
      <c r="I704" s="160"/>
      <c r="J704" s="280"/>
      <c r="K704" s="160"/>
      <c r="L704" s="502"/>
      <c r="M704" s="502"/>
      <c r="N704" s="192">
        <v>12.5</v>
      </c>
      <c r="O704" s="192">
        <v>45</v>
      </c>
      <c r="P704" s="669" t="s">
        <v>106</v>
      </c>
      <c r="Q704" s="251"/>
      <c r="R704" s="609" t="s">
        <v>535</v>
      </c>
    </row>
    <row r="705" spans="2:18" ht="66" customHeight="1">
      <c r="B705" s="742"/>
      <c r="C705" s="710"/>
      <c r="D705" s="691"/>
      <c r="E705" s="691"/>
      <c r="F705" s="28" t="s">
        <v>105</v>
      </c>
      <c r="G705" s="691"/>
      <c r="H705" s="691"/>
      <c r="I705" s="28"/>
      <c r="J705" s="277"/>
      <c r="K705" s="28"/>
      <c r="L705" s="497"/>
      <c r="M705" s="497"/>
      <c r="N705" s="30">
        <v>515</v>
      </c>
      <c r="O705" s="30">
        <v>1700</v>
      </c>
      <c r="P705" s="651"/>
      <c r="Q705" s="250" t="s">
        <v>529</v>
      </c>
      <c r="R705" s="611"/>
    </row>
    <row r="706" spans="2:18" ht="15.75">
      <c r="B706" s="209"/>
      <c r="C706" s="481" t="s">
        <v>106</v>
      </c>
      <c r="D706" s="263"/>
      <c r="E706" s="263"/>
      <c r="F706" s="263"/>
      <c r="G706" s="263"/>
      <c r="H706" s="263"/>
      <c r="I706" s="263"/>
      <c r="J706" s="264"/>
      <c r="K706" s="263"/>
      <c r="L706" s="498"/>
      <c r="M706" s="499"/>
      <c r="N706" s="224">
        <v>515</v>
      </c>
      <c r="O706" s="224">
        <v>1700</v>
      </c>
      <c r="P706" s="503"/>
      <c r="Q706" s="377"/>
      <c r="R706" s="377"/>
    </row>
    <row r="707" spans="2:18" ht="24.95" customHeight="1">
      <c r="B707" s="655"/>
      <c r="C707" s="633" t="s">
        <v>541</v>
      </c>
      <c r="D707" s="690" t="s">
        <v>330</v>
      </c>
      <c r="E707" s="690" t="s">
        <v>330</v>
      </c>
      <c r="F707" s="28" t="s">
        <v>102</v>
      </c>
      <c r="G707" s="690">
        <v>2025</v>
      </c>
      <c r="H707" s="690" t="s">
        <v>31</v>
      </c>
      <c r="I707" s="160"/>
      <c r="J707" s="280"/>
      <c r="K707" s="160"/>
      <c r="L707" s="502"/>
      <c r="M707" s="502"/>
      <c r="N707" s="160">
        <v>30</v>
      </c>
      <c r="O707" s="180"/>
      <c r="P707" s="669" t="s">
        <v>106</v>
      </c>
      <c r="Q707" s="251"/>
      <c r="R707" s="609" t="s">
        <v>535</v>
      </c>
    </row>
    <row r="708" spans="2:18" ht="60.95" customHeight="1">
      <c r="B708" s="651"/>
      <c r="C708" s="634"/>
      <c r="D708" s="691"/>
      <c r="E708" s="691"/>
      <c r="F708" s="28" t="s">
        <v>105</v>
      </c>
      <c r="G708" s="691"/>
      <c r="H708" s="691"/>
      <c r="I708" s="28"/>
      <c r="J708" s="277"/>
      <c r="K708" s="28"/>
      <c r="L708" s="28"/>
      <c r="M708" s="28"/>
      <c r="N708" s="30">
        <v>928</v>
      </c>
      <c r="O708" s="130"/>
      <c r="P708" s="651"/>
      <c r="Q708" s="250" t="s">
        <v>529</v>
      </c>
      <c r="R708" s="611"/>
    </row>
    <row r="709" spans="2:18" ht="15.75">
      <c r="B709" s="209"/>
      <c r="C709" s="481" t="s">
        <v>106</v>
      </c>
      <c r="D709" s="336"/>
      <c r="E709" s="336"/>
      <c r="F709" s="263"/>
      <c r="G709" s="263"/>
      <c r="H709" s="263"/>
      <c r="I709" s="263"/>
      <c r="J709" s="264"/>
      <c r="K709" s="263"/>
      <c r="L709" s="263"/>
      <c r="M709" s="182"/>
      <c r="N709" s="224">
        <v>928</v>
      </c>
      <c r="O709" s="329"/>
      <c r="P709" s="504"/>
      <c r="Q709" s="504"/>
      <c r="R709" s="504"/>
    </row>
    <row r="710" spans="2:18" ht="15.75" customHeight="1">
      <c r="B710" s="743"/>
      <c r="C710" s="633" t="s">
        <v>542</v>
      </c>
      <c r="D710" s="690" t="s">
        <v>330</v>
      </c>
      <c r="E710" s="690" t="s">
        <v>330</v>
      </c>
      <c r="F710" s="28" t="s">
        <v>333</v>
      </c>
      <c r="G710" s="690">
        <v>2025</v>
      </c>
      <c r="H710" s="690" t="s">
        <v>31</v>
      </c>
      <c r="I710" s="28"/>
      <c r="J710" s="277"/>
      <c r="K710" s="28"/>
      <c r="L710" s="28"/>
      <c r="M710" s="28"/>
      <c r="N710" s="28">
        <v>7.7</v>
      </c>
      <c r="O710" s="77"/>
      <c r="P710" s="669" t="s">
        <v>106</v>
      </c>
      <c r="Q710" s="653" t="s">
        <v>529</v>
      </c>
      <c r="R710" s="609" t="s">
        <v>535</v>
      </c>
    </row>
    <row r="711" spans="2:18" ht="68.099999999999994" customHeight="1">
      <c r="B711" s="743"/>
      <c r="C711" s="634"/>
      <c r="D711" s="691"/>
      <c r="E711" s="691"/>
      <c r="F711" s="28" t="s">
        <v>105</v>
      </c>
      <c r="G711" s="691"/>
      <c r="H711" s="691"/>
      <c r="I711" s="28"/>
      <c r="J711" s="277"/>
      <c r="K711" s="28"/>
      <c r="L711" s="28"/>
      <c r="M711" s="28"/>
      <c r="N711" s="28">
        <v>393.8</v>
      </c>
      <c r="O711" s="77"/>
      <c r="P711" s="651"/>
      <c r="Q711" s="654"/>
      <c r="R711" s="611"/>
    </row>
    <row r="712" spans="2:18" ht="15.75">
      <c r="B712" s="209"/>
      <c r="C712" s="481" t="s">
        <v>106</v>
      </c>
      <c r="D712" s="336"/>
      <c r="E712" s="336"/>
      <c r="F712" s="263"/>
      <c r="G712" s="263"/>
      <c r="H712" s="263"/>
      <c r="I712" s="263"/>
      <c r="J712" s="264"/>
      <c r="K712" s="263"/>
      <c r="L712" s="263"/>
      <c r="M712" s="182"/>
      <c r="N712" s="263">
        <v>393.8</v>
      </c>
      <c r="O712" s="329"/>
      <c r="P712" s="504"/>
      <c r="Q712" s="504"/>
      <c r="R712" s="504"/>
    </row>
    <row r="713" spans="2:18" ht="36.950000000000003" customHeight="1">
      <c r="B713" s="46"/>
      <c r="C713" s="48" t="s">
        <v>543</v>
      </c>
      <c r="D713" s="48"/>
      <c r="E713" s="48"/>
      <c r="F713" s="48"/>
      <c r="G713" s="212"/>
      <c r="H713" s="212"/>
      <c r="I713" s="212"/>
      <c r="J713" s="212"/>
      <c r="K713" s="212"/>
      <c r="L713" s="212"/>
      <c r="M713" s="212"/>
      <c r="N713" s="212"/>
      <c r="O713" s="226"/>
      <c r="P713" s="99"/>
      <c r="Q713" s="99"/>
      <c r="R713" s="99"/>
    </row>
    <row r="714" spans="2:18" ht="54" customHeight="1">
      <c r="B714" s="15">
        <v>25</v>
      </c>
      <c r="C714" s="464" t="s">
        <v>544</v>
      </c>
      <c r="D714" s="20" t="s">
        <v>330</v>
      </c>
      <c r="E714" s="20" t="s">
        <v>330</v>
      </c>
      <c r="F714" s="20" t="s">
        <v>27</v>
      </c>
      <c r="G714" s="20"/>
      <c r="H714" s="20"/>
      <c r="I714" s="20">
        <v>0</v>
      </c>
      <c r="J714" s="20">
        <v>22.7</v>
      </c>
      <c r="K714" s="20">
        <v>22.7</v>
      </c>
      <c r="L714" s="20">
        <v>23.1</v>
      </c>
      <c r="M714" s="20">
        <v>23.2</v>
      </c>
      <c r="N714" s="20">
        <v>23.3</v>
      </c>
      <c r="O714" s="88">
        <v>23.3</v>
      </c>
      <c r="P714" s="103"/>
      <c r="Q714" s="103"/>
      <c r="R714" s="103"/>
    </row>
    <row r="715" spans="2:18" ht="15.75" customHeight="1">
      <c r="B715" s="650"/>
      <c r="C715" s="633" t="s">
        <v>545</v>
      </c>
      <c r="D715" s="690" t="s">
        <v>330</v>
      </c>
      <c r="E715" s="690" t="s">
        <v>330</v>
      </c>
      <c r="F715" s="28" t="s">
        <v>102</v>
      </c>
      <c r="G715" s="690">
        <v>2025</v>
      </c>
      <c r="H715" s="690" t="s">
        <v>31</v>
      </c>
      <c r="I715" s="30"/>
      <c r="J715" s="30"/>
      <c r="K715" s="30"/>
      <c r="L715" s="30"/>
      <c r="M715" s="30"/>
      <c r="N715" s="30">
        <v>1</v>
      </c>
      <c r="O715" s="93"/>
      <c r="P715" s="669" t="s">
        <v>106</v>
      </c>
      <c r="Q715" s="249"/>
      <c r="R715" s="609" t="s">
        <v>546</v>
      </c>
    </row>
    <row r="716" spans="2:18" ht="68.25" customHeight="1">
      <c r="B716" s="651"/>
      <c r="C716" s="634"/>
      <c r="D716" s="691"/>
      <c r="E716" s="691"/>
      <c r="F716" s="28" t="s">
        <v>105</v>
      </c>
      <c r="G716" s="691"/>
      <c r="H716" s="691"/>
      <c r="I716" s="30"/>
      <c r="J716" s="30"/>
      <c r="K716" s="30"/>
      <c r="L716" s="30"/>
      <c r="M716" s="30"/>
      <c r="N716" s="30">
        <v>50</v>
      </c>
      <c r="O716" s="93"/>
      <c r="P716" s="651"/>
      <c r="Q716" s="250" t="s">
        <v>547</v>
      </c>
      <c r="R716" s="611"/>
    </row>
    <row r="717" spans="2:18" ht="15.75">
      <c r="B717" s="260"/>
      <c r="C717" s="265" t="s">
        <v>106</v>
      </c>
      <c r="D717" s="135"/>
      <c r="E717" s="135"/>
      <c r="F717" s="38"/>
      <c r="G717" s="135"/>
      <c r="H717" s="135"/>
      <c r="I717" s="524"/>
      <c r="J717" s="524"/>
      <c r="K717" s="35"/>
      <c r="L717" s="524"/>
      <c r="M717" s="525"/>
      <c r="N717" s="133">
        <v>50</v>
      </c>
      <c r="O717" s="526"/>
      <c r="P717" s="396"/>
      <c r="Q717" s="281"/>
      <c r="R717" s="281"/>
    </row>
    <row r="718" spans="2:18" ht="15.75" customHeight="1">
      <c r="B718" s="655"/>
      <c r="C718" s="633" t="s">
        <v>548</v>
      </c>
      <c r="D718" s="690" t="s">
        <v>330</v>
      </c>
      <c r="E718" s="690" t="s">
        <v>330</v>
      </c>
      <c r="F718" s="28" t="s">
        <v>102</v>
      </c>
      <c r="G718" s="690">
        <v>2025</v>
      </c>
      <c r="H718" s="690" t="s">
        <v>31</v>
      </c>
      <c r="I718" s="527"/>
      <c r="J718" s="527"/>
      <c r="K718" s="53"/>
      <c r="L718" s="527"/>
      <c r="M718" s="527"/>
      <c r="N718" s="192">
        <v>1</v>
      </c>
      <c r="O718" s="528"/>
      <c r="P718" s="669" t="s">
        <v>106</v>
      </c>
      <c r="Q718" s="251"/>
      <c r="R718" s="609" t="s">
        <v>546</v>
      </c>
    </row>
    <row r="719" spans="2:18" ht="81" customHeight="1">
      <c r="B719" s="651"/>
      <c r="C719" s="634"/>
      <c r="D719" s="691"/>
      <c r="E719" s="691"/>
      <c r="F719" s="28" t="s">
        <v>105</v>
      </c>
      <c r="G719" s="691"/>
      <c r="H719" s="691"/>
      <c r="I719" s="529"/>
      <c r="J719" s="529"/>
      <c r="K719" s="26"/>
      <c r="L719" s="529"/>
      <c r="M719" s="529"/>
      <c r="N719" s="30">
        <v>50</v>
      </c>
      <c r="O719" s="104"/>
      <c r="P719" s="651"/>
      <c r="Q719" s="251" t="s">
        <v>547</v>
      </c>
      <c r="R719" s="611"/>
    </row>
    <row r="720" spans="2:18" ht="16.5" customHeight="1">
      <c r="B720" s="260"/>
      <c r="C720" s="265" t="s">
        <v>106</v>
      </c>
      <c r="D720" s="135"/>
      <c r="E720" s="135"/>
      <c r="F720" s="38"/>
      <c r="G720" s="135"/>
      <c r="H720" s="135"/>
      <c r="I720" s="524"/>
      <c r="J720" s="524"/>
      <c r="K720" s="35"/>
      <c r="L720" s="524"/>
      <c r="M720" s="525"/>
      <c r="N720" s="133">
        <v>50</v>
      </c>
      <c r="O720" s="526"/>
      <c r="P720" s="396"/>
      <c r="Q720" s="281"/>
      <c r="R720" s="281"/>
    </row>
    <row r="721" spans="2:18" ht="62.1" customHeight="1">
      <c r="B721" s="734"/>
      <c r="C721" s="633" t="s">
        <v>549</v>
      </c>
      <c r="D721" s="690" t="s">
        <v>330</v>
      </c>
      <c r="E721" s="690" t="s">
        <v>330</v>
      </c>
      <c r="F721" s="28" t="s">
        <v>102</v>
      </c>
      <c r="G721" s="690">
        <v>2025</v>
      </c>
      <c r="H721" s="690" t="s">
        <v>31</v>
      </c>
      <c r="I721" s="26"/>
      <c r="J721" s="26"/>
      <c r="K721" s="26"/>
      <c r="L721" s="26"/>
      <c r="M721" s="26"/>
      <c r="N721" s="26"/>
      <c r="O721" s="93">
        <v>1</v>
      </c>
      <c r="P721" s="669" t="s">
        <v>106</v>
      </c>
      <c r="Q721" s="251"/>
      <c r="R721" s="609" t="s">
        <v>546</v>
      </c>
    </row>
    <row r="722" spans="2:18" ht="41.1" customHeight="1">
      <c r="B722" s="735"/>
      <c r="C722" s="634"/>
      <c r="D722" s="691"/>
      <c r="E722" s="691"/>
      <c r="F722" s="28" t="s">
        <v>105</v>
      </c>
      <c r="G722" s="691"/>
      <c r="H722" s="691"/>
      <c r="I722" s="26"/>
      <c r="J722" s="26"/>
      <c r="K722" s="26"/>
      <c r="L722" s="26"/>
      <c r="M722" s="26"/>
      <c r="N722" s="26"/>
      <c r="O722" s="93">
        <v>56</v>
      </c>
      <c r="P722" s="651"/>
      <c r="Q722" s="251" t="s">
        <v>547</v>
      </c>
      <c r="R722" s="611"/>
    </row>
    <row r="723" spans="2:18" ht="20.25" customHeight="1">
      <c r="B723" s="260"/>
      <c r="C723" s="265" t="s">
        <v>106</v>
      </c>
      <c r="D723" s="135"/>
      <c r="E723" s="135"/>
      <c r="F723" s="38"/>
      <c r="G723" s="135"/>
      <c r="H723" s="135"/>
      <c r="I723" s="524"/>
      <c r="J723" s="524"/>
      <c r="K723" s="35"/>
      <c r="L723" s="524"/>
      <c r="M723" s="525"/>
      <c r="N723" s="35"/>
      <c r="O723" s="133">
        <v>56</v>
      </c>
      <c r="P723" s="396"/>
      <c r="Q723" s="281"/>
      <c r="R723" s="281"/>
    </row>
    <row r="724" spans="2:18" ht="94.5">
      <c r="B724" s="15"/>
      <c r="C724" s="40" t="s">
        <v>550</v>
      </c>
      <c r="D724" s="40"/>
      <c r="E724" s="40"/>
      <c r="F724" s="40"/>
      <c r="G724" s="20"/>
      <c r="H724" s="20"/>
      <c r="I724" s="20"/>
      <c r="J724" s="20"/>
      <c r="K724" s="20"/>
      <c r="L724" s="20"/>
      <c r="M724" s="20"/>
      <c r="N724" s="20"/>
      <c r="O724" s="88"/>
      <c r="P724" s="103"/>
      <c r="Q724" s="103"/>
      <c r="R724" s="103"/>
    </row>
    <row r="725" spans="2:18" ht="56.1" customHeight="1">
      <c r="B725" s="15">
        <v>26</v>
      </c>
      <c r="C725" s="40" t="s">
        <v>551</v>
      </c>
      <c r="D725" s="20" t="s">
        <v>330</v>
      </c>
      <c r="E725" s="20" t="s">
        <v>330</v>
      </c>
      <c r="F725" s="20" t="s">
        <v>27</v>
      </c>
      <c r="G725" s="20"/>
      <c r="H725" s="20"/>
      <c r="I725" s="20">
        <v>103.5</v>
      </c>
      <c r="J725" s="20">
        <v>116.5</v>
      </c>
      <c r="K725" s="20">
        <v>134.30000000000001</v>
      </c>
      <c r="L725" s="20">
        <v>155.4</v>
      </c>
      <c r="M725" s="20">
        <v>179.4</v>
      </c>
      <c r="N725" s="20">
        <v>205.4</v>
      </c>
      <c r="O725" s="88">
        <v>233.7</v>
      </c>
      <c r="P725" s="103"/>
      <c r="Q725" s="103"/>
      <c r="R725" s="103"/>
    </row>
    <row r="726" spans="2:18" ht="31.5">
      <c r="B726" s="510"/>
      <c r="C726" s="43" t="s">
        <v>270</v>
      </c>
      <c r="D726" s="511"/>
      <c r="E726" s="511"/>
      <c r="F726" s="45" t="s">
        <v>105</v>
      </c>
      <c r="G726" s="511"/>
      <c r="H726" s="512"/>
      <c r="I726" s="512">
        <f t="shared" ref="I726:O726" si="18">I245+I250+I251+I315+I360+I364+I368+I521+I591+I592+I596+I699</f>
        <v>6679.87</v>
      </c>
      <c r="J726" s="512">
        <f t="shared" si="18"/>
        <v>6293.99</v>
      </c>
      <c r="K726" s="512">
        <f t="shared" si="18"/>
        <v>0</v>
      </c>
      <c r="L726" s="512">
        <f t="shared" si="18"/>
        <v>441.45400000000001</v>
      </c>
      <c r="M726" s="512">
        <f t="shared" si="18"/>
        <v>1000</v>
      </c>
      <c r="N726" s="512">
        <f t="shared" si="18"/>
        <v>0</v>
      </c>
      <c r="O726" s="512">
        <f t="shared" si="18"/>
        <v>0</v>
      </c>
      <c r="P726" s="530"/>
      <c r="Q726" s="549"/>
      <c r="R726" s="549"/>
    </row>
    <row r="727" spans="2:18" ht="31.5">
      <c r="B727" s="510"/>
      <c r="C727" s="513" t="s">
        <v>106</v>
      </c>
      <c r="D727" s="511"/>
      <c r="E727" s="511"/>
      <c r="F727" s="45" t="s">
        <v>105</v>
      </c>
      <c r="G727" s="511"/>
      <c r="H727" s="512"/>
      <c r="I727" s="512">
        <f t="shared" ref="I727:O727" si="19">I101+I115+I132+I153+I166+I192+I208+I232+I236+I246+I240+I252+I255+I258+I261+I264+I267+I270+I273+I276+I279+I282+I285+I288+I291+I294+I297+I300+I303+I306+I309+I316+I319+I322+I357+I361+I365+I369+I372+I375+I378+I381+I384+I387+I391+I397+I400+I406+I409+I412+I415+I418+I421+I427+I430+I433+I436+I443+I446+I452+I455+I461+I464+I470+I473+I476+I479+I482+I485+I491+I494+I500+I511+I514+I517+I522+I525+I528+I531+I534+I537+I540+I543+I546+I552+I555+I558+I561+I564+I567+I570+I573+I576+I579+I583+I586+I593+I597+I600+I602+I628+I631+I634+I637+I640+I643+I646+I649+I652+I655+I658+I661+I664+I667+I672+I675+I678+I681+I687+I690+I693+I696+I700+I703+I706+I709+I712+I717+I720+I723</f>
        <v>1904.3</v>
      </c>
      <c r="J727" s="512">
        <f t="shared" si="19"/>
        <v>3485.6</v>
      </c>
      <c r="K727" s="512">
        <f t="shared" si="19"/>
        <v>4107.375</v>
      </c>
      <c r="L727" s="512">
        <f>L101+L115+L132+L153+L166+L192+L208+L232+L325+L236+L246+L240+L252+L255+L258+L261+L264+L267+L270+L273+L276+L279+L282+L285+L288+L291+L294+L297+L300+L303+L306+L309+L316+L319+L322+L357+L361+L365+L369+L372+L375+L378+L381+L384+L387+L391+L397+L400+L406+L409+L412+L415+L418+L421+L427+L430+L433+L436+L443+L446+L452+L455+L461+L464+L470+L473+L476+L479+L482+L485+L491+L494+L500+L511+L514+L517+L522+L525+L528+L531+L534+L537+L540+L543+L546+L552+L555+L558+L561+L564+L567+L570+L573+L576+L579+L583+L586+L593+L597+L600+L602+L628+L631+L634+L637+L640+L643+L646+L649+L652+L655+L658+L661+L664+L667+L672+L675+L678+L681+L687+L690+L693+L696+L700+L703+L706+L709+L712+L717+L720+L723</f>
        <v>10609.96</v>
      </c>
      <c r="M727" s="512">
        <f t="shared" si="19"/>
        <v>21026.812999999998</v>
      </c>
      <c r="N727" s="512">
        <f t="shared" si="19"/>
        <v>50038.5</v>
      </c>
      <c r="O727" s="512">
        <f t="shared" si="19"/>
        <v>31458.900000000005</v>
      </c>
      <c r="P727" s="530"/>
      <c r="Q727" s="530"/>
      <c r="R727" s="530"/>
    </row>
    <row r="728" spans="2:18" ht="33.950000000000003" customHeight="1">
      <c r="B728" s="510"/>
      <c r="C728" s="43" t="s">
        <v>48</v>
      </c>
      <c r="D728" s="511"/>
      <c r="E728" s="511"/>
      <c r="F728" s="45" t="s">
        <v>105</v>
      </c>
      <c r="G728" s="511"/>
      <c r="H728" s="512"/>
      <c r="I728" s="512">
        <f>I329+I332+I335+I338+I341+I344+I347+I350+I394+I403+I424+I449+I458+I467+I488+I497+I503+I505+I549+I606+I609+I612+I615+I618+I621+I624</f>
        <v>0</v>
      </c>
      <c r="J728" s="512">
        <f>J329+J332+J335+J338+J341+J344+J347+J350+J394+J403+J424+J449+J458+J467+J488+J497+J503+J505+J549+J606+J609+J612+J615+J618+J621+J624</f>
        <v>0</v>
      </c>
      <c r="K728" s="512">
        <f>K329+K332+K335+K338+K341+K344+K347+K350+K394+K403+K424+K449+K458+K467+K488+K497+K503+K505+K549+K606+K609+K612+K615+K618+K621+K624</f>
        <v>100.3</v>
      </c>
      <c r="L728" s="512">
        <f t="shared" ref="L728:O728" si="20">L329+L332+L335+L338+L341+L344+L347+L350+L394+L403+L424+L449+L458+L467+L488+L497+L503+L505+L549+L606+L609+L612+L615+L618+L621+L624</f>
        <v>0</v>
      </c>
      <c r="M728" s="512">
        <f t="shared" si="20"/>
        <v>2716.502</v>
      </c>
      <c r="N728" s="512">
        <f t="shared" si="20"/>
        <v>1069.5</v>
      </c>
      <c r="O728" s="512">
        <f t="shared" si="20"/>
        <v>46.4</v>
      </c>
      <c r="P728" s="530"/>
      <c r="Q728" s="530"/>
      <c r="R728" s="530"/>
    </row>
    <row r="729" spans="2:18" ht="37.5" customHeight="1">
      <c r="B729" s="510"/>
      <c r="C729" s="43" t="s">
        <v>48</v>
      </c>
      <c r="D729" s="511"/>
      <c r="E729" s="511"/>
      <c r="F729" s="45" t="s">
        <v>105</v>
      </c>
      <c r="G729" s="511"/>
      <c r="H729" s="512"/>
      <c r="I729" s="512"/>
      <c r="J729" s="512"/>
      <c r="K729" s="512"/>
      <c r="L729" s="512"/>
      <c r="M729" s="512"/>
      <c r="N729" s="512"/>
      <c r="O729" s="531"/>
      <c r="P729" s="530"/>
      <c r="Q729" s="530"/>
      <c r="R729" s="530"/>
    </row>
    <row r="730" spans="2:18" ht="31.5">
      <c r="B730" s="510"/>
      <c r="C730" s="43" t="s">
        <v>552</v>
      </c>
      <c r="D730" s="511"/>
      <c r="E730" s="511"/>
      <c r="F730" s="45" t="s">
        <v>105</v>
      </c>
      <c r="G730" s="511"/>
      <c r="H730" s="512"/>
      <c r="I730" s="512"/>
      <c r="J730" s="512"/>
      <c r="K730" s="512"/>
      <c r="L730" s="512"/>
      <c r="M730" s="512"/>
      <c r="N730" s="512"/>
      <c r="O730" s="531"/>
      <c r="P730" s="530"/>
      <c r="Q730" s="530"/>
      <c r="R730" s="530"/>
    </row>
    <row r="731" spans="2:18" ht="25.5" customHeight="1">
      <c r="B731" s="769" t="s">
        <v>553</v>
      </c>
      <c r="C731" s="770"/>
      <c r="D731" s="770"/>
      <c r="E731" s="770"/>
      <c r="F731" s="770"/>
      <c r="G731" s="770"/>
      <c r="H731" s="770"/>
      <c r="I731" s="770"/>
      <c r="J731" s="770"/>
      <c r="K731" s="770"/>
      <c r="L731" s="770"/>
      <c r="M731" s="771"/>
      <c r="N731" s="770"/>
      <c r="O731" s="770"/>
      <c r="P731" s="770"/>
      <c r="Q731" s="770"/>
      <c r="R731" s="772"/>
    </row>
    <row r="732" spans="2:18" ht="15.75">
      <c r="B732" s="46"/>
      <c r="C732" s="47" t="s">
        <v>554</v>
      </c>
      <c r="D732" s="48"/>
      <c r="E732" s="48"/>
      <c r="F732" s="48"/>
      <c r="G732" s="48"/>
      <c r="H732" s="48"/>
      <c r="I732" s="48"/>
      <c r="J732" s="48"/>
      <c r="K732" s="48"/>
      <c r="L732" s="48"/>
      <c r="M732" s="48"/>
      <c r="N732" s="48"/>
      <c r="O732" s="98"/>
      <c r="P732" s="99"/>
      <c r="Q732" s="99"/>
      <c r="R732" s="99"/>
    </row>
    <row r="733" spans="2:18" ht="42.95" customHeight="1">
      <c r="B733" s="15">
        <v>27</v>
      </c>
      <c r="C733" s="40" t="s">
        <v>555</v>
      </c>
      <c r="D733" s="19" t="s">
        <v>556</v>
      </c>
      <c r="E733" s="20" t="s">
        <v>26</v>
      </c>
      <c r="F733" s="20" t="s">
        <v>557</v>
      </c>
      <c r="G733" s="20"/>
      <c r="H733" s="20"/>
      <c r="I733" s="49">
        <v>103.5</v>
      </c>
      <c r="J733" s="109" t="s">
        <v>558</v>
      </c>
      <c r="K733" s="109" t="s">
        <v>559</v>
      </c>
      <c r="L733" s="109" t="s">
        <v>560</v>
      </c>
      <c r="M733" s="109" t="s">
        <v>561</v>
      </c>
      <c r="N733" s="109" t="s">
        <v>562</v>
      </c>
      <c r="O733" s="110" t="s">
        <v>563</v>
      </c>
      <c r="P733" s="103"/>
      <c r="Q733" s="103"/>
      <c r="R733" s="103"/>
    </row>
    <row r="734" spans="2:18" ht="81.95" customHeight="1">
      <c r="B734" s="139"/>
      <c r="C734" s="244" t="s">
        <v>564</v>
      </c>
      <c r="D734" s="514" t="s">
        <v>556</v>
      </c>
      <c r="E734" s="514" t="s">
        <v>556</v>
      </c>
      <c r="F734" s="28" t="s">
        <v>460</v>
      </c>
      <c r="G734" s="70">
        <v>2026</v>
      </c>
      <c r="H734" s="30"/>
      <c r="I734" s="30"/>
      <c r="J734" s="70"/>
      <c r="K734" s="30" t="s">
        <v>565</v>
      </c>
      <c r="L734" s="70"/>
      <c r="M734" s="70"/>
      <c r="N734" s="70"/>
      <c r="O734" s="112"/>
      <c r="P734" s="27" t="s">
        <v>566</v>
      </c>
      <c r="Q734" s="138"/>
      <c r="R734" s="31" t="s">
        <v>567</v>
      </c>
    </row>
    <row r="735" spans="2:18" ht="113.1" customHeight="1">
      <c r="B735" s="139"/>
      <c r="C735" s="197" t="s">
        <v>568</v>
      </c>
      <c r="D735" s="514" t="s">
        <v>556</v>
      </c>
      <c r="E735" s="514" t="s">
        <v>556</v>
      </c>
      <c r="F735" s="159" t="s">
        <v>460</v>
      </c>
      <c r="G735" s="214" t="s">
        <v>569</v>
      </c>
      <c r="H735" s="221"/>
      <c r="I735" s="221"/>
      <c r="J735" s="214"/>
      <c r="K735" s="221" t="s">
        <v>570</v>
      </c>
      <c r="L735" s="214"/>
      <c r="M735" s="214"/>
      <c r="N735" s="214"/>
      <c r="O735" s="532"/>
      <c r="P735" s="27" t="s">
        <v>566</v>
      </c>
      <c r="Q735" s="435"/>
      <c r="R735" s="435" t="s">
        <v>571</v>
      </c>
    </row>
    <row r="736" spans="2:18" ht="15.75">
      <c r="B736" s="55"/>
      <c r="C736" s="515" t="s">
        <v>572</v>
      </c>
      <c r="D736" s="515"/>
      <c r="E736" s="515"/>
      <c r="F736" s="515"/>
      <c r="G736" s="516"/>
      <c r="H736" s="516"/>
      <c r="I736" s="533">
        <f t="shared" ref="I736:O736" si="21">I734+I735</f>
        <v>0</v>
      </c>
      <c r="J736" s="533">
        <f t="shared" si="21"/>
        <v>0</v>
      </c>
      <c r="K736" s="534">
        <f t="shared" si="21"/>
        <v>85</v>
      </c>
      <c r="L736" s="533">
        <f t="shared" si="21"/>
        <v>0</v>
      </c>
      <c r="M736" s="535">
        <f t="shared" si="21"/>
        <v>0</v>
      </c>
      <c r="N736" s="533">
        <f t="shared" si="21"/>
        <v>0</v>
      </c>
      <c r="O736" s="533">
        <f t="shared" si="21"/>
        <v>0</v>
      </c>
      <c r="P736" s="536"/>
      <c r="Q736" s="536"/>
      <c r="R736" s="536"/>
    </row>
    <row r="737" spans="2:18" ht="72.95" customHeight="1">
      <c r="B737" s="15">
        <v>28</v>
      </c>
      <c r="C737" s="40" t="s">
        <v>573</v>
      </c>
      <c r="D737" s="19" t="s">
        <v>556</v>
      </c>
      <c r="E737" s="20" t="s">
        <v>26</v>
      </c>
      <c r="F737" s="20" t="s">
        <v>574</v>
      </c>
      <c r="G737" s="20"/>
      <c r="H737" s="20"/>
      <c r="I737" s="69">
        <v>22.6</v>
      </c>
      <c r="J737" s="69">
        <v>53.6</v>
      </c>
      <c r="K737" s="49">
        <v>68.3</v>
      </c>
      <c r="L737" s="69">
        <v>92.6</v>
      </c>
      <c r="M737" s="69">
        <v>110.1</v>
      </c>
      <c r="N737" s="69">
        <v>130.1</v>
      </c>
      <c r="O737" s="69">
        <v>148.30000000000001</v>
      </c>
      <c r="P737" s="103"/>
      <c r="Q737" s="103"/>
      <c r="R737" s="103"/>
    </row>
    <row r="738" spans="2:18" ht="57.95" customHeight="1">
      <c r="B738" s="15"/>
      <c r="C738" s="517" t="s">
        <v>575</v>
      </c>
      <c r="D738" s="19" t="s">
        <v>556</v>
      </c>
      <c r="E738" s="19" t="s">
        <v>556</v>
      </c>
      <c r="F738" s="20" t="s">
        <v>574</v>
      </c>
      <c r="G738" s="49"/>
      <c r="H738" s="49"/>
      <c r="I738" s="49"/>
      <c r="J738" s="109"/>
      <c r="K738" s="49" t="s">
        <v>576</v>
      </c>
      <c r="L738" s="109"/>
      <c r="M738" s="109"/>
      <c r="N738" s="109"/>
      <c r="O738" s="109"/>
      <c r="P738" s="103"/>
      <c r="Q738" s="103"/>
      <c r="R738" s="103"/>
    </row>
    <row r="739" spans="2:18" ht="15.75">
      <c r="B739" s="518"/>
      <c r="C739" s="515" t="s">
        <v>572</v>
      </c>
      <c r="D739" s="519"/>
      <c r="E739" s="519"/>
      <c r="F739" s="519"/>
      <c r="G739" s="520"/>
      <c r="H739" s="520"/>
      <c r="I739" s="520"/>
      <c r="J739" s="537"/>
      <c r="K739" s="538" t="s">
        <v>576</v>
      </c>
      <c r="L739" s="537"/>
      <c r="M739" s="539"/>
      <c r="N739" s="537"/>
      <c r="O739" s="537"/>
      <c r="P739" s="540"/>
      <c r="Q739" s="540"/>
      <c r="R739" s="540"/>
    </row>
    <row r="740" spans="2:18" ht="15.75">
      <c r="B740" s="46"/>
      <c r="C740" s="47" t="s">
        <v>577</v>
      </c>
      <c r="D740" s="48"/>
      <c r="E740" s="48"/>
      <c r="F740" s="48"/>
      <c r="G740" s="48"/>
      <c r="H740" s="48"/>
      <c r="I740" s="48"/>
      <c r="J740" s="48"/>
      <c r="K740" s="48"/>
      <c r="L740" s="48"/>
      <c r="M740" s="48"/>
      <c r="N740" s="48"/>
      <c r="O740" s="48"/>
      <c r="P740" s="99"/>
      <c r="Q740" s="99"/>
      <c r="R740" s="99"/>
    </row>
    <row r="741" spans="2:18" ht="31.5">
      <c r="B741" s="15">
        <v>29</v>
      </c>
      <c r="C741" s="40" t="s">
        <v>578</v>
      </c>
      <c r="D741" s="19"/>
      <c r="E741" s="20"/>
      <c r="F741" s="20"/>
      <c r="G741" s="20"/>
      <c r="H741" s="20"/>
      <c r="I741" s="541"/>
      <c r="J741" s="541"/>
      <c r="K741" s="541"/>
      <c r="L741" s="541"/>
      <c r="M741" s="541"/>
      <c r="N741" s="541"/>
      <c r="O741" s="541"/>
      <c r="P741" s="103"/>
      <c r="Q741" s="103"/>
      <c r="R741" s="103"/>
    </row>
    <row r="742" spans="2:18" ht="15.75">
      <c r="B742" s="736"/>
      <c r="C742" s="692" t="s">
        <v>579</v>
      </c>
      <c r="D742" s="682" t="s">
        <v>556</v>
      </c>
      <c r="E742" s="682" t="s">
        <v>26</v>
      </c>
      <c r="F742" s="20" t="s">
        <v>102</v>
      </c>
      <c r="G742" s="682"/>
      <c r="H742" s="682"/>
      <c r="I742" s="541"/>
      <c r="J742" s="542">
        <v>7</v>
      </c>
      <c r="K742" s="542">
        <v>8</v>
      </c>
      <c r="L742" s="542">
        <v>9</v>
      </c>
      <c r="M742" s="542">
        <v>10</v>
      </c>
      <c r="N742" s="542">
        <v>13</v>
      </c>
      <c r="O742" s="541"/>
      <c r="P742" s="614"/>
      <c r="Q742" s="614"/>
      <c r="R742" s="614"/>
    </row>
    <row r="743" spans="2:18" ht="31.5">
      <c r="B743" s="737"/>
      <c r="C743" s="712"/>
      <c r="D743" s="683"/>
      <c r="E743" s="683"/>
      <c r="F743" s="20" t="s">
        <v>574</v>
      </c>
      <c r="G743" s="683"/>
      <c r="H743" s="683"/>
      <c r="I743" s="543">
        <v>29.6</v>
      </c>
      <c r="J743" s="543">
        <v>95.9</v>
      </c>
      <c r="K743" s="543">
        <v>113</v>
      </c>
      <c r="L743" s="543">
        <v>150</v>
      </c>
      <c r="M743" s="543">
        <v>180</v>
      </c>
      <c r="N743" s="543">
        <v>220</v>
      </c>
      <c r="O743" s="543">
        <v>230</v>
      </c>
      <c r="P743" s="615"/>
      <c r="Q743" s="615"/>
      <c r="R743" s="615"/>
    </row>
    <row r="744" spans="2:18" ht="69.95" customHeight="1">
      <c r="B744" s="25"/>
      <c r="C744" s="167" t="s">
        <v>580</v>
      </c>
      <c r="D744" s="146" t="s">
        <v>25</v>
      </c>
      <c r="E744" s="146" t="s">
        <v>25</v>
      </c>
      <c r="F744" s="28" t="s">
        <v>30</v>
      </c>
      <c r="G744" s="29">
        <v>2027</v>
      </c>
      <c r="H744" s="30" t="s">
        <v>31</v>
      </c>
      <c r="I744" s="29"/>
      <c r="J744" s="29"/>
      <c r="K744" s="29">
        <v>500</v>
      </c>
      <c r="L744" s="544"/>
      <c r="M744" s="29"/>
      <c r="N744" s="29"/>
      <c r="O744" s="29"/>
      <c r="P744" s="27" t="s">
        <v>566</v>
      </c>
      <c r="Q744" s="138"/>
      <c r="R744" s="244" t="s">
        <v>581</v>
      </c>
    </row>
    <row r="745" spans="2:18" ht="90" customHeight="1">
      <c r="B745" s="25"/>
      <c r="C745" s="244" t="s">
        <v>582</v>
      </c>
      <c r="D745" s="146" t="s">
        <v>25</v>
      </c>
      <c r="E745" s="146" t="s">
        <v>25</v>
      </c>
      <c r="F745" s="28" t="s">
        <v>30</v>
      </c>
      <c r="G745" s="29">
        <v>2027</v>
      </c>
      <c r="H745" s="30" t="s">
        <v>31</v>
      </c>
      <c r="I745" s="30"/>
      <c r="J745" s="30"/>
      <c r="K745" s="30">
        <v>500</v>
      </c>
      <c r="L745" s="30"/>
      <c r="M745" s="30"/>
      <c r="N745" s="30"/>
      <c r="O745" s="30"/>
      <c r="P745" s="27" t="s">
        <v>566</v>
      </c>
      <c r="Q745" s="139"/>
      <c r="R745" s="153"/>
    </row>
    <row r="746" spans="2:18" ht="57.95" customHeight="1">
      <c r="B746" s="25"/>
      <c r="C746" s="244" t="s">
        <v>583</v>
      </c>
      <c r="D746" s="146" t="s">
        <v>25</v>
      </c>
      <c r="E746" s="146" t="s">
        <v>25</v>
      </c>
      <c r="F746" s="28" t="s">
        <v>30</v>
      </c>
      <c r="G746" s="29">
        <v>2027</v>
      </c>
      <c r="H746" s="30" t="s">
        <v>31</v>
      </c>
      <c r="I746" s="30"/>
      <c r="J746" s="30"/>
      <c r="K746" s="30">
        <v>10000</v>
      </c>
      <c r="L746" s="30"/>
      <c r="M746" s="30"/>
      <c r="N746" s="30"/>
      <c r="O746" s="30"/>
      <c r="P746" s="27" t="s">
        <v>566</v>
      </c>
      <c r="Q746" s="139"/>
      <c r="R746" s="153"/>
    </row>
    <row r="747" spans="2:18" ht="98.1" customHeight="1">
      <c r="B747" s="25"/>
      <c r="C747" s="244" t="s">
        <v>584</v>
      </c>
      <c r="D747" s="146" t="s">
        <v>25</v>
      </c>
      <c r="E747" s="146" t="s">
        <v>25</v>
      </c>
      <c r="F747" s="28" t="s">
        <v>30</v>
      </c>
      <c r="G747" s="29">
        <v>2027</v>
      </c>
      <c r="H747" s="30" t="s">
        <v>31</v>
      </c>
      <c r="I747" s="30"/>
      <c r="J747" s="30"/>
      <c r="K747" s="30">
        <v>45</v>
      </c>
      <c r="L747" s="30"/>
      <c r="M747" s="30"/>
      <c r="N747" s="30"/>
      <c r="O747" s="30"/>
      <c r="P747" s="27" t="s">
        <v>566</v>
      </c>
      <c r="Q747" s="138"/>
      <c r="R747" s="148" t="s">
        <v>585</v>
      </c>
    </row>
    <row r="748" spans="2:18" ht="81" customHeight="1">
      <c r="B748" s="25"/>
      <c r="C748" s="244" t="s">
        <v>586</v>
      </c>
      <c r="D748" s="146" t="s">
        <v>25</v>
      </c>
      <c r="E748" s="146" t="s">
        <v>25</v>
      </c>
      <c r="F748" s="28" t="s">
        <v>30</v>
      </c>
      <c r="G748" s="29">
        <v>2027</v>
      </c>
      <c r="H748" s="30" t="s">
        <v>31</v>
      </c>
      <c r="I748" s="30"/>
      <c r="J748" s="30"/>
      <c r="K748" s="30">
        <v>10</v>
      </c>
      <c r="L748" s="30"/>
      <c r="M748" s="30"/>
      <c r="N748" s="30"/>
      <c r="O748" s="30"/>
      <c r="P748" s="27" t="s">
        <v>566</v>
      </c>
      <c r="Q748" s="138"/>
      <c r="R748" s="148" t="s">
        <v>587</v>
      </c>
    </row>
    <row r="749" spans="2:18" ht="87" customHeight="1">
      <c r="B749" s="25"/>
      <c r="C749" s="244" t="s">
        <v>588</v>
      </c>
      <c r="D749" s="146" t="s">
        <v>25</v>
      </c>
      <c r="E749" s="146" t="s">
        <v>25</v>
      </c>
      <c r="F749" s="28" t="s">
        <v>30</v>
      </c>
      <c r="G749" s="29">
        <v>2027</v>
      </c>
      <c r="H749" s="30" t="s">
        <v>31</v>
      </c>
      <c r="I749" s="30"/>
      <c r="J749" s="30"/>
      <c r="K749" s="30">
        <v>23</v>
      </c>
      <c r="L749" s="30"/>
      <c r="M749" s="30"/>
      <c r="N749" s="30"/>
      <c r="O749" s="30"/>
      <c r="P749" s="27" t="s">
        <v>566</v>
      </c>
      <c r="Q749" s="138"/>
      <c r="R749" s="244" t="s">
        <v>589</v>
      </c>
    </row>
    <row r="750" spans="2:18" ht="102" customHeight="1">
      <c r="B750" s="25"/>
      <c r="C750" s="244" t="s">
        <v>590</v>
      </c>
      <c r="D750" s="146" t="s">
        <v>25</v>
      </c>
      <c r="E750" s="146" t="s">
        <v>25</v>
      </c>
      <c r="F750" s="28" t="s">
        <v>30</v>
      </c>
      <c r="G750" s="70">
        <v>2026</v>
      </c>
      <c r="H750" s="30"/>
      <c r="I750" s="30"/>
      <c r="J750" s="30"/>
      <c r="K750" s="30">
        <v>12</v>
      </c>
      <c r="L750" s="30"/>
      <c r="M750" s="30"/>
      <c r="N750" s="30"/>
      <c r="O750" s="30"/>
      <c r="P750" s="27" t="s">
        <v>566</v>
      </c>
      <c r="Q750" s="138"/>
      <c r="R750" s="244" t="s">
        <v>591</v>
      </c>
    </row>
    <row r="751" spans="2:18" ht="102" customHeight="1">
      <c r="B751" s="25"/>
      <c r="C751" s="244" t="s">
        <v>592</v>
      </c>
      <c r="D751" s="146" t="s">
        <v>25</v>
      </c>
      <c r="E751" s="146" t="s">
        <v>25</v>
      </c>
      <c r="F751" s="28" t="s">
        <v>30</v>
      </c>
      <c r="G751" s="70">
        <v>2026</v>
      </c>
      <c r="H751" s="30"/>
      <c r="I751" s="30"/>
      <c r="J751" s="30"/>
      <c r="K751" s="30">
        <v>5</v>
      </c>
      <c r="L751" s="30"/>
      <c r="M751" s="30"/>
      <c r="N751" s="30"/>
      <c r="O751" s="30"/>
      <c r="P751" s="27" t="s">
        <v>566</v>
      </c>
      <c r="Q751" s="138"/>
      <c r="R751" s="244" t="s">
        <v>591</v>
      </c>
    </row>
    <row r="752" spans="2:18" ht="84.95" customHeight="1">
      <c r="B752" s="25"/>
      <c r="C752" s="244" t="s">
        <v>593</v>
      </c>
      <c r="D752" s="146" t="s">
        <v>25</v>
      </c>
      <c r="E752" s="146" t="s">
        <v>25</v>
      </c>
      <c r="F752" s="28" t="s">
        <v>30</v>
      </c>
      <c r="G752" s="29">
        <v>2027</v>
      </c>
      <c r="H752" s="30" t="s">
        <v>31</v>
      </c>
      <c r="I752" s="30"/>
      <c r="J752" s="30"/>
      <c r="K752" s="30">
        <v>15</v>
      </c>
      <c r="L752" s="30"/>
      <c r="M752" s="30"/>
      <c r="N752" s="30"/>
      <c r="O752" s="30"/>
      <c r="P752" s="27" t="s">
        <v>566</v>
      </c>
      <c r="Q752" s="138"/>
      <c r="R752" s="244" t="s">
        <v>594</v>
      </c>
    </row>
    <row r="753" spans="2:18" ht="83.1" customHeight="1">
      <c r="B753" s="25"/>
      <c r="C753" s="244" t="s">
        <v>595</v>
      </c>
      <c r="D753" s="146" t="s">
        <v>25</v>
      </c>
      <c r="E753" s="146" t="s">
        <v>25</v>
      </c>
      <c r="F753" s="28" t="s">
        <v>30</v>
      </c>
      <c r="G753" s="29">
        <v>2027</v>
      </c>
      <c r="H753" s="30" t="s">
        <v>31</v>
      </c>
      <c r="I753" s="30"/>
      <c r="J753" s="30"/>
      <c r="K753" s="30">
        <v>9.1999999999999993</v>
      </c>
      <c r="L753" s="30"/>
      <c r="M753" s="30"/>
      <c r="N753" s="30"/>
      <c r="O753" s="30"/>
      <c r="P753" s="27" t="s">
        <v>566</v>
      </c>
      <c r="Q753" s="138"/>
      <c r="R753" s="148" t="s">
        <v>596</v>
      </c>
    </row>
    <row r="754" spans="2:18" ht="86.1" customHeight="1">
      <c r="B754" s="25"/>
      <c r="C754" s="244" t="s">
        <v>597</v>
      </c>
      <c r="D754" s="146" t="s">
        <v>25</v>
      </c>
      <c r="E754" s="146" t="s">
        <v>25</v>
      </c>
      <c r="F754" s="28" t="s">
        <v>30</v>
      </c>
      <c r="G754" s="29">
        <v>2027</v>
      </c>
      <c r="H754" s="30" t="s">
        <v>31</v>
      </c>
      <c r="I754" s="30"/>
      <c r="J754" s="30"/>
      <c r="K754" s="30">
        <v>8</v>
      </c>
      <c r="L754" s="30"/>
      <c r="M754" s="30"/>
      <c r="N754" s="30"/>
      <c r="O754" s="93"/>
      <c r="P754" s="27" t="s">
        <v>566</v>
      </c>
      <c r="Q754" s="138"/>
      <c r="R754" s="148" t="s">
        <v>598</v>
      </c>
    </row>
    <row r="755" spans="2:18" ht="57" customHeight="1">
      <c r="B755" s="25"/>
      <c r="C755" s="244" t="s">
        <v>599</v>
      </c>
      <c r="D755" s="146" t="s">
        <v>25</v>
      </c>
      <c r="E755" s="146" t="s">
        <v>25</v>
      </c>
      <c r="F755" s="28" t="s">
        <v>30</v>
      </c>
      <c r="G755" s="70">
        <v>2026</v>
      </c>
      <c r="H755" s="30"/>
      <c r="I755" s="30"/>
      <c r="J755" s="30"/>
      <c r="K755" s="30">
        <v>9</v>
      </c>
      <c r="L755" s="30"/>
      <c r="M755" s="30"/>
      <c r="N755" s="30"/>
      <c r="O755" s="93"/>
      <c r="P755" s="27" t="s">
        <v>566</v>
      </c>
      <c r="Q755" s="139"/>
      <c r="R755" s="153"/>
    </row>
    <row r="756" spans="2:18" ht="126">
      <c r="B756" s="25"/>
      <c r="C756" s="244" t="s">
        <v>600</v>
      </c>
      <c r="D756" s="146" t="s">
        <v>25</v>
      </c>
      <c r="E756" s="146" t="s">
        <v>25</v>
      </c>
      <c r="F756" s="28" t="s">
        <v>30</v>
      </c>
      <c r="G756" s="29">
        <v>2027</v>
      </c>
      <c r="H756" s="30" t="s">
        <v>31</v>
      </c>
      <c r="I756" s="30"/>
      <c r="J756" s="30"/>
      <c r="K756" s="30"/>
      <c r="L756" s="30"/>
      <c r="M756" s="30">
        <v>80</v>
      </c>
      <c r="N756" s="30"/>
      <c r="O756" s="93"/>
      <c r="P756" s="27" t="s">
        <v>566</v>
      </c>
      <c r="Q756" s="138"/>
      <c r="R756" s="148" t="s">
        <v>601</v>
      </c>
    </row>
    <row r="757" spans="2:18" ht="117.95" customHeight="1">
      <c r="B757" s="52"/>
      <c r="C757" s="165" t="s">
        <v>602</v>
      </c>
      <c r="D757" s="146" t="s">
        <v>25</v>
      </c>
      <c r="E757" s="146" t="s">
        <v>25</v>
      </c>
      <c r="F757" s="28" t="s">
        <v>30</v>
      </c>
      <c r="G757" s="29">
        <v>2027</v>
      </c>
      <c r="H757" s="30" t="s">
        <v>31</v>
      </c>
      <c r="I757" s="26"/>
      <c r="J757" s="26"/>
      <c r="K757" s="30">
        <v>1350</v>
      </c>
      <c r="L757" s="30">
        <v>1350</v>
      </c>
      <c r="M757" s="529"/>
      <c r="N757" s="529"/>
      <c r="O757" s="104"/>
      <c r="P757" s="146" t="s">
        <v>603</v>
      </c>
      <c r="Q757" s="138"/>
      <c r="R757" s="244" t="s">
        <v>604</v>
      </c>
    </row>
    <row r="758" spans="2:18" ht="39.950000000000003" customHeight="1">
      <c r="B758" s="25"/>
      <c r="C758" s="244" t="s">
        <v>605</v>
      </c>
      <c r="D758" s="146" t="s">
        <v>25</v>
      </c>
      <c r="E758" s="146" t="s">
        <v>25</v>
      </c>
      <c r="F758" s="28" t="s">
        <v>30</v>
      </c>
      <c r="G758" s="70">
        <v>2026</v>
      </c>
      <c r="H758" s="30"/>
      <c r="I758" s="30"/>
      <c r="J758" s="30"/>
      <c r="K758" s="30">
        <v>676.8</v>
      </c>
      <c r="L758" s="30"/>
      <c r="M758" s="30"/>
      <c r="N758" s="30"/>
      <c r="O758" s="93"/>
      <c r="P758" s="27" t="s">
        <v>566</v>
      </c>
      <c r="Q758" s="139"/>
      <c r="R758" s="153" t="s">
        <v>606</v>
      </c>
    </row>
    <row r="759" spans="2:18" ht="35.1" customHeight="1">
      <c r="B759" s="25"/>
      <c r="C759" s="244" t="s">
        <v>607</v>
      </c>
      <c r="D759" s="146" t="s">
        <v>25</v>
      </c>
      <c r="E759" s="146" t="s">
        <v>25</v>
      </c>
      <c r="F759" s="28" t="s">
        <v>30</v>
      </c>
      <c r="G759" s="70">
        <v>2026</v>
      </c>
      <c r="H759" s="30"/>
      <c r="I759" s="30"/>
      <c r="J759" s="30"/>
      <c r="K759" s="30">
        <v>300</v>
      </c>
      <c r="L759" s="30"/>
      <c r="M759" s="30"/>
      <c r="N759" s="30"/>
      <c r="O759" s="93"/>
      <c r="P759" s="27" t="s">
        <v>566</v>
      </c>
      <c r="Q759" s="139"/>
      <c r="R759" s="550" t="s">
        <v>608</v>
      </c>
    </row>
    <row r="760" spans="2:18" ht="62.1" customHeight="1">
      <c r="B760" s="25"/>
      <c r="C760" s="244" t="s">
        <v>609</v>
      </c>
      <c r="D760" s="146" t="s">
        <v>25</v>
      </c>
      <c r="E760" s="146" t="s">
        <v>25</v>
      </c>
      <c r="F760" s="28" t="s">
        <v>30</v>
      </c>
      <c r="G760" s="70">
        <v>2026</v>
      </c>
      <c r="H760" s="30"/>
      <c r="I760" s="30"/>
      <c r="J760" s="30"/>
      <c r="K760" s="30"/>
      <c r="L760" s="30">
        <v>720000</v>
      </c>
      <c r="M760" s="30"/>
      <c r="N760" s="30"/>
      <c r="O760" s="93"/>
      <c r="P760" s="27" t="s">
        <v>566</v>
      </c>
      <c r="Q760" s="139"/>
      <c r="R760" s="244" t="s">
        <v>610</v>
      </c>
    </row>
    <row r="761" spans="2:18" ht="27.95" customHeight="1">
      <c r="B761" s="25"/>
      <c r="C761" s="244" t="s">
        <v>611</v>
      </c>
      <c r="D761" s="146" t="s">
        <v>25</v>
      </c>
      <c r="E761" s="146" t="s">
        <v>25</v>
      </c>
      <c r="F761" s="28" t="s">
        <v>30</v>
      </c>
      <c r="G761" s="70">
        <v>2026</v>
      </c>
      <c r="H761" s="30"/>
      <c r="I761" s="30"/>
      <c r="J761" s="30"/>
      <c r="K761" s="30">
        <v>5000</v>
      </c>
      <c r="L761" s="30"/>
      <c r="M761" s="30"/>
      <c r="N761" s="30"/>
      <c r="O761" s="93"/>
      <c r="P761" s="27" t="s">
        <v>566</v>
      </c>
      <c r="Q761" s="139"/>
      <c r="R761" s="550" t="s">
        <v>612</v>
      </c>
    </row>
    <row r="762" spans="2:18" ht="41.1" customHeight="1">
      <c r="B762" s="25"/>
      <c r="C762" s="244" t="s">
        <v>613</v>
      </c>
      <c r="D762" s="146" t="s">
        <v>25</v>
      </c>
      <c r="E762" s="146" t="s">
        <v>25</v>
      </c>
      <c r="F762" s="28" t="s">
        <v>30</v>
      </c>
      <c r="G762" s="70">
        <v>2026</v>
      </c>
      <c r="H762" s="30"/>
      <c r="I762" s="30"/>
      <c r="J762" s="30"/>
      <c r="K762" s="30"/>
      <c r="L762" s="30">
        <v>1600</v>
      </c>
      <c r="M762" s="30"/>
      <c r="N762" s="30"/>
      <c r="O762" s="93"/>
      <c r="P762" s="27" t="s">
        <v>566</v>
      </c>
      <c r="Q762" s="139"/>
      <c r="R762" s="550" t="s">
        <v>612</v>
      </c>
    </row>
    <row r="763" spans="2:18" ht="15.75">
      <c r="B763" s="521"/>
      <c r="C763" s="522" t="s">
        <v>41</v>
      </c>
      <c r="D763" s="523"/>
      <c r="E763" s="523"/>
      <c r="F763" s="523"/>
      <c r="G763" s="523"/>
      <c r="H763" s="523"/>
      <c r="I763" s="538">
        <f t="shared" ref="I763:O763" si="22">I743+I744+I745+I746+I747+I748+I749+I750+I751+I752+I753+I754+I755+I756</f>
        <v>29.6</v>
      </c>
      <c r="J763" s="538">
        <f t="shared" si="22"/>
        <v>95.9</v>
      </c>
      <c r="K763" s="538">
        <f>K743+K744+K745+K746+K747+K748+K749+K750+K751+K752+K753+K754+K755+K756+K758+K759+K761</f>
        <v>17226</v>
      </c>
      <c r="L763" s="538">
        <f>L743+L744+L745+L746+L747+L748+L749+L750+L751+L752+L753+L754+L755+L756+L760+L762</f>
        <v>721750</v>
      </c>
      <c r="M763" s="545">
        <f t="shared" si="22"/>
        <v>260</v>
      </c>
      <c r="N763" s="538">
        <f t="shared" si="22"/>
        <v>220</v>
      </c>
      <c r="O763" s="538">
        <f t="shared" si="22"/>
        <v>230</v>
      </c>
      <c r="P763" s="546"/>
      <c r="Q763" s="546"/>
      <c r="R763" s="546"/>
    </row>
    <row r="764" spans="2:18" ht="15.75">
      <c r="B764" s="521"/>
      <c r="C764" s="522" t="s">
        <v>603</v>
      </c>
      <c r="D764" s="523"/>
      <c r="E764" s="523"/>
      <c r="F764" s="523"/>
      <c r="G764" s="523"/>
      <c r="H764" s="523"/>
      <c r="I764" s="547">
        <f t="shared" ref="I764:O764" si="23">I757</f>
        <v>0</v>
      </c>
      <c r="J764" s="547">
        <f t="shared" si="23"/>
        <v>0</v>
      </c>
      <c r="K764" s="547">
        <f t="shared" si="23"/>
        <v>1350</v>
      </c>
      <c r="L764" s="547">
        <f t="shared" si="23"/>
        <v>1350</v>
      </c>
      <c r="M764" s="548">
        <f t="shared" si="23"/>
        <v>0</v>
      </c>
      <c r="N764" s="547">
        <f t="shared" si="23"/>
        <v>0</v>
      </c>
      <c r="O764" s="547">
        <f t="shared" si="23"/>
        <v>0</v>
      </c>
      <c r="P764" s="546"/>
      <c r="Q764" s="546"/>
      <c r="R764" s="546"/>
    </row>
    <row r="765" spans="2:18" ht="47.25">
      <c r="B765" s="15">
        <v>30</v>
      </c>
      <c r="C765" s="50" t="s">
        <v>614</v>
      </c>
      <c r="D765" s="40"/>
      <c r="E765" s="40"/>
      <c r="F765" s="40"/>
      <c r="G765" s="40"/>
      <c r="H765" s="40"/>
      <c r="I765" s="40"/>
      <c r="J765" s="40"/>
      <c r="K765" s="40"/>
      <c r="L765" s="40"/>
      <c r="M765" s="40"/>
      <c r="N765" s="40"/>
      <c r="O765" s="102"/>
      <c r="P765" s="143"/>
      <c r="Q765" s="143"/>
      <c r="R765" s="143"/>
    </row>
    <row r="766" spans="2:18" ht="31.5">
      <c r="B766" s="15"/>
      <c r="C766" s="50" t="s">
        <v>615</v>
      </c>
      <c r="D766" s="682" t="s">
        <v>556</v>
      </c>
      <c r="E766" s="20" t="s">
        <v>26</v>
      </c>
      <c r="F766" s="20" t="s">
        <v>574</v>
      </c>
      <c r="G766" s="40"/>
      <c r="H766" s="40"/>
      <c r="I766" s="20">
        <v>0.8</v>
      </c>
      <c r="J766" s="20">
        <v>0.8</v>
      </c>
      <c r="K766" s="49">
        <v>26</v>
      </c>
      <c r="L766" s="49">
        <v>37.5</v>
      </c>
      <c r="M766" s="49">
        <v>51.3</v>
      </c>
      <c r="N766" s="49">
        <v>66</v>
      </c>
      <c r="O766" s="220">
        <v>73.599999999999994</v>
      </c>
      <c r="P766" s="143"/>
      <c r="Q766" s="143"/>
      <c r="R766" s="143"/>
    </row>
    <row r="767" spans="2:18" ht="47.25">
      <c r="B767" s="15"/>
      <c r="C767" s="172" t="s">
        <v>616</v>
      </c>
      <c r="D767" s="683"/>
      <c r="E767" s="40"/>
      <c r="F767" s="40"/>
      <c r="G767" s="40"/>
      <c r="H767" s="40"/>
      <c r="I767" s="40"/>
      <c r="J767" s="40"/>
      <c r="K767" s="40"/>
      <c r="L767" s="40"/>
      <c r="M767" s="40"/>
      <c r="N767" s="40"/>
      <c r="O767" s="102"/>
      <c r="P767" s="143"/>
      <c r="Q767" s="143"/>
      <c r="R767" s="143"/>
    </row>
    <row r="768" spans="2:18" ht="47.25">
      <c r="B768" s="15"/>
      <c r="C768" s="172" t="s">
        <v>617</v>
      </c>
      <c r="D768" s="40"/>
      <c r="E768" s="40"/>
      <c r="F768" s="40"/>
      <c r="G768" s="40"/>
      <c r="H768" s="40"/>
      <c r="I768" s="40"/>
      <c r="J768" s="40"/>
      <c r="K768" s="40"/>
      <c r="L768" s="40"/>
      <c r="M768" s="40"/>
      <c r="N768" s="40"/>
      <c r="O768" s="102"/>
      <c r="P768" s="143"/>
      <c r="Q768" s="143"/>
      <c r="R768" s="143"/>
    </row>
    <row r="769" spans="2:18" ht="31.5">
      <c r="B769" s="510"/>
      <c r="C769" s="43" t="s">
        <v>270</v>
      </c>
      <c r="D769" s="511"/>
      <c r="E769" s="511"/>
      <c r="F769" s="45" t="s">
        <v>30</v>
      </c>
      <c r="G769" s="511"/>
      <c r="H769" s="512"/>
      <c r="I769" s="512"/>
      <c r="J769" s="512"/>
      <c r="K769" s="512"/>
      <c r="L769" s="512"/>
      <c r="M769" s="512"/>
      <c r="N769" s="512"/>
      <c r="O769" s="512"/>
      <c r="P769" s="530"/>
      <c r="Q769" s="549"/>
      <c r="R769" s="549"/>
    </row>
    <row r="770" spans="2:18" ht="31.5">
      <c r="B770" s="510"/>
      <c r="C770" s="513" t="s">
        <v>106</v>
      </c>
      <c r="D770" s="511"/>
      <c r="E770" s="511"/>
      <c r="F770" s="45" t="s">
        <v>30</v>
      </c>
      <c r="G770" s="511"/>
      <c r="H770" s="512"/>
      <c r="I770" s="512"/>
      <c r="J770" s="512"/>
      <c r="K770" s="512"/>
      <c r="L770" s="512"/>
      <c r="M770" s="512"/>
      <c r="N770" s="512"/>
      <c r="O770" s="512"/>
      <c r="P770" s="530"/>
      <c r="Q770" s="530"/>
      <c r="R770" s="530"/>
    </row>
    <row r="771" spans="2:18" ht="31.5">
      <c r="B771" s="510"/>
      <c r="C771" s="43" t="s">
        <v>48</v>
      </c>
      <c r="D771" s="511"/>
      <c r="E771" s="511"/>
      <c r="F771" s="45" t="s">
        <v>30</v>
      </c>
      <c r="G771" s="511"/>
      <c r="H771" s="512"/>
      <c r="I771" s="512"/>
      <c r="J771" s="512"/>
      <c r="K771" s="512"/>
      <c r="L771" s="512"/>
      <c r="M771" s="512"/>
      <c r="N771" s="512"/>
      <c r="O771" s="512"/>
      <c r="P771" s="530"/>
      <c r="Q771" s="530"/>
      <c r="R771" s="530"/>
    </row>
    <row r="772" spans="2:18" ht="31.5">
      <c r="B772" s="510"/>
      <c r="C772" s="43" t="s">
        <v>48</v>
      </c>
      <c r="D772" s="511"/>
      <c r="E772" s="511"/>
      <c r="F772" s="45" t="s">
        <v>30</v>
      </c>
      <c r="G772" s="511"/>
      <c r="H772" s="512"/>
      <c r="I772" s="97">
        <f t="shared" ref="I772:O772" si="24">I736+I739+I763+I764</f>
        <v>29.6</v>
      </c>
      <c r="J772" s="97">
        <f t="shared" si="24"/>
        <v>95.9</v>
      </c>
      <c r="K772" s="97">
        <f t="shared" si="24"/>
        <v>19161</v>
      </c>
      <c r="L772" s="97">
        <f t="shared" si="24"/>
        <v>723100</v>
      </c>
      <c r="M772" s="97">
        <f t="shared" si="24"/>
        <v>260</v>
      </c>
      <c r="N772" s="97">
        <f t="shared" si="24"/>
        <v>220</v>
      </c>
      <c r="O772" s="97">
        <f t="shared" si="24"/>
        <v>230</v>
      </c>
      <c r="P772" s="530"/>
      <c r="Q772" s="530"/>
      <c r="R772" s="530"/>
    </row>
    <row r="773" spans="2:18" ht="31.5">
      <c r="B773" s="510"/>
      <c r="C773" s="43" t="s">
        <v>552</v>
      </c>
      <c r="D773" s="511"/>
      <c r="E773" s="511"/>
      <c r="F773" s="45" t="s">
        <v>30</v>
      </c>
      <c r="G773" s="511"/>
      <c r="H773" s="512"/>
      <c r="I773" s="512"/>
      <c r="J773" s="512"/>
      <c r="K773" s="512"/>
      <c r="L773" s="512"/>
      <c r="M773" s="512"/>
      <c r="N773" s="512"/>
      <c r="O773" s="531"/>
      <c r="P773" s="530"/>
      <c r="Q773" s="530"/>
      <c r="R773" s="530"/>
    </row>
    <row r="774" spans="2:18" ht="54.95" customHeight="1">
      <c r="B774" s="15">
        <v>31</v>
      </c>
      <c r="C774" s="172" t="s">
        <v>618</v>
      </c>
      <c r="D774" s="20" t="s">
        <v>330</v>
      </c>
      <c r="E774" s="20" t="s">
        <v>330</v>
      </c>
      <c r="F774" s="20" t="s">
        <v>27</v>
      </c>
      <c r="G774" s="51"/>
      <c r="H774" s="51"/>
      <c r="I774" s="20">
        <v>0</v>
      </c>
      <c r="J774" s="49">
        <v>24</v>
      </c>
      <c r="K774" s="69">
        <v>25</v>
      </c>
      <c r="L774" s="69">
        <v>26</v>
      </c>
      <c r="M774" s="69">
        <v>27</v>
      </c>
      <c r="N774" s="69">
        <v>28</v>
      </c>
      <c r="O774" s="100">
        <v>28</v>
      </c>
      <c r="P774" s="143"/>
      <c r="Q774" s="143"/>
      <c r="R774" s="143"/>
    </row>
    <row r="775" spans="2:18" ht="15.75">
      <c r="B775" s="46"/>
      <c r="C775" s="47" t="s">
        <v>619</v>
      </c>
      <c r="D775" s="48"/>
      <c r="E775" s="48"/>
      <c r="F775" s="48"/>
      <c r="G775" s="48"/>
      <c r="H775" s="48"/>
      <c r="I775" s="48"/>
      <c r="J775" s="48"/>
      <c r="K775" s="48"/>
      <c r="L775" s="48"/>
      <c r="M775" s="48"/>
      <c r="N775" s="98"/>
      <c r="O775" s="99"/>
      <c r="P775" s="99"/>
      <c r="Q775" s="56"/>
      <c r="R775" s="56"/>
    </row>
    <row r="776" spans="2:18" ht="15.75">
      <c r="B776" s="46"/>
      <c r="C776" s="47" t="s">
        <v>620</v>
      </c>
      <c r="D776" s="48"/>
      <c r="E776" s="48"/>
      <c r="F776" s="48"/>
      <c r="G776" s="48"/>
      <c r="H776" s="48"/>
      <c r="I776" s="48"/>
      <c r="J776" s="48"/>
      <c r="K776" s="48"/>
      <c r="L776" s="48"/>
      <c r="M776" s="48"/>
      <c r="N776" s="98"/>
      <c r="O776" s="99"/>
      <c r="P776" s="99"/>
      <c r="Q776" s="56"/>
      <c r="R776" s="56"/>
    </row>
    <row r="777" spans="2:18" ht="15.75">
      <c r="B777" s="551"/>
      <c r="C777" s="552" t="s">
        <v>621</v>
      </c>
      <c r="D777" s="552"/>
      <c r="E777" s="552"/>
      <c r="F777" s="552"/>
      <c r="G777" s="552"/>
      <c r="H777" s="552"/>
      <c r="I777" s="552"/>
      <c r="J777" s="552"/>
      <c r="K777" s="552"/>
      <c r="L777" s="552"/>
      <c r="M777" s="552"/>
      <c r="N777" s="573"/>
      <c r="O777" s="574"/>
      <c r="P777" s="574"/>
      <c r="Q777" s="594"/>
      <c r="R777" s="594"/>
    </row>
    <row r="778" spans="2:18" ht="63">
      <c r="B778" s="15"/>
      <c r="C778" s="172" t="s">
        <v>622</v>
      </c>
      <c r="D778" s="172"/>
      <c r="E778" s="172"/>
      <c r="F778" s="172"/>
      <c r="G778" s="172"/>
      <c r="H778" s="172"/>
      <c r="I778" s="172"/>
      <c r="J778" s="172"/>
      <c r="K778" s="172"/>
      <c r="L778" s="172"/>
      <c r="M778" s="172"/>
      <c r="N778" s="172"/>
      <c r="O778" s="575"/>
      <c r="P778" s="103"/>
      <c r="Q778" s="51"/>
      <c r="R778" s="103"/>
    </row>
    <row r="779" spans="2:18" ht="54.95" customHeight="1">
      <c r="B779" s="15"/>
      <c r="C779" s="464" t="s">
        <v>623</v>
      </c>
      <c r="D779" s="20" t="s">
        <v>624</v>
      </c>
      <c r="E779" s="20" t="s">
        <v>625</v>
      </c>
      <c r="F779" s="20" t="s">
        <v>27</v>
      </c>
      <c r="G779" s="175"/>
      <c r="H779" s="175"/>
      <c r="I779" s="175"/>
      <c r="J779" s="576" t="s">
        <v>626</v>
      </c>
      <c r="K779" s="576" t="s">
        <v>626</v>
      </c>
      <c r="L779" s="576" t="s">
        <v>626</v>
      </c>
      <c r="M779" s="109" t="s">
        <v>626</v>
      </c>
      <c r="N779" s="576" t="s">
        <v>626</v>
      </c>
      <c r="O779" s="577" t="s">
        <v>626</v>
      </c>
      <c r="P779" s="103"/>
      <c r="Q779" s="51"/>
      <c r="R779" s="103"/>
    </row>
    <row r="780" spans="2:18" ht="110.25">
      <c r="B780" s="553"/>
      <c r="C780" s="554" t="s">
        <v>627</v>
      </c>
      <c r="D780" s="555"/>
      <c r="E780" s="555" t="s">
        <v>628</v>
      </c>
      <c r="F780" s="555" t="s">
        <v>105</v>
      </c>
      <c r="G780" s="556">
        <v>2028</v>
      </c>
      <c r="H780" s="557" t="s">
        <v>31</v>
      </c>
      <c r="I780" s="557"/>
      <c r="J780" s="578"/>
      <c r="K780" s="578"/>
      <c r="L780" s="578"/>
      <c r="M780" s="578" t="s">
        <v>629</v>
      </c>
      <c r="N780" s="578"/>
      <c r="O780" s="579"/>
      <c r="P780" s="580" t="s">
        <v>106</v>
      </c>
      <c r="Q780" s="595" t="s">
        <v>630</v>
      </c>
      <c r="R780" s="596" t="s">
        <v>631</v>
      </c>
    </row>
    <row r="781" spans="2:18" ht="15.75">
      <c r="B781" s="558"/>
      <c r="C781" s="559" t="s">
        <v>47</v>
      </c>
      <c r="D781" s="273"/>
      <c r="E781" s="273"/>
      <c r="F781" s="273"/>
      <c r="G781" s="409"/>
      <c r="H781" s="409"/>
      <c r="I781" s="409"/>
      <c r="J781" s="581"/>
      <c r="K781" s="581"/>
      <c r="L781" s="581"/>
      <c r="M781" s="581" t="s">
        <v>629</v>
      </c>
      <c r="N781" s="581"/>
      <c r="O781" s="582"/>
      <c r="P781" s="354"/>
      <c r="Q781" s="269"/>
      <c r="R781" s="354"/>
    </row>
    <row r="782" spans="2:18" ht="47.25" customHeight="1">
      <c r="B782" s="553"/>
      <c r="C782" s="554" t="s">
        <v>632</v>
      </c>
      <c r="D782" s="555"/>
      <c r="E782" s="555" t="s">
        <v>628</v>
      </c>
      <c r="F782" s="555" t="s">
        <v>105</v>
      </c>
      <c r="G782" s="556">
        <v>2028</v>
      </c>
      <c r="H782" s="557" t="s">
        <v>31</v>
      </c>
      <c r="I782" s="557"/>
      <c r="J782" s="578"/>
      <c r="K782" s="578" t="s">
        <v>633</v>
      </c>
      <c r="L782" s="578"/>
      <c r="M782" s="578"/>
      <c r="N782" s="578"/>
      <c r="O782" s="579"/>
      <c r="P782" s="580" t="s">
        <v>274</v>
      </c>
      <c r="Q782" s="555" t="s">
        <v>634</v>
      </c>
      <c r="R782" s="596" t="s">
        <v>635</v>
      </c>
    </row>
    <row r="783" spans="2:18" ht="15.75">
      <c r="B783" s="558"/>
      <c r="C783" s="559" t="s">
        <v>47</v>
      </c>
      <c r="D783" s="273"/>
      <c r="E783" s="82"/>
      <c r="F783" s="82"/>
      <c r="G783" s="190">
        <v>2028</v>
      </c>
      <c r="H783" s="560"/>
      <c r="I783" s="409"/>
      <c r="J783" s="581"/>
      <c r="K783" s="581" t="s">
        <v>633</v>
      </c>
      <c r="L783" s="581"/>
      <c r="M783" s="581"/>
      <c r="N783" s="581"/>
      <c r="O783" s="582"/>
      <c r="P783" s="354"/>
      <c r="Q783" s="269"/>
      <c r="R783" s="354"/>
    </row>
    <row r="784" spans="2:18" ht="78.75">
      <c r="B784" s="553"/>
      <c r="C784" s="554" t="s">
        <v>632</v>
      </c>
      <c r="D784" s="555"/>
      <c r="E784" s="555" t="s">
        <v>628</v>
      </c>
      <c r="F784" s="555" t="s">
        <v>105</v>
      </c>
      <c r="G784" s="556">
        <v>2028</v>
      </c>
      <c r="H784" s="557" t="s">
        <v>31</v>
      </c>
      <c r="I784" s="557"/>
      <c r="J784" s="578"/>
      <c r="K784" s="578" t="s">
        <v>633</v>
      </c>
      <c r="L784" s="578"/>
      <c r="M784" s="578"/>
      <c r="N784" s="578"/>
      <c r="O784" s="579"/>
      <c r="P784" s="580" t="s">
        <v>274</v>
      </c>
      <c r="Q784" s="555" t="s">
        <v>634</v>
      </c>
      <c r="R784" s="596" t="s">
        <v>635</v>
      </c>
    </row>
    <row r="785" spans="2:18" ht="15.75">
      <c r="B785" s="558"/>
      <c r="C785" s="559" t="s">
        <v>47</v>
      </c>
      <c r="D785" s="273"/>
      <c r="E785" s="273"/>
      <c r="F785" s="273"/>
      <c r="G785" s="409"/>
      <c r="H785" s="409"/>
      <c r="I785" s="409"/>
      <c r="J785" s="581"/>
      <c r="K785" s="581" t="s">
        <v>633</v>
      </c>
      <c r="L785" s="581"/>
      <c r="M785" s="581"/>
      <c r="N785" s="581"/>
      <c r="O785" s="582"/>
      <c r="P785" s="354"/>
      <c r="Q785" s="269"/>
      <c r="R785" s="354"/>
    </row>
    <row r="786" spans="2:18" ht="131.1" customHeight="1">
      <c r="B786" s="15"/>
      <c r="C786" s="464" t="s">
        <v>636</v>
      </c>
      <c r="D786" s="20" t="s">
        <v>624</v>
      </c>
      <c r="E786" s="20" t="s">
        <v>628</v>
      </c>
      <c r="F786" s="20" t="s">
        <v>27</v>
      </c>
      <c r="G786" s="421"/>
      <c r="H786" s="421"/>
      <c r="I786" s="421">
        <v>82</v>
      </c>
      <c r="J786" s="576" t="s">
        <v>637</v>
      </c>
      <c r="K786" s="576" t="s">
        <v>638</v>
      </c>
      <c r="L786" s="576" t="s">
        <v>639</v>
      </c>
      <c r="M786" s="109" t="s">
        <v>640</v>
      </c>
      <c r="N786" s="576" t="s">
        <v>641</v>
      </c>
      <c r="O786" s="577" t="s">
        <v>626</v>
      </c>
      <c r="P786" s="103"/>
      <c r="Q786" s="51"/>
      <c r="R786" s="103"/>
    </row>
    <row r="787" spans="2:18" ht="57" customHeight="1">
      <c r="B787" s="15"/>
      <c r="C787" s="40" t="s">
        <v>642</v>
      </c>
      <c r="D787" s="20" t="s">
        <v>624</v>
      </c>
      <c r="E787" s="20" t="s">
        <v>628</v>
      </c>
      <c r="F787" s="19" t="s">
        <v>27</v>
      </c>
      <c r="G787" s="175"/>
      <c r="H787" s="175"/>
      <c r="I787" s="175">
        <v>50</v>
      </c>
      <c r="J787" s="175">
        <v>65</v>
      </c>
      <c r="K787" s="51">
        <v>70</v>
      </c>
      <c r="L787" s="51">
        <v>75</v>
      </c>
      <c r="M787" s="51">
        <v>84</v>
      </c>
      <c r="N787" s="51">
        <v>89</v>
      </c>
      <c r="O787" s="271">
        <v>100</v>
      </c>
      <c r="P787" s="103"/>
      <c r="Q787" s="51"/>
      <c r="R787" s="103"/>
    </row>
    <row r="788" spans="2:18" ht="41.1" customHeight="1">
      <c r="B788" s="15"/>
      <c r="C788" s="464" t="s">
        <v>643</v>
      </c>
      <c r="D788" s="20" t="s">
        <v>624</v>
      </c>
      <c r="E788" s="20" t="s">
        <v>625</v>
      </c>
      <c r="F788" s="20" t="s">
        <v>27</v>
      </c>
      <c r="G788" s="175"/>
      <c r="H788" s="175"/>
      <c r="I788" s="175">
        <v>60.9</v>
      </c>
      <c r="J788" s="175">
        <v>81</v>
      </c>
      <c r="K788" s="51">
        <v>84</v>
      </c>
      <c r="L788" s="51">
        <v>88</v>
      </c>
      <c r="M788" s="51">
        <v>92</v>
      </c>
      <c r="N788" s="51">
        <v>95</v>
      </c>
      <c r="O788" s="271">
        <v>100</v>
      </c>
      <c r="P788" s="103"/>
      <c r="Q788" s="51"/>
      <c r="R788" s="103"/>
    </row>
    <row r="789" spans="2:18" ht="66.95" customHeight="1">
      <c r="B789" s="553"/>
      <c r="C789" s="561" t="s">
        <v>644</v>
      </c>
      <c r="D789" s="562"/>
      <c r="E789" s="562"/>
      <c r="F789" s="562"/>
      <c r="G789" s="563"/>
      <c r="H789" s="563"/>
      <c r="I789" s="563"/>
      <c r="J789" s="583"/>
      <c r="K789" s="583"/>
      <c r="L789" s="583">
        <v>1000</v>
      </c>
      <c r="M789" s="583">
        <v>4000</v>
      </c>
      <c r="N789" s="583">
        <v>3682</v>
      </c>
      <c r="O789" s="583">
        <v>2500</v>
      </c>
      <c r="P789" s="584" t="s">
        <v>270</v>
      </c>
      <c r="Q789" s="555" t="s">
        <v>645</v>
      </c>
      <c r="R789" s="584" t="s">
        <v>646</v>
      </c>
    </row>
    <row r="790" spans="2:18" ht="15.75">
      <c r="B790" s="558"/>
      <c r="C790" s="564" t="s">
        <v>46</v>
      </c>
      <c r="D790" s="488"/>
      <c r="E790" s="488"/>
      <c r="F790" s="488"/>
      <c r="G790" s="565"/>
      <c r="H790" s="565"/>
      <c r="I790" s="565"/>
      <c r="J790" s="585">
        <v>0</v>
      </c>
      <c r="K790" s="585">
        <v>0</v>
      </c>
      <c r="L790" s="585">
        <v>3682</v>
      </c>
      <c r="M790" s="586">
        <v>2500</v>
      </c>
      <c r="N790" s="565">
        <f>N789</f>
        <v>3682</v>
      </c>
      <c r="O790" s="587">
        <f>O789</f>
        <v>2500</v>
      </c>
      <c r="P790" s="588"/>
      <c r="Q790" s="269"/>
      <c r="R790" s="588"/>
    </row>
    <row r="791" spans="2:18" ht="96.95" customHeight="1">
      <c r="B791" s="15"/>
      <c r="C791" s="566" t="s">
        <v>647</v>
      </c>
      <c r="D791" s="216"/>
      <c r="E791" s="216"/>
      <c r="F791" s="216"/>
      <c r="G791" s="567"/>
      <c r="H791" s="567"/>
      <c r="I791" s="567"/>
      <c r="J791" s="567"/>
      <c r="K791" s="567">
        <v>25</v>
      </c>
      <c r="L791" s="567"/>
      <c r="M791" s="567"/>
      <c r="N791" s="567"/>
      <c r="O791" s="589"/>
      <c r="P791" s="590"/>
      <c r="Q791" s="51"/>
      <c r="R791" s="590"/>
    </row>
    <row r="792" spans="2:18" ht="84.95" customHeight="1">
      <c r="B792" s="15"/>
      <c r="C792" s="566" t="s">
        <v>648</v>
      </c>
      <c r="D792" s="51"/>
      <c r="E792" s="51"/>
      <c r="F792" s="51"/>
      <c r="G792" s="51"/>
      <c r="H792" s="51"/>
      <c r="I792" s="51"/>
      <c r="J792" s="51"/>
      <c r="K792" s="51"/>
      <c r="L792" s="51">
        <v>28</v>
      </c>
      <c r="M792" s="51"/>
      <c r="N792" s="51"/>
      <c r="O792" s="51"/>
      <c r="P792" s="51"/>
      <c r="Q792" s="51"/>
      <c r="R792" s="51"/>
    </row>
    <row r="793" spans="2:18" ht="31.5">
      <c r="B793" s="510"/>
      <c r="C793" s="43" t="s">
        <v>270</v>
      </c>
      <c r="D793" s="511"/>
      <c r="E793" s="511"/>
      <c r="F793" s="45" t="s">
        <v>105</v>
      </c>
      <c r="G793" s="511"/>
      <c r="H793" s="512"/>
      <c r="I793" s="512">
        <f t="shared" ref="I793:O793" si="25">I790</f>
        <v>0</v>
      </c>
      <c r="J793" s="512">
        <f t="shared" si="25"/>
        <v>0</v>
      </c>
      <c r="K793" s="512">
        <f t="shared" si="25"/>
        <v>0</v>
      </c>
      <c r="L793" s="512">
        <f t="shared" si="25"/>
        <v>3682</v>
      </c>
      <c r="M793" s="512">
        <f t="shared" si="25"/>
        <v>2500</v>
      </c>
      <c r="N793" s="512">
        <f t="shared" si="25"/>
        <v>3682</v>
      </c>
      <c r="O793" s="512">
        <f t="shared" si="25"/>
        <v>2500</v>
      </c>
      <c r="P793" s="530"/>
      <c r="Q793" s="549"/>
      <c r="R793" s="549"/>
    </row>
    <row r="794" spans="2:18" ht="31.5">
      <c r="B794" s="510"/>
      <c r="C794" s="513" t="s">
        <v>106</v>
      </c>
      <c r="D794" s="511"/>
      <c r="E794" s="511"/>
      <c r="F794" s="45" t="s">
        <v>105</v>
      </c>
      <c r="G794" s="511"/>
      <c r="H794" s="512"/>
      <c r="I794" s="512">
        <f t="shared" ref="I794:O794" si="26">I781+I791+I792+I783+I785</f>
        <v>0</v>
      </c>
      <c r="J794" s="512">
        <f t="shared" si="26"/>
        <v>0</v>
      </c>
      <c r="K794" s="512">
        <f>K781+K791+K792</f>
        <v>25</v>
      </c>
      <c r="L794" s="512">
        <f t="shared" si="26"/>
        <v>28</v>
      </c>
      <c r="M794" s="512">
        <f t="shared" si="26"/>
        <v>957.3</v>
      </c>
      <c r="N794" s="512">
        <f t="shared" si="26"/>
        <v>0</v>
      </c>
      <c r="O794" s="512">
        <f t="shared" si="26"/>
        <v>0</v>
      </c>
      <c r="P794" s="530"/>
      <c r="Q794" s="530"/>
      <c r="R794" s="530"/>
    </row>
    <row r="795" spans="2:18" ht="31.5">
      <c r="B795" s="510"/>
      <c r="C795" s="43" t="s">
        <v>48</v>
      </c>
      <c r="D795" s="511"/>
      <c r="E795" s="511"/>
      <c r="F795" s="45" t="s">
        <v>105</v>
      </c>
      <c r="G795" s="511"/>
      <c r="H795" s="512"/>
      <c r="I795" s="512"/>
      <c r="J795" s="512"/>
      <c r="K795" s="512">
        <f>K783+K785</f>
        <v>32</v>
      </c>
      <c r="L795" s="512">
        <v>0</v>
      </c>
      <c r="M795" s="512">
        <v>0</v>
      </c>
      <c r="N795" s="512">
        <v>0</v>
      </c>
      <c r="O795" s="512">
        <v>0</v>
      </c>
      <c r="P795" s="530"/>
      <c r="Q795" s="530"/>
      <c r="R795" s="530"/>
    </row>
    <row r="796" spans="2:18" ht="31.5">
      <c r="B796" s="510"/>
      <c r="C796" s="43" t="s">
        <v>48</v>
      </c>
      <c r="D796" s="511"/>
      <c r="E796" s="511"/>
      <c r="F796" s="45" t="s">
        <v>105</v>
      </c>
      <c r="G796" s="511"/>
      <c r="H796" s="512"/>
      <c r="I796" s="97"/>
      <c r="J796" s="97"/>
      <c r="K796" s="97"/>
      <c r="L796" s="97"/>
      <c r="M796" s="97"/>
      <c r="N796" s="97"/>
      <c r="O796" s="97"/>
      <c r="P796" s="530"/>
      <c r="Q796" s="530"/>
      <c r="R796" s="530"/>
    </row>
    <row r="797" spans="2:18" ht="31.5">
      <c r="B797" s="510"/>
      <c r="C797" s="43" t="s">
        <v>552</v>
      </c>
      <c r="D797" s="511"/>
      <c r="E797" s="511"/>
      <c r="F797" s="45" t="s">
        <v>105</v>
      </c>
      <c r="G797" s="511"/>
      <c r="H797" s="512"/>
      <c r="I797" s="512"/>
      <c r="J797" s="512"/>
      <c r="K797" s="512"/>
      <c r="L797" s="512"/>
      <c r="M797" s="512"/>
      <c r="N797" s="512"/>
      <c r="O797" s="531"/>
      <c r="P797" s="530"/>
      <c r="Q797" s="530"/>
      <c r="R797" s="530"/>
    </row>
    <row r="798" spans="2:18" ht="15.75">
      <c r="B798" s="15"/>
      <c r="C798" s="765" t="s">
        <v>649</v>
      </c>
      <c r="D798" s="766"/>
      <c r="E798" s="766"/>
      <c r="F798" s="766"/>
      <c r="G798" s="766"/>
      <c r="H798" s="766"/>
      <c r="I798" s="766"/>
      <c r="J798" s="766"/>
      <c r="K798" s="766"/>
      <c r="L798" s="766"/>
      <c r="M798" s="767"/>
      <c r="N798" s="766"/>
      <c r="O798" s="766"/>
      <c r="P798" s="766"/>
      <c r="Q798" s="766"/>
      <c r="R798" s="768"/>
    </row>
    <row r="799" spans="2:18" ht="31.5">
      <c r="B799" s="15"/>
      <c r="C799" s="40" t="s">
        <v>650</v>
      </c>
      <c r="D799" s="40"/>
      <c r="E799" s="40"/>
      <c r="F799" s="40"/>
      <c r="G799" s="40"/>
      <c r="H799" s="40"/>
      <c r="I799" s="40"/>
      <c r="J799" s="40"/>
      <c r="K799" s="40"/>
      <c r="L799" s="40"/>
      <c r="M799" s="40"/>
      <c r="N799" s="40"/>
      <c r="O799" s="102"/>
      <c r="P799" s="103"/>
      <c r="Q799" s="103"/>
      <c r="R799" s="103"/>
    </row>
    <row r="800" spans="2:18" ht="94.5" customHeight="1">
      <c r="B800" s="15"/>
      <c r="C800" s="40" t="s">
        <v>651</v>
      </c>
      <c r="D800" s="40"/>
      <c r="E800" s="40"/>
      <c r="F800" s="40"/>
      <c r="G800" s="40"/>
      <c r="H800" s="40"/>
      <c r="I800" s="40"/>
      <c r="J800" s="40"/>
      <c r="K800" s="40"/>
      <c r="L800" s="40"/>
      <c r="M800" s="40"/>
      <c r="N800" s="40"/>
      <c r="O800" s="575"/>
      <c r="P800" s="103"/>
      <c r="Q800" s="103"/>
      <c r="R800" s="103"/>
    </row>
    <row r="801" spans="2:18" ht="63">
      <c r="B801" s="15">
        <v>32</v>
      </c>
      <c r="C801" s="40" t="s">
        <v>652</v>
      </c>
      <c r="D801" s="568" t="s">
        <v>159</v>
      </c>
      <c r="E801" s="568" t="s">
        <v>159</v>
      </c>
      <c r="F801" s="568" t="s">
        <v>27</v>
      </c>
      <c r="G801" s="103"/>
      <c r="H801" s="103"/>
      <c r="I801" s="591">
        <v>95</v>
      </c>
      <c r="J801" s="591">
        <v>100</v>
      </c>
      <c r="K801" s="591">
        <v>100</v>
      </c>
      <c r="L801" s="591">
        <v>100</v>
      </c>
      <c r="M801" s="591">
        <v>100</v>
      </c>
      <c r="N801" s="591">
        <v>100</v>
      </c>
      <c r="O801" s="591">
        <v>100</v>
      </c>
      <c r="P801" s="103"/>
      <c r="Q801" s="103"/>
      <c r="R801" s="103"/>
    </row>
    <row r="802" spans="2:18" ht="157.5">
      <c r="B802" s="15"/>
      <c r="C802" s="40" t="s">
        <v>653</v>
      </c>
      <c r="D802" s="40"/>
      <c r="E802" s="40"/>
      <c r="F802" s="40"/>
      <c r="G802" s="103"/>
      <c r="H802" s="103"/>
      <c r="I802" s="40"/>
      <c r="J802" s="40"/>
      <c r="K802" s="40"/>
      <c r="L802" s="40"/>
      <c r="M802" s="40"/>
      <c r="N802" s="40"/>
      <c r="O802" s="40"/>
      <c r="P802" s="103"/>
      <c r="Q802" s="103"/>
      <c r="R802" s="103"/>
    </row>
    <row r="803" spans="2:18" ht="47.25">
      <c r="B803" s="15">
        <v>33</v>
      </c>
      <c r="C803" s="172" t="s">
        <v>654</v>
      </c>
      <c r="D803" s="568" t="s">
        <v>159</v>
      </c>
      <c r="E803" s="568" t="s">
        <v>159</v>
      </c>
      <c r="F803" s="568" t="s">
        <v>27</v>
      </c>
      <c r="G803" s="103"/>
      <c r="H803" s="103"/>
      <c r="I803" s="568">
        <v>0</v>
      </c>
      <c r="J803" s="568">
        <v>0</v>
      </c>
      <c r="K803" s="568">
        <v>0</v>
      </c>
      <c r="L803" s="568">
        <v>0</v>
      </c>
      <c r="M803" s="568">
        <v>0</v>
      </c>
      <c r="N803" s="568">
        <v>0</v>
      </c>
      <c r="O803" s="568">
        <v>0</v>
      </c>
      <c r="P803" s="103"/>
      <c r="Q803" s="103"/>
      <c r="R803" s="103"/>
    </row>
    <row r="804" spans="2:18" ht="31.5">
      <c r="B804" s="15">
        <v>34</v>
      </c>
      <c r="C804" s="172" t="s">
        <v>655</v>
      </c>
      <c r="D804" s="568" t="s">
        <v>159</v>
      </c>
      <c r="E804" s="568" t="s">
        <v>159</v>
      </c>
      <c r="F804" s="568" t="s">
        <v>27</v>
      </c>
      <c r="G804" s="103"/>
      <c r="H804" s="103"/>
      <c r="I804" s="568">
        <v>0</v>
      </c>
      <c r="J804" s="568">
        <v>0</v>
      </c>
      <c r="K804" s="568">
        <v>0</v>
      </c>
      <c r="L804" s="568">
        <v>0</v>
      </c>
      <c r="M804" s="568">
        <v>0</v>
      </c>
      <c r="N804" s="568">
        <v>0</v>
      </c>
      <c r="O804" s="568">
        <v>0</v>
      </c>
      <c r="P804" s="103"/>
      <c r="Q804" s="103"/>
      <c r="R804" s="103"/>
    </row>
    <row r="805" spans="2:18" ht="264.95" customHeight="1">
      <c r="B805" s="15"/>
      <c r="C805" s="172" t="s">
        <v>656</v>
      </c>
      <c r="D805" s="172"/>
      <c r="E805" s="172"/>
      <c r="F805" s="172"/>
      <c r="G805" s="20"/>
      <c r="H805" s="20"/>
      <c r="I805" s="20"/>
      <c r="J805" s="172"/>
      <c r="K805" s="172"/>
      <c r="L805" s="172"/>
      <c r="M805" s="172"/>
      <c r="N805" s="172"/>
      <c r="O805" s="102"/>
      <c r="P805" s="103"/>
      <c r="Q805" s="103"/>
      <c r="R805" s="103"/>
    </row>
    <row r="806" spans="2:18" ht="81" customHeight="1">
      <c r="B806" s="15">
        <v>35</v>
      </c>
      <c r="C806" s="172" t="s">
        <v>657</v>
      </c>
      <c r="D806" s="568" t="s">
        <v>330</v>
      </c>
      <c r="E806" s="568" t="s">
        <v>330</v>
      </c>
      <c r="F806" s="568" t="s">
        <v>27</v>
      </c>
      <c r="G806" s="103"/>
      <c r="H806" s="103"/>
      <c r="I806" s="592">
        <v>0</v>
      </c>
      <c r="J806" s="592">
        <v>92</v>
      </c>
      <c r="K806" s="592">
        <v>94.1</v>
      </c>
      <c r="L806" s="593">
        <v>94.1</v>
      </c>
      <c r="M806" s="593">
        <v>96.2</v>
      </c>
      <c r="N806" s="593">
        <v>96.2</v>
      </c>
      <c r="O806" s="593">
        <v>98.3</v>
      </c>
      <c r="P806" s="103"/>
      <c r="Q806" s="103"/>
      <c r="R806" s="103"/>
    </row>
    <row r="807" spans="2:18" ht="162" customHeight="1">
      <c r="B807" s="15"/>
      <c r="C807" s="172" t="s">
        <v>658</v>
      </c>
      <c r="D807" s="172"/>
      <c r="E807" s="172"/>
      <c r="F807" s="172"/>
      <c r="G807" s="569"/>
      <c r="H807" s="569"/>
      <c r="I807" s="569"/>
      <c r="J807" s="569"/>
      <c r="K807" s="172"/>
      <c r="L807" s="172"/>
      <c r="M807" s="172"/>
      <c r="N807" s="172"/>
      <c r="O807" s="271"/>
      <c r="P807" s="103"/>
      <c r="Q807" s="103"/>
      <c r="R807" s="103"/>
    </row>
    <row r="808" spans="2:18" ht="51" customHeight="1">
      <c r="B808" s="15">
        <v>36</v>
      </c>
      <c r="C808" s="172" t="s">
        <v>659</v>
      </c>
      <c r="D808" s="20" t="s">
        <v>45</v>
      </c>
      <c r="E808" s="20" t="s">
        <v>45</v>
      </c>
      <c r="F808" s="20" t="s">
        <v>660</v>
      </c>
      <c r="G808" s="103"/>
      <c r="H808" s="103"/>
      <c r="I808" s="174">
        <v>25.6</v>
      </c>
      <c r="J808" s="174">
        <v>26.3</v>
      </c>
      <c r="K808" s="174">
        <v>26.6</v>
      </c>
      <c r="L808" s="20">
        <v>26.9</v>
      </c>
      <c r="M808" s="20">
        <v>27.4</v>
      </c>
      <c r="N808" s="20">
        <v>27.8</v>
      </c>
      <c r="O808" s="20">
        <v>28.1</v>
      </c>
      <c r="P808" s="103"/>
      <c r="Q808" s="103"/>
      <c r="R808" s="103"/>
    </row>
    <row r="809" spans="2:18" ht="98.1" customHeight="1">
      <c r="B809" s="15"/>
      <c r="C809" s="40" t="s">
        <v>661</v>
      </c>
      <c r="D809" s="40"/>
      <c r="E809" s="40"/>
      <c r="F809" s="40"/>
      <c r="G809" s="103"/>
      <c r="H809" s="103"/>
      <c r="I809" s="40"/>
      <c r="J809" s="40"/>
      <c r="K809" s="40"/>
      <c r="L809" s="40"/>
      <c r="M809" s="40"/>
      <c r="N809" s="40"/>
      <c r="O809" s="40"/>
      <c r="P809" s="103"/>
      <c r="Q809" s="103"/>
      <c r="R809" s="103"/>
    </row>
    <row r="810" spans="2:18" ht="50.1" customHeight="1">
      <c r="B810" s="15">
        <v>37</v>
      </c>
      <c r="C810" s="570" t="s">
        <v>662</v>
      </c>
      <c r="D810" s="568" t="s">
        <v>330</v>
      </c>
      <c r="E810" s="568" t="s">
        <v>330</v>
      </c>
      <c r="F810" s="571" t="s">
        <v>27</v>
      </c>
      <c r="G810" s="89"/>
      <c r="H810" s="89"/>
      <c r="I810" s="571">
        <v>22.5</v>
      </c>
      <c r="J810" s="571">
        <v>22.1</v>
      </c>
      <c r="K810" s="571">
        <v>22.1</v>
      </c>
      <c r="L810" s="571">
        <v>22.1</v>
      </c>
      <c r="M810" s="571">
        <v>22.1</v>
      </c>
      <c r="N810" s="571">
        <v>22.1</v>
      </c>
      <c r="O810" s="571">
        <v>22.1</v>
      </c>
      <c r="P810" s="89"/>
      <c r="Q810" s="89"/>
      <c r="R810" s="89"/>
    </row>
    <row r="811" spans="2:18" ht="31.5">
      <c r="B811" s="510"/>
      <c r="C811" s="43" t="s">
        <v>270</v>
      </c>
      <c r="D811" s="511"/>
      <c r="E811" s="511"/>
      <c r="F811" s="45" t="s">
        <v>105</v>
      </c>
      <c r="G811" s="511"/>
      <c r="H811" s="512"/>
      <c r="I811" s="512"/>
      <c r="J811" s="512"/>
      <c r="K811" s="512"/>
      <c r="L811" s="512"/>
      <c r="M811" s="512"/>
      <c r="N811" s="512"/>
      <c r="O811" s="512"/>
      <c r="P811" s="530"/>
      <c r="Q811" s="549"/>
      <c r="R811" s="549"/>
    </row>
    <row r="812" spans="2:18" ht="31.5">
      <c r="B812" s="510"/>
      <c r="C812" s="513" t="s">
        <v>106</v>
      </c>
      <c r="D812" s="511"/>
      <c r="E812" s="511"/>
      <c r="F812" s="45" t="s">
        <v>105</v>
      </c>
      <c r="G812" s="511"/>
      <c r="H812" s="512"/>
      <c r="I812" s="512"/>
      <c r="J812" s="512"/>
      <c r="K812" s="512"/>
      <c r="L812" s="512"/>
      <c r="M812" s="512"/>
      <c r="N812" s="512"/>
      <c r="O812" s="512"/>
      <c r="P812" s="530"/>
      <c r="Q812" s="530"/>
      <c r="R812" s="530"/>
    </row>
    <row r="813" spans="2:18" ht="31.5">
      <c r="B813" s="510"/>
      <c r="C813" s="43" t="s">
        <v>48</v>
      </c>
      <c r="D813" s="511"/>
      <c r="E813" s="511"/>
      <c r="F813" s="45" t="s">
        <v>105</v>
      </c>
      <c r="G813" s="511"/>
      <c r="H813" s="512"/>
      <c r="I813" s="512"/>
      <c r="J813" s="512"/>
      <c r="K813" s="512"/>
      <c r="L813" s="512"/>
      <c r="M813" s="512"/>
      <c r="N813" s="512"/>
      <c r="O813" s="512"/>
      <c r="P813" s="530"/>
      <c r="Q813" s="530"/>
      <c r="R813" s="530"/>
    </row>
    <row r="814" spans="2:18" ht="31.5">
      <c r="B814" s="510"/>
      <c r="C814" s="43" t="s">
        <v>48</v>
      </c>
      <c r="D814" s="511"/>
      <c r="E814" s="511"/>
      <c r="F814" s="45" t="s">
        <v>105</v>
      </c>
      <c r="G814" s="511"/>
      <c r="H814" s="512"/>
      <c r="I814" s="512"/>
      <c r="J814" s="512"/>
      <c r="K814" s="512"/>
      <c r="L814" s="512"/>
      <c r="M814" s="512"/>
      <c r="N814" s="512"/>
      <c r="O814" s="512"/>
      <c r="P814" s="530"/>
      <c r="Q814" s="530"/>
      <c r="R814" s="530"/>
    </row>
    <row r="815" spans="2:18" ht="31.5">
      <c r="B815" s="510"/>
      <c r="C815" s="43" t="s">
        <v>552</v>
      </c>
      <c r="D815" s="511"/>
      <c r="E815" s="511"/>
      <c r="F815" s="45" t="s">
        <v>105</v>
      </c>
      <c r="G815" s="511"/>
      <c r="H815" s="512"/>
      <c r="I815" s="512"/>
      <c r="J815" s="512"/>
      <c r="K815" s="512"/>
      <c r="L815" s="512"/>
      <c r="M815" s="512"/>
      <c r="N815" s="512"/>
      <c r="O815" s="531"/>
      <c r="P815" s="530"/>
      <c r="Q815" s="530"/>
      <c r="R815" s="530"/>
    </row>
    <row r="816" spans="2:18" ht="21.75" customHeight="1">
      <c r="B816" s="510"/>
      <c r="C816" s="43" t="s">
        <v>663</v>
      </c>
      <c r="D816" s="511"/>
      <c r="E816" s="511"/>
      <c r="F816" s="45"/>
      <c r="G816" s="511"/>
      <c r="H816" s="512"/>
      <c r="I816" s="512"/>
      <c r="J816" s="512"/>
      <c r="K816" s="512"/>
      <c r="L816" s="512"/>
      <c r="M816" s="512"/>
      <c r="N816" s="512"/>
      <c r="O816" s="531"/>
      <c r="P816" s="530"/>
      <c r="Q816" s="530"/>
      <c r="R816" s="530"/>
    </row>
    <row r="817" spans="2:18" ht="31.5">
      <c r="B817" s="510"/>
      <c r="C817" s="43" t="s">
        <v>270</v>
      </c>
      <c r="D817" s="511"/>
      <c r="E817" s="511"/>
      <c r="F817" s="45" t="s">
        <v>105</v>
      </c>
      <c r="G817" s="44"/>
      <c r="H817" s="97"/>
      <c r="I817" s="97">
        <f t="shared" ref="I817:O817" si="27">I26+I63+I726+I769+I811+I793</f>
        <v>6679.87</v>
      </c>
      <c r="J817" s="97">
        <f t="shared" si="27"/>
        <v>6293.99</v>
      </c>
      <c r="K817" s="97">
        <f t="shared" si="27"/>
        <v>0</v>
      </c>
      <c r="L817" s="97">
        <f t="shared" si="27"/>
        <v>4123.4539999999997</v>
      </c>
      <c r="M817" s="97">
        <f t="shared" si="27"/>
        <v>3500</v>
      </c>
      <c r="N817" s="97">
        <f t="shared" si="27"/>
        <v>3682</v>
      </c>
      <c r="O817" s="97">
        <f t="shared" si="27"/>
        <v>2500</v>
      </c>
      <c r="P817" s="530"/>
      <c r="Q817" s="549"/>
      <c r="R817" s="549"/>
    </row>
    <row r="818" spans="2:18" ht="31.5">
      <c r="B818" s="510"/>
      <c r="C818" s="513" t="s">
        <v>106</v>
      </c>
      <c r="D818" s="511"/>
      <c r="E818" s="511"/>
      <c r="F818" s="45" t="s">
        <v>105</v>
      </c>
      <c r="G818" s="44"/>
      <c r="H818" s="97"/>
      <c r="I818" s="97">
        <f t="shared" ref="I818:O818" si="28">I27+I64+I727+I770+I812+I794</f>
        <v>1904.3</v>
      </c>
      <c r="J818" s="97">
        <f t="shared" si="28"/>
        <v>3485.6</v>
      </c>
      <c r="K818" s="97">
        <f t="shared" si="28"/>
        <v>4132.375</v>
      </c>
      <c r="L818" s="97">
        <f t="shared" si="28"/>
        <v>10637.96</v>
      </c>
      <c r="M818" s="97">
        <f t="shared" si="28"/>
        <v>21984.112999999998</v>
      </c>
      <c r="N818" s="97">
        <f t="shared" si="28"/>
        <v>50038.5</v>
      </c>
      <c r="O818" s="97">
        <f t="shared" si="28"/>
        <v>31458.900000000005</v>
      </c>
      <c r="P818" s="530"/>
      <c r="Q818" s="530"/>
      <c r="R818" s="530"/>
    </row>
    <row r="819" spans="2:18" ht="31.5">
      <c r="B819" s="510"/>
      <c r="C819" s="43" t="s">
        <v>48</v>
      </c>
      <c r="D819" s="511"/>
      <c r="E819" s="511"/>
      <c r="F819" s="45" t="s">
        <v>105</v>
      </c>
      <c r="G819" s="44"/>
      <c r="H819" s="97"/>
      <c r="I819" s="97">
        <f t="shared" ref="I819:O819" si="29">I28+I65+I728+I771+I813</f>
        <v>0</v>
      </c>
      <c r="J819" s="97">
        <f t="shared" si="29"/>
        <v>0</v>
      </c>
      <c r="K819" s="97">
        <f t="shared" si="29"/>
        <v>100.3</v>
      </c>
      <c r="L819" s="97">
        <f t="shared" si="29"/>
        <v>0</v>
      </c>
      <c r="M819" s="97">
        <f t="shared" si="29"/>
        <v>2716.502</v>
      </c>
      <c r="N819" s="97">
        <f t="shared" si="29"/>
        <v>1069.5</v>
      </c>
      <c r="O819" s="97">
        <f t="shared" si="29"/>
        <v>46.4</v>
      </c>
      <c r="P819" s="530"/>
      <c r="Q819" s="530"/>
      <c r="R819" s="530"/>
    </row>
    <row r="820" spans="2:18" ht="31.5">
      <c r="B820" s="510"/>
      <c r="C820" s="43" t="s">
        <v>48</v>
      </c>
      <c r="D820" s="511"/>
      <c r="E820" s="511"/>
      <c r="F820" s="45" t="s">
        <v>105</v>
      </c>
      <c r="G820" s="44"/>
      <c r="H820" s="97"/>
      <c r="I820" s="97">
        <f t="shared" ref="I820:O820" si="30">I30+I67+I729+I772+I814</f>
        <v>29.6</v>
      </c>
      <c r="J820" s="97">
        <f t="shared" si="30"/>
        <v>717.9</v>
      </c>
      <c r="K820" s="97">
        <f t="shared" si="30"/>
        <v>83605.100000000006</v>
      </c>
      <c r="L820" s="97">
        <f t="shared" si="30"/>
        <v>743054.5</v>
      </c>
      <c r="M820" s="97">
        <f t="shared" si="30"/>
        <v>12778</v>
      </c>
      <c r="N820" s="97">
        <f t="shared" si="30"/>
        <v>220</v>
      </c>
      <c r="O820" s="97">
        <f t="shared" si="30"/>
        <v>230</v>
      </c>
      <c r="P820" s="530"/>
      <c r="Q820" s="530"/>
      <c r="R820" s="530"/>
    </row>
    <row r="821" spans="2:18" ht="31.5">
      <c r="B821" s="510"/>
      <c r="C821" s="43" t="s">
        <v>552</v>
      </c>
      <c r="D821" s="511"/>
      <c r="E821" s="511"/>
      <c r="F821" s="45" t="s">
        <v>105</v>
      </c>
      <c r="G821" s="511"/>
      <c r="H821" s="512"/>
      <c r="I821" s="512">
        <f t="shared" ref="I821:O821" si="31">I817+I818+I819+I820</f>
        <v>8613.77</v>
      </c>
      <c r="J821" s="512">
        <f t="shared" si="31"/>
        <v>10497.49</v>
      </c>
      <c r="K821" s="512">
        <f t="shared" si="31"/>
        <v>87837.775000000009</v>
      </c>
      <c r="L821" s="512">
        <f t="shared" si="31"/>
        <v>757815.91399999999</v>
      </c>
      <c r="M821" s="512">
        <f t="shared" si="31"/>
        <v>40978.614999999998</v>
      </c>
      <c r="N821" s="512">
        <f t="shared" si="31"/>
        <v>55010</v>
      </c>
      <c r="O821" s="512">
        <f t="shared" si="31"/>
        <v>34235.30000000001</v>
      </c>
      <c r="P821" s="530"/>
      <c r="Q821" s="530"/>
      <c r="R821" s="530"/>
    </row>
    <row r="822" spans="2:18" ht="15.75">
      <c r="B822" s="572"/>
      <c r="C822" s="111"/>
      <c r="D822" s="111"/>
      <c r="E822" s="111"/>
      <c r="F822" s="111"/>
      <c r="G822" s="111"/>
      <c r="H822" s="111"/>
      <c r="I822" s="111"/>
      <c r="J822" s="111"/>
      <c r="K822" s="111"/>
      <c r="L822" s="111"/>
      <c r="M822" s="111"/>
      <c r="N822" s="111"/>
      <c r="O822" s="111"/>
      <c r="P822" s="111"/>
      <c r="Q822" s="111"/>
      <c r="R822" s="111"/>
    </row>
  </sheetData>
  <mergeCells count="1788">
    <mergeCell ref="L1:N1"/>
    <mergeCell ref="D5:I5"/>
    <mergeCell ref="K8:O8"/>
    <mergeCell ref="C11:R11"/>
    <mergeCell ref="C12:R12"/>
    <mergeCell ref="C31:R31"/>
    <mergeCell ref="C68:R68"/>
    <mergeCell ref="B731:R731"/>
    <mergeCell ref="C798:R798"/>
    <mergeCell ref="B8:B9"/>
    <mergeCell ref="B72:B73"/>
    <mergeCell ref="B75:B76"/>
    <mergeCell ref="B77:B78"/>
    <mergeCell ref="B79:B80"/>
    <mergeCell ref="B81:B82"/>
    <mergeCell ref="B83:B84"/>
    <mergeCell ref="B85:B86"/>
    <mergeCell ref="B87:B88"/>
    <mergeCell ref="B89:B90"/>
    <mergeCell ref="B91:B92"/>
    <mergeCell ref="B93:B94"/>
    <mergeCell ref="B95:B96"/>
    <mergeCell ref="B97:B98"/>
    <mergeCell ref="B99:B100"/>
    <mergeCell ref="B103:B104"/>
    <mergeCell ref="B105:B106"/>
    <mergeCell ref="B107:B108"/>
    <mergeCell ref="B109:B110"/>
    <mergeCell ref="B111:B112"/>
    <mergeCell ref="B113:B114"/>
    <mergeCell ref="B125:B126"/>
    <mergeCell ref="B128:B129"/>
    <mergeCell ref="B130:B131"/>
    <mergeCell ref="B137:B138"/>
    <mergeCell ref="B139:B140"/>
    <mergeCell ref="B141:B142"/>
    <mergeCell ref="B143:B144"/>
    <mergeCell ref="B145:B146"/>
    <mergeCell ref="B147:B148"/>
    <mergeCell ref="B149:B150"/>
    <mergeCell ref="B151:B152"/>
    <mergeCell ref="B158:B159"/>
    <mergeCell ref="B160:B161"/>
    <mergeCell ref="B162:B163"/>
    <mergeCell ref="B164:B165"/>
    <mergeCell ref="B168:B169"/>
    <mergeCell ref="B170:B171"/>
    <mergeCell ref="B172:B173"/>
    <mergeCell ref="B174:B175"/>
    <mergeCell ref="B176:B177"/>
    <mergeCell ref="B178:B179"/>
    <mergeCell ref="B180:B181"/>
    <mergeCell ref="B182:B183"/>
    <mergeCell ref="B184:B185"/>
    <mergeCell ref="B186:B187"/>
    <mergeCell ref="B188:B189"/>
    <mergeCell ref="B190:B191"/>
    <mergeCell ref="B194:B195"/>
    <mergeCell ref="B196:B197"/>
    <mergeCell ref="B198:B199"/>
    <mergeCell ref="B200:B201"/>
    <mergeCell ref="B202:B203"/>
    <mergeCell ref="B204:B205"/>
    <mergeCell ref="B206:B207"/>
    <mergeCell ref="B210:B211"/>
    <mergeCell ref="B212:B213"/>
    <mergeCell ref="B214:B215"/>
    <mergeCell ref="B216:B217"/>
    <mergeCell ref="B218:B219"/>
    <mergeCell ref="B220:B221"/>
    <mergeCell ref="B222:B223"/>
    <mergeCell ref="B224:B225"/>
    <mergeCell ref="B226:B227"/>
    <mergeCell ref="B228:B229"/>
    <mergeCell ref="B230:B231"/>
    <mergeCell ref="B234:B235"/>
    <mergeCell ref="B238:B239"/>
    <mergeCell ref="B243:B244"/>
    <mergeCell ref="B248:B249"/>
    <mergeCell ref="B253:B254"/>
    <mergeCell ref="B256:B257"/>
    <mergeCell ref="B259:B260"/>
    <mergeCell ref="B262:B263"/>
    <mergeCell ref="B265:B266"/>
    <mergeCell ref="B268:B269"/>
    <mergeCell ref="B271:B272"/>
    <mergeCell ref="B274:B275"/>
    <mergeCell ref="B277:B278"/>
    <mergeCell ref="B280:B281"/>
    <mergeCell ref="B283:B284"/>
    <mergeCell ref="B286:B287"/>
    <mergeCell ref="B289:B290"/>
    <mergeCell ref="B292:B293"/>
    <mergeCell ref="B295:B296"/>
    <mergeCell ref="B298:B299"/>
    <mergeCell ref="B301:B302"/>
    <mergeCell ref="B304:B305"/>
    <mergeCell ref="B307:B308"/>
    <mergeCell ref="B313:B314"/>
    <mergeCell ref="B317:B318"/>
    <mergeCell ref="B320:B321"/>
    <mergeCell ref="B327:B328"/>
    <mergeCell ref="B330:B331"/>
    <mergeCell ref="B333:B334"/>
    <mergeCell ref="B336:B337"/>
    <mergeCell ref="B339:B340"/>
    <mergeCell ref="B342:B343"/>
    <mergeCell ref="B345:B346"/>
    <mergeCell ref="B348:B349"/>
    <mergeCell ref="B352:B353"/>
    <mergeCell ref="B355:B356"/>
    <mergeCell ref="B358:B359"/>
    <mergeCell ref="B362:B363"/>
    <mergeCell ref="B366:B367"/>
    <mergeCell ref="B370:B371"/>
    <mergeCell ref="B373:B374"/>
    <mergeCell ref="B376:B377"/>
    <mergeCell ref="B323:B324"/>
    <mergeCell ref="B379:B380"/>
    <mergeCell ref="B382:B383"/>
    <mergeCell ref="B385:B386"/>
    <mergeCell ref="B389:B390"/>
    <mergeCell ref="B392:B393"/>
    <mergeCell ref="B395:B396"/>
    <mergeCell ref="B398:B399"/>
    <mergeCell ref="B401:B402"/>
    <mergeCell ref="B404:B405"/>
    <mergeCell ref="B407:B408"/>
    <mergeCell ref="B410:B411"/>
    <mergeCell ref="B413:B414"/>
    <mergeCell ref="B416:B417"/>
    <mergeCell ref="B419:B420"/>
    <mergeCell ref="B422:B423"/>
    <mergeCell ref="B425:B426"/>
    <mergeCell ref="B428:B429"/>
    <mergeCell ref="B431:B432"/>
    <mergeCell ref="B434:B435"/>
    <mergeCell ref="B437:B438"/>
    <mergeCell ref="B441:B442"/>
    <mergeCell ref="B444:B445"/>
    <mergeCell ref="B447:B448"/>
    <mergeCell ref="B450:B451"/>
    <mergeCell ref="B453:B454"/>
    <mergeCell ref="B456:B457"/>
    <mergeCell ref="B459:B460"/>
    <mergeCell ref="B462:B463"/>
    <mergeCell ref="B465:B466"/>
    <mergeCell ref="B468:B469"/>
    <mergeCell ref="B471:B472"/>
    <mergeCell ref="B474:B475"/>
    <mergeCell ref="B477:B478"/>
    <mergeCell ref="B480:B481"/>
    <mergeCell ref="B483:B484"/>
    <mergeCell ref="B486:B487"/>
    <mergeCell ref="B489:B490"/>
    <mergeCell ref="B492:B493"/>
    <mergeCell ref="B495:B496"/>
    <mergeCell ref="B498:B499"/>
    <mergeCell ref="B509:B510"/>
    <mergeCell ref="B512:B513"/>
    <mergeCell ref="B515:B516"/>
    <mergeCell ref="B519:B520"/>
    <mergeCell ref="B523:B524"/>
    <mergeCell ref="B526:B527"/>
    <mergeCell ref="B529:B530"/>
    <mergeCell ref="B532:B533"/>
    <mergeCell ref="B535:B536"/>
    <mergeCell ref="B538:B539"/>
    <mergeCell ref="B541:B542"/>
    <mergeCell ref="B544:B545"/>
    <mergeCell ref="B547:B548"/>
    <mergeCell ref="B550:B551"/>
    <mergeCell ref="B553:B554"/>
    <mergeCell ref="B556:B557"/>
    <mergeCell ref="B559:B560"/>
    <mergeCell ref="B562:B563"/>
    <mergeCell ref="B565:B566"/>
    <mergeCell ref="B568:B569"/>
    <mergeCell ref="B571:B572"/>
    <mergeCell ref="B574:B575"/>
    <mergeCell ref="B577:B578"/>
    <mergeCell ref="B581:B582"/>
    <mergeCell ref="B584:B585"/>
    <mergeCell ref="B589:B590"/>
    <mergeCell ref="B594:B595"/>
    <mergeCell ref="B598:B599"/>
    <mergeCell ref="B604:B605"/>
    <mergeCell ref="B607:B608"/>
    <mergeCell ref="B610:B611"/>
    <mergeCell ref="B613:B614"/>
    <mergeCell ref="B616:B617"/>
    <mergeCell ref="B619:B620"/>
    <mergeCell ref="B622:B623"/>
    <mergeCell ref="B626:B627"/>
    <mergeCell ref="B629:B630"/>
    <mergeCell ref="B632:B633"/>
    <mergeCell ref="B635:B636"/>
    <mergeCell ref="B638:B639"/>
    <mergeCell ref="B641:B642"/>
    <mergeCell ref="B644:B645"/>
    <mergeCell ref="B647:B648"/>
    <mergeCell ref="B650:B651"/>
    <mergeCell ref="B653:B654"/>
    <mergeCell ref="B656:B657"/>
    <mergeCell ref="B659:B660"/>
    <mergeCell ref="B662:B663"/>
    <mergeCell ref="B665:B666"/>
    <mergeCell ref="B670:B671"/>
    <mergeCell ref="B673:B674"/>
    <mergeCell ref="B676:B677"/>
    <mergeCell ref="B679:B680"/>
    <mergeCell ref="B685:B686"/>
    <mergeCell ref="B688:B689"/>
    <mergeCell ref="B691:B692"/>
    <mergeCell ref="B694:B695"/>
    <mergeCell ref="B697:B698"/>
    <mergeCell ref="B701:B702"/>
    <mergeCell ref="B704:B705"/>
    <mergeCell ref="B707:B708"/>
    <mergeCell ref="B710:B711"/>
    <mergeCell ref="B715:B716"/>
    <mergeCell ref="B718:B719"/>
    <mergeCell ref="B721:B722"/>
    <mergeCell ref="B742:B743"/>
    <mergeCell ref="C8:C9"/>
    <mergeCell ref="C72:C73"/>
    <mergeCell ref="C75:C76"/>
    <mergeCell ref="C77:C78"/>
    <mergeCell ref="C79:C80"/>
    <mergeCell ref="C81:C82"/>
    <mergeCell ref="C83:C84"/>
    <mergeCell ref="C85:C86"/>
    <mergeCell ref="C87:C88"/>
    <mergeCell ref="C89:C90"/>
    <mergeCell ref="C91:C92"/>
    <mergeCell ref="C93:C94"/>
    <mergeCell ref="C95:C96"/>
    <mergeCell ref="C97:C98"/>
    <mergeCell ref="C99:C100"/>
    <mergeCell ref="C103:C104"/>
    <mergeCell ref="C105:C106"/>
    <mergeCell ref="C107:C108"/>
    <mergeCell ref="C109:C110"/>
    <mergeCell ref="C111:C112"/>
    <mergeCell ref="C113:C114"/>
    <mergeCell ref="C125:C126"/>
    <mergeCell ref="C128:C129"/>
    <mergeCell ref="C130:C131"/>
    <mergeCell ref="C135:C136"/>
    <mergeCell ref="C137:C138"/>
    <mergeCell ref="C139:C140"/>
    <mergeCell ref="C141:C142"/>
    <mergeCell ref="C143:C144"/>
    <mergeCell ref="C145:C146"/>
    <mergeCell ref="C147:C148"/>
    <mergeCell ref="C149:C150"/>
    <mergeCell ref="C151:C152"/>
    <mergeCell ref="C158:C159"/>
    <mergeCell ref="C160:C161"/>
    <mergeCell ref="C162:C163"/>
    <mergeCell ref="C164:C165"/>
    <mergeCell ref="C168:C169"/>
    <mergeCell ref="C170:C171"/>
    <mergeCell ref="C172:C173"/>
    <mergeCell ref="C174:C175"/>
    <mergeCell ref="C176:C177"/>
    <mergeCell ref="C178:C179"/>
    <mergeCell ref="C180:C181"/>
    <mergeCell ref="C182:C183"/>
    <mergeCell ref="C184:C185"/>
    <mergeCell ref="C186:C187"/>
    <mergeCell ref="C188:C189"/>
    <mergeCell ref="C190:C191"/>
    <mergeCell ref="C194:C195"/>
    <mergeCell ref="C196:C197"/>
    <mergeCell ref="C198:C199"/>
    <mergeCell ref="C200:C201"/>
    <mergeCell ref="C202:C203"/>
    <mergeCell ref="C204:C205"/>
    <mergeCell ref="C206:C207"/>
    <mergeCell ref="C210:C211"/>
    <mergeCell ref="C212:C213"/>
    <mergeCell ref="C214:C215"/>
    <mergeCell ref="C216:C217"/>
    <mergeCell ref="C218:C219"/>
    <mergeCell ref="C220:C221"/>
    <mergeCell ref="C222:C223"/>
    <mergeCell ref="C224:C225"/>
    <mergeCell ref="C226:C227"/>
    <mergeCell ref="C228:C229"/>
    <mergeCell ref="C230:C231"/>
    <mergeCell ref="C234:C235"/>
    <mergeCell ref="C238:C239"/>
    <mergeCell ref="C243:C244"/>
    <mergeCell ref="C248:C249"/>
    <mergeCell ref="C253:C254"/>
    <mergeCell ref="C256:C257"/>
    <mergeCell ref="C259:C260"/>
    <mergeCell ref="C262:C263"/>
    <mergeCell ref="C265:C266"/>
    <mergeCell ref="C268:C269"/>
    <mergeCell ref="C271:C272"/>
    <mergeCell ref="C274:C275"/>
    <mergeCell ref="C277:C278"/>
    <mergeCell ref="C280:C281"/>
    <mergeCell ref="C283:C284"/>
    <mergeCell ref="C286:C287"/>
    <mergeCell ref="C289:C290"/>
    <mergeCell ref="C292:C293"/>
    <mergeCell ref="C295:C296"/>
    <mergeCell ref="C298:C299"/>
    <mergeCell ref="C301:C302"/>
    <mergeCell ref="C304:C305"/>
    <mergeCell ref="C307:C308"/>
    <mergeCell ref="C313:C314"/>
    <mergeCell ref="C317:C318"/>
    <mergeCell ref="C320:C321"/>
    <mergeCell ref="C327:C328"/>
    <mergeCell ref="C330:C331"/>
    <mergeCell ref="C333:C334"/>
    <mergeCell ref="C323:C324"/>
    <mergeCell ref="C336:C337"/>
    <mergeCell ref="C339:C340"/>
    <mergeCell ref="C342:C343"/>
    <mergeCell ref="C345:C346"/>
    <mergeCell ref="C348:C349"/>
    <mergeCell ref="C352:C353"/>
    <mergeCell ref="C355:C356"/>
    <mergeCell ref="C358:C359"/>
    <mergeCell ref="C362:C363"/>
    <mergeCell ref="C366:C367"/>
    <mergeCell ref="C370:C371"/>
    <mergeCell ref="C373:C374"/>
    <mergeCell ref="C376:C377"/>
    <mergeCell ref="C379:C380"/>
    <mergeCell ref="C382:C383"/>
    <mergeCell ref="C385:C386"/>
    <mergeCell ref="C389:C390"/>
    <mergeCell ref="C392:C393"/>
    <mergeCell ref="C395:C396"/>
    <mergeCell ref="C398:C399"/>
    <mergeCell ref="C401:C402"/>
    <mergeCell ref="C404:C405"/>
    <mergeCell ref="C407:C408"/>
    <mergeCell ref="C410:C411"/>
    <mergeCell ref="C413:C414"/>
    <mergeCell ref="C416:C417"/>
    <mergeCell ref="C419:C420"/>
    <mergeCell ref="C422:C423"/>
    <mergeCell ref="C425:C426"/>
    <mergeCell ref="C428:C429"/>
    <mergeCell ref="C431:C432"/>
    <mergeCell ref="C434:C435"/>
    <mergeCell ref="C437:C438"/>
    <mergeCell ref="C441:C442"/>
    <mergeCell ref="C444:C445"/>
    <mergeCell ref="C447:C448"/>
    <mergeCell ref="C450:C451"/>
    <mergeCell ref="C453:C454"/>
    <mergeCell ref="C456:C457"/>
    <mergeCell ref="C459:C460"/>
    <mergeCell ref="C462:C463"/>
    <mergeCell ref="C465:C466"/>
    <mergeCell ref="C468:C469"/>
    <mergeCell ref="C471:C472"/>
    <mergeCell ref="C474:C475"/>
    <mergeCell ref="C477:C478"/>
    <mergeCell ref="C480:C481"/>
    <mergeCell ref="C483:C484"/>
    <mergeCell ref="C486:C487"/>
    <mergeCell ref="C489:C490"/>
    <mergeCell ref="C492:C493"/>
    <mergeCell ref="C495:C496"/>
    <mergeCell ref="C498:C499"/>
    <mergeCell ref="C509:C510"/>
    <mergeCell ref="C512:C513"/>
    <mergeCell ref="C515:C516"/>
    <mergeCell ref="C519:C520"/>
    <mergeCell ref="C523:C524"/>
    <mergeCell ref="C526:C527"/>
    <mergeCell ref="C529:C530"/>
    <mergeCell ref="C532:C533"/>
    <mergeCell ref="C535:C536"/>
    <mergeCell ref="C538:C539"/>
    <mergeCell ref="C541:C542"/>
    <mergeCell ref="C544:C545"/>
    <mergeCell ref="C547:C548"/>
    <mergeCell ref="C550:C551"/>
    <mergeCell ref="C553:C554"/>
    <mergeCell ref="C556:C557"/>
    <mergeCell ref="C559:C560"/>
    <mergeCell ref="C562:C563"/>
    <mergeCell ref="C565:C566"/>
    <mergeCell ref="C568:C569"/>
    <mergeCell ref="C571:C572"/>
    <mergeCell ref="C574:C575"/>
    <mergeCell ref="C577:C578"/>
    <mergeCell ref="C581:C582"/>
    <mergeCell ref="C584:C585"/>
    <mergeCell ref="C589:C590"/>
    <mergeCell ref="C594:C595"/>
    <mergeCell ref="C598:C599"/>
    <mergeCell ref="C604:C605"/>
    <mergeCell ref="C607:C608"/>
    <mergeCell ref="C610:C611"/>
    <mergeCell ref="C613:C614"/>
    <mergeCell ref="C616:C617"/>
    <mergeCell ref="C619:C620"/>
    <mergeCell ref="C622:C623"/>
    <mergeCell ref="C626:C627"/>
    <mergeCell ref="C629:C630"/>
    <mergeCell ref="C632:C633"/>
    <mergeCell ref="C635:C636"/>
    <mergeCell ref="C638:C639"/>
    <mergeCell ref="C641:C642"/>
    <mergeCell ref="C644:C645"/>
    <mergeCell ref="C647:C648"/>
    <mergeCell ref="C650:C651"/>
    <mergeCell ref="C653:C654"/>
    <mergeCell ref="C656:C657"/>
    <mergeCell ref="C659:C660"/>
    <mergeCell ref="C662:C663"/>
    <mergeCell ref="C665:C666"/>
    <mergeCell ref="C670:C671"/>
    <mergeCell ref="C673:C674"/>
    <mergeCell ref="C676:C677"/>
    <mergeCell ref="C679:C680"/>
    <mergeCell ref="C685:C686"/>
    <mergeCell ref="C688:C689"/>
    <mergeCell ref="C691:C692"/>
    <mergeCell ref="C694:C695"/>
    <mergeCell ref="C697:C698"/>
    <mergeCell ref="C701:C702"/>
    <mergeCell ref="C704:C705"/>
    <mergeCell ref="C707:C708"/>
    <mergeCell ref="C710:C711"/>
    <mergeCell ref="C715:C716"/>
    <mergeCell ref="C718:C719"/>
    <mergeCell ref="C721:C722"/>
    <mergeCell ref="C742:C743"/>
    <mergeCell ref="D8:D9"/>
    <mergeCell ref="D72:D73"/>
    <mergeCell ref="D75:D76"/>
    <mergeCell ref="D77:D78"/>
    <mergeCell ref="D79:D80"/>
    <mergeCell ref="D81:D82"/>
    <mergeCell ref="D83:D84"/>
    <mergeCell ref="D85:D86"/>
    <mergeCell ref="D87:D88"/>
    <mergeCell ref="D89:D90"/>
    <mergeCell ref="D91:D92"/>
    <mergeCell ref="D93:D94"/>
    <mergeCell ref="D95:D96"/>
    <mergeCell ref="D97:D98"/>
    <mergeCell ref="D99:D100"/>
    <mergeCell ref="D103:D104"/>
    <mergeCell ref="D105:D106"/>
    <mergeCell ref="D107:D108"/>
    <mergeCell ref="D109:D110"/>
    <mergeCell ref="D111:D112"/>
    <mergeCell ref="D113:D114"/>
    <mergeCell ref="D119:D120"/>
    <mergeCell ref="D135:D136"/>
    <mergeCell ref="D137:D138"/>
    <mergeCell ref="D139:D140"/>
    <mergeCell ref="D141:D142"/>
    <mergeCell ref="D143:D144"/>
    <mergeCell ref="D145:D146"/>
    <mergeCell ref="D147:D148"/>
    <mergeCell ref="D149:D150"/>
    <mergeCell ref="D151:D152"/>
    <mergeCell ref="D238:D239"/>
    <mergeCell ref="D243:D244"/>
    <mergeCell ref="D248:D249"/>
    <mergeCell ref="D253:D254"/>
    <mergeCell ref="D256:D257"/>
    <mergeCell ref="D259:D260"/>
    <mergeCell ref="D313:D314"/>
    <mergeCell ref="D317:D318"/>
    <mergeCell ref="D320:D321"/>
    <mergeCell ref="D327:D328"/>
    <mergeCell ref="D330:D331"/>
    <mergeCell ref="D333:D334"/>
    <mergeCell ref="D336:D337"/>
    <mergeCell ref="D339:D340"/>
    <mergeCell ref="D342:D343"/>
    <mergeCell ref="D345:D346"/>
    <mergeCell ref="D348:D349"/>
    <mergeCell ref="D352:D353"/>
    <mergeCell ref="D355:D356"/>
    <mergeCell ref="D358:D359"/>
    <mergeCell ref="D323:D324"/>
    <mergeCell ref="D362:D363"/>
    <mergeCell ref="D366:D367"/>
    <mergeCell ref="D370:D371"/>
    <mergeCell ref="D373:D374"/>
    <mergeCell ref="D376:D377"/>
    <mergeCell ref="D379:D380"/>
    <mergeCell ref="D382:D383"/>
    <mergeCell ref="D385:D386"/>
    <mergeCell ref="D389:D390"/>
    <mergeCell ref="D392:D393"/>
    <mergeCell ref="D395:D396"/>
    <mergeCell ref="D398:D399"/>
    <mergeCell ref="D401:D402"/>
    <mergeCell ref="D404:D405"/>
    <mergeCell ref="D407:D408"/>
    <mergeCell ref="D410:D411"/>
    <mergeCell ref="D413:D414"/>
    <mergeCell ref="D416:D417"/>
    <mergeCell ref="D419:D420"/>
    <mergeCell ref="D422:D423"/>
    <mergeCell ref="D425:D426"/>
    <mergeCell ref="D428:D429"/>
    <mergeCell ref="D431:D432"/>
    <mergeCell ref="D434:D435"/>
    <mergeCell ref="D437:D438"/>
    <mergeCell ref="D441:D442"/>
    <mergeCell ref="D444:D445"/>
    <mergeCell ref="D447:D448"/>
    <mergeCell ref="D450:D451"/>
    <mergeCell ref="D453:D454"/>
    <mergeCell ref="D456:D457"/>
    <mergeCell ref="D459:D460"/>
    <mergeCell ref="D462:D463"/>
    <mergeCell ref="D465:D466"/>
    <mergeCell ref="D468:D469"/>
    <mergeCell ref="D471:D472"/>
    <mergeCell ref="D474:D475"/>
    <mergeCell ref="D477:D478"/>
    <mergeCell ref="D480:D481"/>
    <mergeCell ref="D483:D484"/>
    <mergeCell ref="D486:D487"/>
    <mergeCell ref="D489:D490"/>
    <mergeCell ref="D492:D493"/>
    <mergeCell ref="D495:D496"/>
    <mergeCell ref="D498:D499"/>
    <mergeCell ref="D509:D510"/>
    <mergeCell ref="D512:D513"/>
    <mergeCell ref="D515:D516"/>
    <mergeCell ref="D519:D520"/>
    <mergeCell ref="D523:D524"/>
    <mergeCell ref="D526:D527"/>
    <mergeCell ref="D529:D530"/>
    <mergeCell ref="D532:D533"/>
    <mergeCell ref="D535:D536"/>
    <mergeCell ref="D538:D539"/>
    <mergeCell ref="D541:D542"/>
    <mergeCell ref="D544:D545"/>
    <mergeCell ref="D547:D548"/>
    <mergeCell ref="D550:D551"/>
    <mergeCell ref="D553:D554"/>
    <mergeCell ref="D556:D557"/>
    <mergeCell ref="D559:D560"/>
    <mergeCell ref="D562:D563"/>
    <mergeCell ref="D565:D566"/>
    <mergeCell ref="D568:D569"/>
    <mergeCell ref="D571:D572"/>
    <mergeCell ref="D574:D575"/>
    <mergeCell ref="D577:D578"/>
    <mergeCell ref="D581:D582"/>
    <mergeCell ref="D584:D585"/>
    <mergeCell ref="D589:D590"/>
    <mergeCell ref="D594:D595"/>
    <mergeCell ref="D598:D599"/>
    <mergeCell ref="D604:D605"/>
    <mergeCell ref="D607:D608"/>
    <mergeCell ref="D610:D611"/>
    <mergeCell ref="D613:D614"/>
    <mergeCell ref="D616:D617"/>
    <mergeCell ref="D619:D620"/>
    <mergeCell ref="D622:D623"/>
    <mergeCell ref="D626:D627"/>
    <mergeCell ref="D629:D630"/>
    <mergeCell ref="D632:D633"/>
    <mergeCell ref="D635:D636"/>
    <mergeCell ref="D638:D639"/>
    <mergeCell ref="D641:D642"/>
    <mergeCell ref="D644:D645"/>
    <mergeCell ref="D647:D648"/>
    <mergeCell ref="D650:D651"/>
    <mergeCell ref="D653:D654"/>
    <mergeCell ref="D656:D657"/>
    <mergeCell ref="D659:D660"/>
    <mergeCell ref="D662:D663"/>
    <mergeCell ref="D665:D666"/>
    <mergeCell ref="D670:D671"/>
    <mergeCell ref="D673:D674"/>
    <mergeCell ref="D676:D677"/>
    <mergeCell ref="D679:D680"/>
    <mergeCell ref="D688:D689"/>
    <mergeCell ref="D691:D692"/>
    <mergeCell ref="D694:D695"/>
    <mergeCell ref="D697:D698"/>
    <mergeCell ref="D701:D702"/>
    <mergeCell ref="D704:D705"/>
    <mergeCell ref="D707:D708"/>
    <mergeCell ref="D710:D711"/>
    <mergeCell ref="D715:D716"/>
    <mergeCell ref="D718:D719"/>
    <mergeCell ref="D721:D722"/>
    <mergeCell ref="D742:D743"/>
    <mergeCell ref="D766:D767"/>
    <mergeCell ref="E8:E9"/>
    <mergeCell ref="E119:E120"/>
    <mergeCell ref="E135:E136"/>
    <mergeCell ref="E137:E138"/>
    <mergeCell ref="E139:E140"/>
    <mergeCell ref="E141:E142"/>
    <mergeCell ref="E143:E144"/>
    <mergeCell ref="E145:E146"/>
    <mergeCell ref="E147:E148"/>
    <mergeCell ref="E149:E150"/>
    <mergeCell ref="E151:E152"/>
    <mergeCell ref="E238:E239"/>
    <mergeCell ref="E243:E244"/>
    <mergeCell ref="E248:E249"/>
    <mergeCell ref="E253:E254"/>
    <mergeCell ref="E256:E257"/>
    <mergeCell ref="E259:E260"/>
    <mergeCell ref="E313:E314"/>
    <mergeCell ref="E317:E318"/>
    <mergeCell ref="E320:E321"/>
    <mergeCell ref="E327:E328"/>
    <mergeCell ref="E330:E331"/>
    <mergeCell ref="E333:E334"/>
    <mergeCell ref="E336:E337"/>
    <mergeCell ref="E339:E340"/>
    <mergeCell ref="E342:E343"/>
    <mergeCell ref="E345:E346"/>
    <mergeCell ref="E348:E349"/>
    <mergeCell ref="E352:E353"/>
    <mergeCell ref="E355:E356"/>
    <mergeCell ref="E358:E359"/>
    <mergeCell ref="E362:E363"/>
    <mergeCell ref="E366:E367"/>
    <mergeCell ref="E370:E371"/>
    <mergeCell ref="E373:E374"/>
    <mergeCell ref="E376:E377"/>
    <mergeCell ref="E379:E380"/>
    <mergeCell ref="E382:E383"/>
    <mergeCell ref="E385:E386"/>
    <mergeCell ref="E389:E390"/>
    <mergeCell ref="E392:E393"/>
    <mergeCell ref="E395:E396"/>
    <mergeCell ref="E398:E399"/>
    <mergeCell ref="E401:E402"/>
    <mergeCell ref="E404:E405"/>
    <mergeCell ref="E407:E408"/>
    <mergeCell ref="E410:E411"/>
    <mergeCell ref="E413:E414"/>
    <mergeCell ref="E416:E417"/>
    <mergeCell ref="E419:E420"/>
    <mergeCell ref="E422:E423"/>
    <mergeCell ref="E425:E426"/>
    <mergeCell ref="E428:E429"/>
    <mergeCell ref="E431:E432"/>
    <mergeCell ref="E434:E435"/>
    <mergeCell ref="E437:E438"/>
    <mergeCell ref="E441:E442"/>
    <mergeCell ref="E444:E445"/>
    <mergeCell ref="E447:E448"/>
    <mergeCell ref="E450:E451"/>
    <mergeCell ref="E453:E454"/>
    <mergeCell ref="E456:E457"/>
    <mergeCell ref="E459:E460"/>
    <mergeCell ref="E462:E463"/>
    <mergeCell ref="E465:E466"/>
    <mergeCell ref="E468:E469"/>
    <mergeCell ref="E471:E472"/>
    <mergeCell ref="E474:E475"/>
    <mergeCell ref="E477:E478"/>
    <mergeCell ref="E480:E481"/>
    <mergeCell ref="E483:E484"/>
    <mergeCell ref="E486:E487"/>
    <mergeCell ref="E489:E490"/>
    <mergeCell ref="E492:E493"/>
    <mergeCell ref="E495:E496"/>
    <mergeCell ref="E498:E499"/>
    <mergeCell ref="E509:E510"/>
    <mergeCell ref="E512:E513"/>
    <mergeCell ref="E515:E516"/>
    <mergeCell ref="E519:E520"/>
    <mergeCell ref="E523:E524"/>
    <mergeCell ref="E526:E527"/>
    <mergeCell ref="E529:E530"/>
    <mergeCell ref="E532:E533"/>
    <mergeCell ref="E535:E536"/>
    <mergeCell ref="E538:E539"/>
    <mergeCell ref="E541:E542"/>
    <mergeCell ref="E544:E545"/>
    <mergeCell ref="E547:E548"/>
    <mergeCell ref="E550:E551"/>
    <mergeCell ref="E553:E554"/>
    <mergeCell ref="E656:E657"/>
    <mergeCell ref="E659:E660"/>
    <mergeCell ref="E662:E663"/>
    <mergeCell ref="E665:E666"/>
    <mergeCell ref="E556:E557"/>
    <mergeCell ref="E559:E560"/>
    <mergeCell ref="E562:E563"/>
    <mergeCell ref="E565:E566"/>
    <mergeCell ref="E568:E569"/>
    <mergeCell ref="E571:E572"/>
    <mergeCell ref="E574:E575"/>
    <mergeCell ref="E577:E578"/>
    <mergeCell ref="E581:E582"/>
    <mergeCell ref="E584:E585"/>
    <mergeCell ref="E589:E590"/>
    <mergeCell ref="E594:E595"/>
    <mergeCell ref="E598:E599"/>
    <mergeCell ref="E604:E605"/>
    <mergeCell ref="E607:E608"/>
    <mergeCell ref="E610:E611"/>
    <mergeCell ref="E613:E614"/>
    <mergeCell ref="E670:E671"/>
    <mergeCell ref="E673:E674"/>
    <mergeCell ref="E676:E677"/>
    <mergeCell ref="E679:E680"/>
    <mergeCell ref="E688:E689"/>
    <mergeCell ref="E691:E692"/>
    <mergeCell ref="E694:E695"/>
    <mergeCell ref="E697:E698"/>
    <mergeCell ref="E701:E702"/>
    <mergeCell ref="E704:E705"/>
    <mergeCell ref="E707:E708"/>
    <mergeCell ref="E710:E711"/>
    <mergeCell ref="E715:E716"/>
    <mergeCell ref="E718:E719"/>
    <mergeCell ref="E721:E722"/>
    <mergeCell ref="E742:E743"/>
    <mergeCell ref="F8:F9"/>
    <mergeCell ref="F119:F120"/>
    <mergeCell ref="F352:F353"/>
    <mergeCell ref="E616:E617"/>
    <mergeCell ref="E619:E620"/>
    <mergeCell ref="E622:E623"/>
    <mergeCell ref="E626:E627"/>
    <mergeCell ref="E629:E630"/>
    <mergeCell ref="E632:E633"/>
    <mergeCell ref="E635:E636"/>
    <mergeCell ref="E638:E639"/>
    <mergeCell ref="E641:E642"/>
    <mergeCell ref="E644:E645"/>
    <mergeCell ref="E647:E648"/>
    <mergeCell ref="E650:E651"/>
    <mergeCell ref="E653:E654"/>
    <mergeCell ref="G8:G9"/>
    <mergeCell ref="G72:G73"/>
    <mergeCell ref="G75:G76"/>
    <mergeCell ref="G77:G78"/>
    <mergeCell ref="G79:G80"/>
    <mergeCell ref="G81:G82"/>
    <mergeCell ref="G83:G84"/>
    <mergeCell ref="G85:G86"/>
    <mergeCell ref="G87:G88"/>
    <mergeCell ref="G89:G90"/>
    <mergeCell ref="G91:G92"/>
    <mergeCell ref="G93:G94"/>
    <mergeCell ref="G95:G96"/>
    <mergeCell ref="G97:G98"/>
    <mergeCell ref="G99:G100"/>
    <mergeCell ref="G103:G104"/>
    <mergeCell ref="G105:G106"/>
    <mergeCell ref="G107:G108"/>
    <mergeCell ref="G109:G110"/>
    <mergeCell ref="G111:G112"/>
    <mergeCell ref="G113:G114"/>
    <mergeCell ref="G125:G126"/>
    <mergeCell ref="G128:G129"/>
    <mergeCell ref="G130:G131"/>
    <mergeCell ref="G135:G136"/>
    <mergeCell ref="G137:G138"/>
    <mergeCell ref="G139:G140"/>
    <mergeCell ref="G141:G142"/>
    <mergeCell ref="G143:G144"/>
    <mergeCell ref="G145:G146"/>
    <mergeCell ref="G147:G148"/>
    <mergeCell ref="G149:G150"/>
    <mergeCell ref="G151:G152"/>
    <mergeCell ref="G158:G159"/>
    <mergeCell ref="G160:G161"/>
    <mergeCell ref="G162:G163"/>
    <mergeCell ref="G164:G165"/>
    <mergeCell ref="G168:G169"/>
    <mergeCell ref="G170:G171"/>
    <mergeCell ref="G172:G173"/>
    <mergeCell ref="G174:G175"/>
    <mergeCell ref="G176:G177"/>
    <mergeCell ref="G178:G179"/>
    <mergeCell ref="G180:G181"/>
    <mergeCell ref="G182:G183"/>
    <mergeCell ref="G184:G185"/>
    <mergeCell ref="G186:G187"/>
    <mergeCell ref="G188:G189"/>
    <mergeCell ref="G190:G191"/>
    <mergeCell ref="G194:G195"/>
    <mergeCell ref="G196:G197"/>
    <mergeCell ref="G198:G199"/>
    <mergeCell ref="G200:G201"/>
    <mergeCell ref="G202:G203"/>
    <mergeCell ref="G204:G205"/>
    <mergeCell ref="G206:G207"/>
    <mergeCell ref="G210:G211"/>
    <mergeCell ref="G212:G213"/>
    <mergeCell ref="G214:G215"/>
    <mergeCell ref="G216:G217"/>
    <mergeCell ref="G218:G219"/>
    <mergeCell ref="G220:G221"/>
    <mergeCell ref="G222:G223"/>
    <mergeCell ref="G224:G225"/>
    <mergeCell ref="G226:G227"/>
    <mergeCell ref="G228:G229"/>
    <mergeCell ref="G230:G231"/>
    <mergeCell ref="G234:G235"/>
    <mergeCell ref="G238:G239"/>
    <mergeCell ref="G243:G244"/>
    <mergeCell ref="G248:G249"/>
    <mergeCell ref="G253:G254"/>
    <mergeCell ref="G256:G257"/>
    <mergeCell ref="G259:G260"/>
    <mergeCell ref="G262:G263"/>
    <mergeCell ref="G265:G266"/>
    <mergeCell ref="G268:G269"/>
    <mergeCell ref="G271:G272"/>
    <mergeCell ref="G274:G275"/>
    <mergeCell ref="G277:G278"/>
    <mergeCell ref="G280:G281"/>
    <mergeCell ref="G283:G284"/>
    <mergeCell ref="G286:G287"/>
    <mergeCell ref="G289:G290"/>
    <mergeCell ref="G292:G293"/>
    <mergeCell ref="G295:G296"/>
    <mergeCell ref="G298:G299"/>
    <mergeCell ref="G301:G302"/>
    <mergeCell ref="G304:G305"/>
    <mergeCell ref="G307:G308"/>
    <mergeCell ref="G313:G314"/>
    <mergeCell ref="G317:G318"/>
    <mergeCell ref="G320:G321"/>
    <mergeCell ref="G327:G328"/>
    <mergeCell ref="G330:G331"/>
    <mergeCell ref="G333:G334"/>
    <mergeCell ref="G336:G337"/>
    <mergeCell ref="G339:G340"/>
    <mergeCell ref="G342:G343"/>
    <mergeCell ref="G345:G346"/>
    <mergeCell ref="G348:G349"/>
    <mergeCell ref="G352:G353"/>
    <mergeCell ref="G355:G356"/>
    <mergeCell ref="G358:G359"/>
    <mergeCell ref="G362:G363"/>
    <mergeCell ref="G366:G367"/>
    <mergeCell ref="G370:G371"/>
    <mergeCell ref="G373:G374"/>
    <mergeCell ref="G376:G377"/>
    <mergeCell ref="G379:G380"/>
    <mergeCell ref="G382:G383"/>
    <mergeCell ref="G385:G386"/>
    <mergeCell ref="G389:G390"/>
    <mergeCell ref="G392:G393"/>
    <mergeCell ref="G395:G396"/>
    <mergeCell ref="G398:G399"/>
    <mergeCell ref="G401:G402"/>
    <mergeCell ref="G404:G405"/>
    <mergeCell ref="G407:G408"/>
    <mergeCell ref="G410:G411"/>
    <mergeCell ref="G413:G414"/>
    <mergeCell ref="G416:G417"/>
    <mergeCell ref="G419:G420"/>
    <mergeCell ref="G422:G423"/>
    <mergeCell ref="G425:G426"/>
    <mergeCell ref="G428:G429"/>
    <mergeCell ref="G431:G432"/>
    <mergeCell ref="G434:G435"/>
    <mergeCell ref="G437:G438"/>
    <mergeCell ref="G441:G442"/>
    <mergeCell ref="G444:G445"/>
    <mergeCell ref="G447:G448"/>
    <mergeCell ref="G450:G451"/>
    <mergeCell ref="G453:G454"/>
    <mergeCell ref="G456:G457"/>
    <mergeCell ref="G459:G460"/>
    <mergeCell ref="G462:G463"/>
    <mergeCell ref="G465:G466"/>
    <mergeCell ref="G468:G469"/>
    <mergeCell ref="G471:G472"/>
    <mergeCell ref="G474:G475"/>
    <mergeCell ref="G477:G478"/>
    <mergeCell ref="G480:G481"/>
    <mergeCell ref="G483:G484"/>
    <mergeCell ref="G486:G487"/>
    <mergeCell ref="G489:G490"/>
    <mergeCell ref="G492:G493"/>
    <mergeCell ref="G495:G496"/>
    <mergeCell ref="G498:G499"/>
    <mergeCell ref="G509:G510"/>
    <mergeCell ref="G512:G513"/>
    <mergeCell ref="G515:G516"/>
    <mergeCell ref="G519:G520"/>
    <mergeCell ref="G523:G524"/>
    <mergeCell ref="G526:G527"/>
    <mergeCell ref="G529:G530"/>
    <mergeCell ref="G532:G533"/>
    <mergeCell ref="G535:G536"/>
    <mergeCell ref="G538:G539"/>
    <mergeCell ref="G541:G542"/>
    <mergeCell ref="G544:G545"/>
    <mergeCell ref="G547:G548"/>
    <mergeCell ref="G550:G551"/>
    <mergeCell ref="G553:G554"/>
    <mergeCell ref="G556:G557"/>
    <mergeCell ref="G559:G560"/>
    <mergeCell ref="G562:G563"/>
    <mergeCell ref="G565:G566"/>
    <mergeCell ref="G568:G569"/>
    <mergeCell ref="G571:G572"/>
    <mergeCell ref="G574:G575"/>
    <mergeCell ref="G577:G578"/>
    <mergeCell ref="G581:G582"/>
    <mergeCell ref="G584:G585"/>
    <mergeCell ref="G589:G590"/>
    <mergeCell ref="G594:G595"/>
    <mergeCell ref="G598:G599"/>
    <mergeCell ref="G601:G602"/>
    <mergeCell ref="G604:G605"/>
    <mergeCell ref="G607:G608"/>
    <mergeCell ref="G610:G611"/>
    <mergeCell ref="G613:G614"/>
    <mergeCell ref="G616:G617"/>
    <mergeCell ref="G619:G620"/>
    <mergeCell ref="G622:G623"/>
    <mergeCell ref="G626:G627"/>
    <mergeCell ref="G629:G630"/>
    <mergeCell ref="G632:G633"/>
    <mergeCell ref="G635:G636"/>
    <mergeCell ref="G638:G639"/>
    <mergeCell ref="G641:G642"/>
    <mergeCell ref="G644:G645"/>
    <mergeCell ref="G647:G648"/>
    <mergeCell ref="G650:G651"/>
    <mergeCell ref="G653:G654"/>
    <mergeCell ref="G656:G657"/>
    <mergeCell ref="G659:G660"/>
    <mergeCell ref="G662:G663"/>
    <mergeCell ref="G665:G666"/>
    <mergeCell ref="G670:G671"/>
    <mergeCell ref="G673:G674"/>
    <mergeCell ref="G676:G677"/>
    <mergeCell ref="G679:G680"/>
    <mergeCell ref="G701:G702"/>
    <mergeCell ref="G704:G705"/>
    <mergeCell ref="G707:G708"/>
    <mergeCell ref="G710:G711"/>
    <mergeCell ref="G715:G716"/>
    <mergeCell ref="G718:G719"/>
    <mergeCell ref="G721:G722"/>
    <mergeCell ref="G742:G743"/>
    <mergeCell ref="H8:H9"/>
    <mergeCell ref="H72:H73"/>
    <mergeCell ref="H75:H76"/>
    <mergeCell ref="H77:H78"/>
    <mergeCell ref="H79:H80"/>
    <mergeCell ref="H81:H82"/>
    <mergeCell ref="H83:H84"/>
    <mergeCell ref="H85:H86"/>
    <mergeCell ref="H87:H88"/>
    <mergeCell ref="H89:H90"/>
    <mergeCell ref="H91:H92"/>
    <mergeCell ref="H93:H94"/>
    <mergeCell ref="H95:H96"/>
    <mergeCell ref="H97:H98"/>
    <mergeCell ref="H99:H100"/>
    <mergeCell ref="H103:H104"/>
    <mergeCell ref="H105:H106"/>
    <mergeCell ref="H107:H108"/>
    <mergeCell ref="H109:H110"/>
    <mergeCell ref="H111:H112"/>
    <mergeCell ref="H113:H114"/>
    <mergeCell ref="H125:H126"/>
    <mergeCell ref="H128:H129"/>
    <mergeCell ref="H130:H131"/>
    <mergeCell ref="H135:H136"/>
    <mergeCell ref="H137:H138"/>
    <mergeCell ref="H139:H140"/>
    <mergeCell ref="H141:H142"/>
    <mergeCell ref="H143:H144"/>
    <mergeCell ref="H145:H146"/>
    <mergeCell ref="H147:H148"/>
    <mergeCell ref="H149:H150"/>
    <mergeCell ref="H151:H152"/>
    <mergeCell ref="H158:H159"/>
    <mergeCell ref="H160:H161"/>
    <mergeCell ref="H162:H163"/>
    <mergeCell ref="H164:H165"/>
    <mergeCell ref="H168:H169"/>
    <mergeCell ref="H170:H171"/>
    <mergeCell ref="H172:H173"/>
    <mergeCell ref="H174:H175"/>
    <mergeCell ref="H176:H177"/>
    <mergeCell ref="H178:H179"/>
    <mergeCell ref="H180:H181"/>
    <mergeCell ref="H182:H183"/>
    <mergeCell ref="H184:H185"/>
    <mergeCell ref="H186:H187"/>
    <mergeCell ref="H188:H189"/>
    <mergeCell ref="H190:H191"/>
    <mergeCell ref="H194:H195"/>
    <mergeCell ref="H196:H197"/>
    <mergeCell ref="H198:H199"/>
    <mergeCell ref="H200:H201"/>
    <mergeCell ref="H202:H203"/>
    <mergeCell ref="H204:H205"/>
    <mergeCell ref="H206:H207"/>
    <mergeCell ref="H210:H211"/>
    <mergeCell ref="H212:H213"/>
    <mergeCell ref="H214:H215"/>
    <mergeCell ref="H216:H217"/>
    <mergeCell ref="H218:H219"/>
    <mergeCell ref="H220:H221"/>
    <mergeCell ref="H222:H223"/>
    <mergeCell ref="H224:H225"/>
    <mergeCell ref="H226:H227"/>
    <mergeCell ref="H228:H229"/>
    <mergeCell ref="H230:H231"/>
    <mergeCell ref="H234:H235"/>
    <mergeCell ref="H238:H239"/>
    <mergeCell ref="H243:H244"/>
    <mergeCell ref="H248:H249"/>
    <mergeCell ref="H253:H254"/>
    <mergeCell ref="H256:H257"/>
    <mergeCell ref="H259:H260"/>
    <mergeCell ref="H262:H263"/>
    <mergeCell ref="H265:H266"/>
    <mergeCell ref="H268:H269"/>
    <mergeCell ref="H271:H272"/>
    <mergeCell ref="H274:H275"/>
    <mergeCell ref="H277:H278"/>
    <mergeCell ref="H280:H281"/>
    <mergeCell ref="H283:H284"/>
    <mergeCell ref="H286:H287"/>
    <mergeCell ref="H289:H290"/>
    <mergeCell ref="H292:H293"/>
    <mergeCell ref="H295:H296"/>
    <mergeCell ref="H298:H299"/>
    <mergeCell ref="H301:H302"/>
    <mergeCell ref="H304:H305"/>
    <mergeCell ref="H307:H308"/>
    <mergeCell ref="H313:H314"/>
    <mergeCell ref="H317:H318"/>
    <mergeCell ref="H320:H321"/>
    <mergeCell ref="H327:H328"/>
    <mergeCell ref="H330:H331"/>
    <mergeCell ref="H333:H334"/>
    <mergeCell ref="H336:H337"/>
    <mergeCell ref="H339:H340"/>
    <mergeCell ref="H342:H343"/>
    <mergeCell ref="H345:H346"/>
    <mergeCell ref="H348:H349"/>
    <mergeCell ref="H352:H353"/>
    <mergeCell ref="H355:H356"/>
    <mergeCell ref="H358:H359"/>
    <mergeCell ref="H362:H363"/>
    <mergeCell ref="H366:H367"/>
    <mergeCell ref="H370:H371"/>
    <mergeCell ref="H373:H374"/>
    <mergeCell ref="H376:H377"/>
    <mergeCell ref="H379:H380"/>
    <mergeCell ref="H382:H383"/>
    <mergeCell ref="H385:H386"/>
    <mergeCell ref="H389:H390"/>
    <mergeCell ref="H392:H393"/>
    <mergeCell ref="H395:H396"/>
    <mergeCell ref="H398:H399"/>
    <mergeCell ref="H401:H402"/>
    <mergeCell ref="H404:H405"/>
    <mergeCell ref="H407:H408"/>
    <mergeCell ref="H410:H411"/>
    <mergeCell ref="H413:H414"/>
    <mergeCell ref="H416:H417"/>
    <mergeCell ref="H419:H420"/>
    <mergeCell ref="H422:H423"/>
    <mergeCell ref="H425:H426"/>
    <mergeCell ref="H428:H429"/>
    <mergeCell ref="H431:H432"/>
    <mergeCell ref="H434:H435"/>
    <mergeCell ref="H437:H438"/>
    <mergeCell ref="H441:H442"/>
    <mergeCell ref="H444:H445"/>
    <mergeCell ref="H447:H448"/>
    <mergeCell ref="H450:H451"/>
    <mergeCell ref="H453:H454"/>
    <mergeCell ref="H456:H457"/>
    <mergeCell ref="H459:H460"/>
    <mergeCell ref="H462:H463"/>
    <mergeCell ref="H465:H466"/>
    <mergeCell ref="H468:H469"/>
    <mergeCell ref="H471:H472"/>
    <mergeCell ref="H474:H475"/>
    <mergeCell ref="H477:H478"/>
    <mergeCell ref="H480:H481"/>
    <mergeCell ref="H486:H487"/>
    <mergeCell ref="H489:H490"/>
    <mergeCell ref="H492:H493"/>
    <mergeCell ref="H495:H496"/>
    <mergeCell ref="H498:H499"/>
    <mergeCell ref="H509:H510"/>
    <mergeCell ref="H512:H513"/>
    <mergeCell ref="H515:H516"/>
    <mergeCell ref="H519:H520"/>
    <mergeCell ref="H523:H524"/>
    <mergeCell ref="H526:H527"/>
    <mergeCell ref="H529:H530"/>
    <mergeCell ref="H532:H533"/>
    <mergeCell ref="H535:H536"/>
    <mergeCell ref="H538:H539"/>
    <mergeCell ref="H541:H542"/>
    <mergeCell ref="H544:H545"/>
    <mergeCell ref="H547:H548"/>
    <mergeCell ref="H550:H551"/>
    <mergeCell ref="H553:H554"/>
    <mergeCell ref="H556:H557"/>
    <mergeCell ref="H559:H560"/>
    <mergeCell ref="H562:H563"/>
    <mergeCell ref="H565:H566"/>
    <mergeCell ref="H568:H569"/>
    <mergeCell ref="H571:H572"/>
    <mergeCell ref="H574:H575"/>
    <mergeCell ref="H577:H578"/>
    <mergeCell ref="H581:H582"/>
    <mergeCell ref="H584:H585"/>
    <mergeCell ref="H589:H590"/>
    <mergeCell ref="H594:H595"/>
    <mergeCell ref="H598:H599"/>
    <mergeCell ref="H604:H605"/>
    <mergeCell ref="H607:H608"/>
    <mergeCell ref="H610:H611"/>
    <mergeCell ref="H613:H614"/>
    <mergeCell ref="H616:H617"/>
    <mergeCell ref="H619:H620"/>
    <mergeCell ref="H622:H623"/>
    <mergeCell ref="H629:H630"/>
    <mergeCell ref="H632:H633"/>
    <mergeCell ref="H635:H636"/>
    <mergeCell ref="H638:H639"/>
    <mergeCell ref="H641:H642"/>
    <mergeCell ref="H644:H645"/>
    <mergeCell ref="H647:H648"/>
    <mergeCell ref="H650:H651"/>
    <mergeCell ref="H653:H654"/>
    <mergeCell ref="H656:H657"/>
    <mergeCell ref="H659:H660"/>
    <mergeCell ref="H662:H663"/>
    <mergeCell ref="H665:H666"/>
    <mergeCell ref="H670:H671"/>
    <mergeCell ref="H673:H674"/>
    <mergeCell ref="H676:H677"/>
    <mergeCell ref="H679:H680"/>
    <mergeCell ref="H685:H686"/>
    <mergeCell ref="H688:H689"/>
    <mergeCell ref="H691:H692"/>
    <mergeCell ref="H694:H695"/>
    <mergeCell ref="H697:H698"/>
    <mergeCell ref="H701:H702"/>
    <mergeCell ref="H704:H705"/>
    <mergeCell ref="H707:H708"/>
    <mergeCell ref="H710:H711"/>
    <mergeCell ref="H715:H716"/>
    <mergeCell ref="H718:H719"/>
    <mergeCell ref="H721:H722"/>
    <mergeCell ref="H742:H743"/>
    <mergeCell ref="I8:I9"/>
    <mergeCell ref="I135:I136"/>
    <mergeCell ref="I352:I353"/>
    <mergeCell ref="J8:J9"/>
    <mergeCell ref="J135:J136"/>
    <mergeCell ref="J352:J353"/>
    <mergeCell ref="K352:K353"/>
    <mergeCell ref="L135:L136"/>
    <mergeCell ref="L352:L353"/>
    <mergeCell ref="M135:M136"/>
    <mergeCell ref="M352:M353"/>
    <mergeCell ref="N352:N353"/>
    <mergeCell ref="O135:O136"/>
    <mergeCell ref="O352:O353"/>
    <mergeCell ref="P8:P9"/>
    <mergeCell ref="P125:P126"/>
    <mergeCell ref="P128:P129"/>
    <mergeCell ref="P130:P131"/>
    <mergeCell ref="P135:P136"/>
    <mergeCell ref="P137:P138"/>
    <mergeCell ref="P139:P140"/>
    <mergeCell ref="P141:P142"/>
    <mergeCell ref="P143:P144"/>
    <mergeCell ref="P145:P146"/>
    <mergeCell ref="P147:P148"/>
    <mergeCell ref="P149:P150"/>
    <mergeCell ref="P151:P152"/>
    <mergeCell ref="P158:P159"/>
    <mergeCell ref="P160:P161"/>
    <mergeCell ref="P162:P163"/>
    <mergeCell ref="P164:P165"/>
    <mergeCell ref="P168:P169"/>
    <mergeCell ref="P170:P171"/>
    <mergeCell ref="P172:P173"/>
    <mergeCell ref="P174:P175"/>
    <mergeCell ref="P176:P177"/>
    <mergeCell ref="P178:P179"/>
    <mergeCell ref="P180:P181"/>
    <mergeCell ref="P182:P183"/>
    <mergeCell ref="P184:P185"/>
    <mergeCell ref="P186:P187"/>
    <mergeCell ref="P188:P189"/>
    <mergeCell ref="P190:P191"/>
    <mergeCell ref="P194:P195"/>
    <mergeCell ref="P196:P197"/>
    <mergeCell ref="P198:P199"/>
    <mergeCell ref="P200:P201"/>
    <mergeCell ref="P202:P203"/>
    <mergeCell ref="P204:P205"/>
    <mergeCell ref="P206:P207"/>
    <mergeCell ref="P210:P211"/>
    <mergeCell ref="P212:P213"/>
    <mergeCell ref="P214:P215"/>
    <mergeCell ref="P216:P217"/>
    <mergeCell ref="P218:P219"/>
    <mergeCell ref="P220:P221"/>
    <mergeCell ref="P222:P223"/>
    <mergeCell ref="P224:P225"/>
    <mergeCell ref="P226:P227"/>
    <mergeCell ref="P228:P229"/>
    <mergeCell ref="P230:P231"/>
    <mergeCell ref="P234:P235"/>
    <mergeCell ref="P238:P239"/>
    <mergeCell ref="P243:P244"/>
    <mergeCell ref="P248:P249"/>
    <mergeCell ref="P253:P254"/>
    <mergeCell ref="P256:P257"/>
    <mergeCell ref="P259:P260"/>
    <mergeCell ref="P262:P263"/>
    <mergeCell ref="P265:P266"/>
    <mergeCell ref="P268:P269"/>
    <mergeCell ref="P271:P272"/>
    <mergeCell ref="P274:P275"/>
    <mergeCell ref="P277:P278"/>
    <mergeCell ref="P280:P281"/>
    <mergeCell ref="P283:P284"/>
    <mergeCell ref="P286:P287"/>
    <mergeCell ref="P289:P290"/>
    <mergeCell ref="P292:P293"/>
    <mergeCell ref="P295:P296"/>
    <mergeCell ref="P298:P299"/>
    <mergeCell ref="P301:P302"/>
    <mergeCell ref="P304:P305"/>
    <mergeCell ref="P307:P308"/>
    <mergeCell ref="P313:P314"/>
    <mergeCell ref="P317:P318"/>
    <mergeCell ref="P320:P321"/>
    <mergeCell ref="P327:P328"/>
    <mergeCell ref="P330:P331"/>
    <mergeCell ref="P333:P334"/>
    <mergeCell ref="P336:P337"/>
    <mergeCell ref="P339:P340"/>
    <mergeCell ref="P342:P343"/>
    <mergeCell ref="P345:P346"/>
    <mergeCell ref="P348:P349"/>
    <mergeCell ref="P352:P353"/>
    <mergeCell ref="P355:P356"/>
    <mergeCell ref="P358:P359"/>
    <mergeCell ref="P362:P363"/>
    <mergeCell ref="P366:P367"/>
    <mergeCell ref="P370:P371"/>
    <mergeCell ref="P373:P374"/>
    <mergeCell ref="P376:P377"/>
    <mergeCell ref="P379:P380"/>
    <mergeCell ref="P382:P383"/>
    <mergeCell ref="P385:P386"/>
    <mergeCell ref="P389:P390"/>
    <mergeCell ref="P392:P393"/>
    <mergeCell ref="P395:P396"/>
    <mergeCell ref="P398:P399"/>
    <mergeCell ref="P401:P402"/>
    <mergeCell ref="P404:P405"/>
    <mergeCell ref="P407:P408"/>
    <mergeCell ref="P410:P411"/>
    <mergeCell ref="P413:P414"/>
    <mergeCell ref="P416:P417"/>
    <mergeCell ref="P419:P420"/>
    <mergeCell ref="P422:P423"/>
    <mergeCell ref="P425:P426"/>
    <mergeCell ref="P428:P429"/>
    <mergeCell ref="P431:P432"/>
    <mergeCell ref="P434:P435"/>
    <mergeCell ref="P437:P438"/>
    <mergeCell ref="P441:P442"/>
    <mergeCell ref="P444:P445"/>
    <mergeCell ref="P447:P448"/>
    <mergeCell ref="P450:P451"/>
    <mergeCell ref="P453:P454"/>
    <mergeCell ref="P456:P457"/>
    <mergeCell ref="P459:P460"/>
    <mergeCell ref="P462:P463"/>
    <mergeCell ref="P465:P466"/>
    <mergeCell ref="P468:P469"/>
    <mergeCell ref="P471:P472"/>
    <mergeCell ref="P474:P475"/>
    <mergeCell ref="P477:P478"/>
    <mergeCell ref="P480:P481"/>
    <mergeCell ref="P483:P484"/>
    <mergeCell ref="P486:P487"/>
    <mergeCell ref="P489:P490"/>
    <mergeCell ref="P492:P493"/>
    <mergeCell ref="P495:P496"/>
    <mergeCell ref="P498:P499"/>
    <mergeCell ref="P509:P510"/>
    <mergeCell ref="P512:P513"/>
    <mergeCell ref="P515:P516"/>
    <mergeCell ref="P519:P520"/>
    <mergeCell ref="P526:P527"/>
    <mergeCell ref="P529:P530"/>
    <mergeCell ref="P532:P533"/>
    <mergeCell ref="P535:P536"/>
    <mergeCell ref="P538:P539"/>
    <mergeCell ref="P541:P542"/>
    <mergeCell ref="P544:P545"/>
    <mergeCell ref="P547:P548"/>
    <mergeCell ref="P550:P551"/>
    <mergeCell ref="P553:P554"/>
    <mergeCell ref="P556:P557"/>
    <mergeCell ref="P559:P560"/>
    <mergeCell ref="P562:P563"/>
    <mergeCell ref="P565:P566"/>
    <mergeCell ref="P568:P569"/>
    <mergeCell ref="P571:P572"/>
    <mergeCell ref="P574:P575"/>
    <mergeCell ref="P577:P578"/>
    <mergeCell ref="P581:P582"/>
    <mergeCell ref="P584:P585"/>
    <mergeCell ref="P589:P590"/>
    <mergeCell ref="P594:P595"/>
    <mergeCell ref="P598:P599"/>
    <mergeCell ref="P604:P605"/>
    <mergeCell ref="P607:P608"/>
    <mergeCell ref="P610:P611"/>
    <mergeCell ref="P613:P614"/>
    <mergeCell ref="P616:P617"/>
    <mergeCell ref="P619:P620"/>
    <mergeCell ref="P622:P623"/>
    <mergeCell ref="P626:P627"/>
    <mergeCell ref="P629:P630"/>
    <mergeCell ref="P632:P633"/>
    <mergeCell ref="P635:P636"/>
    <mergeCell ref="P638:P639"/>
    <mergeCell ref="P641:P642"/>
    <mergeCell ref="P644:P645"/>
    <mergeCell ref="P647:P648"/>
    <mergeCell ref="P650:P651"/>
    <mergeCell ref="P653:P654"/>
    <mergeCell ref="P656:P657"/>
    <mergeCell ref="P659:P660"/>
    <mergeCell ref="P662:P663"/>
    <mergeCell ref="P665:P666"/>
    <mergeCell ref="P670:P671"/>
    <mergeCell ref="P673:P674"/>
    <mergeCell ref="P676:P677"/>
    <mergeCell ref="P679:P680"/>
    <mergeCell ref="P685:P686"/>
    <mergeCell ref="P688:P689"/>
    <mergeCell ref="P691:P692"/>
    <mergeCell ref="P694:P695"/>
    <mergeCell ref="P697:P698"/>
    <mergeCell ref="P701:P702"/>
    <mergeCell ref="P704:P705"/>
    <mergeCell ref="P707:P708"/>
    <mergeCell ref="P710:P711"/>
    <mergeCell ref="P715:P716"/>
    <mergeCell ref="P718:P719"/>
    <mergeCell ref="P721:P722"/>
    <mergeCell ref="P742:P743"/>
    <mergeCell ref="Q8:Q9"/>
    <mergeCell ref="Q72:Q73"/>
    <mergeCell ref="Q75:Q76"/>
    <mergeCell ref="Q77:Q78"/>
    <mergeCell ref="Q79:Q80"/>
    <mergeCell ref="Q81:Q82"/>
    <mergeCell ref="Q83:Q84"/>
    <mergeCell ref="Q85:Q86"/>
    <mergeCell ref="Q87:Q88"/>
    <mergeCell ref="Q89:Q90"/>
    <mergeCell ref="Q91:Q92"/>
    <mergeCell ref="Q93:Q94"/>
    <mergeCell ref="Q95:Q96"/>
    <mergeCell ref="Q97:Q98"/>
    <mergeCell ref="Q99:Q100"/>
    <mergeCell ref="Q103:Q104"/>
    <mergeCell ref="Q107:Q108"/>
    <mergeCell ref="Q109:Q110"/>
    <mergeCell ref="Q111:Q112"/>
    <mergeCell ref="Q113:Q114"/>
    <mergeCell ref="Q125:Q126"/>
    <mergeCell ref="Q128:Q129"/>
    <mergeCell ref="Q130:Q131"/>
    <mergeCell ref="Q135:Q136"/>
    <mergeCell ref="Q137:Q138"/>
    <mergeCell ref="Q139:Q140"/>
    <mergeCell ref="Q141:Q142"/>
    <mergeCell ref="Q143:Q144"/>
    <mergeCell ref="Q145:Q146"/>
    <mergeCell ref="Q147:Q148"/>
    <mergeCell ref="Q149:Q150"/>
    <mergeCell ref="Q151:Q152"/>
    <mergeCell ref="Q158:Q159"/>
    <mergeCell ref="Q160:Q161"/>
    <mergeCell ref="Q162:Q163"/>
    <mergeCell ref="Q164:Q165"/>
    <mergeCell ref="Q168:Q169"/>
    <mergeCell ref="Q170:Q171"/>
    <mergeCell ref="Q172:Q173"/>
    <mergeCell ref="Q174:Q175"/>
    <mergeCell ref="Q176:Q177"/>
    <mergeCell ref="Q178:Q179"/>
    <mergeCell ref="Q180:Q181"/>
    <mergeCell ref="Q182:Q183"/>
    <mergeCell ref="Q184:Q185"/>
    <mergeCell ref="Q186:Q187"/>
    <mergeCell ref="Q188:Q189"/>
    <mergeCell ref="Q190:Q191"/>
    <mergeCell ref="Q194:Q195"/>
    <mergeCell ref="Q196:Q197"/>
    <mergeCell ref="Q198:Q199"/>
    <mergeCell ref="Q200:Q201"/>
    <mergeCell ref="Q202:Q203"/>
    <mergeCell ref="Q204:Q205"/>
    <mergeCell ref="Q206:Q207"/>
    <mergeCell ref="Q210:Q211"/>
    <mergeCell ref="Q212:Q213"/>
    <mergeCell ref="Q214:Q215"/>
    <mergeCell ref="Q216:Q217"/>
    <mergeCell ref="Q218:Q219"/>
    <mergeCell ref="Q220:Q221"/>
    <mergeCell ref="Q222:Q223"/>
    <mergeCell ref="Q224:Q225"/>
    <mergeCell ref="Q226:Q227"/>
    <mergeCell ref="Q228:Q229"/>
    <mergeCell ref="Q230:Q231"/>
    <mergeCell ref="Q234:Q235"/>
    <mergeCell ref="Q238:Q239"/>
    <mergeCell ref="Q243:Q244"/>
    <mergeCell ref="Q248:Q249"/>
    <mergeCell ref="Q253:Q254"/>
    <mergeCell ref="Q256:Q257"/>
    <mergeCell ref="Q259:Q260"/>
    <mergeCell ref="Q262:Q263"/>
    <mergeCell ref="Q265:Q266"/>
    <mergeCell ref="Q268:Q269"/>
    <mergeCell ref="Q271:Q272"/>
    <mergeCell ref="Q274:Q275"/>
    <mergeCell ref="Q277:Q278"/>
    <mergeCell ref="Q280:Q281"/>
    <mergeCell ref="Q283:Q284"/>
    <mergeCell ref="Q286:Q287"/>
    <mergeCell ref="Q289:Q290"/>
    <mergeCell ref="Q292:Q293"/>
    <mergeCell ref="Q295:Q296"/>
    <mergeCell ref="Q298:Q299"/>
    <mergeCell ref="Q301:Q302"/>
    <mergeCell ref="Q304:Q305"/>
    <mergeCell ref="Q307:Q308"/>
    <mergeCell ref="Q313:Q314"/>
    <mergeCell ref="Q317:Q318"/>
    <mergeCell ref="Q320:Q321"/>
    <mergeCell ref="Q327:Q328"/>
    <mergeCell ref="Q330:Q331"/>
    <mergeCell ref="Q333:Q334"/>
    <mergeCell ref="Q336:Q337"/>
    <mergeCell ref="Q339:Q340"/>
    <mergeCell ref="Q342:Q343"/>
    <mergeCell ref="Q345:Q346"/>
    <mergeCell ref="Q348:Q349"/>
    <mergeCell ref="Q355:Q356"/>
    <mergeCell ref="Q358:Q359"/>
    <mergeCell ref="Q362:Q363"/>
    <mergeCell ref="Q366:Q367"/>
    <mergeCell ref="Q370:Q371"/>
    <mergeCell ref="Q373:Q374"/>
    <mergeCell ref="Q376:Q377"/>
    <mergeCell ref="Q379:Q380"/>
    <mergeCell ref="Q382:Q383"/>
    <mergeCell ref="Q385:Q386"/>
    <mergeCell ref="Q389:Q390"/>
    <mergeCell ref="Q392:Q393"/>
    <mergeCell ref="Q395:Q396"/>
    <mergeCell ref="Q398:Q399"/>
    <mergeCell ref="Q401:Q402"/>
    <mergeCell ref="Q404:Q405"/>
    <mergeCell ref="Q407:Q408"/>
    <mergeCell ref="Q410:Q411"/>
    <mergeCell ref="Q413:Q414"/>
    <mergeCell ref="Q416:Q417"/>
    <mergeCell ref="Q419:Q420"/>
    <mergeCell ref="Q422:Q423"/>
    <mergeCell ref="Q425:Q426"/>
    <mergeCell ref="Q428:Q429"/>
    <mergeCell ref="Q431:Q432"/>
    <mergeCell ref="Q434:Q435"/>
    <mergeCell ref="Q437:Q438"/>
    <mergeCell ref="Q444:Q445"/>
    <mergeCell ref="Q447:Q448"/>
    <mergeCell ref="Q450:Q451"/>
    <mergeCell ref="Q453:Q454"/>
    <mergeCell ref="Q456:Q457"/>
    <mergeCell ref="Q459:Q460"/>
    <mergeCell ref="Q462:Q463"/>
    <mergeCell ref="Q465:Q466"/>
    <mergeCell ref="Q468:Q469"/>
    <mergeCell ref="Q471:Q472"/>
    <mergeCell ref="Q474:Q475"/>
    <mergeCell ref="Q477:Q478"/>
    <mergeCell ref="Q480:Q481"/>
    <mergeCell ref="Q483:Q484"/>
    <mergeCell ref="Q486:Q487"/>
    <mergeCell ref="Q495:Q496"/>
    <mergeCell ref="Q523:Q524"/>
    <mergeCell ref="Q538:Q539"/>
    <mergeCell ref="Q541:Q542"/>
    <mergeCell ref="Q544:Q545"/>
    <mergeCell ref="Q550:Q551"/>
    <mergeCell ref="Q553:Q554"/>
    <mergeCell ref="Q556:Q557"/>
    <mergeCell ref="Q559:Q560"/>
    <mergeCell ref="Q562:Q563"/>
    <mergeCell ref="Q565:Q566"/>
    <mergeCell ref="Q574:Q575"/>
    <mergeCell ref="Q577:Q578"/>
    <mergeCell ref="Q589:Q590"/>
    <mergeCell ref="Q594:Q595"/>
    <mergeCell ref="Q604:Q605"/>
    <mergeCell ref="Q607:Q608"/>
    <mergeCell ref="Q610:Q611"/>
    <mergeCell ref="Q613:Q614"/>
    <mergeCell ref="Q616:Q617"/>
    <mergeCell ref="Q619:Q620"/>
    <mergeCell ref="Q622:Q623"/>
    <mergeCell ref="Q626:Q627"/>
    <mergeCell ref="Q629:Q630"/>
    <mergeCell ref="Q632:Q633"/>
    <mergeCell ref="Q635:Q636"/>
    <mergeCell ref="Q638:Q639"/>
    <mergeCell ref="Q641:Q642"/>
    <mergeCell ref="Q644:Q645"/>
    <mergeCell ref="Q647:Q648"/>
    <mergeCell ref="Q662:Q663"/>
    <mergeCell ref="Q670:Q671"/>
    <mergeCell ref="Q673:Q674"/>
    <mergeCell ref="Q676:Q677"/>
    <mergeCell ref="Q679:Q680"/>
    <mergeCell ref="Q710:Q711"/>
    <mergeCell ref="Q742:Q743"/>
    <mergeCell ref="R8:R9"/>
    <mergeCell ref="R72:R73"/>
    <mergeCell ref="R75:R76"/>
    <mergeCell ref="R77:R78"/>
    <mergeCell ref="R79:R80"/>
    <mergeCell ref="R81:R82"/>
    <mergeCell ref="R83:R84"/>
    <mergeCell ref="R85:R86"/>
    <mergeCell ref="R87:R88"/>
    <mergeCell ref="R89:R90"/>
    <mergeCell ref="R91:R92"/>
    <mergeCell ref="R93:R94"/>
    <mergeCell ref="R95:R96"/>
    <mergeCell ref="R97:R98"/>
    <mergeCell ref="R99:R100"/>
    <mergeCell ref="R103:R104"/>
    <mergeCell ref="R105:R106"/>
    <mergeCell ref="R107:R108"/>
    <mergeCell ref="R109:R110"/>
    <mergeCell ref="R111:R112"/>
    <mergeCell ref="R113:R114"/>
    <mergeCell ref="R125:R126"/>
    <mergeCell ref="R128:R129"/>
    <mergeCell ref="R130:R131"/>
    <mergeCell ref="R135:R136"/>
    <mergeCell ref="R137:R138"/>
    <mergeCell ref="R139:R140"/>
    <mergeCell ref="R141:R142"/>
    <mergeCell ref="R143:R144"/>
    <mergeCell ref="R145:R146"/>
    <mergeCell ref="R147:R148"/>
    <mergeCell ref="R149:R150"/>
    <mergeCell ref="R151:R152"/>
    <mergeCell ref="R158:R159"/>
    <mergeCell ref="R160:R161"/>
    <mergeCell ref="R162:R163"/>
    <mergeCell ref="R164:R165"/>
    <mergeCell ref="R168:R169"/>
    <mergeCell ref="R170:R171"/>
    <mergeCell ref="R172:R173"/>
    <mergeCell ref="R174:R175"/>
    <mergeCell ref="R176:R177"/>
    <mergeCell ref="R178:R179"/>
    <mergeCell ref="R180:R181"/>
    <mergeCell ref="R182:R183"/>
    <mergeCell ref="R184:R185"/>
    <mergeCell ref="R186:R187"/>
    <mergeCell ref="R188:R189"/>
    <mergeCell ref="R190:R191"/>
    <mergeCell ref="R194:R195"/>
    <mergeCell ref="R196:R197"/>
    <mergeCell ref="R198:R199"/>
    <mergeCell ref="R200:R201"/>
    <mergeCell ref="R202:R203"/>
    <mergeCell ref="R204:R205"/>
    <mergeCell ref="R206:R207"/>
    <mergeCell ref="R210:R211"/>
    <mergeCell ref="R212:R213"/>
    <mergeCell ref="R214:R215"/>
    <mergeCell ref="R216:R217"/>
    <mergeCell ref="R218:R219"/>
    <mergeCell ref="R220:R221"/>
    <mergeCell ref="R222:R223"/>
    <mergeCell ref="R224:R225"/>
    <mergeCell ref="R226:R227"/>
    <mergeCell ref="R228:R229"/>
    <mergeCell ref="R230:R231"/>
    <mergeCell ref="R234:R235"/>
    <mergeCell ref="R238:R239"/>
    <mergeCell ref="R243:R244"/>
    <mergeCell ref="R248:R249"/>
    <mergeCell ref="R253:R254"/>
    <mergeCell ref="R256:R257"/>
    <mergeCell ref="R259:R260"/>
    <mergeCell ref="R262:R263"/>
    <mergeCell ref="R265:R266"/>
    <mergeCell ref="R268:R269"/>
    <mergeCell ref="R271:R272"/>
    <mergeCell ref="R274:R275"/>
    <mergeCell ref="R277:R278"/>
    <mergeCell ref="R280:R281"/>
    <mergeCell ref="R283:R284"/>
    <mergeCell ref="R286:R287"/>
    <mergeCell ref="R289:R290"/>
    <mergeCell ref="R292:R293"/>
    <mergeCell ref="R295:R296"/>
    <mergeCell ref="R298:R299"/>
    <mergeCell ref="R301:R302"/>
    <mergeCell ref="R304:R305"/>
    <mergeCell ref="R307:R308"/>
    <mergeCell ref="R313:R314"/>
    <mergeCell ref="R317:R318"/>
    <mergeCell ref="R320:R321"/>
    <mergeCell ref="R327:R328"/>
    <mergeCell ref="R330:R331"/>
    <mergeCell ref="R333:R334"/>
    <mergeCell ref="R336:R337"/>
    <mergeCell ref="R339:R340"/>
    <mergeCell ref="R342:R343"/>
    <mergeCell ref="R345:R346"/>
    <mergeCell ref="R348:R349"/>
    <mergeCell ref="R352:R353"/>
    <mergeCell ref="R355:R356"/>
    <mergeCell ref="R358:R359"/>
    <mergeCell ref="R362:R363"/>
    <mergeCell ref="R366:R367"/>
    <mergeCell ref="R370:R371"/>
    <mergeCell ref="R373:R374"/>
    <mergeCell ref="R376:R377"/>
    <mergeCell ref="R379:R380"/>
    <mergeCell ref="R382:R383"/>
    <mergeCell ref="R385:R386"/>
    <mergeCell ref="R389:R390"/>
    <mergeCell ref="R392:R393"/>
    <mergeCell ref="R395:R396"/>
    <mergeCell ref="R398:R399"/>
    <mergeCell ref="R498:R499"/>
    <mergeCell ref="R509:R510"/>
    <mergeCell ref="R401:R402"/>
    <mergeCell ref="R404:R405"/>
    <mergeCell ref="R407:R408"/>
    <mergeCell ref="R410:R411"/>
    <mergeCell ref="R413:R414"/>
    <mergeCell ref="R416:R417"/>
    <mergeCell ref="R419:R420"/>
    <mergeCell ref="R422:R423"/>
    <mergeCell ref="R425:R426"/>
    <mergeCell ref="R428:R429"/>
    <mergeCell ref="R431:R432"/>
    <mergeCell ref="R434:R435"/>
    <mergeCell ref="R437:R438"/>
    <mergeCell ref="R441:R442"/>
    <mergeCell ref="R444:R445"/>
    <mergeCell ref="R447:R448"/>
    <mergeCell ref="R450:R451"/>
    <mergeCell ref="R718:R719"/>
    <mergeCell ref="R721:R722"/>
    <mergeCell ref="R742:R743"/>
    <mergeCell ref="S430:S431"/>
    <mergeCell ref="C15:C16"/>
    <mergeCell ref="D15:D16"/>
    <mergeCell ref="R626:R627"/>
    <mergeCell ref="R629:R630"/>
    <mergeCell ref="R632:R633"/>
    <mergeCell ref="R635:R636"/>
    <mergeCell ref="R638:R639"/>
    <mergeCell ref="R641:R642"/>
    <mergeCell ref="R644:R645"/>
    <mergeCell ref="R647:R648"/>
    <mergeCell ref="R650:R651"/>
    <mergeCell ref="R653:R654"/>
    <mergeCell ref="R656:R657"/>
    <mergeCell ref="R659:R660"/>
    <mergeCell ref="R662:R663"/>
    <mergeCell ref="R665:R666"/>
    <mergeCell ref="R670:R671"/>
    <mergeCell ref="R673:R674"/>
    <mergeCell ref="R676:R677"/>
    <mergeCell ref="R565:R566"/>
    <mergeCell ref="R568:R569"/>
    <mergeCell ref="R571:R572"/>
    <mergeCell ref="R574:R575"/>
    <mergeCell ref="R577:R578"/>
    <mergeCell ref="R581:R582"/>
    <mergeCell ref="R584:R585"/>
    <mergeCell ref="R589:R590"/>
    <mergeCell ref="R594:R595"/>
    <mergeCell ref="R697:R698"/>
    <mergeCell ref="R701:R702"/>
    <mergeCell ref="R704:R705"/>
    <mergeCell ref="R707:R708"/>
    <mergeCell ref="R710:R711"/>
    <mergeCell ref="R715:R716"/>
    <mergeCell ref="R598:R599"/>
    <mergeCell ref="R604:R605"/>
    <mergeCell ref="R607:R608"/>
    <mergeCell ref="R610:R611"/>
    <mergeCell ref="R613:R614"/>
    <mergeCell ref="R616:R617"/>
    <mergeCell ref="R619:R620"/>
    <mergeCell ref="R622:R623"/>
    <mergeCell ref="R512:R513"/>
    <mergeCell ref="R515:R516"/>
    <mergeCell ref="R519:R520"/>
    <mergeCell ref="R523:R524"/>
    <mergeCell ref="R526:R527"/>
    <mergeCell ref="R529:R530"/>
    <mergeCell ref="R532:R533"/>
    <mergeCell ref="R535:R536"/>
    <mergeCell ref="R538:R539"/>
    <mergeCell ref="R541:R542"/>
    <mergeCell ref="R544:R545"/>
    <mergeCell ref="R547:R548"/>
    <mergeCell ref="R550:R551"/>
    <mergeCell ref="R553:R554"/>
    <mergeCell ref="R556:R557"/>
    <mergeCell ref="R559:R560"/>
    <mergeCell ref="R562:R563"/>
    <mergeCell ref="E323:E324"/>
    <mergeCell ref="G323:G324"/>
    <mergeCell ref="H323:H324"/>
    <mergeCell ref="P323:P324"/>
    <mergeCell ref="Q323:Q324"/>
    <mergeCell ref="R323:R324"/>
    <mergeCell ref="B15:B16"/>
    <mergeCell ref="E15:E16"/>
    <mergeCell ref="H15:H16"/>
    <mergeCell ref="I15:I16"/>
    <mergeCell ref="Q15:Q16"/>
    <mergeCell ref="R15:R16"/>
    <mergeCell ref="R679:R680"/>
    <mergeCell ref="R685:R686"/>
    <mergeCell ref="R688:R689"/>
    <mergeCell ref="R691:R692"/>
    <mergeCell ref="R694:R695"/>
    <mergeCell ref="R453:R454"/>
    <mergeCell ref="R456:R457"/>
    <mergeCell ref="R459:R460"/>
    <mergeCell ref="R462:R463"/>
    <mergeCell ref="R465:R466"/>
    <mergeCell ref="R468:R469"/>
    <mergeCell ref="R471:R472"/>
    <mergeCell ref="R474:R475"/>
    <mergeCell ref="R477:R478"/>
    <mergeCell ref="R480:R481"/>
    <mergeCell ref="R483:R484"/>
    <mergeCell ref="R486:R487"/>
    <mergeCell ref="R489:R490"/>
    <mergeCell ref="R492:R493"/>
    <mergeCell ref="R495:R496"/>
  </mergeCells>
  <pageMargins left="0.7" right="0.7" top="0.75" bottom="0.75" header="0.3" footer="0.3"/>
  <pageSetup paperSize="9" scale="47" orientation="landscape" r:id="rId1"/>
  <rowBreaks count="2" manualBreakCount="2">
    <brk id="30" max="17" man="1"/>
    <brk id="346"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ИП</vt:lpstr>
      <vt:lpstr>ИП (альбомная)</vt:lpstr>
      <vt:lpstr>ИП!Область_печати</vt:lpstr>
      <vt:lpstr>'ИП (альбомная)'!Область_печати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Сауле Чикеева</dc:creator>
  <cp:lastModifiedBy>Nik Kulikov</cp:lastModifiedBy>
  <cp:lastPrinted>2026-06-02T04:34:19Z</cp:lastPrinted>
  <dcterms:created xsi:type="dcterms:W3CDTF">2015-06-05T18:19:00Z</dcterms:created>
  <dcterms:modified xsi:type="dcterms:W3CDTF">2026-07-09T11:31:46Z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630B1C6C91A84C2F92A3A5AFF7FF91D5_13</vt:lpwstr>
  </property>
  <property fmtid="{D5CDD505-2E9C-101B-9397-08002B2CF9AE}" pid="3" name="KSOProductBuildVer">
    <vt:lpwstr>1049-12.2.0.23196</vt:lpwstr>
  </property>
</Properties>
</file>