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OTDFIN\Desktop\Внес.изм в ПРР с проекты Ауыл Аманаты прав\сопр в маслихат\"/>
    </mc:Choice>
  </mc:AlternateContent>
  <xr:revisionPtr revIDLastSave="0" documentId="13_ncr:1_{C6EF70FE-1D21-4599-BB14-81B98AC21EE6}" xr6:coauthVersionLast="47" xr6:coauthVersionMax="47" xr10:uidLastSave="{00000000-0000-0000-0000-000000000000}"/>
  <bookViews>
    <workbookView xWindow="0" yWindow="0" windowWidth="28530" windowHeight="15570" xr2:uid="{00000000-000D-0000-FFFF-FFFF00000000}"/>
  </bookViews>
  <sheets>
    <sheet name="ИП  (альбомный)" sheetId="12" r:id="rId1"/>
  </sheets>
  <definedNames>
    <definedName name="_xlnm.Print_Area" localSheetId="0">'ИП  (альбомный)'!$A$1:$R$822</definedName>
  </definedNames>
  <calcPr calcId="191029"/>
</workbook>
</file>

<file path=xl/calcChain.xml><?xml version="1.0" encoding="utf-8"?>
<calcChain xmlns="http://schemas.openxmlformats.org/spreadsheetml/2006/main">
  <c r="K796" i="12" l="1"/>
  <c r="L67" i="12" l="1"/>
  <c r="L62" i="12"/>
  <c r="K822" i="12"/>
  <c r="K819" i="12"/>
  <c r="L819" i="12"/>
  <c r="L822" i="12"/>
  <c r="O30" i="12"/>
  <c r="N30" i="12"/>
  <c r="M30" i="12"/>
  <c r="L30" i="12"/>
  <c r="K30" i="12"/>
  <c r="M22" i="12"/>
  <c r="O22" i="12"/>
  <c r="N22" i="12"/>
  <c r="L22" i="12"/>
  <c r="L821" i="12"/>
  <c r="K821" i="12"/>
  <c r="K22" i="12"/>
  <c r="L728" i="12"/>
  <c r="J22" i="12"/>
  <c r="O796" i="12"/>
  <c r="N796" i="12"/>
  <c r="M796" i="12"/>
  <c r="L796" i="12"/>
  <c r="J796" i="12"/>
  <c r="I796" i="12"/>
  <c r="O795" i="12"/>
  <c r="N795" i="12"/>
  <c r="M795" i="12"/>
  <c r="L795" i="12"/>
  <c r="K795" i="12"/>
  <c r="J795" i="12"/>
  <c r="I795" i="12"/>
  <c r="M794" i="12"/>
  <c r="L794" i="12"/>
  <c r="K794" i="12"/>
  <c r="J794" i="12"/>
  <c r="I794" i="12"/>
  <c r="O791" i="12"/>
  <c r="O794" i="12" s="1"/>
  <c r="N791" i="12"/>
  <c r="N794" i="12" s="1"/>
  <c r="O765" i="12"/>
  <c r="N765" i="12"/>
  <c r="M765" i="12"/>
  <c r="L765" i="12"/>
  <c r="K765" i="12"/>
  <c r="J765" i="12"/>
  <c r="I765" i="12"/>
  <c r="O764" i="12"/>
  <c r="N764" i="12"/>
  <c r="M764" i="12"/>
  <c r="L764" i="12"/>
  <c r="K764" i="12"/>
  <c r="J764" i="12"/>
  <c r="I764" i="12"/>
  <c r="O737" i="12"/>
  <c r="N737" i="12"/>
  <c r="M737" i="12"/>
  <c r="L737" i="12"/>
  <c r="K737" i="12"/>
  <c r="J737" i="12"/>
  <c r="I737" i="12"/>
  <c r="O729" i="12"/>
  <c r="O820" i="12" s="1"/>
  <c r="N729" i="12"/>
  <c r="N820" i="12" s="1"/>
  <c r="M729" i="12"/>
  <c r="M820" i="12" s="1"/>
  <c r="L729" i="12"/>
  <c r="L820" i="12" s="1"/>
  <c r="K729" i="12"/>
  <c r="K820" i="12" s="1"/>
  <c r="J729" i="12"/>
  <c r="J820" i="12" s="1"/>
  <c r="I729" i="12"/>
  <c r="I820" i="12" s="1"/>
  <c r="O727" i="12"/>
  <c r="N727" i="12"/>
  <c r="N818" i="12" s="1"/>
  <c r="M727" i="12"/>
  <c r="M818" i="12" s="1"/>
  <c r="L727" i="12"/>
  <c r="K727" i="12"/>
  <c r="J727" i="12"/>
  <c r="I727" i="12"/>
  <c r="I818" i="12" s="1"/>
  <c r="O526" i="12"/>
  <c r="K444" i="12"/>
  <c r="O261" i="12"/>
  <c r="N261" i="12"/>
  <c r="O258" i="12"/>
  <c r="N258" i="12"/>
  <c r="O255" i="12"/>
  <c r="N255" i="12"/>
  <c r="O235" i="12"/>
  <c r="O232" i="12"/>
  <c r="N232" i="12"/>
  <c r="M232" i="12"/>
  <c r="L232" i="12"/>
  <c r="K232" i="12"/>
  <c r="J232" i="12"/>
  <c r="I232" i="12"/>
  <c r="O208" i="12"/>
  <c r="N208" i="12"/>
  <c r="M208" i="12"/>
  <c r="L208" i="12"/>
  <c r="K208" i="12"/>
  <c r="J208" i="12"/>
  <c r="I208" i="12"/>
  <c r="O192" i="12"/>
  <c r="N192" i="12"/>
  <c r="M192" i="12"/>
  <c r="L192" i="12"/>
  <c r="K192" i="12"/>
  <c r="J192" i="12"/>
  <c r="I192" i="12"/>
  <c r="O166" i="12"/>
  <c r="N166" i="12"/>
  <c r="M166" i="12"/>
  <c r="L166" i="12"/>
  <c r="K166" i="12"/>
  <c r="J166" i="12"/>
  <c r="I166" i="12"/>
  <c r="O153" i="12"/>
  <c r="N153" i="12"/>
  <c r="M153" i="12"/>
  <c r="L153" i="12"/>
  <c r="J153" i="12"/>
  <c r="I153" i="12"/>
  <c r="O132" i="12"/>
  <c r="N132" i="12"/>
  <c r="M132" i="12"/>
  <c r="L132" i="12"/>
  <c r="K132" i="12"/>
  <c r="J132" i="12"/>
  <c r="I132" i="12"/>
  <c r="O115" i="12"/>
  <c r="N115" i="12"/>
  <c r="M115" i="12"/>
  <c r="L115" i="12"/>
  <c r="K115" i="12"/>
  <c r="J115" i="12"/>
  <c r="I115" i="12"/>
  <c r="O101" i="12"/>
  <c r="N101" i="12"/>
  <c r="M101" i="12"/>
  <c r="L101" i="12"/>
  <c r="K101" i="12"/>
  <c r="J101" i="12"/>
  <c r="I101" i="12"/>
  <c r="O67" i="12"/>
  <c r="N67" i="12"/>
  <c r="M67" i="12"/>
  <c r="K67" i="12"/>
  <c r="J67" i="12"/>
  <c r="I67" i="12"/>
  <c r="O62" i="12"/>
  <c r="N62" i="12"/>
  <c r="M62" i="12"/>
  <c r="K62" i="12"/>
  <c r="J62" i="12"/>
  <c r="O54" i="12"/>
  <c r="N54" i="12"/>
  <c r="M54" i="12"/>
  <c r="L54" i="12"/>
  <c r="K54" i="12"/>
  <c r="J54" i="12"/>
  <c r="O47" i="12"/>
  <c r="N47" i="12"/>
  <c r="M47" i="12"/>
  <c r="L47" i="12"/>
  <c r="K47" i="12"/>
  <c r="J47" i="12"/>
  <c r="O43" i="12"/>
  <c r="N43" i="12"/>
  <c r="M43" i="12"/>
  <c r="L43" i="12"/>
  <c r="K43" i="12"/>
  <c r="J43" i="12"/>
  <c r="O36" i="12"/>
  <c r="N36" i="12"/>
  <c r="M36" i="12"/>
  <c r="L36" i="12"/>
  <c r="K36" i="12"/>
  <c r="J36" i="12"/>
  <c r="J30" i="12"/>
  <c r="I30" i="12"/>
  <c r="O818" i="12" l="1"/>
  <c r="L818" i="12"/>
  <c r="J773" i="12"/>
  <c r="N773" i="12"/>
  <c r="N821" i="12" s="1"/>
  <c r="K773" i="12"/>
  <c r="O773" i="12"/>
  <c r="I773" i="12"/>
  <c r="M773" i="12"/>
  <c r="J728" i="12"/>
  <c r="J819" i="12" s="1"/>
  <c r="J822" i="12" s="1"/>
  <c r="N728" i="12"/>
  <c r="N819" i="12" s="1"/>
  <c r="J818" i="12"/>
  <c r="L773" i="12"/>
  <c r="K818" i="12"/>
  <c r="J821" i="12"/>
  <c r="K728" i="12"/>
  <c r="O821" i="12"/>
  <c r="I728" i="12"/>
  <c r="I819" i="12" s="1"/>
  <c r="I822" i="12" s="1"/>
  <c r="M728" i="12"/>
  <c r="M819" i="12" s="1"/>
  <c r="M822" i="12" s="1"/>
  <c r="O728" i="12"/>
  <c r="O819" i="12" s="1"/>
  <c r="I821" i="12"/>
  <c r="M821" i="12"/>
  <c r="N822" i="12" l="1"/>
  <c r="O822" i="12"/>
</calcChain>
</file>

<file path=xl/sharedStrings.xml><?xml version="1.0" encoding="utf-8"?>
<sst xmlns="http://schemas.openxmlformats.org/spreadsheetml/2006/main" count="2889" uniqueCount="709">
  <si>
    <t>Приложение 13 к Методике</t>
  </si>
  <si>
    <t xml:space="preserve">Форма </t>
  </si>
  <si>
    <t>№</t>
  </si>
  <si>
    <t>Наименование</t>
  </si>
  <si>
    <t>Ответственный исполнитель</t>
  </si>
  <si>
    <t>Источник информации</t>
  </si>
  <si>
    <t>Единица измерения</t>
  </si>
  <si>
    <t>Срок исполнения</t>
  </si>
  <si>
    <t>Форма завершения</t>
  </si>
  <si>
    <t>Отчетный 2024 год</t>
  </si>
  <si>
    <r>
      <rPr>
        <sz val="9"/>
        <color theme="1"/>
        <rFont val="Times New Roman"/>
        <family val="1"/>
        <charset val="204"/>
      </rPr>
      <t>План (</t>
    </r>
    <r>
      <rPr>
        <b/>
        <sz val="9"/>
        <color theme="1"/>
        <rFont val="Times New Roman"/>
        <family val="1"/>
        <charset val="204"/>
      </rPr>
      <t>факт</t>
    </r>
    <r>
      <rPr>
        <sz val="9"/>
        <color theme="1"/>
        <rFont val="Times New Roman"/>
        <family val="1"/>
        <charset val="204"/>
      </rPr>
      <t>) текущего года (январь-ноябрь)</t>
    </r>
  </si>
  <si>
    <t>Плановый период</t>
  </si>
  <si>
    <t>Источник финансирования/код бюджетной программы</t>
  </si>
  <si>
    <t>Код БП /БПП</t>
  </si>
  <si>
    <t>Ожидаемый результат от реализации проекта, в т.ч. к-во созданных рабочих мест (постоянных/временных)</t>
  </si>
  <si>
    <t xml:space="preserve"> 2026  год</t>
  </si>
  <si>
    <t xml:space="preserve"> 2027 год</t>
  </si>
  <si>
    <t xml:space="preserve"> 2028 год</t>
  </si>
  <si>
    <t xml:space="preserve">  2029 год</t>
  </si>
  <si>
    <t xml:space="preserve"> 2030 год</t>
  </si>
  <si>
    <t>Реализация Национального плана развития Республики Казахстан</t>
  </si>
  <si>
    <t>НАПРАВЛЕНИЕ 1: КРЕПКИЙ ФУНДАМЕНТ ЭКОНОМИКИ</t>
  </si>
  <si>
    <r>
      <rPr>
        <b/>
        <sz val="12"/>
        <rFont val="Times New Roman"/>
        <family val="1"/>
        <charset val="204"/>
      </rPr>
      <t xml:space="preserve">КНИ 2 </t>
    </r>
    <r>
      <rPr>
        <sz val="12"/>
        <rFont val="Times New Roman"/>
        <family val="1"/>
        <charset val="204"/>
      </rPr>
      <t>Темпы реального роста экономики, % относительно прошлого года</t>
    </r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</si>
  <si>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Индекс физического объема валовой продукции (услуг) сельского хозяйства</t>
    </r>
  </si>
  <si>
    <t>ОСХ,ЗОиП</t>
  </si>
  <si>
    <t>БНС</t>
  </si>
  <si>
    <t>%</t>
  </si>
  <si>
    <r>
      <rPr>
        <b/>
        <sz val="12"/>
        <rFont val="Times New Roman"/>
        <family val="1"/>
        <charset val="204"/>
      </rPr>
      <t xml:space="preserve">ЦИ. </t>
    </r>
    <r>
      <rPr>
        <sz val="12"/>
        <rFont val="Times New Roman"/>
        <family val="1"/>
        <charset val="204"/>
      </rPr>
      <t>Индекс физического объема промышленного производства</t>
    </r>
  </si>
  <si>
    <t xml:space="preserve">Строительство завода по производству керамического кирпича ТОО «LK-KZ», в с. Елток </t>
  </si>
  <si>
    <t>млн.тенге</t>
  </si>
  <si>
    <t>Акт ввода в эксплуатацию</t>
  </si>
  <si>
    <t>Частные инвестиции</t>
  </si>
  <si>
    <t>обеспечение строительной отрасли региона качественным строительным материалом, создание рабочих мест и увеличение доли местного производства, , 12 постоянных рабочих мест</t>
  </si>
  <si>
    <t>Строительство завода по производству забутовочного кирпича (2 очередь) ТОО «SG-Brick», Елток</t>
  </si>
  <si>
    <t>ОСХ, ЗОиП</t>
  </si>
  <si>
    <t>2026-2027</t>
  </si>
  <si>
    <t>Увеличение объемов строительных материалов местного производства и создание новых рабочих мест в селе</t>
  </si>
  <si>
    <t>Строительство кирпичного завода по производству высококачественного керамического кирпича и крупноформатных блоков ТОО «Terracottas», с. Елток (ИЗ)</t>
  </si>
  <si>
    <t>обеспечение строительной отрасли региона качественным строительным материалом, создание рабочих мест и увеличение доли местного производства,создание постоянных рабочих мест</t>
  </si>
  <si>
    <t>Открытие пекарни для производсвта хлебобулочных изделий в с.Актасты, ИП "Lakers"</t>
  </si>
  <si>
    <t>млн. тенге</t>
  </si>
  <si>
    <t>Обеспечение населения свежей хлебобулочной продукцией, создание 3 рабочих мест и развитие местного предпринимательства</t>
  </si>
  <si>
    <t>Финансовые ресурсы ЧИ</t>
  </si>
  <si>
    <r>
      <rPr>
        <b/>
        <sz val="12"/>
        <rFont val="Times New Roman"/>
        <family val="1"/>
        <charset val="204"/>
      </rPr>
      <t xml:space="preserve">ЦИ. </t>
    </r>
    <r>
      <rPr>
        <sz val="12"/>
        <rFont val="Times New Roman"/>
        <family val="1"/>
        <charset val="204"/>
      </rPr>
      <t>Индекс физического объема обрабатывающей промышленности</t>
    </r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</si>
  <si>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Индекс физического объема розничной торговли</t>
    </r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</si>
  <si>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Индекс физического объема строительных работ (услуг)</t>
    </r>
  </si>
  <si>
    <t>ОАГиС</t>
  </si>
  <si>
    <t>из РБ</t>
  </si>
  <si>
    <t>из ОБ</t>
  </si>
  <si>
    <t>из МБ</t>
  </si>
  <si>
    <t>из ВБ</t>
  </si>
  <si>
    <t>НАПРАВЛЕНИЕ 2: НОВЫЕ ТОЧКИ РОСТА</t>
  </si>
  <si>
    <t>Отрасль/сфера "Инновации, цифровая и креативная экономика"</t>
  </si>
  <si>
    <r>
      <rPr>
        <b/>
        <sz val="12"/>
        <rFont val="Times New Roman"/>
        <family val="1"/>
        <charset val="204"/>
      </rPr>
      <t>КНИ 25</t>
    </r>
    <r>
      <rPr>
        <sz val="12"/>
        <rFont val="Times New Roman"/>
        <family val="1"/>
        <charset val="204"/>
      </rPr>
      <t xml:space="preserve"> Уровень активности в области инноваций</t>
    </r>
  </si>
  <si>
    <t>Цель. Развитие прикладной науки и экосистемы коммерциализации результатаов научной и (или) научно-технической деятельности (РННТД)</t>
  </si>
  <si>
    <t>Строительство высокотехнологического тепличного комплекса мощностью 6000 тонн ТОО «GREEN TECHOLOGY GARDEN KZ»</t>
  </si>
  <si>
    <t>Стоимость проекта составляет 9 300,0 млн.тенге, с созданием                             40 рабочих мест. Планируемый срок реализации проекта                          2026-2027 гг. В настоящее время проект находится на стадии оформления земельного участка. Реализация планируется в с.Акбулак.</t>
  </si>
  <si>
    <t>Отрасль/сфера "Туризм"</t>
  </si>
  <si>
    <r>
      <rPr>
        <b/>
        <sz val="12"/>
        <rFont val="Times New Roman"/>
        <family val="1"/>
        <charset val="204"/>
      </rPr>
      <t>КНИ 26</t>
    </r>
    <r>
      <rPr>
        <sz val="12"/>
        <rFont val="Times New Roman"/>
        <family val="1"/>
        <charset val="204"/>
      </rPr>
      <t xml:space="preserve"> Количество внутренних туристов, обслуженных местами размещения</t>
    </r>
  </si>
  <si>
    <t>тыс. чел</t>
  </si>
  <si>
    <t>4,7</t>
  </si>
  <si>
    <t>12,6</t>
  </si>
  <si>
    <t>13,2</t>
  </si>
  <si>
    <t>14,2</t>
  </si>
  <si>
    <t>15,2</t>
  </si>
  <si>
    <t>Строительство коттеджного городка ТОО «Silk Way Estate» (200 домов) в с.Жибек жолы</t>
  </si>
  <si>
    <t>ОСХЗОиП</t>
  </si>
  <si>
    <t>10000,0</t>
  </si>
  <si>
    <t>Строительство коттеджного городка ТОО «Silk Way Estate»                        (200 домов) в с.Жибек жолы, стоимость проекта – 10 000,0 млн. тенге,                               с созданием 50 рабочих мест</t>
  </si>
  <si>
    <t>Строительство эко-отеля по концепции модульных домиков SPACE CAPSULE HOUSE ТОО «Өмір Astana» в с. Костомар</t>
  </si>
  <si>
    <t>Стоимость проекта – 1 200,0 млн. тенге. Рабочие места: при строительстве – 20 рабочих мест, при эксплуатации – 50 рабочих мест. Планируемый срок реализации проекта 2026-2027 гг. в с.Костомар. На сегодняшний день рассмотрен земельный участок площадью 50 га.</t>
  </si>
  <si>
    <t>Строительство «Эко Парка» ТОО «Tengri Umai» в с. Костомар</t>
  </si>
  <si>
    <t>Стоимость проекта – 2 000,0 млн. тенге. Рабочие места: при строительстве –                        40 рабочих мест, при эксплуатации – 120 рабочих мест. Планируемый срок реализации проекта 2026-2027 гг. в с.Костомар. В настоящее время проект находится на стадии оформления земельного участка.</t>
  </si>
  <si>
    <t>Строительство бальнеологического санаторного комплекса «Центр ментального и физического здоровья» ТОО «Центр ментального и физического здоровья» в с. Костомар</t>
  </si>
  <si>
    <t>Стоимость проекта –                           693 000,0 тыс. тенге. Рабочие места: 40-60 рабочих мест. Планируемый срок реализации проекта 2026-2027 гг. в с.Костомар. Проект рассмотрен на Региональном координационном совете Акмолинской области (РКС), на стадии оформления земельного участка.</t>
  </si>
  <si>
    <r>
      <rPr>
        <b/>
        <sz val="12"/>
        <rFont val="Times New Roman"/>
        <family val="1"/>
        <charset val="204"/>
      </rPr>
      <t>КНИ 27</t>
    </r>
    <r>
      <rPr>
        <sz val="12"/>
        <rFont val="Times New Roman"/>
        <family val="1"/>
        <charset val="204"/>
      </rPr>
      <t xml:space="preserve"> Количество въездных туристов, обслуженных  местами размещения</t>
    </r>
  </si>
  <si>
    <t>Реконструкция и строительство зоны отдыха «Разгуляй» ТОО «First Chill» ТОО «US Лимитед» (200 человек единовременного содержания)</t>
  </si>
  <si>
    <t>зона отдыха, 15 временных, 10 постоянных рабочих мест</t>
  </si>
  <si>
    <t>Строительство зоны отдыха, развитие туризма в пристоличной зоне с. Арнасай  (ТОО БФМ Агро)</t>
  </si>
  <si>
    <t>зона отдыха, 20 временных, 10 постоянных рабочих мест</t>
  </si>
  <si>
    <t>Отрасль/сфера "Агропромышленный комплекс"</t>
  </si>
  <si>
    <t>Цель. создание условий для повышния конкурентноспособности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</si>
  <si>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</si>
  <si>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r>
      <rPr>
        <b/>
        <sz val="12"/>
        <rFont val="Times New Roman"/>
        <family val="1"/>
        <charset val="204"/>
      </rPr>
      <t xml:space="preserve">Показатель результата 1.1. </t>
    </r>
    <r>
      <rPr>
        <sz val="12"/>
        <rFont val="Times New Roman"/>
        <family val="1"/>
        <charset val="204"/>
      </rPr>
      <t>Доля переработки мяса в Аршалынском районе</t>
    </r>
  </si>
  <si>
    <t>Строительство птицефабрики (4 этап) мощностью 10 000 тонн мяса в год ТОО «Ак-Дала Агро»</t>
  </si>
  <si>
    <t>птицефабрика, 10 временных, 10 постоянных рабочих мест</t>
  </si>
  <si>
    <t>Расширение 1 мясной фермы КХ "Айтпай"  с.Елтоқ</t>
  </si>
  <si>
    <t>в с. Елтоқ - расширение 1 мясной фермы КХ "Айтпай" - на 17,0 млн.тенге, 43 головы КРС</t>
  </si>
  <si>
    <r>
      <rPr>
        <b/>
        <sz val="12"/>
        <rFont val="Times New Roman"/>
        <family val="1"/>
        <charset val="204"/>
      </rPr>
      <t xml:space="preserve">Показатель результата 1.1. </t>
    </r>
    <r>
      <rPr>
        <sz val="12"/>
        <rFont val="Times New Roman"/>
        <family val="1"/>
        <charset val="204"/>
      </rPr>
      <t>Доля переработки молока в Аршалынском районе</t>
    </r>
  </si>
  <si>
    <t xml:space="preserve">БНС, </t>
  </si>
  <si>
    <t>Строительство  молочно-товарной фермы ТОО «Tamyr 2024» на 1 200 голов</t>
  </si>
  <si>
    <t>Стоимость проекта – 2 000,0 млн. тенге, с созданием 10 рабочих мест. Планируемый срок реализации проекта 2027-2028 гг. Реализация планируется в а.Турген</t>
  </si>
  <si>
    <t>Увеличение поголовья дойного стада в ТОО "Темир Агро" до 600 голов</t>
  </si>
  <si>
    <t>рост объёмов производства молока, повышение доходов сельхозпроизводителей и обеспечение продовольственной безопасности на местном уровне, создание рабочих мест</t>
  </si>
  <si>
    <t>Приобретение КРС 10 голов для производства молока и перерработка в молочную продукцию (доильный аппарат, сепаратор, маслобойка) ст.Сары-Оба</t>
  </si>
  <si>
    <t>Строительство молочно-товарной фермы на 800 голов с расширением с село Турген Акмолинская область                                            ТОО «ULYDALAAGROKZ»</t>
  </si>
  <si>
    <t>Стоимость проекта составляет                              6 500,0 млн. тенге, с созданием 15 рабочих мест. Планируемый срок реализации проекта 2026-2027 гг. Проект находится на стадии рассмотрения заявки в АО «СПК Кокше»</t>
  </si>
  <si>
    <t>ТОО "Койгельды-Астык"</t>
  </si>
  <si>
    <t>ТОО "Сарыоба-Астык"</t>
  </si>
  <si>
    <t>НАПРАВЛЕНИЕ 3: ВЫСОКОЕ КАЧЕСТВО ЖИЗНИ</t>
  </si>
  <si>
    <t>Отрасль/сфера "Здравоохранение"</t>
  </si>
  <si>
    <r>
      <rPr>
        <b/>
        <sz val="12"/>
        <rFont val="Times New Roman"/>
        <family val="1"/>
        <charset val="204"/>
      </rPr>
      <t>Показатель результата 2.5</t>
    </r>
    <r>
      <rPr>
        <sz val="12"/>
        <rFont val="Times New Roman"/>
        <family val="1"/>
        <charset val="204"/>
      </rPr>
      <t>. Снижение уровня износа зданий медицинских организаций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</si>
  <si>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и реконструкция 16 объектов здравоохранения:</t>
    </r>
  </si>
  <si>
    <t xml:space="preserve">Строительство Врачебная амбулатория в с.Арнасай </t>
  </si>
  <si>
    <t>ЦРБ</t>
  </si>
  <si>
    <t>ед.</t>
  </si>
  <si>
    <t>5.2.288.038.015</t>
  </si>
  <si>
    <t>Улучшение качества здравоохранения для 837 жителей села, 15 временных, 5 постоянных раб.мест. Введен в эксплуатацию 2025 год.</t>
  </si>
  <si>
    <t>ОБ</t>
  </si>
  <si>
    <t xml:space="preserve">Строительство ИКИ к врачебной амбулатории в селе Арнасай </t>
  </si>
  <si>
    <t xml:space="preserve"> ЦРБ</t>
  </si>
  <si>
    <t>7.1.467.004.028.</t>
  </si>
  <si>
    <t>Улучшение качества здравоохранения для 837 жителей села, 10 временных</t>
  </si>
  <si>
    <t>Строительство специализированной врачебной амбулатории в Учреждении № 2</t>
  </si>
  <si>
    <t>ед</t>
  </si>
  <si>
    <t>Улучшение качества здравоохранения для жителей села. Планируется разработать ПСД в 2026 году на сумму 5,6 млн.тенге, 10 временных, 5 постоянных раб.мест</t>
  </si>
  <si>
    <t>Строительство медицинского пункта на ст. Бабатай</t>
  </si>
  <si>
    <t>Улучшение качества здравоохранения для жителей села. Планируется разработать ПСД в 2027 году на сумму 5,6 млн.тенге, 10 временных, 5 постоянных раб.мест</t>
  </si>
  <si>
    <t>Строительство фельдшерско-акушерского пункта с. Берсуат</t>
  </si>
  <si>
    <t>Улучшение качества здравоохранения для 882 жителей сельского округа. Планируется разработать ПСД в 2025 году (10,0 млн.тенге), 10 временных, 5 постоянных раб.мест</t>
  </si>
  <si>
    <t>Строительство фельдшерско-акушерского пункта с. Акбулак</t>
  </si>
  <si>
    <t>Улучшение качества здравоохранения для жителей сельского округа. Планируется разработать ПСД в 2026 году на сумму 6,2 млн.тенге, 15 временных, 5 постоянных раб.мест</t>
  </si>
  <si>
    <t>Строительство врачебной амбулатории а. Булаксай</t>
  </si>
  <si>
    <t>Улучшение качества здравоохранения для жителей села. Планируется разработать ПСД в 2026  году на сумму 12,8 млн.тенге, 15 временных, 5 постоянных раб.мест</t>
  </si>
  <si>
    <t>"Строительство центра ПМСП в селе Жибек жолы Аршалынского района"</t>
  </si>
  <si>
    <t>Улучшение качества здравоохранения для жителей поселка. Планируется разработать ПСД в 2027 году на сумму 27,7 млн.тенге, 20 временных, 10 постоянных раб.мест</t>
  </si>
  <si>
    <t>Строительство  врачебной амулатории села Константиновка</t>
  </si>
  <si>
    <t>Улучшение качества здравоохранения дляжителей села. Планируется разработать ПСД в 2027 году на сумму 6,7 млн.тенге, 10 временных, 5 постоянных раб.мест</t>
  </si>
  <si>
    <t>Строительство медицинского пункта ст Сары-Оба</t>
  </si>
  <si>
    <t>Улучшение качества здравоохранения для жителей села. Планируется разработать ПСД в 2026 году на сумму 5,2 млн.тенге, 10 временных, 5 постоянных раб.мест</t>
  </si>
  <si>
    <t>Строительство фельдшерско-акушерского пункта с. Елток</t>
  </si>
  <si>
    <t>Улучшение качества здравоохранения для жителей сельского округа. Планируется разработать ПСД в 2026 году на сумму 9,66,2 млн.тенге, 10 временных, 3 постоянных раб.мест</t>
  </si>
  <si>
    <t>Строительство  врачебной амулатории села Ижевское</t>
  </si>
  <si>
    <t>Улучшение качества здравоохранения для жителей села. Планируется разработать ПСД в 2028 году на сумму 14,9 млн.тенге, 10 временных, 3 постоянных раб.мест</t>
  </si>
  <si>
    <t>Строительство медицинского пункта с. Сарыоба</t>
  </si>
  <si>
    <t>Улучшение качества здравоохранения для жителей села. Планируется разработать ПСД в 2028 году на сумму 6,0 млн.тенге, 10 временных, 3 постоянных раб.мест</t>
  </si>
  <si>
    <t>Строительство медицинского пункта на селе Актасты</t>
  </si>
  <si>
    <t>Улучшение качества здравоохранения для жителей села. Планируется разработать ПСД в 2029 году на сумму 6,6 млн.тенге, 10 временных, 3 постоянных раб.мест</t>
  </si>
  <si>
    <t>Строительство медицинского пункта села Белоярка</t>
  </si>
  <si>
    <t xml:space="preserve"> Из ОБ</t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</si>
  <si>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Проведение капитального ремонта  7 объектов здравоохранения:</t>
    </r>
  </si>
  <si>
    <t>Капитальный ремонт главного корпуса районной больницы поселка Аршалы</t>
  </si>
  <si>
    <t>5.9.253.033.015</t>
  </si>
  <si>
    <t>Капитальный ремонт врачебной амбулатории села Турген</t>
  </si>
  <si>
    <t>Улучшение качества здравоохранения для жителей сельского округа. Планируется разработать ПСД в 2026 году на сумму 9,6 млн.тенге, 10 временных, 3 постоянных раб.мест</t>
  </si>
  <si>
    <t>Капитальный ремонт врачебной амбулатории на станции Анар</t>
  </si>
  <si>
    <t>Улучшение качества здравоохранения для жителей села. Планируется разработать ПСД в 2029 году на сумму 12,1 млн.тенге, 10 временных, 3 постоянных раб.мест</t>
  </si>
  <si>
    <t>Капитальный ремонт врачебной амбулатории в селе Михайловка</t>
  </si>
  <si>
    <t>2028-2029</t>
  </si>
  <si>
    <t>Капитальный ремонт фельдшерско-акушерского пункта в с.Жалтырколь</t>
  </si>
  <si>
    <t>Улучшение качества здравоохранения для жителей села. Планируется разработать ПСД в 2029 году на сумму 5,2 млн.тенге, 10 временных, 3 постоянных раб.мест</t>
  </si>
  <si>
    <t>Капитальный ремонт медицинского пункта в селе Костомар</t>
  </si>
  <si>
    <t>Улучшение качества здравоохранения для жителей села. Планируется разработать ПСД в 2029 году на сумму 4,4 млн.тенге, 10 временных, 3 постоянных раб.мест</t>
  </si>
  <si>
    <t>Отрасль/сфера "Социальная защита"</t>
  </si>
  <si>
    <t>Цель. Содействие занятости населения и усиление адресности социальной поддержки</t>
  </si>
  <si>
    <t>Задача 1. Трудоустройство более 3,3 млн. граждан, из них молодежи – не менее 2,3 млн. человек</t>
  </si>
  <si>
    <r>
      <rPr>
        <b/>
        <sz val="12"/>
        <rFont val="Times New Roman"/>
        <family val="1"/>
        <charset val="204"/>
      </rPr>
      <t xml:space="preserve">Показатель результата 1.1. </t>
    </r>
    <r>
      <rPr>
        <sz val="12"/>
        <rFont val="Times New Roman"/>
        <family val="1"/>
        <charset val="204"/>
      </rPr>
      <t>Количество трудоустроенных граждан</t>
    </r>
  </si>
  <si>
    <t>ОЗСП</t>
  </si>
  <si>
    <t>в том числе молодежи</t>
  </si>
  <si>
    <t>Отрасль/сфера "Образование и наука"</t>
  </si>
  <si>
    <t>Цель. Повышение уровня развития умений и навыков детей дошкольного возраста</t>
  </si>
  <si>
    <r>
      <rPr>
        <b/>
        <sz val="12"/>
        <rFont val="Times New Roman"/>
        <family val="1"/>
        <charset val="204"/>
      </rPr>
      <t xml:space="preserve">ЦИ 1. </t>
    </r>
    <r>
      <rPr>
        <sz val="12"/>
        <rFont val="Times New Roman"/>
        <family val="1"/>
        <charset val="204"/>
      </rPr>
      <t xml:space="preserve">Охват детей дошкольным воспитанием и обучением от 2 до 6 лет </t>
    </r>
  </si>
  <si>
    <t>ОО</t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</si>
  <si>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 дошкольных учреждений</t>
    </r>
  </si>
  <si>
    <t>Строительство детского сада в селе Жалтырколь на 120 мест</t>
  </si>
  <si>
    <t>4.1.288.011.015</t>
  </si>
  <si>
    <t xml:space="preserve">Планируется разработать ПСД в 2027 году, сосдание 5 временных, 15 постоянных 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</si>
  <si>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Капитальный и текущий ремонты  дошкольных учреждений</t>
    </r>
  </si>
  <si>
    <t>Капитальный ремонт ясли сада "Есілжай" в с. Ижевское</t>
  </si>
  <si>
    <t>4.9.261.067.015</t>
  </si>
  <si>
    <t>улучшение условий пребывания, безопасности и развития детей дошкольного возраста, временных 5 человек</t>
  </si>
  <si>
    <t>Капитальный ремонт детского сада в с. Михайловка</t>
  </si>
  <si>
    <t xml:space="preserve">Акт приемки </t>
  </si>
  <si>
    <t>КНИ 13</t>
  </si>
  <si>
    <r>
      <rPr>
        <b/>
        <sz val="12"/>
        <rFont val="Times New Roman"/>
        <family val="1"/>
        <charset val="204"/>
      </rPr>
      <t xml:space="preserve">ЦИ. </t>
    </r>
    <r>
      <rPr>
        <sz val="12"/>
        <rFont val="Times New Roman"/>
        <family val="1"/>
        <charset val="204"/>
      </rPr>
      <t>Уровень обеспеченности социальными благами и услугами в соответствии с Системой региональных стандартов, село</t>
    </r>
  </si>
  <si>
    <t>ОЭиФ</t>
  </si>
  <si>
    <t>акиматы поселков и сельских округов</t>
  </si>
  <si>
    <t>67,2</t>
  </si>
  <si>
    <t>68,8</t>
  </si>
  <si>
    <t>70,9</t>
  </si>
  <si>
    <t>74,1</t>
  </si>
  <si>
    <t>76,4</t>
  </si>
  <si>
    <t>"Строительство участкового пункта полиции на станции Анар Аршалынского района Акмолинской области"</t>
  </si>
  <si>
    <t>ОП</t>
  </si>
  <si>
    <t>3.1.288.053.015</t>
  </si>
  <si>
    <t>Повышение уровня общественной безопасности и оперативности реагирования на правонарушения за счёт постоянного присутствия сотрудников полиции в селе, создание 5 временных и 3 постоянных рабочих мест. Планируется разработать ПСД в 2030 году</t>
  </si>
  <si>
    <t>"Строительство участкогового пункта в селе Елтоқ Аршалынского района Акмолинской области"</t>
  </si>
  <si>
    <t>Повышение уровня общественной безопасности и оперативного реагирования на правонарушения в селе. Создание временных 10 рабочих мест.</t>
  </si>
  <si>
    <t>"Строительство участкогового пункта в селе Турген Аршалынского района Акмолинской области"</t>
  </si>
  <si>
    <t>Повышение уровня общественной безопасности и оперативного реагирования на правонарушения в селе.  Создание временных 10 рабочих мест.</t>
  </si>
  <si>
    <t>"Строительство участкогового пункта в селе Жалтырколь Аршалынского района Акмолинской области"</t>
  </si>
  <si>
    <t>Повышение уровня общественной безопасности и оперативного реагирования на правонарушения в селе. Планируется разработать ПСД в 2028 году. Создание временных 10 рабочих мест.</t>
  </si>
  <si>
    <t>"Строительство участкогового пункта в селе Булаксай Аршалынского района Акмолинской области"</t>
  </si>
  <si>
    <t>"Капитальный ремонт участкового пункта в селе Ижевское Аршалынского района Акмолинской области"</t>
  </si>
  <si>
    <t>Акт приемки</t>
  </si>
  <si>
    <t>3.1.252.003.015</t>
  </si>
  <si>
    <t>"Текущий ремонт участкового пункта в селе Константиновка Аршалынского района Акмолинской области"</t>
  </si>
  <si>
    <t>3.1.252.001.015</t>
  </si>
  <si>
    <t>улучшение условий работы сотрудников полиции и повышение качества предоставляемых населению услуг по обеспечению правопорядка.</t>
  </si>
  <si>
    <t>"Текущий ремонт участкового пункта в селе Михайловка Аршалынского района Акмолинской области"</t>
  </si>
  <si>
    <t>"Текущий ремонт участкового пункта в селе Арнасай Аршалынского района Акмолинской области"</t>
  </si>
  <si>
    <t>Задача. Создание комфортной среды для жителей села и городов</t>
  </si>
  <si>
    <t>Образование</t>
  </si>
  <si>
    <r>
      <rPr>
        <b/>
        <sz val="12"/>
        <rFont val="Times New Roman"/>
        <family val="1"/>
        <charset val="204"/>
      </rPr>
      <t>Показатель результата 1.1.</t>
    </r>
    <r>
      <rPr>
        <sz val="12"/>
        <rFont val="Times New Roman"/>
        <family val="1"/>
        <charset val="204"/>
      </rPr>
      <t xml:space="preserve"> Доля школ, расположенных в типовых зданиях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</si>
  <si>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 4 новых школ</t>
    </r>
  </si>
  <si>
    <t xml:space="preserve">Строительство школы на 120 мест в поселке Аршалы (проект повторного применения) </t>
  </si>
  <si>
    <t>показатель мест</t>
  </si>
  <si>
    <t>4.2.288.012.015</t>
  </si>
  <si>
    <t>13,6 млн.тенге в 2025 году на разработку ПСД с проведением комплексной вневедомственной экспертизы выделено 13,6 млн.тенге</t>
  </si>
  <si>
    <t>Строительство школы села Жибек жолы на 600 мест (Д)</t>
  </si>
  <si>
    <t xml:space="preserve"> Планируется разработать ПСД в 2026 году, созданние рабочих мест: временных 15, постоянных 60</t>
  </si>
  <si>
    <t>4.2.288.012.015.</t>
  </si>
  <si>
    <t>Планируется разработать ПСД в 2026 году, созданние рабочих мест: временных 15, постоянных 60</t>
  </si>
  <si>
    <t>Строительсво школы в с. Елтоқ Аршалынского района на 400 мест</t>
  </si>
  <si>
    <t>созданных рабочих мест: временных 30, постоянных 15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</si>
  <si>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Капитальный ремонт 13 объектов образования</t>
    </r>
  </si>
  <si>
    <t>Капитальный ремонт КГУ "Общеобразовательная школа села Акбулак Аршалынского района"</t>
  </si>
  <si>
    <t>показатель, ед</t>
  </si>
  <si>
    <t> 1</t>
  </si>
  <si>
    <t>создание безопасных и комфортных условий для обучения и воспитания детей, временных 5 человек</t>
  </si>
  <si>
    <t xml:space="preserve"> Капитальный ремонт КГУ "Общеобразовательная школа села Константиновка Аршалынского района"</t>
  </si>
  <si>
    <t>2024-2026</t>
  </si>
  <si>
    <t xml:space="preserve"> Капитальный ремонт КГУ "Общеобразовательная школа села Берсуат Аршалынского района"</t>
  </si>
  <si>
    <t>Капитальный ремонт КГУ "Общеобразовательная школа с.Ижевское отдела образования по Аршалынскому району управления образования Акмолинской области"</t>
  </si>
  <si>
    <t>создание безопасных и комфортных условий для обучения и воспитания детей, временных 8 рабмест</t>
  </si>
  <si>
    <t>Капитальный ремонт КГУ "Общеобразовательная школа с.Турген отдела образования по Аршалынскому району управления образования Акмолинской области"</t>
  </si>
  <si>
    <t>создание безопасных и комфортных условий для обучения и воспитания детей, временных 20 рабмест</t>
  </si>
  <si>
    <t>Капитальный ремонт КГУ "Общеобразовательная школа с.Жибек жолы отдела образования по Аршалынскому району управления образования Акмолинской области"</t>
  </si>
  <si>
    <t>создание безопасных и комфортных условий для обучения и воспитания детей, временных 15 рабмест</t>
  </si>
  <si>
    <t xml:space="preserve">Капитальный ремонт КГУ "Основная средняя школа станции Бабатай  отдела образования по Аршалынскому району управления образования Акмолинской области»  </t>
  </si>
  <si>
    <t>Капитальный ремонт школы с. Арнасай</t>
  </si>
  <si>
    <t>Капитальный ремонт школы с. Елток</t>
  </si>
  <si>
    <t>Капитальный ремонт школы с. Михайловка</t>
  </si>
  <si>
    <t>Капитальный ремонт школы с. Актасты</t>
  </si>
  <si>
    <t>Капитальный ремонт общеобразовательной школы с. Койгельды</t>
  </si>
  <si>
    <r>
      <rPr>
        <b/>
        <sz val="12"/>
        <rFont val="Times New Roman"/>
        <family val="1"/>
        <charset val="204"/>
      </rPr>
      <t>Мероприятие 3.</t>
    </r>
    <r>
      <rPr>
        <sz val="12"/>
        <rFont val="Times New Roman"/>
        <family val="1"/>
        <charset val="204"/>
      </rPr>
      <t xml:space="preserve"> Укомплектование МТБ 7 объектов образования</t>
    </r>
  </si>
  <si>
    <t>КГУ "Общеобразовательная школа с.Ижевское отдела образования по Аршалынскому району управления образования Акмолинской области" (Д)</t>
  </si>
  <si>
    <t>обеспечение МТБ, человеческий капитал не требуется</t>
  </si>
  <si>
    <t>КГУ "Общеобразовательная школа с.Турген отдела образования по Аршалынскому району управления образования Акмолинской области"</t>
  </si>
  <si>
    <t>КГУ "Общеобразовательная школа с.Жибек жолы отдела образования по Аршалынскому району управления образования Акмолинской области"</t>
  </si>
  <si>
    <t>Новый модефикационный кабинет</t>
  </si>
  <si>
    <t>2027-2030</t>
  </si>
  <si>
    <t>Модернизация компьютерной техники</t>
  </si>
  <si>
    <t>2028-2030</t>
  </si>
  <si>
    <t>Обновление школьной мебели</t>
  </si>
  <si>
    <t>Приведение школьной столовой в соответствие с санитарными требованиями</t>
  </si>
  <si>
    <r>
      <rPr>
        <b/>
        <sz val="12"/>
        <rFont val="Times New Roman"/>
        <family val="1"/>
        <charset val="204"/>
      </rPr>
      <t xml:space="preserve">Мероприятие 4. </t>
    </r>
    <r>
      <rPr>
        <sz val="12"/>
        <rFont val="Times New Roman"/>
        <family val="1"/>
        <charset val="204"/>
      </rPr>
      <t>Подготовка к отопительному сезону  11 объектов образования</t>
    </r>
  </si>
  <si>
    <t>Подключение газоснабжения к КГУ "Общеобразовательной школы поселка Жибек жолы"</t>
  </si>
  <si>
    <t>обеспечение комфортных условий объектов образования, создание 2 временных рабочих мест</t>
  </si>
  <si>
    <t>Подключение газоснабжения к КГУ "Общеобразовательной школы села Акбулак"</t>
  </si>
  <si>
    <t>Подключение газоснабжения к КГУ "Общеобразовательной школы села Елток"</t>
  </si>
  <si>
    <t>Подключение газоснабжения к КГУ "Общеобразовательной школы села Арнасай"</t>
  </si>
  <si>
    <t>Подключение газоснабжения к КГУ "Общеобразовательной школы села Берсуат Б.Тналина"</t>
  </si>
  <si>
    <t>Подключение газоснабжения к КГУ "Средней школы поселка Аршалы № 1"</t>
  </si>
  <si>
    <t>Подключение газоснабжения к КГУ "Средней школы поселка Аршалы № 2"</t>
  </si>
  <si>
    <t>Подключение газоснабжения к КГУ "Общеобразовательной школы станции Анар"</t>
  </si>
  <si>
    <t>Подключение газоснабжения к КГУ "Общеобразовательной школы Жибек жолы"</t>
  </si>
  <si>
    <t>Подключение газоснабжения к КГУ "Общеобразовательной школы села Койгельды"</t>
  </si>
  <si>
    <t>Подключение газоснабжения к КГУ "Общеобразовательной школы им. И.Кутпанулы  поселка Жибек жолы  Акбулак"</t>
  </si>
  <si>
    <r>
      <rPr>
        <b/>
        <sz val="12"/>
        <rFont val="Times New Roman"/>
        <family val="1"/>
        <charset val="204"/>
      </rPr>
      <t xml:space="preserve">Показатель результата 1.3. </t>
    </r>
    <r>
      <rPr>
        <sz val="12"/>
        <rFont val="Times New Roman"/>
        <family val="1"/>
        <charset val="204"/>
      </rPr>
      <t>Охват детей дополнительным образованием</t>
    </r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</si>
  <si>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объекта дополнительного образования, направленного на досуг детей в с.Ижевское</t>
    </r>
  </si>
  <si>
    <t>кол-во</t>
  </si>
  <si>
    <t>Улучшение условий для развития творческих и интеллектуальных способностей детей за счёт доступного и качественного досуга в шаговой доступности</t>
  </si>
  <si>
    <r>
      <rPr>
        <b/>
        <sz val="12"/>
        <rFont val="Times New Roman"/>
        <family val="1"/>
        <charset val="204"/>
      </rPr>
      <t xml:space="preserve">Показатель результата 1.4. </t>
    </r>
    <r>
      <rPr>
        <sz val="12"/>
        <rFont val="Times New Roman"/>
        <family val="1"/>
        <charset val="204"/>
      </rPr>
      <t>Доля объектов технического и профессионального, послесреднего образования (ТиПО), расположенных в типовых зданиях</t>
    </r>
  </si>
  <si>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Капитальный ремонт  ГККП "Агротехнический колледж, поселок Аршалы"</t>
    </r>
  </si>
  <si>
    <t>ремонт  ГККП "Агротехнический колледж поселка Аршалы", временных 5 человек</t>
  </si>
  <si>
    <t>Культура</t>
  </si>
  <si>
    <r>
      <rPr>
        <b/>
        <sz val="12"/>
        <rFont val="Times New Roman"/>
        <family val="1"/>
        <charset val="204"/>
      </rPr>
      <t xml:space="preserve">Показатель результата 3.1. </t>
    </r>
    <r>
      <rPr>
        <sz val="12"/>
        <rFont val="Times New Roman"/>
        <family val="1"/>
        <charset val="204"/>
      </rPr>
      <t xml:space="preserve">Рост обеспеченности объектами и услугами культуры </t>
    </r>
  </si>
  <si>
    <t>ОК. РЯ. ФК и С</t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</si>
  <si>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Строительство Центра досуга на 150 мест в селе Жибек жолы Аршалынского района Акмолинской области </t>
    </r>
  </si>
  <si>
    <t xml:space="preserve"> мест ед.изм. </t>
  </si>
  <si>
    <t>2025-2026</t>
  </si>
  <si>
    <t>РБ/ОБ</t>
  </si>
  <si>
    <t>13.9.466.079.032 13.9.466.079.011 13.9.466.079.028 13.9.466.079.015</t>
  </si>
  <si>
    <t>Обеспечение населения культурным досугом
Акт приесмки объекта в эксплуатаию от 02.12.2025</t>
  </si>
  <si>
    <t xml:space="preserve"> Из НФ</t>
  </si>
  <si>
    <t>13.09.466.079.032</t>
  </si>
  <si>
    <t>13.09.466.079.028</t>
  </si>
  <si>
    <t>Из райБ</t>
  </si>
  <si>
    <t>13.09.466.079.015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</si>
  <si>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Строительство дома культуры на 300 мест в посёлке Аршалы Аршалынского района Акмолинской области </t>
    </r>
  </si>
  <si>
    <t xml:space="preserve"> мест  </t>
  </si>
  <si>
    <t xml:space="preserve"> млн. тенге</t>
  </si>
  <si>
    <t xml:space="preserve"> Из РБ</t>
  </si>
  <si>
    <t>13.09.466.079.011</t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</si>
  <si>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Строительство Центра досуга в селе Жалтырколь Аршалынского района</t>
    </r>
  </si>
  <si>
    <t>2029-2030</t>
  </si>
  <si>
    <t>МБ</t>
  </si>
  <si>
    <t>13.9.466.079.028. 13.9.466.079.015</t>
  </si>
  <si>
    <t>обеспечение жителей села культурным досугом, временных 20 человек, постоянных 10 человек</t>
  </si>
  <si>
    <r>
      <rPr>
        <b/>
        <sz val="12"/>
        <rFont val="Times New Roman"/>
        <family val="1"/>
        <charset val="204"/>
      </rPr>
      <t>Мероприятие 4.</t>
    </r>
    <r>
      <rPr>
        <sz val="12"/>
        <rFont val="Times New Roman"/>
        <family val="1"/>
        <charset val="204"/>
      </rPr>
      <t xml:space="preserve"> Строительство дома культуры в селе Акбулак Аршалынского района </t>
    </r>
  </si>
  <si>
    <t>Планируется разработать ПСД в 2027 году. Обеспечение жителей села культурным досугом, создание рабочих мест: временных 20, постоянных 10.</t>
  </si>
  <si>
    <r>
      <rPr>
        <b/>
        <sz val="12"/>
        <rFont val="Times New Roman"/>
        <family val="1"/>
        <charset val="204"/>
      </rPr>
      <t>Мероприятие 5</t>
    </r>
    <r>
      <rPr>
        <sz val="12"/>
        <rFont val="Times New Roman"/>
        <family val="1"/>
        <charset val="204"/>
      </rPr>
      <t>. Строительство центра досуга в с. Костомар</t>
    </r>
  </si>
  <si>
    <r>
      <rPr>
        <b/>
        <sz val="12"/>
        <rFont val="Times New Roman"/>
        <family val="1"/>
        <charset val="204"/>
      </rPr>
      <t xml:space="preserve">Мероприятие 6. </t>
    </r>
    <r>
      <rPr>
        <sz val="12"/>
        <rFont val="Times New Roman"/>
        <family val="1"/>
        <charset val="204"/>
      </rPr>
      <t>Капитальный ремонт Николаевского сельского клуба</t>
    </r>
  </si>
  <si>
    <t>8.09.455.032.028</t>
  </si>
  <si>
    <t>Обеспечение жителей села культурным досугом, временных 5 человек</t>
  </si>
  <si>
    <r>
      <rPr>
        <b/>
        <sz val="12"/>
        <rFont val="Times New Roman"/>
        <family val="1"/>
        <charset val="204"/>
      </rPr>
      <t>Мероприятие 7.</t>
    </r>
    <r>
      <rPr>
        <sz val="12"/>
        <rFont val="Times New Roman"/>
        <family val="1"/>
        <charset val="204"/>
      </rPr>
      <t xml:space="preserve"> Капитальный ремонт Шортандинский сельский клуб сельского клуба</t>
    </r>
  </si>
  <si>
    <r>
      <rPr>
        <b/>
        <sz val="12"/>
        <rFont val="Times New Roman"/>
        <family val="1"/>
        <charset val="204"/>
      </rPr>
      <t xml:space="preserve">Мероприятие 8.  </t>
    </r>
    <r>
      <rPr>
        <sz val="12"/>
        <rFont val="Times New Roman"/>
        <family val="1"/>
        <charset val="204"/>
      </rPr>
      <t>Капитальный ремонт Михайловского сельского Дома культуры</t>
    </r>
  </si>
  <si>
    <r>
      <rPr>
        <b/>
        <sz val="12"/>
        <rFont val="Times New Roman"/>
        <family val="1"/>
        <charset val="204"/>
      </rPr>
      <t>Мероприятие 9.</t>
    </r>
    <r>
      <rPr>
        <sz val="12"/>
        <rFont val="Times New Roman"/>
        <family val="1"/>
        <charset val="204"/>
      </rPr>
      <t xml:space="preserve">  Капитальный ремонт Тургеневского сельского Дома культуры </t>
    </r>
  </si>
  <si>
    <t>Обеспечение жителей села культурным досугом , временных 5 человек</t>
  </si>
  <si>
    <r>
      <rPr>
        <b/>
        <sz val="12"/>
        <rFont val="Times New Roman"/>
        <family val="1"/>
        <charset val="204"/>
      </rPr>
      <t xml:space="preserve">Мероприятие 10, </t>
    </r>
    <r>
      <rPr>
        <sz val="12"/>
        <rFont val="Times New Roman"/>
        <family val="1"/>
        <charset val="204"/>
      </rPr>
      <t xml:space="preserve"> Капитальный ремонт Константиновского сельского клуба</t>
    </r>
  </si>
  <si>
    <r>
      <rPr>
        <b/>
        <sz val="12"/>
        <rFont val="Times New Roman"/>
        <family val="1"/>
        <charset val="204"/>
      </rPr>
      <t>Мероприятие 11.</t>
    </r>
    <r>
      <rPr>
        <sz val="12"/>
        <rFont val="Times New Roman"/>
        <family val="1"/>
        <charset val="204"/>
      </rPr>
      <t xml:space="preserve"> Капитальный ремонт Арнасайского Дома Культуры</t>
    </r>
  </si>
  <si>
    <r>
      <rPr>
        <b/>
        <sz val="12"/>
        <rFont val="Times New Roman"/>
        <family val="1"/>
        <charset val="204"/>
      </rPr>
      <t>Мероприятие 12</t>
    </r>
    <r>
      <rPr>
        <sz val="12"/>
        <rFont val="Times New Roman"/>
        <family val="1"/>
        <charset val="204"/>
      </rPr>
      <t>. Капитальный ремонт здания молодежного центра</t>
    </r>
  </si>
  <si>
    <t>Обеспечение молодежи района культурным досугом, временных 5 человек</t>
  </si>
  <si>
    <r>
      <rPr>
        <b/>
        <sz val="12"/>
        <rFont val="Times New Roman"/>
        <family val="1"/>
        <charset val="204"/>
      </rPr>
      <t xml:space="preserve">Мероприятие 13. </t>
    </r>
    <r>
      <rPr>
        <sz val="12"/>
        <rFont val="Times New Roman"/>
        <family val="1"/>
        <charset val="204"/>
      </rPr>
      <t>Капитальный ремонт здании Берсуатского сельского клуба Аршалынского района</t>
    </r>
  </si>
  <si>
    <r>
      <rPr>
        <b/>
        <sz val="12"/>
        <rFont val="Times New Roman"/>
        <family val="1"/>
        <charset val="204"/>
      </rPr>
      <t>Мероприятие 14.</t>
    </r>
    <r>
      <rPr>
        <sz val="12"/>
        <rFont val="Times New Roman"/>
        <family val="1"/>
        <charset val="204"/>
      </rPr>
      <t xml:space="preserve"> Капитальный ремонт клуба села Елтоқ</t>
    </r>
  </si>
  <si>
    <r>
      <rPr>
        <b/>
        <sz val="12"/>
        <rFont val="Times New Roman"/>
        <family val="1"/>
        <charset val="204"/>
      </rPr>
      <t>Мероприятие 15.</t>
    </r>
    <r>
      <rPr>
        <sz val="12"/>
        <rFont val="Times New Roman"/>
        <family val="1"/>
        <charset val="204"/>
      </rPr>
      <t xml:space="preserve"> Капитальный ремонт здании Сарабинского сельского клуба Аршалынского района</t>
    </r>
  </si>
  <si>
    <r>
      <rPr>
        <b/>
        <sz val="12"/>
        <rFont val="Times New Roman"/>
        <family val="1"/>
        <charset val="204"/>
      </rPr>
      <t>Мероприятие 16.</t>
    </r>
    <r>
      <rPr>
        <sz val="12"/>
        <rFont val="Times New Roman"/>
        <family val="1"/>
        <charset val="204"/>
      </rPr>
      <t xml:space="preserve"> Капитальный ремонт здании Булаксайского сельского клуба Аршалынского района</t>
    </r>
  </si>
  <si>
    <r>
      <rPr>
        <b/>
        <sz val="12"/>
        <rFont val="Times New Roman"/>
        <family val="1"/>
        <charset val="204"/>
      </rPr>
      <t xml:space="preserve">Мероприятие 16. </t>
    </r>
    <r>
      <rPr>
        <sz val="12"/>
        <rFont val="Times New Roman"/>
        <family val="1"/>
        <charset val="204"/>
      </rPr>
      <t>Капитальный ремонт здании Ольгинского сельского клуба Аршалынского района</t>
    </r>
  </si>
  <si>
    <r>
      <rPr>
        <b/>
        <sz val="12"/>
        <rFont val="Times New Roman"/>
        <family val="1"/>
        <charset val="204"/>
      </rPr>
      <t>Мероприятие 17.</t>
    </r>
    <r>
      <rPr>
        <sz val="12"/>
        <rFont val="Times New Roman"/>
        <family val="1"/>
        <charset val="204"/>
      </rPr>
      <t xml:space="preserve"> Подключение к газоснабжению Аршалынского районного Дома культуры</t>
    </r>
  </si>
  <si>
    <t>улучшение условий для проведения досуга жителей села, временных 3 рабочих мест</t>
  </si>
  <si>
    <r>
      <rPr>
        <b/>
        <sz val="12"/>
        <rFont val="Times New Roman"/>
        <family val="1"/>
        <charset val="204"/>
      </rPr>
      <t>Мероприятие 18.</t>
    </r>
    <r>
      <rPr>
        <sz val="12"/>
        <rFont val="Times New Roman"/>
        <family val="1"/>
        <charset val="204"/>
      </rPr>
      <t xml:space="preserve"> Подключение к газоснабжению клуба села Елтоқ</t>
    </r>
  </si>
  <si>
    <r>
      <rPr>
        <b/>
        <sz val="12"/>
        <rFont val="Times New Roman"/>
        <family val="1"/>
        <charset val="204"/>
      </rPr>
      <t>Мероприятие 19.</t>
    </r>
    <r>
      <rPr>
        <sz val="12"/>
        <rFont val="Times New Roman"/>
        <family val="1"/>
        <charset val="204"/>
      </rPr>
      <t xml:space="preserve"> Подключение к газоснабжению клуба села Турген</t>
    </r>
  </si>
  <si>
    <r>
      <rPr>
        <b/>
        <sz val="12"/>
        <rFont val="Times New Roman"/>
        <family val="1"/>
        <charset val="204"/>
      </rPr>
      <t xml:space="preserve">Мероприятие 20. </t>
    </r>
    <r>
      <rPr>
        <sz val="12"/>
        <rFont val="Times New Roman"/>
        <family val="1"/>
        <charset val="204"/>
      </rPr>
      <t xml:space="preserve"> Подключение к газоснабжению Центр досуга поселка Жибек жолы</t>
    </r>
  </si>
  <si>
    <t>Спорт</t>
  </si>
  <si>
    <r>
      <rPr>
        <b/>
        <sz val="12"/>
        <rFont val="Times New Roman"/>
        <family val="1"/>
        <charset val="204"/>
      </rPr>
      <t>Показатель результата 4.1.</t>
    </r>
    <r>
      <rPr>
        <sz val="12"/>
        <rFont val="Times New Roman"/>
        <family val="1"/>
        <charset val="204"/>
      </rPr>
      <t xml:space="preserve"> Доведение численности граждан, занимающихся физической культурой и спортом, до 50 % от общего населения</t>
    </r>
  </si>
  <si>
    <t xml:space="preserve">ОКРЯиС </t>
  </si>
  <si>
    <t>Строительство физкультурно-оздоровительного комплекса в с. Жибек жолы, Аршалынского района, Акмолинской область (привязка проекта повторного применения)</t>
  </si>
  <si>
    <t xml:space="preserve">13.9.466.079.032 13.9.466.079.028 </t>
  </si>
  <si>
    <t xml:space="preserve"> создание условий для развития физической активности, оздоровления населения и привлечения молодежи к спорту, 30 временных, 20 постоянных рабочих мест. Ведутся СМР.</t>
  </si>
  <si>
    <t xml:space="preserve">  млн. тенге</t>
  </si>
  <si>
    <t>13.9.466.079.032</t>
  </si>
  <si>
    <t>13.9.466.079.028</t>
  </si>
  <si>
    <t>Строительство хоккейного корта в селе Койгельды Аршалынского района Акмолинской области</t>
  </si>
  <si>
    <t>8.2.466.008.028</t>
  </si>
  <si>
    <t xml:space="preserve"> создаст условия для развития физической активности, оздоровления населения и привлечения молодежи к спорту, 10 временных, 5 постоянных рабочих мест. Планируется разработать ПСД в 2027 году</t>
  </si>
  <si>
    <t>Строительство физкультурно-оздоровительного комплекса в с. Костомар Аршалынского района Акмолинской области</t>
  </si>
  <si>
    <t>13.9.466.079.028.</t>
  </si>
  <si>
    <t xml:space="preserve"> создаст условия для развития физической активности, оздоровления населения и привлечения молодежи к спорту, 10 временных, 5 постоянных рабочих мест. Планируется разработать ПСД в 2028 году</t>
  </si>
  <si>
    <t>Установка спортивно-игровой площадки в с. Михайловка Аршалынского района Акмолинской области</t>
  </si>
  <si>
    <t>аппарат акима сельского округа</t>
  </si>
  <si>
    <t>акт приемки</t>
  </si>
  <si>
    <t>рай.бюджет</t>
  </si>
  <si>
    <t>07.03.124.011.015</t>
  </si>
  <si>
    <t xml:space="preserve"> Из райбюджета</t>
  </si>
  <si>
    <t>Установка спортивно-игровой площадки в с. Ижевское Аршалынского района Акмолинской области</t>
  </si>
  <si>
    <t xml:space="preserve">обеспечит детям безопасные условия для активного отдыха, физического развития и социализации, создание 5 временных рабочих мест. </t>
  </si>
  <si>
    <t>Установка спортивно-игровой площадки в с. Акбулак Аршалынского района Акмолинской области</t>
  </si>
  <si>
    <t>Установка спортивно-игровой площадки на ст.Анар Аршалынского района Акмолинской области</t>
  </si>
  <si>
    <t>Установка спортивной  игровой   площадки  в селе Булаксай,  Аршалынского района Акмолинской области</t>
  </si>
  <si>
    <t>Установка спортивной  игровой   площадки  в селе Костомар,  Аршалынского района Акмолинской области</t>
  </si>
  <si>
    <t>создание условий для активного и здорового досуга детей, Разработка ПСД планируется в 2026 году, создание 5 временных рабочих мест</t>
  </si>
  <si>
    <t>Установка спортивной  игровой   площадки  в селе Константиновка,  Аршалынского района Акмолинской области</t>
  </si>
  <si>
    <t>Установка спортивной  игровой   площадки  в поселке Аршалы</t>
  </si>
  <si>
    <t>обеспечит детям безопасные условия для активного отдыха, физического развития и социализации, создание 5 временных рабочих мест. Планируется разработать ПСД в 2026 году</t>
  </si>
  <si>
    <t>Дорожная инфраструктура</t>
  </si>
  <si>
    <r>
      <rPr>
        <b/>
        <sz val="12"/>
        <rFont val="Times New Roman"/>
        <family val="1"/>
        <charset val="204"/>
      </rPr>
      <t>Показатель результата 6.1</t>
    </r>
    <r>
      <rPr>
        <sz val="12"/>
        <rFont val="Times New Roman"/>
        <family val="1"/>
        <charset val="204"/>
      </rPr>
      <t xml:space="preserve"> Увеличение доли внутренних дорог в хорошем и удовлетворительном состоянии</t>
    </r>
  </si>
  <si>
    <t>ОЖКХ,ПТ и АД</t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</si>
  <si>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и реконструкция внутренних дорог</t>
    </r>
  </si>
  <si>
    <t>Строительство  дорожной сети в индустриальной зоне "AQMOLA" сельского округа Елтоқ Аршалынского района</t>
  </si>
  <si>
    <t>ОА, ГиС</t>
  </si>
  <si>
    <t>км.</t>
  </si>
  <si>
    <t>07.01.466.004.028</t>
  </si>
  <si>
    <t>создание благоприятного инвестиционного климата для развития района</t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</si>
  <si>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«Строительство инженерно-коммуникационной инфраструктуры (дорожно-уличные сети) (корректировка)» расположенный по адресу: Булаксайском сельском округе, село Костомар, Аршалынского района Акмолинской области (А)</t>
    </r>
  </si>
  <si>
    <t>км</t>
  </si>
  <si>
    <t>2024-2027</t>
  </si>
  <si>
    <t>РБ/МБ</t>
  </si>
  <si>
    <t>13.9.466.071.032 13.9.466.071.028</t>
  </si>
  <si>
    <t xml:space="preserve">улучшение транспортной доступности, повышение качества жизни населения, развитие инфраструктуры и создание благоприятных условий для привлечения инвестиций, создание 30 временных раб.мест. 
</t>
  </si>
  <si>
    <t xml:space="preserve"> млн.тенге</t>
  </si>
  <si>
    <t>13.9.466.071.032.</t>
  </si>
  <si>
    <t>13.9.466.071.028.</t>
  </si>
  <si>
    <t>Строительство ИКИ (улично-дорожные сети) в микр 1,4,6,7,8 и 3 массив с Жибек жолы (А)</t>
  </si>
  <si>
    <t>7.1.466.004.011 7.1.466.004.028</t>
  </si>
  <si>
    <t>улучшение качественной транспортной инфраструктуры, 30 временных раб.мест</t>
  </si>
  <si>
    <t>7.1.466.004.011.</t>
  </si>
  <si>
    <t>7.1.466.004.028.</t>
  </si>
  <si>
    <t xml:space="preserve">Строительство инженерно-коммуникационной инфраструктуры (улично-дорожные сети) в селе Жалтырколь Аршалынского района </t>
  </si>
  <si>
    <t>улучшение качественной транспортной инфраструктуры, 20 временных раб.мест</t>
  </si>
  <si>
    <t>Строительство инженерно-коммукационной инфраструктуры (улично-дорожные сети) 5,9,10,11 микрорайоны в селе Жибек жолы Аршалынского района</t>
  </si>
  <si>
    <t>2028</t>
  </si>
  <si>
    <t>7.1.466.004.028</t>
  </si>
  <si>
    <t>улучшение качественной транспортной инфраструктуры, 50 временных раб.мест</t>
  </si>
  <si>
    <t>РП "Строительство мостового перехода через реку Есиль, расположенного между 1-ым и 6-ым микрорайонами в с.Жибек Жолы, Аршалынского района, Акмолинской области"</t>
  </si>
  <si>
    <t>ЖКХ, ПТ и АД</t>
  </si>
  <si>
    <t>12.1.458.022.028</t>
  </si>
  <si>
    <t xml:space="preserve">Обеспечение круглогодичной транспортной связи, сокращение времени в пути и повышение безопасности передвижения населения и транспорта, создание временных 20 раб.мест. </t>
  </si>
  <si>
    <t>"Строительство мостового перехода на микрорайон Нуразия в поселке Жибек жолы"</t>
  </si>
  <si>
    <t xml:space="preserve">Обеспечение круглогодичной транспортной связи, сокращение времени в пути и повышение безопасности передвижения населения и транспорта, создание временных 15 раб.мест. </t>
  </si>
  <si>
    <t>"Строительство мостового перехода в поселке Аршалы на карьер"</t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</si>
  <si>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Реконструкция моста в 7-мом микрорайоне села Жибек Жолы Аршалынского района</t>
    </r>
  </si>
  <si>
    <t xml:space="preserve">Восстановление безопасного и бесперебойного транспортного сообщения для жителей микрорайона, улучшение дорожной инфраструктуры и повышение уровня комфортной среды, создание временных 20 раб.мест. </t>
  </si>
  <si>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>Реконструкция моста в 8-мом микрорайоне села Жибек Жолы Аршалынского района</t>
    </r>
  </si>
  <si>
    <t xml:space="preserve">восстановление безопасного и бесперебойного транспортного сообщения для жителей микрорайона, улучшение дорожной инфраструктуры и повышение уровня комфортной среды, создание временных 20 раб.мест. 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</si>
  <si>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Капитальный ремонт внутренних дорог</t>
    </r>
  </si>
  <si>
    <t xml:space="preserve">Капитальный ремонт внутрипоселковых дорог села Койгельды Аршалынского района </t>
  </si>
  <si>
    <t>2029</t>
  </si>
  <si>
    <t>12.1.124.045.028</t>
  </si>
  <si>
    <t xml:space="preserve">улучшение качества дорожного покрытия, повышение безопасности движения и комфортных условий для передвижения жителей, создание 5 временных рабочих мест. </t>
  </si>
  <si>
    <t xml:space="preserve">Капитальный ремонт внутрипоселковых дорог на станции Бабатай Аршалынского района </t>
  </si>
  <si>
    <t>улучшение качества дорог, Временных 10 раб.мест</t>
  </si>
  <si>
    <t>из райбюджета</t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</si>
  <si>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Капитальный ремонт внутрипоселковых дорог в селе Елтоқ (Волгодоновка) Аршалынского района </t>
    </r>
  </si>
  <si>
    <t>улучшение качества дорог, Временных 10 раб.мест. Построено 9,643 км (остались работы по установке 2 остановчных повильонов и дорожных знаков)</t>
  </si>
  <si>
    <t xml:space="preserve">Капитальный ремонт внутрипоселковых дорог в селе Жалтырколь Аршалынского района </t>
  </si>
  <si>
    <t xml:space="preserve"> км</t>
  </si>
  <si>
    <t>2025-2027</t>
  </si>
  <si>
    <t xml:space="preserve">Улучшение транспортной доступности и повышение безопасности дорожного движения для жителей села, создание аременных 10 раб.мест. Ведутся работы </t>
  </si>
  <si>
    <t xml:space="preserve">Капитальный ремонт автомобильной внутрипоселковой дороги в с.Сараба </t>
  </si>
  <si>
    <t>12.1.124.045.015</t>
  </si>
  <si>
    <t>Повышение качества транспортной инфраструктуры и комфортности передвижения для населения села. Создание рабочих мест. Планируется разработать ПСД в 2026 году.</t>
  </si>
  <si>
    <t xml:space="preserve">Капитальный ремонт автомобильной внутрипоселковой дороги в п. Жибек жолы </t>
  </si>
  <si>
    <t xml:space="preserve">Повышение качества транспортной инфраструктуры и комфортности передвижения для населения села. Создание рабочих мест. </t>
  </si>
  <si>
    <t>Капитальный ремонт автомобильной внутрипоселковой дороги в с. Байдалы</t>
  </si>
  <si>
    <t>Повышение качества транспортной инфраструктуры и комфортности передвижения для населения села. Создание рабочих мест. П</t>
  </si>
  <si>
    <t xml:space="preserve">Капитальный ремонт автомобильной внутрипоселковой дороги в Разъезда 102 </t>
  </si>
  <si>
    <t>Капитальный ремонт подъездной с.Жалтырколь Жалтырколь 2,776 км</t>
  </si>
  <si>
    <t>Капитальный ремонт подъезной дороги от Разъезда 42 до Республиканской трассы Астана-Караганда 4,0 км</t>
  </si>
  <si>
    <t>Капитальный ремонт подъездной дороги от села Булаксай до села Акжар протяженностью 7 км в Аршалынском районе (А)</t>
  </si>
  <si>
    <t>Капитальный ремонт внутрипоселковых дорог в с. Арнасай 8,7 км</t>
  </si>
  <si>
    <t xml:space="preserve">Повышение качества транспортной инфраструктуры. Создание рабочих мест. </t>
  </si>
  <si>
    <t xml:space="preserve"> Капитальный семонт внутрипоселковых дорог на станции Шоптиколь 3,7 км</t>
  </si>
  <si>
    <t>Повышение качества транспортной инфраструктуры и комфортности передвижения для населения села. Создание рабочих мест. Планируется разработать ПСД в 2028 году.</t>
  </si>
  <si>
    <t xml:space="preserve"> Капитальный семонт внутрипоселковых дорог в Разъезде 41</t>
  </si>
  <si>
    <t>Капитальный  ремонт внутрипоселковых дорог села Константиновка</t>
  </si>
  <si>
    <t>Капитальный  ремонт внутрипоселковых дорог села Белоярка</t>
  </si>
  <si>
    <t>Капитальный  ремонт внутрипоселковых дорог села Шортанды</t>
  </si>
  <si>
    <t>2030</t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</si>
  <si>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Средний ремонт внутрипоселковых дорог</t>
    </r>
  </si>
  <si>
    <t>Средний ремонт автомобильной дороги по улице Писарева 1100 м, улице Tayeлсыздык 780 м, улице Восточная 800 м, улице Юго-Восточная 640 м, улице Коммунальная 350 м, улице Гранитная 300 м, улице Целинная 500 м, улице Заречная 700 м села Аршалы, Аршалынского района, Акмолинской области</t>
  </si>
  <si>
    <t>2025-2029</t>
  </si>
  <si>
    <t>Повышение качества транспортной инфраструктуры. Временных 10 раб.мест</t>
  </si>
  <si>
    <t>Средний ремонт  подъездной дороги села Актасты 2,5 км</t>
  </si>
  <si>
    <t>Средний ремонт автомобильных дорог ул. Целинная 0-1,1 км, ул. Зайчуковой 0-0,75 км, ул. 30 лет Целины 0-0,53 км, ул. Степная 0-0,5 км, ул. Титова 0-0,5 км, ул. Мира 0-0,65 км в с. Ижевское Аршалынского района Акмолинской области</t>
  </si>
  <si>
    <t xml:space="preserve">Повышение качества транспортной инфраструктуры и комфортности передвижения для населения села. Создание временных рабочих мест. </t>
  </si>
  <si>
    <t xml:space="preserve">Средний ремонт внутрипоселковых дорог в селе Турген (1,540 км), улица Жастар  -665 м, улица Береке 285 м, переулок улицы Женис-335  м, улица Есил -225 м </t>
  </si>
  <si>
    <t>Средний ремонт внутрипоселковых дорог в селе Красное Озеро -2,7 км, улица Кызыл -1,1 км  км, улица Жасыл -0,8  км, улица Мектеп - 0,8км.</t>
  </si>
  <si>
    <t>Средний ремонт внутрипоселковых дорог Булаксайского сельского округа Аршалынского района</t>
  </si>
  <si>
    <t>Средний ремонт внутрипоселковых  дорог  по улице  Ауэзова 800 м, улице Курмангазы 700 м . села Акжар Аршалынского района Акмолинской области</t>
  </si>
  <si>
    <t>Средний ремонт внутрипоселковых дорог села Актасты 2,0 км</t>
  </si>
  <si>
    <t>Повышение качества транспортной инфраструктуры. Создание рабочих мест. Планируется разработать ПСД в 2026 году на сумму 2,0 млн.тенге.</t>
  </si>
  <si>
    <t>«Средний ремонт автомобильной дороги по улице Родниковская 921 м, улице Абая 1520 м, улице Волкова 380 м, улице Пацаева 380 м, переулок Джамбула 521 м села Аршалы, Аршалинского района, Акмолинской области»</t>
  </si>
  <si>
    <t>Средний ремонт внутрипоселковых дорог ул.Покотилова 0-1,62км, ул.Астана 0-1,14км,  ул.Ташенова 0-072км на ст.Анар, Аршалынского района, Акмолинской области</t>
  </si>
  <si>
    <t>Средний ремонт внутрипоселковых дорог села Анаркөл 2,9 км</t>
  </si>
  <si>
    <t>Средний  ремонт дороги Берсуат-Байдала 5 км</t>
  </si>
  <si>
    <t>Средний ремонт внутрипоселковых дорог с.Берсуат  2,4 км</t>
  </si>
  <si>
    <t>Средний ремонт внутрипоселковых дорог села Акбулак 5,0 км</t>
  </si>
  <si>
    <t>Средний ремонт автомобильной дороги районного значения KC-AR-15 подъездная дорога к селу Берсуат</t>
  </si>
  <si>
    <t>ОЖКХ. ПТ и АД</t>
  </si>
  <si>
    <t>Средний  ремонт внутрипоселковых дорог села Михайловка</t>
  </si>
  <si>
    <t xml:space="preserve">Повышение качества транспортной инфраструктуры и комфортности передвижения для населения села. Создание рабочих мест. Спутниковое село. Численность - 1 022 человек                                                              Проект разработан, протяженнесть -3,6 км, сметная стоимость проекта 224 597,9 тыс.тенге,  договор на межведомственную экспертитизу ПСД готов, проходит госэкпертизу, до конца 2025 года будет готова. </t>
  </si>
  <si>
    <t>Средний  ремонт внутрипоселковых дорог села Николаевка</t>
  </si>
  <si>
    <t>Средний  ремонт внутрипоселковых дорог села Ольгинка</t>
  </si>
  <si>
    <t>Средний ремонт внутрипоселковых дорог на ст.Сарыоба Аршалынского района Акмолинской области</t>
  </si>
  <si>
    <t>Средний ремонт внутрипоселковых дорог в с. Костомар Аршалынского района Акмолинской области</t>
  </si>
  <si>
    <t>Мероприятие 4. Установка автобусных остановок</t>
  </si>
  <si>
    <t>Установка автобусных остановок на станции Анар 1 шт</t>
  </si>
  <si>
    <t>7.3.124.011.015</t>
  </si>
  <si>
    <t>повышение комфорта и безопасности пассажиров, улучшение доступности общественного транспорта</t>
  </si>
  <si>
    <t>Установка автобусных остановок в п. Жибек жолы 10 шт</t>
  </si>
  <si>
    <t>2026</t>
  </si>
  <si>
    <t>Инженерная инфраструктура</t>
  </si>
  <si>
    <r>
      <rPr>
        <b/>
        <sz val="12"/>
        <rFont val="Times New Roman"/>
        <family val="1"/>
        <charset val="204"/>
      </rPr>
      <t>Показатель результата 7.1</t>
    </r>
    <r>
      <rPr>
        <sz val="12"/>
        <rFont val="Times New Roman"/>
        <family val="1"/>
        <charset val="204"/>
      </rPr>
      <t xml:space="preserve"> Обеспечение доступа населения к услугам водоснабжения: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</si>
  <si>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водопроводных сетей</t>
    </r>
  </si>
  <si>
    <t>Строительство инженерно-коммуникационной инфраструктуры (водопроводные сети) в с.Костомар Булаксайского сельского округа</t>
  </si>
  <si>
    <t>обеспечение населения качественной питьевой водой, создание 15 временных  рабочих мест.</t>
  </si>
  <si>
    <t>Строительство инженерно-коммуникационной инфраструктуры (водопроводные сети) в 5,9,10,11 м-не п.Жибек жолы Аршалынского района</t>
  </si>
  <si>
    <t xml:space="preserve">обеспечение населения качественной питьевой водой, создание 15 временных  рабочих мест. </t>
  </si>
  <si>
    <t>Строительство  водопроводных сетей в индустриальной зоне "AQMOLA" сельского округа Елтоқ Аршалынского района</t>
  </si>
  <si>
    <t>ОА,ГиС</t>
  </si>
  <si>
    <t>7.2.458.058.028.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</si>
  <si>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Реконструкция, капитальный и средний ремонт водопроводных сетей</t>
    </r>
  </si>
  <si>
    <t>Реконструкция разводящих сетей водоснабжения в с. Жалтырколь Аршалынского района Акмолинской области (А)</t>
  </si>
  <si>
    <t>7.2.466.058.032          7.2.466.058.028</t>
  </si>
  <si>
    <t xml:space="preserve">обеспечение населения стабильным доступом к качественной питьевой воде и снижение потерь воды в сетях, временных 10 раб.мест. </t>
  </si>
  <si>
    <t>Реконструкция водопроводных сетей в селе Константиновка</t>
  </si>
  <si>
    <t>7.2.466.058.028.</t>
  </si>
  <si>
    <t xml:space="preserve">Капитальный ремонт резервуаров питьевой воды на ст. Бабатай </t>
  </si>
  <si>
    <t>7.2.124.014.028.</t>
  </si>
  <si>
    <t>обеспечение населения стабильным доступом к качественной питьевой воде и снижение потерь воды в сетях, временных 10 раб.мест.</t>
  </si>
  <si>
    <t>Установка водонапорной башни в селе Актасты</t>
  </si>
  <si>
    <t>Установка башни. Обеспечение стабильного и качественного водоснабжения населения села. Создание временных 5 раб.мест. Планируется разработать ПСД в 2026 году</t>
  </si>
  <si>
    <t>Капитальный ремонт водопроводных сетей поселка Аршалы</t>
  </si>
  <si>
    <t xml:space="preserve">Обеспечение стабильного и качественного водоснабжения населения села. Создание временных 10 раб.мест. </t>
  </si>
  <si>
    <t>Капитальный ремонт водопровода с. Арнасай 15 км</t>
  </si>
  <si>
    <t xml:space="preserve">Обеспечение стабильного и качественного водоснабжения населения села. Создание временных 5 раб.мест. </t>
  </si>
  <si>
    <t>Капитальный ремонт водопроводых сетей ст. Бабатай 2,5 км</t>
  </si>
  <si>
    <t>Капитальный ремонт водопроводных сетей села Елтоқ</t>
  </si>
  <si>
    <t>Обеспечение стабильного и качественного водоснабжения населения села. Создание временных 5 раб.мест. Планируется разработать ПСД в 2027 году</t>
  </si>
  <si>
    <t>Капитальный ремонт водопроводных сетей села Койгельды</t>
  </si>
  <si>
    <t>Капитальный ремонт скважины Разъезда 42</t>
  </si>
  <si>
    <t>Капитальный ремонт водопроводных сетей с, Турген (5 км., замена труб)</t>
  </si>
  <si>
    <t xml:space="preserve">Обеспечение  качественным водоснабжением населения села. Временных 10 раб.мест. </t>
  </si>
  <si>
    <t>Установка водонапорной башни в селе Николаевка</t>
  </si>
  <si>
    <t xml:space="preserve">Обеспечение  качественным водоснабжением населения села. Временных 5 раб.мест. </t>
  </si>
  <si>
    <t>Капитальный ремонт водопроводных сетей  в селе Михайловка</t>
  </si>
  <si>
    <t>Капитальный ремонт водопроводных сетей   села Булаксай</t>
  </si>
  <si>
    <t>Капитальный ремонт водопроводных сетей   села Берсуат</t>
  </si>
  <si>
    <t>Капитальный ремонт сетей  водоснабжения на ст. Анар</t>
  </si>
  <si>
    <t>Капитальный ремонт сетей  водоснабжения с. Анаркөл</t>
  </si>
  <si>
    <t>Капитальный ремонт водопроводных сетей Разъезда 42</t>
  </si>
  <si>
    <t xml:space="preserve">Капитальный ремонт водопроводных сетей на ст.Сары-Оба  </t>
  </si>
  <si>
    <t>Капитальный ремонт водопроводных сетей в с. Костомар</t>
  </si>
  <si>
    <r>
      <rPr>
        <b/>
        <sz val="12"/>
        <rFont val="Times New Roman"/>
        <family val="1"/>
        <charset val="204"/>
      </rPr>
      <t xml:space="preserve">Мероприятие 3. </t>
    </r>
    <r>
      <rPr>
        <sz val="12"/>
        <rFont val="Times New Roman"/>
        <family val="1"/>
        <charset val="204"/>
      </rPr>
      <t>Строительство и реконструкция канализационных сетей</t>
    </r>
  </si>
  <si>
    <t xml:space="preserve">Строительство канализации и сточных труб в п.Жибек жолы </t>
  </si>
  <si>
    <t>7.2.466.058.028</t>
  </si>
  <si>
    <t>обеспечения санитарного благополучия, предотвращения загрязнения окружающей среды и улучшения качества жизни населения, создание временных рабочих мест</t>
  </si>
  <si>
    <t>Реконструкция канализацонных и сточных труб в п.Аршалы 20 км</t>
  </si>
  <si>
    <r>
      <rPr>
        <b/>
        <sz val="12"/>
        <rFont val="Times New Roman"/>
        <family val="1"/>
        <charset val="204"/>
      </rPr>
      <t>Показатель результата 7.2.</t>
    </r>
    <r>
      <rPr>
        <sz val="12"/>
        <rFont val="Times New Roman"/>
        <family val="1"/>
        <charset val="204"/>
      </rPr>
      <t xml:space="preserve"> Снижение износа электрических сетей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</si>
  <si>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электрических сетей</t>
    </r>
  </si>
  <si>
    <t>Строительство инженерно-коммуникационной инфраструктуры в п. Костомар, Аршалынского района, Акмолинской области (линия электропередачи)</t>
  </si>
  <si>
    <t>13.9.466.079.032 13.9.466.079.011 13.9.466.079.028</t>
  </si>
  <si>
    <t xml:space="preserve">обеспечение бесперебойного и безопасного электроснабжения населения и социальных объектов села, создание 25 временных рабочих мест. </t>
  </si>
  <si>
    <t>13.9.466.079.011</t>
  </si>
  <si>
    <t>Строительство ИКИ (линия электроснабжения) в п Жибек жолы Аршалынского района</t>
  </si>
  <si>
    <t>2024-2029</t>
  </si>
  <si>
    <t>7.1.466.004.032 7.1.466.004.028</t>
  </si>
  <si>
    <t>обеспечение бесперебойного и безопасного электроснабжения населения и социальных объектов села, создание 20 временных рабочих мест</t>
  </si>
  <si>
    <t xml:space="preserve"> Строительство инженерно-коммукационной инфраструктуры  5,9,10,11 микрорайоны в селе Жибек жолы Аршалынского района (ЛЭП) </t>
  </si>
  <si>
    <t xml:space="preserve">обеспечение бесперебойного и безопасного электроснабжения населения и социальных объектов села, создание 10 временных рабочих мест. </t>
  </si>
  <si>
    <t>Строительство  линий электроснабжения в индустриальной зоне "AQMOLA" сельского округа Елтоқ Аршалынского района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</si>
  <si>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>Ремонт линий электроснабжений</t>
    </r>
    <r>
      <rPr>
        <b/>
        <sz val="12"/>
        <rFont val="Times New Roman"/>
        <family val="1"/>
        <charset val="204"/>
      </rPr>
      <t xml:space="preserve">  </t>
    </r>
  </si>
  <si>
    <t>Ремонт линий электроснабжения в с. Акбулак</t>
  </si>
  <si>
    <t>7.3.124.008.015</t>
  </si>
  <si>
    <t>Обеспечение стабильного и бесперебойного электроснабжения населения и социальных объектов села</t>
  </si>
  <si>
    <t>Ремонт линий электроснабжения на ст. Анар</t>
  </si>
  <si>
    <t>Ремонт линий электроснабжения в с. Ижевское</t>
  </si>
  <si>
    <t>Ремонт линий электроснабжения в с. Сараба</t>
  </si>
  <si>
    <t>Ремонт линий электроснабжения в с. Елтоқ</t>
  </si>
  <si>
    <t>Ремонт линий электроснабжения в с. Анаркөл</t>
  </si>
  <si>
    <t>Ремонт линий электроснабжения в с. Койгельды</t>
  </si>
  <si>
    <r>
      <rPr>
        <b/>
        <sz val="12"/>
        <rFont val="Times New Roman"/>
        <family val="1"/>
        <charset val="204"/>
      </rPr>
      <t xml:space="preserve">Мероприятие 2. </t>
    </r>
    <r>
      <rPr>
        <sz val="12"/>
        <rFont val="Times New Roman"/>
        <family val="1"/>
        <charset val="204"/>
      </rPr>
      <t xml:space="preserve">Строительство уличного освещения </t>
    </r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</si>
  <si>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Строительство уличного освещения села Булаксай, 15 км Аршалынского района (А)</t>
    </r>
  </si>
  <si>
    <t>7.2.466.007.28</t>
  </si>
  <si>
    <t xml:space="preserve">повышение уровня безопасности и комфортных условий проживания жителей в тёмное время суток, создание 15 временных рабочих мест. </t>
  </si>
  <si>
    <t>Строительсто уличного освещение в с. Николаевка</t>
  </si>
  <si>
    <t xml:space="preserve">повышение уровня безопасности и комфортных условий проживания жителей в тёмное время суток, создание 10 временных рабочих мест. </t>
  </si>
  <si>
    <t>Строительсто уличного освещение в с. Михайловка</t>
  </si>
  <si>
    <t>Строительсто уличного освещение в с. Ольгинкака</t>
  </si>
  <si>
    <t>Строительсто уличного освещение в с. Актасты</t>
  </si>
  <si>
    <t>Строительство уличного освещения с. Арнасай 8,7 км</t>
  </si>
  <si>
    <t xml:space="preserve">повышение уровня безопасности и комфортных условий проживания жителей в тёмное время суток, создание 5 временных рабочих мест. </t>
  </si>
  <si>
    <t>Строительство уличного освещения с. Акбулак</t>
  </si>
  <si>
    <t>Строительство уличного освещения с. Шоптиколь</t>
  </si>
  <si>
    <t>Строительство уличного освещение на ст Анар  14,7 км</t>
  </si>
  <si>
    <t>Строительство уличного освещения в селе Анаркөл 3,1 км</t>
  </si>
  <si>
    <t>повышение уровня безопасности и комфортных условий проживания жителей в тёмное время суток, создание 5 временных рабочих мест. Планируется разработать ПСД в 2028 году.</t>
  </si>
  <si>
    <t>Строительство уличного освещения в селе Берсуат Аршалынского района</t>
  </si>
  <si>
    <t>Строительство уличного освещения в селе Қойгелді 2,8 км</t>
  </si>
  <si>
    <t>Строительство уличного освещения на Разъезде 42  4,592 км</t>
  </si>
  <si>
    <t xml:space="preserve">Строительство уличного освещения в селе Константиновка </t>
  </si>
  <si>
    <r>
      <rPr>
        <b/>
        <sz val="12"/>
        <rFont val="Times New Roman"/>
        <family val="1"/>
        <charset val="204"/>
      </rPr>
      <t xml:space="preserve">Показатель результата 7.3. </t>
    </r>
    <r>
      <rPr>
        <sz val="12"/>
        <rFont val="Times New Roman"/>
        <family val="1"/>
        <charset val="204"/>
      </rPr>
      <t>Общая площадь введенных в эксплуатацию жилых зданий</t>
    </r>
  </si>
  <si>
    <t>тыс. кв. м</t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</si>
  <si>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жилья</t>
    </r>
  </si>
  <si>
    <t>Строительство 45-ти квартирного дома в п. Аршалы (1 позиция)</t>
  </si>
  <si>
    <t>Данные ОАГиС</t>
  </si>
  <si>
    <t>7.1.466.003.028</t>
  </si>
  <si>
    <t>Улучшение жилищных условий и обеспечение доступным жильём для жителей поселка, создание 20 временных рабочих мест, (общая площадь одного дома составляет 1,2 тыс.кв.м.)</t>
  </si>
  <si>
    <t>Строительство 45-ти квартирного дома в п. Аршалы (2 позиция)</t>
  </si>
  <si>
    <t>Строительство 45-ти квартирного дома в п. Аршалы (3 позиция)</t>
  </si>
  <si>
    <t>кв</t>
  </si>
  <si>
    <t>Строительство 45-ти квартирного дома в п. Аршалы (4 позиция)</t>
  </si>
  <si>
    <r>
      <rPr>
        <b/>
        <sz val="12"/>
        <rFont val="Times New Roman"/>
        <family val="1"/>
        <charset val="204"/>
      </rPr>
      <t>Показатель результата 7.4.</t>
    </r>
    <r>
      <rPr>
        <sz val="12"/>
        <rFont val="Times New Roman"/>
        <family val="1"/>
        <charset val="204"/>
      </rPr>
      <t xml:space="preserve"> Снижение износа тепловых сетей</t>
    </r>
  </si>
  <si>
    <t>ОЖКХ, ПТ и АД</t>
  </si>
  <si>
    <r>
      <rPr>
        <b/>
        <sz val="12"/>
        <rFont val="Times New Roman"/>
        <family val="1"/>
        <charset val="204"/>
      </rPr>
      <t xml:space="preserve">Показатель результата 7.5. </t>
    </r>
    <r>
      <rPr>
        <sz val="12"/>
        <rFont val="Times New Roman"/>
        <family val="1"/>
        <charset val="204"/>
      </rPr>
      <t>Обеспечение доступа к центральному газоснабжению: село</t>
    </r>
  </si>
  <si>
    <r>
      <rPr>
        <b/>
        <sz val="12"/>
        <rFont val="Times New Roman"/>
        <family val="1"/>
        <charset val="204"/>
      </rPr>
      <t xml:space="preserve">Мероприятие 1. </t>
    </r>
    <r>
      <rPr>
        <sz val="12"/>
        <rFont val="Times New Roman"/>
        <family val="1"/>
        <charset val="204"/>
      </rPr>
      <t>Строительство газовых сетей</t>
    </r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</si>
  <si>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Строительство газоснабжения в п.Аршалы Аршалынского района Акмолинской области</t>
    </r>
  </si>
  <si>
    <t>2024-206</t>
  </si>
  <si>
    <t>9.9.458.036.028</t>
  </si>
  <si>
    <t xml:space="preserve">Повышение качества жизни населения за счёт обеспечения доступа к экологичному и удобному источнику энергии, создание временных 20 раб.мест. </t>
  </si>
  <si>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«Строительство газоснабжения в с.Акбулак Аршалынского района Акмолинской области» </t>
    </r>
  </si>
  <si>
    <t xml:space="preserve"> повышение качества жизни населения за счёт обеспечения доступа к экологичному и удобному источнику энергии, создание временных 20 раб.мест, 3 постоянных. </t>
  </si>
  <si>
    <t>Строительство линий газоснабжения  на ст. Бабатай</t>
  </si>
  <si>
    <t xml:space="preserve">Повышение качества жизни населения за счёт обеспечения доступа к экологичному и удобному источнику энергии, создание временных 15 раб.мест. </t>
  </si>
  <si>
    <t>Строительство газопровода в новых микрорайонах села Жалтырколь Аршалынского района (А)</t>
  </si>
  <si>
    <t>Строительство газоснабжения в п. Жибек жолы</t>
  </si>
  <si>
    <t xml:space="preserve">Проект касается домов не вошедших в газификации села (белые пятна). Повышение качества жизни населения за счёт обеспечения доступа к экологичному и удобному источнику энергии, создание временных 15 раб.мест. </t>
  </si>
  <si>
    <t>Из РБ</t>
  </si>
  <si>
    <t>Установка трех блочно-модульных коммунальных котельных на газу</t>
  </si>
  <si>
    <t>Повышение качества жизни населения за счёт обеспечения доступа к экологичному и удобному источнику энергии, создание временных 15 раб.мест.</t>
  </si>
  <si>
    <t xml:space="preserve">Строительство газопровода в селе Булаксай, селе Костомар Булаксайского сельского округа Аршалынского района </t>
  </si>
  <si>
    <t>Строительство газоснабжения в селе Михайловка, селе Николаевка, селе Ольгинка</t>
  </si>
  <si>
    <t>Строительство газоснабжения в селе Сараба Сарабинского сельского округа</t>
  </si>
  <si>
    <t>Обеспечение безопасности и защиты окружающей среды</t>
  </si>
  <si>
    <r>
      <rPr>
        <b/>
        <sz val="12"/>
        <rFont val="Times New Roman"/>
        <family val="1"/>
        <charset val="204"/>
      </rPr>
      <t>Показатель результата 8.2.</t>
    </r>
    <r>
      <rPr>
        <sz val="12"/>
        <rFont val="Times New Roman"/>
        <family val="1"/>
        <charset val="204"/>
      </rPr>
      <t xml:space="preserve"> Увеличение доли переработки и утилизации ТБО</t>
    </r>
  </si>
  <si>
    <t>Строительство скотомогильника в с.Турген</t>
  </si>
  <si>
    <t>10.1.466.010.028</t>
  </si>
  <si>
    <t>обеспечение санитарной безопасности, предотвращение распространения инфекционных заболеваний и соблюдение ветеринарно-санитарных норм при утилизации павших животных</t>
  </si>
  <si>
    <t>Строительство скотомогильника в с.Елтоқ</t>
  </si>
  <si>
    <t>Строительство скотомогильника село Анаркол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</si>
  <si>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</si>
  <si>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t>ЦИ 4. Обеспечение населения услугами по сбору и вывозу отходов, %</t>
  </si>
  <si>
    <t>Финансовые ресурсы</t>
  </si>
  <si>
    <t>НАПРАВЛЕНИЕ 4: СКВОЗНЫЕ ПРЕОБРАЗОВАНИЯ ЭКОНОМИКИ И ОБЩЕСТВА</t>
  </si>
  <si>
    <t>Отрасль/сфера "Предпринимательская среда"</t>
  </si>
  <si>
    <r>
      <rPr>
        <b/>
        <sz val="12"/>
        <rFont val="Times New Roman"/>
        <family val="1"/>
        <charset val="204"/>
      </rPr>
      <t xml:space="preserve">КНИ 28 </t>
    </r>
    <r>
      <rPr>
        <sz val="12"/>
        <rFont val="Times New Roman"/>
        <family val="1"/>
        <charset val="204"/>
      </rPr>
      <t>Выпуск продукции субъектами МСП, млрд. тенге</t>
    </r>
  </si>
  <si>
    <t>ОСЗ, ЗО и П</t>
  </si>
  <si>
    <t>млрд. тенге</t>
  </si>
  <si>
    <t>116,5</t>
  </si>
  <si>
    <t>134,3</t>
  </si>
  <si>
    <t>155,4</t>
  </si>
  <si>
    <t>179,4</t>
  </si>
  <si>
    <t>205,4</t>
  </si>
  <si>
    <t>233,7</t>
  </si>
  <si>
    <t>Лесной приемник по выращиванию посадочного материала в с. Арнасай (ТОО БФМ Агро) открытый участок</t>
  </si>
  <si>
    <t>15</t>
  </si>
  <si>
    <t>частные инвестиции</t>
  </si>
  <si>
    <t>обеспечение региона качественным посадочным материалом для лесовосстановления и озеленения, создание рабочих мест и улучшение экологической обстановки</t>
  </si>
  <si>
    <t>Производство полуфабрикатов в  п.Аршалы</t>
  </si>
  <si>
    <t>70</t>
  </si>
  <si>
    <t>обеспечение населения свежими продуктами, создание рабочих мест и развитие перерабатывающей отрасли на селе, приобретение рефрежиратора (2 ед), холодильники,компрессор, коптильня, здание 254 кв.м имеется  п.Аршалы</t>
  </si>
  <si>
    <r>
      <rPr>
        <b/>
        <sz val="12"/>
        <rFont val="Times New Roman"/>
        <family val="1"/>
        <charset val="204"/>
      </rPr>
      <t>КНИ 29</t>
    </r>
    <r>
      <rPr>
        <sz val="12"/>
        <rFont val="Times New Roman"/>
        <family val="1"/>
        <charset val="204"/>
      </rPr>
      <t xml:space="preserve"> Выпуск продукции субъектами среднего предпринимательства, млрд. тенге</t>
    </r>
  </si>
  <si>
    <t>Разработка, сборка планшетов и компьютеров ТОО «F3.KZ», п. Жибек жолы</t>
  </si>
  <si>
    <t>500</t>
  </si>
  <si>
    <t>Отрасль/сфера "Инвестиции"</t>
  </si>
  <si>
    <r>
      <rPr>
        <b/>
        <sz val="12"/>
        <rFont val="Times New Roman"/>
        <family val="1"/>
        <charset val="204"/>
      </rPr>
      <t xml:space="preserve">КНИ 30 </t>
    </r>
    <r>
      <rPr>
        <sz val="12"/>
        <rFont val="Times New Roman"/>
        <family val="1"/>
        <charset val="204"/>
      </rPr>
      <t xml:space="preserve">Инвестиции в основной капитал (ИОК), % от ВВП, </t>
    </r>
  </si>
  <si>
    <r>
      <rPr>
        <b/>
        <sz val="12"/>
        <rFont val="Times New Roman"/>
        <family val="1"/>
        <charset val="204"/>
      </rPr>
      <t xml:space="preserve">ЦИ. </t>
    </r>
    <r>
      <rPr>
        <sz val="12"/>
        <rFont val="Times New Roman"/>
        <family val="1"/>
        <charset val="204"/>
      </rPr>
      <t>Инвестиции в основной капитал</t>
    </r>
  </si>
  <si>
    <t>Орошение сельскохозяйственных культур ТОО «Temir Agro» (площадью 1 120 га)</t>
  </si>
  <si>
    <t>Орошение сельскохозяйственных культур на площади 1 120 га, временных 2 рабочих места</t>
  </si>
  <si>
    <t>Строительство производственных зданий, складов АО «Казахский институт нефти и газа», с. Елток (ИЗ)</t>
  </si>
  <si>
    <t>Строительство логистического хаба в с.Елтоқ Аршалынского района (А/ЧИ)</t>
  </si>
  <si>
    <t>Приобретение модульного здания для кафе-магазина на развилке дорог Арнасай_Елток-Сараба (индустриальный парк) на ст. Бабатай (ИП Маусымбаев)</t>
  </si>
  <si>
    <t>обеспечение дорожной инфраструктуры объектом торговли и питания, создание удобств для населения и транзитных водителей, а также новых рабочих мест</t>
  </si>
  <si>
    <t>Строительство автомойки для грузовых автомашин в с. Арнасай, (ЧЛ Алиманов Ж.)</t>
  </si>
  <si>
    <t>Обеспечение качественного сервиса по мойке грузового автотранспорта, улучшение санитарных условий и создание временных 5 мест, новых рабочих 2 места</t>
  </si>
  <si>
    <t xml:space="preserve">Строительство СТО на ст.Бабатай.  (ЧЛ Алиманов Ж.)   </t>
  </si>
  <si>
    <t>Обеспечение технического обслуживания автотранспорта, повышение уровня сервиса и создание временных 5 мест, новых рабочих 2 места для местного населения.</t>
  </si>
  <si>
    <t>Приобретение КРС 25 гол с.Булаксай</t>
  </si>
  <si>
    <t>Увеличение поголовья скота, рост производства молочной и мясной продукции, создание дополнительных доходов для сельхоз товаропроизводителей, создание 2 рабочих мест</t>
  </si>
  <si>
    <t>Приобретение КРС 10 гол  с.Костомар</t>
  </si>
  <si>
    <t>Увеличение поголовья скота, рост производства молочной и мясной продукции, создание дополнительных доходов для сельхоз товаропроизводителей, создание 2 постоянных рабочих мест</t>
  </si>
  <si>
    <t>открытие общественной бани в с.Костомар</t>
  </si>
  <si>
    <t>Улучшение санитарно-гигиенических условий и качества жизни населения за счёт обеспечения доступа к банным услугам, создание постоянных 2 рабочих мест</t>
  </si>
  <si>
    <t>Открытие инкубатора на 1000 яиц, со строительством помещения из панелей в п.Аршалы (инвестор Иванюк Д.И.)</t>
  </si>
  <si>
    <t>увеличение производства птицы за счёт собственного выведения молодняка и снижение зависимости от внешних поставщиков, создание новых рабочих мест</t>
  </si>
  <si>
    <t>Открытие общепита в  с.Анаркол ИП "Роговая"</t>
  </si>
  <si>
    <t>Есть действующий магазин и свободные помещения под кафе, которое необходимо оборудовавать, сделать ремонт и запустить как кафе в том числе для меропритий с.Анаркол</t>
  </si>
  <si>
    <t>Приобретение МРС на доращивание, закуп у ЛПХ с.Сараба</t>
  </si>
  <si>
    <t>Строительство логистического центра на границе сел Ижевское-Аршалы, на предоставляют площади экспедиторским и транспортным компаниям, а также стоянки для грузовых автомобилей с.Ижевское</t>
  </si>
  <si>
    <t>развитие транспортной инфраструктуры, увеличение товарооборота и создание новых рабочих мест за счёт предоставления логистических услуг и стоянок для грузового транспорта</t>
  </si>
  <si>
    <t>Строительство овощехранилища мощностью 6000 тонн                                 ТОО «AgroKeep»</t>
  </si>
  <si>
    <t>заемные средства</t>
  </si>
  <si>
    <t>Ттоимость проекта составляет 2 700,0 млн. тенге,                     с созданием 10 рабочих мест. Планируемый срок реализации проекта 2026-2027 гг. Проект находится на стадии рассмотрения заявки в                                    АО «СПК Кокше». Реализация планируется в с.Жибек жолы.</t>
  </si>
  <si>
    <t>ТОО "ПК Агромир"</t>
  </si>
  <si>
    <t>орошение, овощи</t>
  </si>
  <si>
    <t>ТОО "ТНС Агро"</t>
  </si>
  <si>
    <t>орошение, кормавые культуры</t>
  </si>
  <si>
    <t>ТОО "Dalian Hesheng Holdings"</t>
  </si>
  <si>
    <t>ПЕРЕРАБОТКА растениеводческой продукции, пищевые добавки (глумамат натрия) (усилитель вкуса)</t>
  </si>
  <si>
    <t>ТОО "KZ-EuroPol Cluster"</t>
  </si>
  <si>
    <t>ХРАНИЛИЩЕ, овощи</t>
  </si>
  <si>
    <t xml:space="preserve">ТОО "Жибек Жолы Агросервис" </t>
  </si>
  <si>
    <t>Заемные средства</t>
  </si>
  <si>
    <t>КНИ 31 Доля внешних инвестиций в основной капитал (ИОК)</t>
  </si>
  <si>
    <r>
      <rPr>
        <b/>
        <sz val="12"/>
        <rFont val="Times New Roman"/>
        <family val="1"/>
        <charset val="204"/>
      </rPr>
      <t xml:space="preserve">ЦИ. </t>
    </r>
    <r>
      <rPr>
        <sz val="12"/>
        <rFont val="Times New Roman"/>
        <family val="1"/>
        <charset val="204"/>
      </rPr>
      <t>Объем внешних инвестиций в основной капитал (ИОК)</t>
    </r>
  </si>
  <si>
    <t>Цель. Переход Республики Казахстан к низкоуглеродному развитию</t>
  </si>
  <si>
    <t>Задача 1. Создание условий для достижения углеродной нейтральности</t>
  </si>
  <si>
    <r>
      <rPr>
        <b/>
        <sz val="12"/>
        <rFont val="Times New Roman"/>
        <family val="1"/>
        <charset val="204"/>
      </rPr>
      <t xml:space="preserve">ЦИ 2. </t>
    </r>
    <r>
      <rPr>
        <sz val="12"/>
        <rFont val="Times New Roman"/>
        <family val="1"/>
        <charset val="204"/>
      </rPr>
      <t>Доля переработки и утилизации коммунальных отходов</t>
    </r>
  </si>
  <si>
    <t>Отрасль/сфера "Эффективные государственные финансы"</t>
  </si>
  <si>
    <t>Отрасль/сфера "Обеспечение верховенства права и повышение эффективности государственного управления"</t>
  </si>
  <si>
    <t>Иные цели</t>
  </si>
  <si>
    <t>Цель. Обеспечение гражданской защиты: реализация национального проекта «Безопасная страна»</t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</si>
  <si>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Уровень защиты населения удаленных и сельских населенных пунктов пожарными постами</t>
    </r>
  </si>
  <si>
    <t xml:space="preserve"> заместитель акима района по вопросам ЖКХ и развития инфраструктуры, начальник ОЧС и др.</t>
  </si>
  <si>
    <t>МЧС</t>
  </si>
  <si>
    <t>100</t>
  </si>
  <si>
    <t>Строительство пожарного депо в с. Жибек жолы Аршалынского района (с учётом норм положенности) где отсутствует государственная противопожарная служба (Д)</t>
  </si>
  <si>
    <t>ДЧС</t>
  </si>
  <si>
    <t>957,3</t>
  </si>
  <si>
    <t>2.2.288.010.028</t>
  </si>
  <si>
    <t>Обеспечение оперативного реагирования на чрезвычайные ситуации и повышение уровня пожарной безопасности в селе и прилегающих населённых пунктах. Создание 15 временных и 10 постоянных рабочих местПланируется разработать ПСД в 2027 году</t>
  </si>
  <si>
    <t xml:space="preserve">Открытие пожарного поста  в с. Михайловка  Аршалынского района </t>
  </si>
  <si>
    <t>акимат Аршалынского района</t>
  </si>
  <si>
    <t>16,0</t>
  </si>
  <si>
    <t>2.2.122.007.015</t>
  </si>
  <si>
    <t>Обеспечение оперативного реагирования на чрезвычайные ситуации и повышение уровня пожарной безопасности в селе и прилегающих населённых пунктах. Создание  рабочих мест</t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</si>
  <si>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Уровень оснащенности органов гражданской защиты первоочередными материально-техническими средствами для проведения аварийно-спасательных и неотложных работ, %, довести до норм положенности</t>
    </r>
  </si>
  <si>
    <t>ОЧС</t>
  </si>
  <si>
    <t>85</t>
  </si>
  <si>
    <t>90</t>
  </si>
  <si>
    <t>92</t>
  </si>
  <si>
    <t>96</t>
  </si>
  <si>
    <t>98</t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</si>
  <si>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Уровень защиты населения от наводнения, талых и дождевых вод, %</t>
    </r>
  </si>
  <si>
    <t xml:space="preserve"> заместитель акима области по вопросам ЖКХ и развития инфраструктуры, руководительЖКХ, начальник ОЧС и др.</t>
  </si>
  <si>
    <r>
      <rPr>
        <b/>
        <sz val="12"/>
        <rFont val="Times New Roman"/>
        <family val="1"/>
        <charset val="204"/>
      </rPr>
      <t>ЦИ.</t>
    </r>
    <r>
      <rPr>
        <sz val="12"/>
        <rFont val="Times New Roman"/>
        <family val="1"/>
        <charset val="204"/>
      </rPr>
      <t xml:space="preserve"> Уровень оповещения населения при угрозе ЧС</t>
    </r>
  </si>
  <si>
    <t>Дноуглубление и расширение русла реки Есиль внутри села Жибек жолы Аршалынского района Акмолинской области (Д)</t>
  </si>
  <si>
    <t>УПР и РП</t>
  </si>
  <si>
    <t>РБ</t>
  </si>
  <si>
    <t>10.5.254.022.011</t>
  </si>
  <si>
    <t>Ведется СМР.</t>
  </si>
  <si>
    <t xml:space="preserve">Внедрение районного пульта управления системой оповещения в Аршалынском районе в пос. Аршалы (1 комплект)
</t>
  </si>
  <si>
    <t xml:space="preserve">Внедрение сиренно-речевого устройства в Аршалынском районе пос. Жибек жолы (1 комплект)
</t>
  </si>
  <si>
    <t>НАПРАВЛЕНИЕ 5: ЦУР</t>
  </si>
  <si>
    <t>Цель. Реализация Целей устойчивого развития</t>
  </si>
  <si>
    <t>Задача 4.5.  Обеспечить равный доступ к образованию и профессионально-технической подготовке всех уровней для уязвимых групп населения</t>
  </si>
  <si>
    <t>Показатель результата 4.5.1 Доля организаций образования, создавших условия для инклюзивного образования, %</t>
  </si>
  <si>
    <t>Задача 4.а. Создавать и совершенствовать учебные заведения, учитывающие интересы детей, особые нужды инвалидов и гендерные аспекты, и обеспечить безопасную, свободную от насилия и социальных барьеров и эффективную среду обучения для всех</t>
  </si>
  <si>
    <r>
      <rPr>
        <b/>
        <sz val="12"/>
        <rFont val="Times New Roman"/>
        <family val="1"/>
        <charset val="204"/>
      </rPr>
      <t xml:space="preserve">Показатель результата 4.а.1.2. </t>
    </r>
    <r>
      <rPr>
        <sz val="12"/>
        <rFont val="Times New Roman"/>
        <family val="1"/>
        <charset val="204"/>
      </rPr>
      <t>Доля трехсменных школ, %</t>
    </r>
  </si>
  <si>
    <r>
      <rPr>
        <b/>
        <sz val="12"/>
        <rFont val="Times New Roman"/>
        <family val="1"/>
        <charset val="204"/>
      </rPr>
      <t xml:space="preserve">Показатель результата 4.а.1.3. </t>
    </r>
    <r>
      <rPr>
        <sz val="12"/>
        <rFont val="Times New Roman"/>
        <family val="1"/>
        <charset val="204"/>
      </rPr>
      <t>Доля аварийных школ, %</t>
    </r>
  </si>
  <si>
    <t>Задача 11.2. К 2030 году обеспечить, чтобы все могли пользоваться безопасными, недорогими, доступными и экологически устойчивыми транспортными системами, на основе повышения безопасности дорожного движения, в частности расширения использования общественного транспорта, уделяя особое внимание нуждам тех, кто находится в уязвимом положении, женщин, детей, инвалидов и пожилых лиц</t>
  </si>
  <si>
    <r>
      <rPr>
        <b/>
        <sz val="12"/>
        <rFont val="Times New Roman"/>
        <family val="1"/>
        <charset val="204"/>
      </rPr>
      <t xml:space="preserve">Показатель результата 11.2.1.1. </t>
    </r>
    <r>
      <rPr>
        <sz val="12"/>
        <rFont val="Times New Roman"/>
        <family val="1"/>
        <charset val="204"/>
      </rPr>
      <t>Доля дорог местного значения, находящихся в хорошем и удовлетворительном состоянии, %</t>
    </r>
  </si>
  <si>
    <t>Задача 11.3. К 2030 году расширить масштабы открытой для всех и экологически устойчивой урбанизации и возможности для комплексного и устойчивого планирования населенных пунктов и управления ими на основе широкого участия во всех странах</t>
  </si>
  <si>
    <r>
      <rPr>
        <b/>
        <sz val="12"/>
        <rFont val="Times New Roman"/>
        <family val="1"/>
        <charset val="204"/>
      </rPr>
      <t xml:space="preserve">Показатель результата  11.3.1. </t>
    </r>
    <r>
      <rPr>
        <sz val="12"/>
        <rFont val="Times New Roman"/>
        <family val="1"/>
        <charset val="204"/>
      </rPr>
      <t>Обеспеченность жильем на одного проживающего, кв.м.</t>
    </r>
  </si>
  <si>
    <t>кв.м</t>
  </si>
  <si>
    <t>Задача 6.2. К 2030 году обеспечить всеобщий и равноправный доступ к надлежащим санитарно-гигиеническим средствам</t>
  </si>
  <si>
    <r>
      <rPr>
        <b/>
        <sz val="12"/>
        <color theme="1"/>
        <rFont val="Times New Roman"/>
        <family val="1"/>
        <charset val="204"/>
      </rPr>
      <t>Показатель результата 6.2.1.</t>
    </r>
    <r>
      <rPr>
        <sz val="12"/>
        <color theme="1"/>
        <rFont val="Times New Roman"/>
        <family val="1"/>
        <charset val="204"/>
      </rPr>
      <t xml:space="preserve"> Охват населения очисткой сточных вод</t>
    </r>
  </si>
  <si>
    <t>ВСЕГО:</t>
  </si>
  <si>
    <t>информация</t>
  </si>
  <si>
    <t xml:space="preserve"> Обеспечение насения культурным досугом, создание рабочих мест: временных 40, постовнных 25. </t>
  </si>
  <si>
    <t>микрокредитование</t>
  </si>
  <si>
    <t>Разведение КРС с дальнейше реализацией мяса и молочной продукции (КРС, маточное поголовье-20 голов, оборудования для хранения и переработки), с. Сараба. Плановый период 2026 год. Получение микрокредитных средств по программе «Ауыл Аманаты» в отрасли сельского хозяйства. Займ микрокредита -9800,0  млн.тенге</t>
  </si>
  <si>
    <r>
      <rPr>
        <b/>
        <sz val="12"/>
        <rFont val="Times New Roman"/>
        <family val="1"/>
        <charset val="204"/>
      </rPr>
      <t>Мероприятие 1.</t>
    </r>
    <r>
      <rPr>
        <sz val="12"/>
        <rFont val="Times New Roman"/>
        <family val="1"/>
        <charset val="204"/>
      </rPr>
      <t xml:space="preserve"> Реализация проектов в рамках программы "Ауыл Аманат"</t>
    </r>
  </si>
  <si>
    <t>Раздел 5. Инвестиционный план по реализации Плана развития Аршалынского района на 2026-2030 годы</t>
  </si>
  <si>
    <t>Строительство физкультурно-оздоровительного комплекса в с. Жалтырколь Аршалынского района Акмолинской области</t>
  </si>
  <si>
    <t>Увеличение объемов сельского хозяйства и создание 22 новых рабочих мест</t>
  </si>
  <si>
    <r>
      <t xml:space="preserve">Мероприятие 1. </t>
    </r>
    <r>
      <rPr>
        <sz val="12"/>
        <rFont val="Times New Roman"/>
        <family val="1"/>
        <charset val="204"/>
      </rPr>
      <t>Строительство 4 объектов спорта</t>
    </r>
  </si>
  <si>
    <r>
      <rPr>
        <b/>
        <sz val="12"/>
        <rFont val="Times New Roman"/>
        <family val="1"/>
        <charset val="204"/>
      </rPr>
      <t>Мероприятие 2.</t>
    </r>
    <r>
      <rPr>
        <sz val="12"/>
        <rFont val="Times New Roman"/>
        <family val="1"/>
        <charset val="204"/>
      </rPr>
      <t xml:space="preserve"> Установка 8 спортивоно-игровых объектов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</si>
</sst>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0.000"/>
    <numFmt numFmtId="166" formatCode="0.0_ "/>
    <numFmt numFmtId="167" formatCode="0.000_ "/>
    <numFmt numFmtId="168" formatCode="0_ "/>
    <numFmt numFmtId="169" formatCode="#\ ##0.00"/>
    <numFmt numFmtId="170" formatCode="#\ ##0"/>
    <numFmt numFmtId="171" formatCode="#\ ##0.0"/>
    <numFmt numFmtId="172" formatCode="0.00_ "/>
  </numFmts>
  <fonts count="33">
    <font>
      <sz val="11"/>
      <color theme="1"/>
      <name val="Calibri"/>
      <charset val="134"/>
      <scheme val="minor"/>
    </font>
    <font>
      <i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3999145481734672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29" fillId="0" borderId="0"/>
    <xf numFmtId="0" fontId="30" fillId="0" borderId="0"/>
  </cellStyleXfs>
  <cellXfs count="81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top"/>
    </xf>
    <xf numFmtId="0" fontId="3" fillId="0" borderId="0" xfId="0" applyFont="1" applyAlignment="1">
      <alignment horizontal="right" vertical="center" indent="15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0" fontId="3" fillId="0" borderId="0" xfId="0" applyFont="1" applyAlignment="1">
      <alignment horizontal="justify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1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13" fillId="0" borderId="10" xfId="0" applyFont="1" applyBorder="1" applyAlignment="1">
      <alignment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2" fillId="0" borderId="10" xfId="0" applyFont="1" applyBorder="1" applyAlignment="1">
      <alignment vertical="top"/>
    </xf>
    <xf numFmtId="0" fontId="12" fillId="0" borderId="10" xfId="0" applyFont="1" applyBorder="1" applyAlignment="1">
      <alignment horizontal="center" vertical="top" wrapText="1"/>
    </xf>
    <xf numFmtId="0" fontId="12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/>
    </xf>
    <xf numFmtId="0" fontId="14" fillId="0" borderId="10" xfId="0" applyFont="1" applyBorder="1" applyAlignment="1">
      <alignment horizontal="center" vertical="top" wrapText="1"/>
    </xf>
    <xf numFmtId="166" fontId="14" fillId="0" borderId="10" xfId="0" applyNumberFormat="1" applyFont="1" applyBorder="1" applyAlignment="1">
      <alignment horizontal="center" vertical="top" wrapText="1"/>
    </xf>
    <xf numFmtId="166" fontId="14" fillId="0" borderId="14" xfId="0" applyNumberFormat="1" applyFont="1" applyBorder="1" applyAlignment="1">
      <alignment horizontal="center" vertical="top" wrapText="1"/>
    </xf>
    <xf numFmtId="0" fontId="12" fillId="4" borderId="10" xfId="0" applyFont="1" applyFill="1" applyBorder="1" applyAlignment="1">
      <alignment vertical="center"/>
    </xf>
    <xf numFmtId="0" fontId="13" fillId="4" borderId="1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/>
    </xf>
    <xf numFmtId="0" fontId="13" fillId="4" borderId="10" xfId="0" applyFont="1" applyFill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top" wrapText="1"/>
    </xf>
    <xf numFmtId="164" fontId="13" fillId="4" borderId="10" xfId="0" applyNumberFormat="1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vertical="top"/>
    </xf>
    <xf numFmtId="0" fontId="12" fillId="4" borderId="1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10" xfId="0" applyFont="1" applyFill="1" applyBorder="1" applyAlignment="1">
      <alignment horizontal="justify" vertical="top" wrapText="1"/>
    </xf>
    <xf numFmtId="1" fontId="13" fillId="4" borderId="10" xfId="0" applyNumberFormat="1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/>
    </xf>
    <xf numFmtId="164" fontId="13" fillId="4" borderId="14" xfId="0" applyNumberFormat="1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top" wrapText="1"/>
    </xf>
    <xf numFmtId="0" fontId="15" fillId="5" borderId="10" xfId="0" applyFont="1" applyFill="1" applyBorder="1" applyAlignment="1">
      <alignment vertical="center"/>
    </xf>
    <xf numFmtId="0" fontId="16" fillId="5" borderId="10" xfId="0" applyFont="1" applyFill="1" applyBorder="1" applyAlignment="1">
      <alignment vertical="top" wrapText="1"/>
    </xf>
    <xf numFmtId="0" fontId="17" fillId="5" borderId="10" xfId="0" applyFont="1" applyFill="1" applyBorder="1" applyAlignment="1">
      <alignment horizontal="center" wrapText="1"/>
    </xf>
    <xf numFmtId="0" fontId="17" fillId="5" borderId="10" xfId="0" applyFont="1" applyFill="1" applyBorder="1" applyAlignment="1">
      <alignment horizontal="center"/>
    </xf>
    <xf numFmtId="0" fontId="16" fillId="5" borderId="10" xfId="0" applyFont="1" applyFill="1" applyBorder="1" applyAlignment="1">
      <alignment horizontal="center" vertical="top" wrapText="1"/>
    </xf>
    <xf numFmtId="0" fontId="18" fillId="5" borderId="10" xfId="0" applyFont="1" applyFill="1" applyBorder="1" applyAlignment="1">
      <alignment horizontal="center" vertical="top" wrapText="1"/>
    </xf>
    <xf numFmtId="164" fontId="18" fillId="5" borderId="10" xfId="0" applyNumberFormat="1" applyFont="1" applyFill="1" applyBorder="1" applyAlignment="1">
      <alignment horizontal="center" vertical="top" wrapText="1"/>
    </xf>
    <xf numFmtId="0" fontId="15" fillId="5" borderId="10" xfId="0" applyFont="1" applyFill="1" applyBorder="1"/>
    <xf numFmtId="0" fontId="15" fillId="5" borderId="10" xfId="0" applyFont="1" applyFill="1" applyBorder="1" applyAlignment="1">
      <alignment horizontal="center" vertical="top" wrapText="1"/>
    </xf>
    <xf numFmtId="0" fontId="15" fillId="5" borderId="10" xfId="0" applyFont="1" applyFill="1" applyBorder="1" applyAlignment="1">
      <alignment wrapText="1"/>
    </xf>
    <xf numFmtId="0" fontId="19" fillId="0" borderId="0" xfId="0" applyFont="1"/>
    <xf numFmtId="0" fontId="20" fillId="7" borderId="10" xfId="0" applyFont="1" applyFill="1" applyBorder="1" applyAlignment="1">
      <alignment vertical="center"/>
    </xf>
    <xf numFmtId="0" fontId="21" fillId="7" borderId="10" xfId="0" applyFont="1" applyFill="1" applyBorder="1" applyAlignment="1">
      <alignment vertical="top" wrapText="1"/>
    </xf>
    <xf numFmtId="0" fontId="11" fillId="7" borderId="10" xfId="0" applyFont="1" applyFill="1" applyBorder="1" applyAlignment="1">
      <alignment horizontal="center" vertical="top" wrapText="1"/>
    </xf>
    <xf numFmtId="0" fontId="13" fillId="7" borderId="10" xfId="0" applyFont="1" applyFill="1" applyBorder="1" applyAlignment="1">
      <alignment horizontal="center" vertical="top" wrapText="1"/>
    </xf>
    <xf numFmtId="164" fontId="11" fillId="7" borderId="10" xfId="0" applyNumberFormat="1" applyFont="1" applyFill="1" applyBorder="1" applyAlignment="1">
      <alignment horizontal="center" vertical="top" wrapText="1"/>
    </xf>
    <xf numFmtId="0" fontId="12" fillId="8" borderId="10" xfId="0" applyFont="1" applyFill="1" applyBorder="1" applyAlignment="1">
      <alignment vertical="center"/>
    </xf>
    <xf numFmtId="0" fontId="11" fillId="8" borderId="10" xfId="0" applyFont="1" applyFill="1" applyBorder="1" applyAlignment="1">
      <alignment vertical="top"/>
    </xf>
    <xf numFmtId="0" fontId="11" fillId="8" borderId="10" xfId="0" applyFont="1" applyFill="1" applyBorder="1" applyAlignment="1">
      <alignment vertical="top" wrapText="1"/>
    </xf>
    <xf numFmtId="0" fontId="11" fillId="8" borderId="14" xfId="0" applyFont="1" applyFill="1" applyBorder="1" applyAlignment="1">
      <alignment vertical="top" wrapText="1"/>
    </xf>
    <xf numFmtId="0" fontId="12" fillId="8" borderId="10" xfId="0" applyFont="1" applyFill="1" applyBorder="1"/>
    <xf numFmtId="0" fontId="12" fillId="8" borderId="10" xfId="0" applyFont="1" applyFill="1" applyBorder="1" applyAlignment="1">
      <alignment horizontal="center" vertical="top" wrapText="1"/>
    </xf>
    <xf numFmtId="0" fontId="12" fillId="8" borderId="10" xfId="0" applyFont="1" applyFill="1" applyBorder="1" applyAlignment="1">
      <alignment wrapText="1"/>
    </xf>
    <xf numFmtId="164" fontId="13" fillId="0" borderId="10" xfId="0" applyNumberFormat="1" applyFont="1" applyBorder="1" applyAlignment="1">
      <alignment horizontal="center" vertical="top" wrapText="1"/>
    </xf>
    <xf numFmtId="166" fontId="13" fillId="0" borderId="10" xfId="0" applyNumberFormat="1" applyFont="1" applyBorder="1" applyAlignment="1">
      <alignment horizontal="center" vertical="top" wrapText="1"/>
    </xf>
    <xf numFmtId="166" fontId="13" fillId="0" borderId="14" xfId="0" applyNumberFormat="1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wrapText="1"/>
    </xf>
    <xf numFmtId="0" fontId="11" fillId="0" borderId="17" xfId="0" applyFont="1" applyBorder="1" applyAlignment="1">
      <alignment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4" xfId="0" applyFont="1" applyBorder="1" applyAlignment="1">
      <alignment vertical="top" wrapText="1"/>
    </xf>
    <xf numFmtId="0" fontId="12" fillId="0" borderId="10" xfId="0" applyFont="1" applyBorder="1"/>
    <xf numFmtId="0" fontId="12" fillId="0" borderId="10" xfId="0" applyFont="1" applyBorder="1" applyAlignment="1">
      <alignment wrapText="1"/>
    </xf>
    <xf numFmtId="0" fontId="22" fillId="4" borderId="10" xfId="0" applyFont="1" applyFill="1" applyBorder="1" applyAlignment="1">
      <alignment vertical="center" wrapText="1"/>
    </xf>
    <xf numFmtId="0" fontId="13" fillId="4" borderId="17" xfId="0" applyFont="1" applyFill="1" applyBorder="1" applyAlignment="1">
      <alignment vertical="top" wrapText="1"/>
    </xf>
    <xf numFmtId="0" fontId="11" fillId="4" borderId="10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vertical="top" wrapText="1"/>
    </xf>
    <xf numFmtId="0" fontId="23" fillId="9" borderId="10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top"/>
    </xf>
    <xf numFmtId="164" fontId="16" fillId="5" borderId="10" xfId="0" applyNumberFormat="1" applyFont="1" applyFill="1" applyBorder="1" applyAlignment="1">
      <alignment vertical="top" wrapText="1"/>
    </xf>
    <xf numFmtId="164" fontId="16" fillId="6" borderId="10" xfId="0" applyNumberFormat="1" applyFont="1" applyFill="1" applyBorder="1" applyAlignment="1">
      <alignment vertical="top" wrapText="1"/>
    </xf>
    <xf numFmtId="0" fontId="23" fillId="5" borderId="10" xfId="0" applyFont="1" applyFill="1" applyBorder="1"/>
    <xf numFmtId="0" fontId="23" fillId="5" borderId="10" xfId="0" applyFont="1" applyFill="1" applyBorder="1" applyAlignment="1">
      <alignment horizontal="center" vertical="top" wrapText="1"/>
    </xf>
    <xf numFmtId="0" fontId="23" fillId="5" borderId="10" xfId="0" applyFont="1" applyFill="1" applyBorder="1" applyAlignment="1">
      <alignment wrapText="1"/>
    </xf>
    <xf numFmtId="0" fontId="11" fillId="8" borderId="10" xfId="0" applyFont="1" applyFill="1" applyBorder="1" applyAlignment="1">
      <alignment horizontal="center" vertical="top" wrapText="1"/>
    </xf>
    <xf numFmtId="167" fontId="13" fillId="0" borderId="10" xfId="0" applyNumberFormat="1" applyFont="1" applyBorder="1" applyAlignment="1">
      <alignment horizontal="center" vertical="top" wrapText="1"/>
    </xf>
    <xf numFmtId="49" fontId="13" fillId="0" borderId="10" xfId="0" applyNumberFormat="1" applyFont="1" applyBorder="1" applyAlignment="1">
      <alignment horizontal="center" vertical="top" wrapText="1"/>
    </xf>
    <xf numFmtId="49" fontId="13" fillId="0" borderId="14" xfId="0" applyNumberFormat="1" applyFont="1" applyBorder="1" applyAlignment="1">
      <alignment horizontal="center" vertical="top" wrapText="1"/>
    </xf>
    <xf numFmtId="0" fontId="12" fillId="0" borderId="0" xfId="0" applyFont="1"/>
    <xf numFmtId="0" fontId="13" fillId="4" borderId="16" xfId="0" applyFont="1" applyFill="1" applyBorder="1" applyAlignment="1">
      <alignment vertical="top" wrapText="1"/>
    </xf>
    <xf numFmtId="49" fontId="13" fillId="4" borderId="10" xfId="0" applyNumberFormat="1" applyFont="1" applyFill="1" applyBorder="1" applyAlignment="1">
      <alignment horizontal="center" vertical="top" wrapText="1"/>
    </xf>
    <xf numFmtId="49" fontId="13" fillId="4" borderId="14" xfId="0" applyNumberFormat="1" applyFont="1" applyFill="1" applyBorder="1" applyAlignment="1">
      <alignment horizontal="center" vertical="top" wrapText="1"/>
    </xf>
    <xf numFmtId="164" fontId="3" fillId="4" borderId="10" xfId="0" applyNumberFormat="1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16" fillId="5" borderId="16" xfId="0" applyFont="1" applyFill="1" applyBorder="1" applyAlignment="1">
      <alignment horizontal="left" vertical="top" wrapText="1"/>
    </xf>
    <xf numFmtId="0" fontId="17" fillId="5" borderId="10" xfId="0" applyFont="1" applyFill="1" applyBorder="1" applyAlignment="1">
      <alignment vertical="center"/>
    </xf>
    <xf numFmtId="167" fontId="17" fillId="5" borderId="10" xfId="0" applyNumberFormat="1" applyFont="1" applyFill="1" applyBorder="1" applyAlignment="1">
      <alignment vertical="center"/>
    </xf>
    <xf numFmtId="166" fontId="16" fillId="5" borderId="16" xfId="0" applyNumberFormat="1" applyFont="1" applyFill="1" applyBorder="1" applyAlignment="1">
      <alignment horizontal="center" vertical="top" wrapText="1"/>
    </xf>
    <xf numFmtId="166" fontId="16" fillId="6" borderId="16" xfId="0" applyNumberFormat="1" applyFont="1" applyFill="1" applyBorder="1" applyAlignment="1">
      <alignment horizontal="center" vertical="top" wrapText="1"/>
    </xf>
    <xf numFmtId="0" fontId="11" fillId="0" borderId="1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3" fillId="0" borderId="16" xfId="0" applyNumberFormat="1" applyFont="1" applyBorder="1" applyAlignment="1">
      <alignment horizontal="center" vertical="top" wrapText="1"/>
    </xf>
    <xf numFmtId="0" fontId="13" fillId="4" borderId="16" xfId="0" applyFont="1" applyFill="1" applyBorder="1" applyAlignment="1">
      <alignment horizontal="justify" vertical="top" wrapText="1"/>
    </xf>
    <xf numFmtId="164" fontId="13" fillId="4" borderId="16" xfId="0" applyNumberFormat="1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left" vertical="top"/>
    </xf>
    <xf numFmtId="0" fontId="12" fillId="4" borderId="10" xfId="0" applyFont="1" applyFill="1" applyBorder="1" applyAlignment="1">
      <alignment horizontal="left" vertical="top" wrapText="1"/>
    </xf>
    <xf numFmtId="0" fontId="16" fillId="4" borderId="10" xfId="0" applyFont="1" applyFill="1" applyBorder="1" applyAlignment="1">
      <alignment horizontal="center" vertical="top" wrapText="1"/>
    </xf>
    <xf numFmtId="0" fontId="16" fillId="4" borderId="16" xfId="0" applyFont="1" applyFill="1" applyBorder="1" applyAlignment="1">
      <alignment horizontal="center" vertical="top" wrapText="1"/>
    </xf>
    <xf numFmtId="0" fontId="16" fillId="4" borderId="14" xfId="0" applyFont="1" applyFill="1" applyBorder="1" applyAlignment="1">
      <alignment horizontal="center" vertical="top" wrapText="1"/>
    </xf>
    <xf numFmtId="0" fontId="23" fillId="5" borderId="10" xfId="0" applyFont="1" applyFill="1" applyBorder="1" applyAlignment="1">
      <alignment vertical="center"/>
    </xf>
    <xf numFmtId="0" fontId="16" fillId="5" borderId="16" xfId="0" applyFont="1" applyFill="1" applyBorder="1" applyAlignment="1">
      <alignment vertical="top"/>
    </xf>
    <xf numFmtId="164" fontId="16" fillId="5" borderId="16" xfId="0" applyNumberFormat="1" applyFont="1" applyFill="1" applyBorder="1" applyAlignment="1">
      <alignment horizontal="center" vertical="top" wrapText="1"/>
    </xf>
    <xf numFmtId="164" fontId="16" fillId="6" borderId="16" xfId="0" applyNumberFormat="1" applyFont="1" applyFill="1" applyBorder="1" applyAlignment="1">
      <alignment horizontal="center" vertical="top" wrapText="1"/>
    </xf>
    <xf numFmtId="0" fontId="11" fillId="8" borderId="16" xfId="0" applyFont="1" applyFill="1" applyBorder="1" applyAlignment="1">
      <alignment vertical="top"/>
    </xf>
    <xf numFmtId="0" fontId="11" fillId="0" borderId="16" xfId="0" applyFont="1" applyBorder="1" applyAlignment="1">
      <alignment vertical="top" wrapText="1"/>
    </xf>
    <xf numFmtId="0" fontId="11" fillId="0" borderId="16" xfId="0" applyFont="1" applyBorder="1" applyAlignment="1">
      <alignment horizontal="justify" vertical="top" wrapText="1"/>
    </xf>
    <xf numFmtId="2" fontId="13" fillId="4" borderId="10" xfId="0" applyNumberFormat="1" applyFont="1" applyFill="1" applyBorder="1" applyAlignment="1">
      <alignment horizontal="center" vertical="top" wrapText="1"/>
    </xf>
    <xf numFmtId="2" fontId="3" fillId="4" borderId="10" xfId="0" applyNumberFormat="1" applyFont="1" applyFill="1" applyBorder="1" applyAlignment="1">
      <alignment horizontal="center" vertical="top"/>
    </xf>
    <xf numFmtId="2" fontId="11" fillId="4" borderId="10" xfId="0" applyNumberFormat="1" applyFont="1" applyFill="1" applyBorder="1" applyAlignment="1">
      <alignment horizontal="center" vertical="top" wrapText="1"/>
    </xf>
    <xf numFmtId="2" fontId="11" fillId="4" borderId="14" xfId="0" applyNumberFormat="1" applyFont="1" applyFill="1" applyBorder="1" applyAlignment="1">
      <alignment horizontal="center" vertical="top" wrapText="1"/>
    </xf>
    <xf numFmtId="2" fontId="12" fillId="4" borderId="10" xfId="0" applyNumberFormat="1" applyFont="1" applyFill="1" applyBorder="1" applyAlignment="1">
      <alignment horizontal="center" vertical="top" wrapText="1"/>
    </xf>
    <xf numFmtId="2" fontId="12" fillId="4" borderId="10" xfId="0" applyNumberFormat="1" applyFont="1" applyFill="1" applyBorder="1" applyAlignment="1">
      <alignment horizontal="left" vertical="top" wrapText="1"/>
    </xf>
    <xf numFmtId="2" fontId="13" fillId="4" borderId="14" xfId="0" applyNumberFormat="1" applyFont="1" applyFill="1" applyBorder="1" applyAlignment="1">
      <alignment horizontal="center" vertical="top" wrapText="1"/>
    </xf>
    <xf numFmtId="2" fontId="3" fillId="4" borderId="10" xfId="0" applyNumberFormat="1" applyFont="1" applyFill="1" applyBorder="1" applyAlignment="1">
      <alignment horizontal="left" vertical="top" wrapText="1"/>
    </xf>
    <xf numFmtId="166" fontId="16" fillId="5" borderId="10" xfId="0" applyNumberFormat="1" applyFont="1" applyFill="1" applyBorder="1" applyAlignment="1">
      <alignment horizontal="center" vertical="top" wrapText="1"/>
    </xf>
    <xf numFmtId="166" fontId="16" fillId="6" borderId="10" xfId="0" applyNumberFormat="1" applyFont="1" applyFill="1" applyBorder="1" applyAlignment="1">
      <alignment horizontal="center" vertical="top" wrapText="1"/>
    </xf>
    <xf numFmtId="0" fontId="23" fillId="9" borderId="10" xfId="0" applyFont="1" applyFill="1" applyBorder="1" applyAlignment="1">
      <alignment wrapText="1"/>
    </xf>
    <xf numFmtId="0" fontId="11" fillId="10" borderId="16" xfId="0" applyFont="1" applyFill="1" applyBorder="1" applyAlignment="1">
      <alignment horizontal="left" vertical="top" wrapText="1"/>
    </xf>
    <xf numFmtId="0" fontId="13" fillId="10" borderId="10" xfId="0" applyFont="1" applyFill="1" applyBorder="1" applyAlignment="1">
      <alignment horizontal="center" vertical="top" wrapText="1"/>
    </xf>
    <xf numFmtId="0" fontId="11" fillId="10" borderId="10" xfId="0" applyFont="1" applyFill="1" applyBorder="1" applyAlignment="1">
      <alignment horizontal="center" vertical="top" wrapText="1"/>
    </xf>
    <xf numFmtId="166" fontId="13" fillId="10" borderId="10" xfId="0" applyNumberFormat="1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wrapText="1"/>
    </xf>
    <xf numFmtId="0" fontId="12" fillId="4" borderId="10" xfId="0" applyFont="1" applyFill="1" applyBorder="1" applyAlignment="1">
      <alignment horizontal="left" vertical="top"/>
    </xf>
    <xf numFmtId="0" fontId="24" fillId="4" borderId="10" xfId="0" applyFont="1" applyFill="1" applyBorder="1" applyAlignment="1">
      <alignment vertical="center"/>
    </xf>
    <xf numFmtId="164" fontId="16" fillId="4" borderId="10" xfId="0" applyNumberFormat="1" applyFont="1" applyFill="1" applyBorder="1" applyAlignment="1">
      <alignment horizontal="center" vertical="top" wrapText="1"/>
    </xf>
    <xf numFmtId="164" fontId="16" fillId="4" borderId="14" xfId="0" applyNumberFormat="1" applyFont="1" applyFill="1" applyBorder="1" applyAlignment="1">
      <alignment horizontal="center" vertical="top" wrapText="1"/>
    </xf>
    <xf numFmtId="0" fontId="21" fillId="4" borderId="10" xfId="0" applyFont="1" applyFill="1" applyBorder="1" applyAlignment="1">
      <alignment horizontal="center" vertical="top" wrapText="1"/>
    </xf>
    <xf numFmtId="0" fontId="24" fillId="5" borderId="10" xfId="0" applyFont="1" applyFill="1" applyBorder="1" applyAlignment="1">
      <alignment vertical="center"/>
    </xf>
    <xf numFmtId="0" fontId="16" fillId="5" borderId="17" xfId="0" applyFont="1" applyFill="1" applyBorder="1" applyAlignment="1">
      <alignment vertical="top" wrapText="1"/>
    </xf>
    <xf numFmtId="164" fontId="16" fillId="5" borderId="10" xfId="0" applyNumberFormat="1" applyFont="1" applyFill="1" applyBorder="1" applyAlignment="1">
      <alignment horizontal="center" vertical="top" wrapText="1"/>
    </xf>
    <xf numFmtId="164" fontId="16" fillId="6" borderId="10" xfId="0" applyNumberFormat="1" applyFont="1" applyFill="1" applyBorder="1" applyAlignment="1">
      <alignment horizontal="center" vertical="top" wrapText="1"/>
    </xf>
    <xf numFmtId="0" fontId="21" fillId="5" borderId="10" xfId="0" applyFont="1" applyFill="1" applyBorder="1" applyAlignment="1">
      <alignment horizontal="center" vertical="top" wrapText="1"/>
    </xf>
    <xf numFmtId="0" fontId="11" fillId="0" borderId="17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center" vertical="top" wrapText="1"/>
    </xf>
    <xf numFmtId="0" fontId="11" fillId="11" borderId="10" xfId="0" applyFont="1" applyFill="1" applyBorder="1" applyAlignment="1">
      <alignment horizontal="center" vertical="top" wrapText="1"/>
    </xf>
    <xf numFmtId="0" fontId="11" fillId="11" borderId="14" xfId="0" applyFont="1" applyFill="1" applyBorder="1" applyAlignment="1">
      <alignment horizontal="center" vertical="top" wrapText="1"/>
    </xf>
    <xf numFmtId="0" fontId="20" fillId="0" borderId="10" xfId="0" applyFont="1" applyBorder="1"/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wrapText="1"/>
    </xf>
    <xf numFmtId="0" fontId="13" fillId="4" borderId="9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horizontal="center" vertical="top" wrapText="1"/>
    </xf>
    <xf numFmtId="0" fontId="13" fillId="4" borderId="9" xfId="0" applyFont="1" applyFill="1" applyBorder="1" applyAlignment="1">
      <alignment horizontal="center" vertical="top" wrapText="1"/>
    </xf>
    <xf numFmtId="0" fontId="12" fillId="4" borderId="10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top" wrapText="1"/>
    </xf>
    <xf numFmtId="0" fontId="11" fillId="4" borderId="17" xfId="0" applyFont="1" applyFill="1" applyBorder="1" applyAlignment="1">
      <alignment horizontal="center" vertical="top" wrapText="1"/>
    </xf>
    <xf numFmtId="0" fontId="11" fillId="4" borderId="11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0" fontId="13" fillId="4" borderId="14" xfId="0" applyFont="1" applyFill="1" applyBorder="1" applyAlignment="1">
      <alignment horizontal="center" vertical="top" wrapText="1"/>
    </xf>
    <xf numFmtId="0" fontId="20" fillId="4" borderId="17" xfId="0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vertical="center"/>
    </xf>
    <xf numFmtId="0" fontId="16" fillId="5" borderId="10" xfId="0" applyFont="1" applyFill="1" applyBorder="1" applyAlignment="1">
      <alignment horizontal="justify" vertical="top" wrapText="1"/>
    </xf>
    <xf numFmtId="0" fontId="16" fillId="5" borderId="17" xfId="0" applyFont="1" applyFill="1" applyBorder="1" applyAlignment="1">
      <alignment horizontal="center" vertical="top" wrapText="1"/>
    </xf>
    <xf numFmtId="0" fontId="16" fillId="6" borderId="10" xfId="0" applyFont="1" applyFill="1" applyBorder="1" applyAlignment="1">
      <alignment horizontal="center" vertical="top" wrapText="1"/>
    </xf>
    <xf numFmtId="0" fontId="20" fillId="5" borderId="10" xfId="0" applyFont="1" applyFill="1" applyBorder="1"/>
    <xf numFmtId="0" fontId="20" fillId="5" borderId="10" xfId="0" applyFont="1" applyFill="1" applyBorder="1" applyAlignment="1">
      <alignment horizontal="center" vertical="top" wrapText="1"/>
    </xf>
    <xf numFmtId="0" fontId="20" fillId="5" borderId="10" xfId="0" applyFont="1" applyFill="1" applyBorder="1" applyAlignment="1">
      <alignment wrapText="1"/>
    </xf>
    <xf numFmtId="0" fontId="20" fillId="4" borderId="9" xfId="0" applyFont="1" applyFill="1" applyBorder="1" applyAlignment="1">
      <alignment horizontal="center" vertical="top" wrapText="1"/>
    </xf>
    <xf numFmtId="0" fontId="13" fillId="4" borderId="17" xfId="0" applyFont="1" applyFill="1" applyBorder="1" applyAlignment="1">
      <alignment horizontal="left" vertical="top" wrapText="1"/>
    </xf>
    <xf numFmtId="0" fontId="13" fillId="4" borderId="10" xfId="0" applyFont="1" applyFill="1" applyBorder="1" applyAlignment="1">
      <alignment horizontal="left" vertical="top" wrapText="1"/>
    </xf>
    <xf numFmtId="0" fontId="16" fillId="4" borderId="17" xfId="0" applyFont="1" applyFill="1" applyBorder="1" applyAlignment="1">
      <alignment horizontal="center" vertical="top" wrapText="1"/>
    </xf>
    <xf numFmtId="0" fontId="12" fillId="5" borderId="10" xfId="0" applyFont="1" applyFill="1" applyBorder="1"/>
    <xf numFmtId="0" fontId="12" fillId="5" borderId="10" xfId="0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wrapText="1"/>
    </xf>
    <xf numFmtId="167" fontId="13" fillId="0" borderId="14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justify" vertical="top" wrapText="1"/>
    </xf>
    <xf numFmtId="0" fontId="25" fillId="8" borderId="10" xfId="0" applyFont="1" applyFill="1" applyBorder="1"/>
    <xf numFmtId="0" fontId="25" fillId="8" borderId="10" xfId="0" applyFont="1" applyFill="1" applyBorder="1" applyAlignment="1">
      <alignment horizontal="center" vertical="top" wrapText="1"/>
    </xf>
    <xf numFmtId="0" fontId="25" fillId="8" borderId="10" xfId="0" applyFont="1" applyFill="1" applyBorder="1" applyAlignment="1">
      <alignment wrapText="1"/>
    </xf>
    <xf numFmtId="0" fontId="12" fillId="0" borderId="10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 vertical="top"/>
    </xf>
    <xf numFmtId="0" fontId="12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3" fillId="11" borderId="9" xfId="0" applyFont="1" applyFill="1" applyBorder="1" applyAlignment="1">
      <alignment horizontal="center" vertical="top" wrapText="1"/>
    </xf>
    <xf numFmtId="0" fontId="13" fillId="11" borderId="10" xfId="0" applyFont="1" applyFill="1" applyBorder="1" applyAlignment="1">
      <alignment horizontal="center" vertical="top" wrapText="1"/>
    </xf>
    <xf numFmtId="168" fontId="13" fillId="11" borderId="10" xfId="0" applyNumberFormat="1" applyFont="1" applyFill="1" applyBorder="1" applyAlignment="1">
      <alignment horizontal="center" vertical="top" wrapText="1"/>
    </xf>
    <xf numFmtId="168" fontId="13" fillId="0" borderId="10" xfId="0" applyNumberFormat="1" applyFont="1" applyBorder="1" applyAlignment="1">
      <alignment horizontal="center" vertical="top" wrapText="1"/>
    </xf>
    <xf numFmtId="164" fontId="13" fillId="4" borderId="17" xfId="0" applyNumberFormat="1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/>
    </xf>
    <xf numFmtId="0" fontId="23" fillId="5" borderId="17" xfId="0" applyFont="1" applyFill="1" applyBorder="1" applyAlignment="1">
      <alignment vertical="center"/>
    </xf>
    <xf numFmtId="164" fontId="16" fillId="5" borderId="17" xfId="0" applyNumberFormat="1" applyFont="1" applyFill="1" applyBorder="1" applyAlignment="1">
      <alignment vertical="top" wrapText="1"/>
    </xf>
    <xf numFmtId="0" fontId="23" fillId="5" borderId="17" xfId="0" applyFont="1" applyFill="1" applyBorder="1"/>
    <xf numFmtId="0" fontId="23" fillId="5" borderId="17" xfId="0" applyFont="1" applyFill="1" applyBorder="1" applyAlignment="1">
      <alignment horizontal="center" vertical="top" wrapText="1"/>
    </xf>
    <xf numFmtId="0" fontId="23" fillId="5" borderId="17" xfId="0" applyFont="1" applyFill="1" applyBorder="1" applyAlignment="1">
      <alignment wrapText="1"/>
    </xf>
    <xf numFmtId="164" fontId="13" fillId="0" borderId="14" xfId="0" applyNumberFormat="1" applyFont="1" applyBorder="1" applyAlignment="1">
      <alignment horizontal="center" vertical="top" wrapText="1"/>
    </xf>
    <xf numFmtId="164" fontId="13" fillId="4" borderId="9" xfId="0" applyNumberFormat="1" applyFont="1" applyFill="1" applyBorder="1" applyAlignment="1">
      <alignment horizontal="center" vertical="top" wrapText="1"/>
    </xf>
    <xf numFmtId="0" fontId="26" fillId="0" borderId="0" xfId="0" applyFont="1" applyAlignment="1">
      <alignment horizontal="left" vertical="top" wrapText="1"/>
    </xf>
    <xf numFmtId="164" fontId="11" fillId="4" borderId="10" xfId="0" applyNumberFormat="1" applyFont="1" applyFill="1" applyBorder="1" applyAlignment="1">
      <alignment horizontal="center" vertical="top" wrapText="1"/>
    </xf>
    <xf numFmtId="164" fontId="11" fillId="4" borderId="14" xfId="0" applyNumberFormat="1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vertical="center"/>
    </xf>
    <xf numFmtId="0" fontId="13" fillId="12" borderId="10" xfId="0" applyFont="1" applyFill="1" applyBorder="1" applyAlignment="1">
      <alignment vertical="top" wrapText="1"/>
    </xf>
    <xf numFmtId="164" fontId="16" fillId="12" borderId="10" xfId="0" applyNumberFormat="1" applyFont="1" applyFill="1" applyBorder="1" applyAlignment="1">
      <alignment horizontal="center" vertical="top" wrapText="1"/>
    </xf>
    <xf numFmtId="0" fontId="12" fillId="12" borderId="10" xfId="0" applyFont="1" applyFill="1" applyBorder="1"/>
    <xf numFmtId="0" fontId="12" fillId="12" borderId="10" xfId="0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wrapText="1"/>
    </xf>
    <xf numFmtId="0" fontId="11" fillId="8" borderId="10" xfId="0" applyFont="1" applyFill="1" applyBorder="1" applyAlignment="1">
      <alignment horizontal="justify" vertical="top" wrapText="1"/>
    </xf>
    <xf numFmtId="0" fontId="13" fillId="8" borderId="10" xfId="0" applyFont="1" applyFill="1" applyBorder="1" applyAlignment="1">
      <alignment horizontal="center" vertical="top" wrapText="1"/>
    </xf>
    <xf numFmtId="0" fontId="13" fillId="8" borderId="14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/>
    </xf>
    <xf numFmtId="169" fontId="13" fillId="11" borderId="10" xfId="0" applyNumberFormat="1" applyFont="1" applyFill="1" applyBorder="1" applyAlignment="1">
      <alignment horizontal="center" vertical="top" wrapText="1"/>
    </xf>
    <xf numFmtId="169" fontId="13" fillId="0" borderId="10" xfId="0" applyNumberFormat="1" applyFont="1" applyBorder="1" applyAlignment="1">
      <alignment horizontal="center" vertical="top" wrapText="1"/>
    </xf>
    <xf numFmtId="49" fontId="13" fillId="4" borderId="9" xfId="0" applyNumberFormat="1" applyFont="1" applyFill="1" applyBorder="1" applyAlignment="1">
      <alignment horizontal="center" vertical="top" wrapText="1"/>
    </xf>
    <xf numFmtId="169" fontId="13" fillId="4" borderId="9" xfId="0" applyNumberFormat="1" applyFont="1" applyFill="1" applyBorder="1" applyAlignment="1">
      <alignment horizontal="center" vertical="top" wrapText="1"/>
    </xf>
    <xf numFmtId="169" fontId="13" fillId="4" borderId="10" xfId="0" applyNumberFormat="1" applyFont="1" applyFill="1" applyBorder="1" applyAlignment="1">
      <alignment horizontal="center" vertical="top" wrapText="1"/>
    </xf>
    <xf numFmtId="169" fontId="13" fillId="4" borderId="17" xfId="0" applyNumberFormat="1" applyFont="1" applyFill="1" applyBorder="1" applyAlignment="1">
      <alignment horizontal="center" vertical="top" wrapText="1"/>
    </xf>
    <xf numFmtId="0" fontId="20" fillId="4" borderId="10" xfId="0" applyFont="1" applyFill="1" applyBorder="1" applyAlignment="1">
      <alignment vertical="top"/>
    </xf>
    <xf numFmtId="49" fontId="20" fillId="4" borderId="17" xfId="0" applyNumberFormat="1" applyFont="1" applyFill="1" applyBorder="1" applyAlignment="1">
      <alignment horizontal="center" vertical="top"/>
    </xf>
    <xf numFmtId="0" fontId="20" fillId="4" borderId="10" xfId="0" applyFont="1" applyFill="1" applyBorder="1" applyAlignment="1">
      <alignment horizontal="center" vertical="top"/>
    </xf>
    <xf numFmtId="164" fontId="20" fillId="4" borderId="10" xfId="0" applyNumberFormat="1" applyFont="1" applyFill="1" applyBorder="1" applyAlignment="1">
      <alignment horizontal="center" vertical="top"/>
    </xf>
    <xf numFmtId="169" fontId="27" fillId="4" borderId="10" xfId="0" applyNumberFormat="1" applyFont="1" applyFill="1" applyBorder="1" applyAlignment="1">
      <alignment horizontal="center" vertical="top" wrapText="1"/>
    </xf>
    <xf numFmtId="164" fontId="12" fillId="4" borderId="10" xfId="0" applyNumberFormat="1" applyFont="1" applyFill="1" applyBorder="1" applyAlignment="1">
      <alignment horizontal="center" vertical="top"/>
    </xf>
    <xf numFmtId="0" fontId="12" fillId="5" borderId="17" xfId="0" applyFont="1" applyFill="1" applyBorder="1" applyAlignment="1">
      <alignment vertical="center"/>
    </xf>
    <xf numFmtId="164" fontId="16" fillId="5" borderId="17" xfId="0" applyNumberFormat="1" applyFont="1" applyFill="1" applyBorder="1" applyAlignment="1">
      <alignment horizontal="center" vertical="top" wrapText="1"/>
    </xf>
    <xf numFmtId="164" fontId="16" fillId="6" borderId="17" xfId="0" applyNumberFormat="1" applyFont="1" applyFill="1" applyBorder="1" applyAlignment="1">
      <alignment horizontal="center" vertical="top" wrapText="1"/>
    </xf>
    <xf numFmtId="0" fontId="12" fillId="5" borderId="17" xfId="0" applyFont="1" applyFill="1" applyBorder="1"/>
    <xf numFmtId="0" fontId="12" fillId="5" borderId="18" xfId="0" applyFont="1" applyFill="1" applyBorder="1" applyAlignment="1">
      <alignment horizontal="center" vertical="top" wrapText="1"/>
    </xf>
    <xf numFmtId="0" fontId="12" fillId="5" borderId="18" xfId="0" applyFont="1" applyFill="1" applyBorder="1" applyAlignment="1">
      <alignment horizontal="center" wrapText="1"/>
    </xf>
    <xf numFmtId="0" fontId="13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wrapText="1"/>
    </xf>
    <xf numFmtId="0" fontId="12" fillId="4" borderId="9" xfId="0" applyFont="1" applyFill="1" applyBorder="1" applyAlignment="1">
      <alignment horizontal="center" vertical="top" wrapText="1"/>
    </xf>
    <xf numFmtId="164" fontId="12" fillId="4" borderId="10" xfId="0" applyNumberFormat="1" applyFont="1" applyFill="1" applyBorder="1" applyAlignment="1">
      <alignment vertical="top"/>
    </xf>
    <xf numFmtId="164" fontId="21" fillId="4" borderId="14" xfId="0" applyNumberFormat="1" applyFont="1" applyFill="1" applyBorder="1" applyAlignment="1">
      <alignment horizontal="center" vertical="top" wrapText="1"/>
    </xf>
    <xf numFmtId="0" fontId="13" fillId="5" borderId="10" xfId="0" applyFont="1" applyFill="1" applyBorder="1" applyAlignment="1">
      <alignment vertical="top" wrapText="1"/>
    </xf>
    <xf numFmtId="0" fontId="23" fillId="5" borderId="17" xfId="0" applyFont="1" applyFill="1" applyBorder="1" applyAlignment="1">
      <alignment horizontal="center" vertical="top"/>
    </xf>
    <xf numFmtId="0" fontId="13" fillId="4" borderId="11" xfId="0" applyFont="1" applyFill="1" applyBorder="1" applyAlignment="1">
      <alignment horizontal="center" vertical="top" wrapText="1"/>
    </xf>
    <xf numFmtId="0" fontId="23" fillId="5" borderId="1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7" xfId="0" applyFont="1" applyBorder="1"/>
    <xf numFmtId="0" fontId="12" fillId="0" borderId="17" xfId="0" applyFont="1" applyBorder="1" applyAlignment="1">
      <alignment horizontal="center" vertical="top" wrapText="1"/>
    </xf>
    <xf numFmtId="0" fontId="12" fillId="0" borderId="17" xfId="0" applyFont="1" applyBorder="1" applyAlignment="1">
      <alignment wrapText="1"/>
    </xf>
    <xf numFmtId="0" fontId="12" fillId="5" borderId="17" xfId="0" applyFont="1" applyFill="1" applyBorder="1" applyAlignment="1">
      <alignment vertical="center" wrapText="1"/>
    </xf>
    <xf numFmtId="0" fontId="13" fillId="5" borderId="17" xfId="0" applyFont="1" applyFill="1" applyBorder="1" applyAlignment="1">
      <alignment horizontal="center" vertical="top" wrapText="1"/>
    </xf>
    <xf numFmtId="0" fontId="13" fillId="5" borderId="10" xfId="0" applyFont="1" applyFill="1" applyBorder="1" applyAlignment="1">
      <alignment horizontal="center" vertical="top" wrapText="1"/>
    </xf>
    <xf numFmtId="0" fontId="11" fillId="5" borderId="17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wrapText="1"/>
    </xf>
    <xf numFmtId="0" fontId="11" fillId="5" borderId="10" xfId="0" applyFont="1" applyFill="1" applyBorder="1" applyAlignment="1">
      <alignment horizontal="center" vertical="top" wrapText="1"/>
    </xf>
    <xf numFmtId="0" fontId="11" fillId="6" borderId="10" xfId="0" applyFont="1" applyFill="1" applyBorder="1" applyAlignment="1">
      <alignment horizontal="center" vertical="top" wrapText="1"/>
    </xf>
    <xf numFmtId="164" fontId="16" fillId="5" borderId="14" xfId="0" applyNumberFormat="1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center" vertical="top"/>
    </xf>
    <xf numFmtId="0" fontId="11" fillId="0" borderId="14" xfId="0" applyFont="1" applyBorder="1" applyAlignment="1">
      <alignment horizontal="center" vertical="top" wrapText="1"/>
    </xf>
    <xf numFmtId="0" fontId="11" fillId="4" borderId="19" xfId="0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top" wrapText="1"/>
    </xf>
    <xf numFmtId="0" fontId="12" fillId="8" borderId="10" xfId="0" applyFont="1" applyFill="1" applyBorder="1" applyAlignment="1">
      <alignment horizontal="center" vertical="top"/>
    </xf>
    <xf numFmtId="166" fontId="13" fillId="4" borderId="9" xfId="0" applyNumberFormat="1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center" vertical="center"/>
    </xf>
    <xf numFmtId="166" fontId="13" fillId="6" borderId="10" xfId="0" applyNumberFormat="1" applyFont="1" applyFill="1" applyBorder="1" applyAlignment="1">
      <alignment horizontal="center" vertical="top" wrapText="1"/>
    </xf>
    <xf numFmtId="166" fontId="13" fillId="5" borderId="10" xfId="0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center" wrapText="1"/>
    </xf>
    <xf numFmtId="0" fontId="17" fillId="5" borderId="10" xfId="0" applyFont="1" applyFill="1" applyBorder="1" applyAlignment="1">
      <alignment horizontal="justify" vertical="top" wrapText="1"/>
    </xf>
    <xf numFmtId="166" fontId="13" fillId="4" borderId="10" xfId="0" applyNumberFormat="1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horizontal="center" vertical="center"/>
    </xf>
    <xf numFmtId="0" fontId="16" fillId="12" borderId="10" xfId="0" applyFont="1" applyFill="1" applyBorder="1" applyAlignment="1">
      <alignment horizontal="justify" vertical="top" wrapText="1"/>
    </xf>
    <xf numFmtId="0" fontId="16" fillId="12" borderId="10" xfId="0" applyFont="1" applyFill="1" applyBorder="1" applyAlignment="1">
      <alignment horizontal="center" vertical="top" wrapText="1"/>
    </xf>
    <xf numFmtId="166" fontId="16" fillId="12" borderId="10" xfId="0" applyNumberFormat="1" applyFont="1" applyFill="1" applyBorder="1" applyAlignment="1">
      <alignment horizontal="center" vertical="top" wrapText="1"/>
    </xf>
    <xf numFmtId="166" fontId="13" fillId="12" borderId="10" xfId="0" applyNumberFormat="1" applyFont="1" applyFill="1" applyBorder="1" applyAlignment="1">
      <alignment horizontal="center" vertical="top" wrapText="1"/>
    </xf>
    <xf numFmtId="0" fontId="11" fillId="12" borderId="10" xfId="0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horizontal="center" wrapText="1"/>
    </xf>
    <xf numFmtId="166" fontId="13" fillId="4" borderId="17" xfId="0" applyNumberFormat="1" applyFont="1" applyFill="1" applyBorder="1" applyAlignment="1">
      <alignment horizontal="center" vertical="top" wrapText="1"/>
    </xf>
    <xf numFmtId="0" fontId="16" fillId="5" borderId="10" xfId="0" applyFont="1" applyFill="1" applyBorder="1" applyAlignment="1">
      <alignment horizontal="left" vertical="top" wrapText="1"/>
    </xf>
    <xf numFmtId="166" fontId="16" fillId="4" borderId="17" xfId="0" applyNumberFormat="1" applyFont="1" applyFill="1" applyBorder="1" applyAlignment="1">
      <alignment horizontal="center" vertical="top" wrapText="1"/>
    </xf>
    <xf numFmtId="164" fontId="13" fillId="4" borderId="11" xfId="0" applyNumberFormat="1" applyFont="1" applyFill="1" applyBorder="1" applyAlignment="1">
      <alignment horizontal="center" vertical="top" wrapText="1"/>
    </xf>
    <xf numFmtId="0" fontId="12" fillId="5" borderId="18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center" vertical="top" wrapText="1"/>
    </xf>
    <xf numFmtId="49" fontId="13" fillId="5" borderId="10" xfId="0" applyNumberFormat="1" applyFont="1" applyFill="1" applyBorder="1" applyAlignment="1">
      <alignment horizontal="center" vertical="top" wrapText="1"/>
    </xf>
    <xf numFmtId="0" fontId="11" fillId="5" borderId="14" xfId="0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center"/>
    </xf>
    <xf numFmtId="0" fontId="16" fillId="5" borderId="9" xfId="0" applyFont="1" applyFill="1" applyBorder="1" applyAlignment="1">
      <alignment horizontal="left" vertical="top" wrapText="1"/>
    </xf>
    <xf numFmtId="0" fontId="13" fillId="5" borderId="9" xfId="0" applyFont="1" applyFill="1" applyBorder="1" applyAlignment="1">
      <alignment horizontal="center" vertical="top" wrapText="1"/>
    </xf>
    <xf numFmtId="166" fontId="13" fillId="5" borderId="9" xfId="0" applyNumberFormat="1" applyFont="1" applyFill="1" applyBorder="1" applyAlignment="1">
      <alignment horizontal="center" vertical="top" wrapText="1"/>
    </xf>
    <xf numFmtId="166" fontId="13" fillId="6" borderId="9" xfId="0" applyNumberFormat="1" applyFont="1" applyFill="1" applyBorder="1" applyAlignment="1">
      <alignment horizontal="center" vertical="top" wrapText="1"/>
    </xf>
    <xf numFmtId="166" fontId="16" fillId="5" borderId="9" xfId="0" applyNumberFormat="1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center" vertical="top" wrapText="1"/>
    </xf>
    <xf numFmtId="0" fontId="12" fillId="5" borderId="18" xfId="0" applyFont="1" applyFill="1" applyBorder="1" applyAlignment="1">
      <alignment horizontal="center" vertical="top"/>
    </xf>
    <xf numFmtId="0" fontId="12" fillId="4" borderId="10" xfId="0" applyFont="1" applyFill="1" applyBorder="1" applyAlignment="1">
      <alignment vertical="top"/>
    </xf>
    <xf numFmtId="166" fontId="13" fillId="5" borderId="17" xfId="0" applyNumberFormat="1" applyFont="1" applyFill="1" applyBorder="1" applyAlignment="1">
      <alignment horizontal="center" vertical="top" wrapText="1"/>
    </xf>
    <xf numFmtId="166" fontId="13" fillId="5" borderId="0" xfId="0" applyNumberFormat="1" applyFont="1" applyFill="1" applyAlignment="1">
      <alignment horizontal="center" vertical="top" wrapText="1"/>
    </xf>
    <xf numFmtId="166" fontId="13" fillId="6" borderId="17" xfId="0" applyNumberFormat="1" applyFont="1" applyFill="1" applyBorder="1" applyAlignment="1">
      <alignment horizontal="center" vertical="top" wrapText="1"/>
    </xf>
    <xf numFmtId="166" fontId="16" fillId="5" borderId="17" xfId="0" applyNumberFormat="1" applyFont="1" applyFill="1" applyBorder="1" applyAlignment="1">
      <alignment horizontal="center" vertical="top" wrapText="1"/>
    </xf>
    <xf numFmtId="0" fontId="11" fillId="5" borderId="11" xfId="0" applyFont="1" applyFill="1" applyBorder="1" applyAlignment="1">
      <alignment horizontal="center" vertical="top" wrapText="1"/>
    </xf>
    <xf numFmtId="0" fontId="16" fillId="5" borderId="17" xfId="0" applyFont="1" applyFill="1" applyBorder="1" applyAlignment="1">
      <alignment horizontal="center" vertical="center" wrapText="1"/>
    </xf>
    <xf numFmtId="0" fontId="17" fillId="5" borderId="17" xfId="0" applyFont="1" applyFill="1" applyBorder="1"/>
    <xf numFmtId="0" fontId="16" fillId="5" borderId="10" xfId="0" applyFont="1" applyFill="1" applyBorder="1" applyAlignment="1">
      <alignment wrapText="1"/>
    </xf>
    <xf numFmtId="0" fontId="17" fillId="5" borderId="10" xfId="0" applyFont="1" applyFill="1" applyBorder="1"/>
    <xf numFmtId="164" fontId="16" fillId="5" borderId="10" xfId="0" applyNumberFormat="1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3" fillId="5" borderId="10" xfId="0" applyFont="1" applyFill="1" applyBorder="1"/>
    <xf numFmtId="0" fontId="13" fillId="5" borderId="10" xfId="0" applyFont="1" applyFill="1" applyBorder="1" applyAlignment="1">
      <alignment wrapText="1"/>
    </xf>
    <xf numFmtId="164" fontId="13" fillId="5" borderId="10" xfId="0" applyNumberFormat="1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vertical="top"/>
    </xf>
    <xf numFmtId="0" fontId="17" fillId="5" borderId="10" xfId="0" applyFont="1" applyFill="1" applyBorder="1" applyAlignment="1">
      <alignment vertical="top"/>
    </xf>
    <xf numFmtId="0" fontId="3" fillId="5" borderId="10" xfId="0" applyFont="1" applyFill="1" applyBorder="1" applyAlignment="1">
      <alignment vertical="top"/>
    </xf>
    <xf numFmtId="164" fontId="13" fillId="5" borderId="10" xfId="0" applyNumberFormat="1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vertical="top" wrapText="1"/>
    </xf>
    <xf numFmtId="0" fontId="13" fillId="5" borderId="14" xfId="0" applyFont="1" applyFill="1" applyBorder="1" applyAlignment="1">
      <alignment horizontal="center" vertical="top" wrapText="1"/>
    </xf>
    <xf numFmtId="0" fontId="20" fillId="8" borderId="10" xfId="0" applyFont="1" applyFill="1" applyBorder="1" applyAlignment="1">
      <alignment vertical="center"/>
    </xf>
    <xf numFmtId="166" fontId="13" fillId="11" borderId="10" xfId="0" applyNumberFormat="1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vertical="top"/>
    </xf>
    <xf numFmtId="0" fontId="3" fillId="5" borderId="10" xfId="0" applyFont="1" applyFill="1" applyBorder="1" applyAlignment="1">
      <alignment horizontal="center" wrapText="1"/>
    </xf>
    <xf numFmtId="0" fontId="3" fillId="4" borderId="17" xfId="0" applyFont="1" applyFill="1" applyBorder="1" applyAlignment="1">
      <alignment vertical="top"/>
    </xf>
    <xf numFmtId="0" fontId="16" fillId="12" borderId="10" xfId="0" applyFont="1" applyFill="1" applyBorder="1" applyAlignment="1">
      <alignment horizontal="left" vertical="top" wrapText="1"/>
    </xf>
    <xf numFmtId="0" fontId="13" fillId="12" borderId="10" xfId="0" applyFont="1" applyFill="1" applyBorder="1" applyAlignment="1">
      <alignment horizontal="center" vertical="top" wrapText="1"/>
    </xf>
    <xf numFmtId="0" fontId="11" fillId="12" borderId="14" xfId="0" applyFont="1" applyFill="1" applyBorder="1" applyAlignment="1">
      <alignment horizontal="center" vertical="top" wrapText="1"/>
    </xf>
    <xf numFmtId="0" fontId="12" fillId="12" borderId="17" xfId="0" applyFont="1" applyFill="1" applyBorder="1"/>
    <xf numFmtId="0" fontId="12" fillId="12" borderId="17" xfId="0" applyFont="1" applyFill="1" applyBorder="1" applyAlignment="1">
      <alignment horizontal="center" vertical="top" wrapText="1"/>
    </xf>
    <xf numFmtId="0" fontId="12" fillId="12" borderId="17" xfId="0" applyFont="1" applyFill="1" applyBorder="1" applyAlignment="1">
      <alignment wrapText="1"/>
    </xf>
    <xf numFmtId="0" fontId="16" fillId="12" borderId="17" xfId="0" applyFont="1" applyFill="1" applyBorder="1" applyAlignment="1">
      <alignment horizontal="center" vertical="top" wrapText="1"/>
    </xf>
    <xf numFmtId="169" fontId="16" fillId="12" borderId="10" xfId="0" applyNumberFormat="1" applyFont="1" applyFill="1" applyBorder="1" applyAlignment="1">
      <alignment horizontal="center" vertical="top" wrapText="1"/>
    </xf>
    <xf numFmtId="0" fontId="17" fillId="12" borderId="10" xfId="0" applyFont="1" applyFill="1" applyBorder="1"/>
    <xf numFmtId="0" fontId="17" fillId="12" borderId="10" xfId="0" applyFont="1" applyFill="1" applyBorder="1" applyAlignment="1">
      <alignment horizontal="center"/>
    </xf>
    <xf numFmtId="0" fontId="17" fillId="6" borderId="10" xfId="0" applyFont="1" applyFill="1" applyBorder="1"/>
    <xf numFmtId="0" fontId="12" fillId="6" borderId="10" xfId="0" applyFont="1" applyFill="1" applyBorder="1"/>
    <xf numFmtId="0" fontId="3" fillId="4" borderId="10" xfId="0" applyFont="1" applyFill="1" applyBorder="1"/>
    <xf numFmtId="0" fontId="12" fillId="0" borderId="9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top"/>
    </xf>
    <xf numFmtId="171" fontId="13" fillId="4" borderId="10" xfId="0" applyNumberFormat="1" applyFont="1" applyFill="1" applyBorder="1" applyAlignment="1">
      <alignment horizontal="center" vertical="top" wrapText="1"/>
    </xf>
    <xf numFmtId="0" fontId="16" fillId="5" borderId="17" xfId="0" applyFont="1" applyFill="1" applyBorder="1" applyAlignment="1">
      <alignment horizontal="justify" vertical="top" wrapText="1"/>
    </xf>
    <xf numFmtId="171" fontId="13" fillId="5" borderId="10" xfId="0" applyNumberFormat="1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left" vertical="top" wrapText="1"/>
    </xf>
    <xf numFmtId="1" fontId="13" fillId="4" borderId="17" xfId="0" applyNumberFormat="1" applyFont="1" applyFill="1" applyBorder="1" applyAlignment="1">
      <alignment horizontal="center" vertical="top" wrapText="1"/>
    </xf>
    <xf numFmtId="0" fontId="17" fillId="5" borderId="10" xfId="0" applyFont="1" applyFill="1" applyBorder="1" applyAlignment="1">
      <alignment horizontal="center" vertical="center"/>
    </xf>
    <xf numFmtId="169" fontId="16" fillId="5" borderId="10" xfId="0" applyNumberFormat="1" applyFont="1" applyFill="1" applyBorder="1" applyAlignment="1">
      <alignment horizontal="center" vertical="top" wrapText="1"/>
    </xf>
    <xf numFmtId="0" fontId="21" fillId="5" borderId="14" xfId="0" applyFont="1" applyFill="1" applyBorder="1" applyAlignment="1">
      <alignment horizontal="center" vertical="top" wrapText="1"/>
    </xf>
    <xf numFmtId="164" fontId="17" fillId="5" borderId="10" xfId="0" applyNumberFormat="1" applyFont="1" applyFill="1" applyBorder="1" applyAlignment="1">
      <alignment horizontal="center"/>
    </xf>
    <xf numFmtId="164" fontId="17" fillId="5" borderId="10" xfId="0" applyNumberFormat="1" applyFont="1" applyFill="1" applyBorder="1"/>
    <xf numFmtId="0" fontId="13" fillId="4" borderId="10" xfId="0" applyFont="1" applyFill="1" applyBorder="1" applyAlignment="1">
      <alignment horizontal="justify" vertical="top" wrapText="1"/>
    </xf>
    <xf numFmtId="0" fontId="16" fillId="5" borderId="9" xfId="0" applyFont="1" applyFill="1" applyBorder="1" applyAlignment="1">
      <alignment horizontal="center" vertical="top" wrapText="1"/>
    </xf>
    <xf numFmtId="164" fontId="17" fillId="5" borderId="10" xfId="0" applyNumberFormat="1" applyFont="1" applyFill="1" applyBorder="1" applyAlignment="1">
      <alignment horizontal="center" vertical="top"/>
    </xf>
    <xf numFmtId="164" fontId="17" fillId="5" borderId="10" xfId="0" applyNumberFormat="1" applyFont="1" applyFill="1" applyBorder="1" applyAlignment="1">
      <alignment vertical="top"/>
    </xf>
    <xf numFmtId="0" fontId="12" fillId="4" borderId="17" xfId="0" applyFont="1" applyFill="1" applyBorder="1" applyAlignment="1">
      <alignment vertical="top"/>
    </xf>
    <xf numFmtId="169" fontId="16" fillId="5" borderId="17" xfId="0" applyNumberFormat="1" applyFont="1" applyFill="1" applyBorder="1" applyAlignment="1">
      <alignment horizontal="center" vertical="top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wrapText="1"/>
    </xf>
    <xf numFmtId="0" fontId="17" fillId="12" borderId="10" xfId="0" applyFont="1" applyFill="1" applyBorder="1" applyAlignment="1">
      <alignment vertical="top"/>
    </xf>
    <xf numFmtId="0" fontId="11" fillId="12" borderId="9" xfId="0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horizontal="center" vertical="center" wrapText="1"/>
    </xf>
    <xf numFmtId="0" fontId="12" fillId="12" borderId="9" xfId="0" applyFont="1" applyFill="1" applyBorder="1" applyAlignment="1">
      <alignment horizontal="center" vertical="top" wrapText="1"/>
    </xf>
    <xf numFmtId="0" fontId="12" fillId="12" borderId="9" xfId="0" applyFont="1" applyFill="1" applyBorder="1" applyAlignment="1">
      <alignment horizontal="center" wrapText="1"/>
    </xf>
    <xf numFmtId="166" fontId="3" fillId="4" borderId="17" xfId="0" applyNumberFormat="1" applyFont="1" applyFill="1" applyBorder="1"/>
    <xf numFmtId="166" fontId="3" fillId="4" borderId="10" xfId="0" applyNumberFormat="1" applyFont="1" applyFill="1" applyBorder="1"/>
    <xf numFmtId="166" fontId="3" fillId="4" borderId="10" xfId="0" applyNumberFormat="1" applyFont="1" applyFill="1" applyBorder="1" applyAlignment="1">
      <alignment vertical="top"/>
    </xf>
    <xf numFmtId="1" fontId="16" fillId="12" borderId="10" xfId="0" applyNumberFormat="1" applyFont="1" applyFill="1" applyBorder="1" applyAlignment="1">
      <alignment horizontal="center" vertical="top" wrapText="1"/>
    </xf>
    <xf numFmtId="166" fontId="3" fillId="4" borderId="9" xfId="0" applyNumberFormat="1" applyFont="1" applyFill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top" wrapText="1"/>
    </xf>
    <xf numFmtId="166" fontId="3" fillId="0" borderId="18" xfId="0" applyNumberFormat="1" applyFont="1" applyBorder="1" applyAlignment="1">
      <alignment horizontal="center" wrapText="1"/>
    </xf>
    <xf numFmtId="166" fontId="3" fillId="0" borderId="17" xfId="0" applyNumberFormat="1" applyFont="1" applyBorder="1"/>
    <xf numFmtId="0" fontId="12" fillId="0" borderId="18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wrapText="1"/>
    </xf>
    <xf numFmtId="2" fontId="13" fillId="4" borderId="17" xfId="0" applyNumberFormat="1" applyFont="1" applyFill="1" applyBorder="1" applyAlignment="1">
      <alignment horizontal="center" vertical="top" wrapText="1"/>
    </xf>
    <xf numFmtId="0" fontId="12" fillId="5" borderId="10" xfId="0" applyFont="1" applyFill="1" applyBorder="1" applyAlignment="1">
      <alignment horizontal="center" vertical="center" wrapText="1"/>
    </xf>
    <xf numFmtId="0" fontId="16" fillId="12" borderId="17" xfId="0" applyFont="1" applyFill="1" applyBorder="1" applyAlignment="1">
      <alignment horizontal="justify" vertical="top" wrapText="1"/>
    </xf>
    <xf numFmtId="166" fontId="17" fillId="12" borderId="17" xfId="0" applyNumberFormat="1" applyFont="1" applyFill="1" applyBorder="1" applyAlignment="1">
      <alignment wrapText="1"/>
    </xf>
    <xf numFmtId="166" fontId="17" fillId="12" borderId="10" xfId="0" applyNumberFormat="1" applyFont="1" applyFill="1" applyBorder="1"/>
    <xf numFmtId="0" fontId="12" fillId="12" borderId="17" xfId="0" applyFont="1" applyFill="1" applyBorder="1" applyAlignment="1">
      <alignment horizontal="center" vertical="top"/>
    </xf>
    <xf numFmtId="0" fontId="12" fillId="5" borderId="9" xfId="0" applyFont="1" applyFill="1" applyBorder="1" applyAlignment="1">
      <alignment vertical="center"/>
    </xf>
    <xf numFmtId="0" fontId="16" fillId="12" borderId="18" xfId="0" applyFont="1" applyFill="1" applyBorder="1" applyAlignment="1">
      <alignment horizontal="center" vertical="top" wrapText="1"/>
    </xf>
    <xf numFmtId="166" fontId="17" fillId="12" borderId="18" xfId="0" applyNumberFormat="1" applyFont="1" applyFill="1" applyBorder="1" applyAlignment="1">
      <alignment wrapText="1"/>
    </xf>
    <xf numFmtId="0" fontId="12" fillId="12" borderId="18" xfId="0" applyFont="1" applyFill="1" applyBorder="1" applyAlignment="1">
      <alignment horizontal="center" vertical="top"/>
    </xf>
    <xf numFmtId="0" fontId="12" fillId="12" borderId="18" xfId="0" applyFont="1" applyFill="1" applyBorder="1"/>
    <xf numFmtId="166" fontId="3" fillId="4" borderId="9" xfId="0" applyNumberFormat="1" applyFont="1" applyFill="1" applyBorder="1" applyAlignment="1">
      <alignment horizontal="center" vertical="top"/>
    </xf>
    <xf numFmtId="0" fontId="12" fillId="5" borderId="9" xfId="0" applyFont="1" applyFill="1" applyBorder="1" applyAlignment="1">
      <alignment horizontal="center" vertical="center"/>
    </xf>
    <xf numFmtId="166" fontId="17" fillId="5" borderId="10" xfId="0" applyNumberFormat="1" applyFont="1" applyFill="1" applyBorder="1"/>
    <xf numFmtId="0" fontId="12" fillId="5" borderId="9" xfId="0" applyFont="1" applyFill="1" applyBorder="1" applyAlignment="1">
      <alignment horizontal="center" vertical="top" wrapText="1"/>
    </xf>
    <xf numFmtId="0" fontId="12" fillId="5" borderId="9" xfId="0" applyFont="1" applyFill="1" applyBorder="1" applyAlignment="1">
      <alignment horizontal="center" wrapText="1"/>
    </xf>
    <xf numFmtId="49" fontId="3" fillId="4" borderId="9" xfId="0" applyNumberFormat="1" applyFont="1" applyFill="1" applyBorder="1" applyAlignment="1">
      <alignment horizontal="center" vertical="top"/>
    </xf>
    <xf numFmtId="0" fontId="12" fillId="5" borderId="17" xfId="0" applyFont="1" applyFill="1" applyBorder="1" applyAlignment="1">
      <alignment horizontal="center" vertical="top"/>
    </xf>
    <xf numFmtId="0" fontId="16" fillId="5" borderId="9" xfId="0" applyFont="1" applyFill="1" applyBorder="1" applyAlignment="1">
      <alignment wrapText="1"/>
    </xf>
    <xf numFmtId="166" fontId="17" fillId="5" borderId="10" xfId="0" applyNumberFormat="1" applyFont="1" applyFill="1" applyBorder="1" applyAlignment="1">
      <alignment wrapText="1"/>
    </xf>
    <xf numFmtId="166" fontId="3" fillId="5" borderId="10" xfId="0" applyNumberFormat="1" applyFont="1" applyFill="1" applyBorder="1" applyAlignment="1">
      <alignment horizontal="center" wrapText="1"/>
    </xf>
    <xf numFmtId="166" fontId="3" fillId="5" borderId="10" xfId="0" applyNumberFormat="1" applyFont="1" applyFill="1" applyBorder="1"/>
    <xf numFmtId="169" fontId="13" fillId="5" borderId="10" xfId="0" applyNumberFormat="1" applyFont="1" applyFill="1" applyBorder="1" applyAlignment="1">
      <alignment horizontal="center" vertical="top" wrapText="1"/>
    </xf>
    <xf numFmtId="49" fontId="3" fillId="5" borderId="10" xfId="0" applyNumberFormat="1" applyFont="1" applyFill="1" applyBorder="1" applyAlignment="1">
      <alignment horizontal="center" wrapText="1"/>
    </xf>
    <xf numFmtId="166" fontId="3" fillId="4" borderId="17" xfId="0" applyNumberFormat="1" applyFont="1" applyFill="1" applyBorder="1" applyAlignment="1">
      <alignment vertical="top"/>
    </xf>
    <xf numFmtId="166" fontId="3" fillId="5" borderId="17" xfId="0" applyNumberFormat="1" applyFont="1" applyFill="1" applyBorder="1"/>
    <xf numFmtId="49" fontId="3" fillId="5" borderId="17" xfId="0" applyNumberFormat="1" applyFont="1" applyFill="1" applyBorder="1"/>
    <xf numFmtId="164" fontId="13" fillId="5" borderId="14" xfId="0" applyNumberFormat="1" applyFont="1" applyFill="1" applyBorder="1" applyAlignment="1">
      <alignment horizontal="center" vertical="top" wrapText="1"/>
    </xf>
    <xf numFmtId="166" fontId="3" fillId="0" borderId="10" xfId="0" applyNumberFormat="1" applyFont="1" applyBorder="1" applyAlignment="1">
      <alignment horizontal="center" vertical="top" wrapText="1"/>
    </xf>
    <xf numFmtId="166" fontId="3" fillId="0" borderId="10" xfId="0" applyNumberFormat="1" applyFont="1" applyBorder="1" applyAlignment="1">
      <alignment vertical="top"/>
    </xf>
    <xf numFmtId="0" fontId="23" fillId="12" borderId="10" xfId="0" applyFont="1" applyFill="1" applyBorder="1" applyAlignment="1">
      <alignment vertical="center"/>
    </xf>
    <xf numFmtId="166" fontId="17" fillId="12" borderId="17" xfId="0" applyNumberFormat="1" applyFont="1" applyFill="1" applyBorder="1"/>
    <xf numFmtId="0" fontId="16" fillId="12" borderId="14" xfId="0" applyFont="1" applyFill="1" applyBorder="1" applyAlignment="1">
      <alignment horizontal="center" vertical="top" wrapText="1"/>
    </xf>
    <xf numFmtId="0" fontId="23" fillId="12" borderId="17" xfId="0" applyFont="1" applyFill="1" applyBorder="1"/>
    <xf numFmtId="0" fontId="23" fillId="12" borderId="17" xfId="0" applyFont="1" applyFill="1" applyBorder="1" applyAlignment="1">
      <alignment horizontal="center" vertical="top"/>
    </xf>
    <xf numFmtId="0" fontId="23" fillId="12" borderId="18" xfId="0" applyFont="1" applyFill="1" applyBorder="1" applyAlignment="1">
      <alignment vertical="center"/>
    </xf>
    <xf numFmtId="169" fontId="16" fillId="12" borderId="17" xfId="0" applyNumberFormat="1" applyFont="1" applyFill="1" applyBorder="1" applyAlignment="1">
      <alignment horizontal="center" vertical="top" wrapText="1"/>
    </xf>
    <xf numFmtId="0" fontId="16" fillId="6" borderId="17" xfId="0" applyFont="1" applyFill="1" applyBorder="1" applyAlignment="1">
      <alignment horizontal="center" vertical="top" wrapText="1"/>
    </xf>
    <xf numFmtId="164" fontId="16" fillId="12" borderId="17" xfId="0" applyNumberFormat="1" applyFont="1" applyFill="1" applyBorder="1" applyAlignment="1">
      <alignment horizontal="center" vertical="top" wrapText="1"/>
    </xf>
    <xf numFmtId="0" fontId="16" fillId="12" borderId="11" xfId="0" applyFont="1" applyFill="1" applyBorder="1" applyAlignment="1">
      <alignment horizontal="center" vertical="top" wrapText="1"/>
    </xf>
    <xf numFmtId="0" fontId="23" fillId="12" borderId="10" xfId="0" applyFont="1" applyFill="1" applyBorder="1"/>
    <xf numFmtId="0" fontId="23" fillId="12" borderId="10" xfId="0" applyFont="1" applyFill="1" applyBorder="1" applyAlignment="1">
      <alignment horizontal="center" vertical="top"/>
    </xf>
    <xf numFmtId="164" fontId="13" fillId="6" borderId="10" xfId="0" applyNumberFormat="1" applyFont="1" applyFill="1" applyBorder="1" applyAlignment="1">
      <alignment horizontal="center" vertical="top" wrapText="1"/>
    </xf>
    <xf numFmtId="0" fontId="16" fillId="5" borderId="17" xfId="0" applyFont="1" applyFill="1" applyBorder="1" applyAlignment="1">
      <alignment wrapText="1"/>
    </xf>
    <xf numFmtId="49" fontId="17" fillId="5" borderId="17" xfId="0" applyNumberFormat="1" applyFont="1" applyFill="1" applyBorder="1"/>
    <xf numFmtId="166" fontId="17" fillId="5" borderId="17" xfId="0" applyNumberFormat="1" applyFont="1" applyFill="1" applyBorder="1"/>
    <xf numFmtId="0" fontId="16" fillId="5" borderId="18" xfId="0" applyFont="1" applyFill="1" applyBorder="1" applyAlignment="1">
      <alignment horizontal="center" vertical="top" wrapText="1"/>
    </xf>
    <xf numFmtId="2" fontId="3" fillId="4" borderId="10" xfId="0" applyNumberFormat="1" applyFont="1" applyFill="1" applyBorder="1" applyAlignment="1">
      <alignment vertical="top"/>
    </xf>
    <xf numFmtId="2" fontId="12" fillId="4" borderId="10" xfId="0" applyNumberFormat="1" applyFont="1" applyFill="1" applyBorder="1" applyAlignment="1">
      <alignment vertical="top"/>
    </xf>
    <xf numFmtId="165" fontId="13" fillId="4" borderId="10" xfId="0" applyNumberFormat="1" applyFont="1" applyFill="1" applyBorder="1" applyAlignment="1">
      <alignment horizontal="center" vertical="top" wrapText="1"/>
    </xf>
    <xf numFmtId="49" fontId="3" fillId="5" borderId="10" xfId="0" applyNumberFormat="1" applyFont="1" applyFill="1" applyBorder="1"/>
    <xf numFmtId="166" fontId="3" fillId="4" borderId="9" xfId="0" applyNumberFormat="1" applyFont="1" applyFill="1" applyBorder="1" applyAlignment="1">
      <alignment vertical="top"/>
    </xf>
    <xf numFmtId="164" fontId="13" fillId="4" borderId="19" xfId="0" applyNumberFormat="1" applyFont="1" applyFill="1" applyBorder="1" applyAlignment="1">
      <alignment horizontal="center" vertical="top" wrapText="1"/>
    </xf>
    <xf numFmtId="164" fontId="3" fillId="4" borderId="10" xfId="0" applyNumberFormat="1" applyFont="1" applyFill="1" applyBorder="1" applyAlignment="1">
      <alignment vertical="top"/>
    </xf>
    <xf numFmtId="0" fontId="11" fillId="0" borderId="17" xfId="0" applyFont="1" applyBorder="1" applyAlignment="1">
      <alignment horizontal="justify" vertical="top" wrapText="1"/>
    </xf>
    <xf numFmtId="166" fontId="3" fillId="0" borderId="10" xfId="0" applyNumberFormat="1" applyFont="1" applyBorder="1"/>
    <xf numFmtId="0" fontId="12" fillId="4" borderId="9" xfId="0" applyFont="1" applyFill="1" applyBorder="1" applyAlignment="1">
      <alignment vertical="top"/>
    </xf>
    <xf numFmtId="0" fontId="13" fillId="4" borderId="19" xfId="0" applyFont="1" applyFill="1" applyBorder="1" applyAlignment="1">
      <alignment horizontal="center" vertical="top" wrapText="1"/>
    </xf>
    <xf numFmtId="0" fontId="12" fillId="4" borderId="9" xfId="0" applyFont="1" applyFill="1" applyBorder="1" applyAlignment="1">
      <alignment vertical="top" wrapText="1"/>
    </xf>
    <xf numFmtId="2" fontId="13" fillId="5" borderId="17" xfId="0" applyNumberFormat="1" applyFont="1" applyFill="1" applyBorder="1" applyAlignment="1">
      <alignment vertical="top" wrapText="1"/>
    </xf>
    <xf numFmtId="49" fontId="3" fillId="4" borderId="10" xfId="0" applyNumberFormat="1" applyFont="1" applyFill="1" applyBorder="1" applyAlignment="1">
      <alignment horizontal="center" vertical="top"/>
    </xf>
    <xf numFmtId="0" fontId="11" fillId="5" borderId="10" xfId="0" applyFont="1" applyFill="1" applyBorder="1" applyAlignment="1">
      <alignment vertical="top" wrapText="1"/>
    </xf>
    <xf numFmtId="164" fontId="13" fillId="11" borderId="10" xfId="0" applyNumberFormat="1" applyFont="1" applyFill="1" applyBorder="1" applyAlignment="1">
      <alignment horizontal="center" vertical="top" wrapText="1"/>
    </xf>
    <xf numFmtId="171" fontId="16" fillId="12" borderId="10" xfId="0" applyNumberFormat="1" applyFont="1" applyFill="1" applyBorder="1" applyAlignment="1">
      <alignment horizontal="center" vertical="top" wrapText="1"/>
    </xf>
    <xf numFmtId="164" fontId="16" fillId="12" borderId="14" xfId="0" applyNumberFormat="1" applyFont="1" applyFill="1" applyBorder="1" applyAlignment="1">
      <alignment horizontal="center" vertical="top" wrapText="1"/>
    </xf>
    <xf numFmtId="171" fontId="13" fillId="0" borderId="10" xfId="0" applyNumberFormat="1" applyFont="1" applyBorder="1" applyAlignment="1">
      <alignment horizontal="center" vertical="top" wrapText="1"/>
    </xf>
    <xf numFmtId="171" fontId="13" fillId="4" borderId="9" xfId="0" applyNumberFormat="1" applyFont="1" applyFill="1" applyBorder="1" applyAlignment="1">
      <alignment horizontal="center" vertical="top" wrapText="1"/>
    </xf>
    <xf numFmtId="171" fontId="13" fillId="4" borderId="17" xfId="0" applyNumberFormat="1" applyFont="1" applyFill="1" applyBorder="1" applyAlignment="1">
      <alignment horizontal="center" vertical="top" wrapText="1"/>
    </xf>
    <xf numFmtId="171" fontId="16" fillId="5" borderId="10" xfId="0" applyNumberFormat="1" applyFont="1" applyFill="1" applyBorder="1" applyAlignment="1">
      <alignment horizontal="center" vertical="top" wrapText="1"/>
    </xf>
    <xf numFmtId="171" fontId="28" fillId="5" borderId="10" xfId="0" applyNumberFormat="1" applyFont="1" applyFill="1" applyBorder="1" applyAlignment="1">
      <alignment horizontal="center" vertical="top" wrapText="1"/>
    </xf>
    <xf numFmtId="171" fontId="27" fillId="4" borderId="10" xfId="0" applyNumberFormat="1" applyFont="1" applyFill="1" applyBorder="1" applyAlignment="1">
      <alignment horizontal="center" vertical="top" wrapText="1"/>
    </xf>
    <xf numFmtId="171" fontId="13" fillId="12" borderId="10" xfId="0" applyNumberFormat="1" applyFont="1" applyFill="1" applyBorder="1" applyAlignment="1">
      <alignment horizontal="center" vertical="top" wrapText="1"/>
    </xf>
    <xf numFmtId="171" fontId="27" fillId="12" borderId="10" xfId="0" applyNumberFormat="1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horizontal="center" vertical="top"/>
    </xf>
    <xf numFmtId="171" fontId="16" fillId="5" borderId="17" xfId="0" applyNumberFormat="1" applyFont="1" applyFill="1" applyBorder="1" applyAlignment="1">
      <alignment horizontal="center" vertical="top" wrapText="1"/>
    </xf>
    <xf numFmtId="49" fontId="16" fillId="5" borderId="17" xfId="0" applyNumberFormat="1" applyFont="1" applyFill="1" applyBorder="1" applyAlignment="1">
      <alignment horizontal="center" vertical="top" wrapText="1"/>
    </xf>
    <xf numFmtId="171" fontId="27" fillId="4" borderId="17" xfId="0" applyNumberFormat="1" applyFont="1" applyFill="1" applyBorder="1" applyAlignment="1">
      <alignment horizontal="center" vertical="top" wrapText="1"/>
    </xf>
    <xf numFmtId="171" fontId="13" fillId="5" borderId="17" xfId="0" applyNumberFormat="1" applyFont="1" applyFill="1" applyBorder="1" applyAlignment="1">
      <alignment horizontal="center" vertical="top" wrapText="1"/>
    </xf>
    <xf numFmtId="171" fontId="27" fillId="5" borderId="10" xfId="0" applyNumberFormat="1" applyFont="1" applyFill="1" applyBorder="1" applyAlignment="1">
      <alignment horizontal="center" vertical="top" wrapText="1"/>
    </xf>
    <xf numFmtId="2" fontId="27" fillId="4" borderId="10" xfId="0" applyNumberFormat="1" applyFont="1" applyFill="1" applyBorder="1" applyAlignment="1">
      <alignment horizontal="center" vertical="top" wrapText="1"/>
    </xf>
    <xf numFmtId="171" fontId="13" fillId="4" borderId="17" xfId="0" applyNumberFormat="1" applyFont="1" applyFill="1" applyBorder="1" applyAlignment="1">
      <alignment horizontal="left" vertical="top" wrapText="1"/>
    </xf>
    <xf numFmtId="171" fontId="27" fillId="4" borderId="17" xfId="0" applyNumberFormat="1" applyFont="1" applyFill="1" applyBorder="1" applyAlignment="1">
      <alignment horizontal="left" vertical="top" wrapText="1"/>
    </xf>
    <xf numFmtId="0" fontId="11" fillId="4" borderId="11" xfId="0" applyFont="1" applyFill="1" applyBorder="1" applyAlignment="1">
      <alignment horizontal="left" vertical="top" wrapText="1"/>
    </xf>
    <xf numFmtId="0" fontId="12" fillId="10" borderId="9" xfId="0" applyFont="1" applyFill="1" applyBorder="1" applyAlignment="1">
      <alignment vertical="center"/>
    </xf>
    <xf numFmtId="0" fontId="11" fillId="10" borderId="10" xfId="0" applyFont="1" applyFill="1" applyBorder="1" applyAlignment="1">
      <alignment wrapText="1"/>
    </xf>
    <xf numFmtId="0" fontId="16" fillId="10" borderId="10" xfId="0" applyFont="1" applyFill="1" applyBorder="1" applyAlignment="1">
      <alignment horizontal="center" vertical="top" wrapText="1"/>
    </xf>
    <xf numFmtId="171" fontId="16" fillId="10" borderId="9" xfId="0" applyNumberFormat="1" applyFont="1" applyFill="1" applyBorder="1" applyAlignment="1">
      <alignment horizontal="center" vertical="top" wrapText="1"/>
    </xf>
    <xf numFmtId="171" fontId="16" fillId="10" borderId="10" xfId="0" applyNumberFormat="1" applyFont="1" applyFill="1" applyBorder="1" applyAlignment="1">
      <alignment horizontal="center" vertical="top" wrapText="1"/>
    </xf>
    <xf numFmtId="171" fontId="28" fillId="10" borderId="10" xfId="0" applyNumberFormat="1" applyFont="1" applyFill="1" applyBorder="1" applyAlignment="1">
      <alignment horizontal="center" vertical="top" wrapText="1"/>
    </xf>
    <xf numFmtId="164" fontId="16" fillId="10" borderId="10" xfId="0" applyNumberFormat="1" applyFont="1" applyFill="1" applyBorder="1" applyAlignment="1">
      <alignment horizontal="center" vertical="top" wrapText="1"/>
    </xf>
    <xf numFmtId="0" fontId="11" fillId="10" borderId="14" xfId="0" applyFont="1" applyFill="1" applyBorder="1" applyAlignment="1">
      <alignment horizontal="center" vertical="top" wrapText="1"/>
    </xf>
    <xf numFmtId="0" fontId="12" fillId="10" borderId="9" xfId="0" applyFont="1" applyFill="1" applyBorder="1"/>
    <xf numFmtId="0" fontId="12" fillId="10" borderId="9" xfId="0" applyFont="1" applyFill="1" applyBorder="1" applyAlignment="1">
      <alignment horizontal="center" vertical="top"/>
    </xf>
    <xf numFmtId="170" fontId="13" fillId="4" borderId="10" xfId="0" applyNumberFormat="1" applyFont="1" applyFill="1" applyBorder="1" applyAlignment="1">
      <alignment horizontal="center" vertical="top" wrapText="1"/>
    </xf>
    <xf numFmtId="170" fontId="11" fillId="4" borderId="14" xfId="0" applyNumberFormat="1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justify" vertical="top" wrapText="1"/>
    </xf>
    <xf numFmtId="172" fontId="16" fillId="5" borderId="10" xfId="0" applyNumberFormat="1" applyFont="1" applyFill="1" applyBorder="1" applyAlignment="1">
      <alignment horizontal="center" vertical="top" wrapText="1"/>
    </xf>
    <xf numFmtId="0" fontId="17" fillId="12" borderId="10" xfId="0" applyFont="1" applyFill="1" applyBorder="1" applyAlignment="1">
      <alignment vertical="center"/>
    </xf>
    <xf numFmtId="172" fontId="16" fillId="12" borderId="10" xfId="0" applyNumberFormat="1" applyFont="1" applyFill="1" applyBorder="1" applyAlignment="1">
      <alignment horizontal="center" vertical="top" wrapText="1"/>
    </xf>
    <xf numFmtId="172" fontId="13" fillId="4" borderId="10" xfId="0" applyNumberFormat="1" applyFont="1" applyFill="1" applyBorder="1" applyAlignment="1">
      <alignment horizontal="center" vertical="top" wrapText="1"/>
    </xf>
    <xf numFmtId="0" fontId="12" fillId="5" borderId="9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 vertical="center"/>
    </xf>
    <xf numFmtId="0" fontId="12" fillId="12" borderId="9" xfId="0" applyFont="1" applyFill="1" applyBorder="1" applyAlignment="1">
      <alignment horizontal="center"/>
    </xf>
    <xf numFmtId="49" fontId="13" fillId="4" borderId="10" xfId="0" applyNumberFormat="1" applyFont="1" applyFill="1" applyBorder="1" applyAlignment="1">
      <alignment vertical="top" wrapText="1"/>
    </xf>
    <xf numFmtId="0" fontId="12" fillId="5" borderId="17" xfId="0" applyFont="1" applyFill="1" applyBorder="1" applyAlignment="1">
      <alignment vertical="top" wrapText="1"/>
    </xf>
    <xf numFmtId="169" fontId="13" fillId="6" borderId="10" xfId="0" applyNumberFormat="1" applyFont="1" applyFill="1" applyBorder="1" applyAlignment="1">
      <alignment horizontal="center" vertical="top" wrapText="1"/>
    </xf>
    <xf numFmtId="49" fontId="16" fillId="5" borderId="10" xfId="0" applyNumberFormat="1" applyFont="1" applyFill="1" applyBorder="1" applyAlignment="1">
      <alignment horizontal="center" vertical="top" wrapText="1"/>
    </xf>
    <xf numFmtId="169" fontId="16" fillId="6" borderId="10" xfId="0" applyNumberFormat="1" applyFont="1" applyFill="1" applyBorder="1" applyAlignment="1">
      <alignment horizontal="center" vertical="top" wrapText="1"/>
    </xf>
    <xf numFmtId="169" fontId="13" fillId="4" borderId="10" xfId="0" applyNumberFormat="1" applyFont="1" applyFill="1" applyBorder="1" applyAlignment="1">
      <alignment vertical="top" wrapText="1"/>
    </xf>
    <xf numFmtId="164" fontId="13" fillId="4" borderId="10" xfId="0" applyNumberFormat="1" applyFont="1" applyFill="1" applyBorder="1" applyAlignment="1">
      <alignment vertical="top" wrapText="1"/>
    </xf>
    <xf numFmtId="171" fontId="28" fillId="12" borderId="10" xfId="0" applyNumberFormat="1" applyFont="1" applyFill="1" applyBorder="1" applyAlignment="1">
      <alignment horizontal="center" vertical="top" wrapText="1"/>
    </xf>
    <xf numFmtId="172" fontId="13" fillId="12" borderId="10" xfId="0" applyNumberFormat="1" applyFont="1" applyFill="1" applyBorder="1" applyAlignment="1">
      <alignment horizontal="center" vertical="top" wrapText="1"/>
    </xf>
    <xf numFmtId="164" fontId="13" fillId="12" borderId="10" xfId="0" applyNumberFormat="1" applyFont="1" applyFill="1" applyBorder="1" applyAlignment="1">
      <alignment horizontal="center" vertical="top" wrapText="1"/>
    </xf>
    <xf numFmtId="172" fontId="13" fillId="5" borderId="17" xfId="0" applyNumberFormat="1" applyFont="1" applyFill="1" applyBorder="1" applyAlignment="1">
      <alignment horizontal="center" vertical="top" wrapText="1"/>
    </xf>
    <xf numFmtId="172" fontId="13" fillId="5" borderId="10" xfId="0" applyNumberFormat="1" applyFont="1" applyFill="1" applyBorder="1" applyAlignment="1">
      <alignment horizontal="center" vertical="top" wrapText="1"/>
    </xf>
    <xf numFmtId="0" fontId="16" fillId="12" borderId="17" xfId="0" applyFont="1" applyFill="1" applyBorder="1" applyAlignment="1">
      <alignment horizontal="left" vertical="top" wrapText="1"/>
    </xf>
    <xf numFmtId="164" fontId="11" fillId="4" borderId="19" xfId="0" applyNumberFormat="1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vertical="top"/>
    </xf>
    <xf numFmtId="164" fontId="11" fillId="12" borderId="10" xfId="0" applyNumberFormat="1" applyFont="1" applyFill="1" applyBorder="1" applyAlignment="1">
      <alignment horizontal="center" vertical="top" wrapText="1"/>
    </xf>
    <xf numFmtId="0" fontId="12" fillId="12" borderId="10" xfId="0" applyFont="1" applyFill="1" applyBorder="1" applyAlignment="1">
      <alignment horizontal="left" vertical="top"/>
    </xf>
    <xf numFmtId="164" fontId="11" fillId="4" borderId="11" xfId="0" applyNumberFormat="1" applyFont="1" applyFill="1" applyBorder="1" applyAlignment="1">
      <alignment horizontal="center" vertical="top" wrapText="1"/>
    </xf>
    <xf numFmtId="0" fontId="13" fillId="11" borderId="14" xfId="0" applyFont="1" applyFill="1" applyBorder="1" applyAlignment="1">
      <alignment horizontal="center" vertical="top" wrapText="1"/>
    </xf>
    <xf numFmtId="166" fontId="13" fillId="11" borderId="14" xfId="0" applyNumberFormat="1" applyFont="1" applyFill="1" applyBorder="1" applyAlignment="1">
      <alignment horizontal="center" vertical="top" wrapText="1"/>
    </xf>
    <xf numFmtId="0" fontId="27" fillId="4" borderId="10" xfId="0" applyFont="1" applyFill="1" applyBorder="1" applyAlignment="1">
      <alignment horizontal="center" vertical="top" wrapText="1"/>
    </xf>
    <xf numFmtId="0" fontId="28" fillId="12" borderId="10" xfId="0" applyFont="1" applyFill="1" applyBorder="1" applyAlignment="1">
      <alignment horizontal="center" vertical="top" wrapText="1"/>
    </xf>
    <xf numFmtId="0" fontId="28" fillId="6" borderId="10" xfId="0" applyFont="1" applyFill="1" applyBorder="1" applyAlignment="1">
      <alignment horizontal="center" vertical="top" wrapText="1"/>
    </xf>
    <xf numFmtId="0" fontId="20" fillId="4" borderId="1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left" vertical="top" wrapText="1"/>
    </xf>
    <xf numFmtId="0" fontId="13" fillId="6" borderId="17" xfId="0" applyFont="1" applyFill="1" applyBorder="1" applyAlignment="1">
      <alignment horizontal="center" vertical="top" wrapText="1"/>
    </xf>
    <xf numFmtId="0" fontId="13" fillId="6" borderId="9" xfId="0" applyFont="1" applyFill="1" applyBorder="1" applyAlignment="1">
      <alignment horizontal="center" vertical="top" wrapText="1"/>
    </xf>
    <xf numFmtId="0" fontId="13" fillId="6" borderId="18" xfId="0" applyFont="1" applyFill="1" applyBorder="1" applyAlignment="1">
      <alignment horizontal="center" vertical="top" wrapText="1"/>
    </xf>
    <xf numFmtId="0" fontId="11" fillId="6" borderId="14" xfId="0" applyFont="1" applyFill="1" applyBorder="1" applyAlignment="1">
      <alignment horizontal="center" vertical="top" wrapText="1"/>
    </xf>
    <xf numFmtId="0" fontId="12" fillId="6" borderId="17" xfId="0" applyFont="1" applyFill="1" applyBorder="1" applyAlignment="1">
      <alignment horizontal="center" vertical="top"/>
    </xf>
    <xf numFmtId="0" fontId="20" fillId="6" borderId="17" xfId="0" applyFont="1" applyFill="1" applyBorder="1" applyAlignment="1">
      <alignment horizontal="center" vertical="top" wrapText="1"/>
    </xf>
    <xf numFmtId="0" fontId="20" fillId="6" borderId="17" xfId="0" applyFont="1" applyFill="1" applyBorder="1" applyAlignment="1">
      <alignment horizontal="left" wrapText="1"/>
    </xf>
    <xf numFmtId="0" fontId="27" fillId="4" borderId="17" xfId="0" applyFont="1" applyFill="1" applyBorder="1" applyAlignment="1">
      <alignment horizontal="center" vertical="top" wrapText="1"/>
    </xf>
    <xf numFmtId="0" fontId="12" fillId="12" borderId="9" xfId="0" applyFont="1" applyFill="1" applyBorder="1"/>
    <xf numFmtId="0" fontId="12" fillId="12" borderId="9" xfId="0" applyFont="1" applyFill="1" applyBorder="1" applyAlignment="1">
      <alignment horizontal="center" vertical="top"/>
    </xf>
    <xf numFmtId="0" fontId="21" fillId="5" borderId="10" xfId="0" applyFont="1" applyFill="1" applyBorder="1" applyAlignment="1">
      <alignment vertical="top" wrapText="1"/>
    </xf>
    <xf numFmtId="0" fontId="21" fillId="6" borderId="10" xfId="0" applyFont="1" applyFill="1" applyBorder="1" applyAlignment="1">
      <alignment vertical="top" wrapText="1"/>
    </xf>
    <xf numFmtId="0" fontId="11" fillId="4" borderId="17" xfId="0" applyFont="1" applyFill="1" applyBorder="1" applyAlignment="1">
      <alignment vertical="top" wrapText="1"/>
    </xf>
    <xf numFmtId="0" fontId="11" fillId="4" borderId="11" xfId="0" applyFont="1" applyFill="1" applyBorder="1" applyAlignment="1">
      <alignment vertical="top" wrapText="1"/>
    </xf>
    <xf numFmtId="0" fontId="11" fillId="4" borderId="10" xfId="0" applyFont="1" applyFill="1" applyBorder="1" applyAlignment="1">
      <alignment vertical="top" wrapText="1"/>
    </xf>
    <xf numFmtId="0" fontId="13" fillId="7" borderId="10" xfId="0" applyFont="1" applyFill="1" applyBorder="1" applyAlignment="1">
      <alignment vertical="center"/>
    </xf>
    <xf numFmtId="0" fontId="11" fillId="7" borderId="10" xfId="0" applyFont="1" applyFill="1" applyBorder="1" applyAlignment="1">
      <alignment vertical="top" wrapText="1"/>
    </xf>
    <xf numFmtId="164" fontId="11" fillId="7" borderId="10" xfId="0" applyNumberFormat="1" applyFont="1" applyFill="1" applyBorder="1" applyAlignment="1">
      <alignment vertical="top" wrapText="1"/>
    </xf>
    <xf numFmtId="0" fontId="13" fillId="7" borderId="10" xfId="0" applyFont="1" applyFill="1" applyBorder="1"/>
    <xf numFmtId="0" fontId="13" fillId="7" borderId="10" xfId="0" applyFont="1" applyFill="1" applyBorder="1" applyAlignment="1">
      <alignment wrapText="1"/>
    </xf>
    <xf numFmtId="0" fontId="13" fillId="7" borderId="10" xfId="0" applyFont="1" applyFill="1" applyBorder="1" applyAlignment="1">
      <alignment horizontal="center" vertical="top"/>
    </xf>
    <xf numFmtId="164" fontId="11" fillId="7" borderId="14" xfId="0" applyNumberFormat="1" applyFont="1" applyFill="1" applyBorder="1" applyAlignment="1">
      <alignment vertical="top" wrapText="1"/>
    </xf>
    <xf numFmtId="0" fontId="3" fillId="4" borderId="10" xfId="0" applyFont="1" applyFill="1" applyBorder="1" applyAlignment="1">
      <alignment horizontal="left" vertical="top" wrapText="1"/>
    </xf>
    <xf numFmtId="49" fontId="13" fillId="4" borderId="19" xfId="0" applyNumberFormat="1" applyFont="1" applyFill="1" applyBorder="1" applyAlignment="1">
      <alignment horizontal="center" vertical="top" wrapText="1"/>
    </xf>
    <xf numFmtId="0" fontId="16" fillId="6" borderId="9" xfId="0" applyFont="1" applyFill="1" applyBorder="1" applyAlignment="1">
      <alignment vertical="top" wrapText="1"/>
    </xf>
    <xf numFmtId="0" fontId="16" fillId="6" borderId="9" xfId="0" applyFont="1" applyFill="1" applyBorder="1" applyAlignment="1">
      <alignment horizontal="center" vertical="top" wrapText="1"/>
    </xf>
    <xf numFmtId="166" fontId="16" fillId="6" borderId="9" xfId="0" applyNumberFormat="1" applyFont="1" applyFill="1" applyBorder="1" applyAlignment="1">
      <alignment horizontal="center" vertical="top" wrapText="1"/>
    </xf>
    <xf numFmtId="164" fontId="16" fillId="6" borderId="9" xfId="0" applyNumberFormat="1" applyFont="1" applyFill="1" applyBorder="1" applyAlignment="1">
      <alignment horizontal="center" vertical="top" wrapText="1"/>
    </xf>
    <xf numFmtId="0" fontId="23" fillId="6" borderId="9" xfId="0" applyFont="1" applyFill="1" applyBorder="1"/>
    <xf numFmtId="0" fontId="23" fillId="6" borderId="9" xfId="0" applyFont="1" applyFill="1" applyBorder="1" applyAlignment="1">
      <alignment horizontal="center" vertical="top"/>
    </xf>
    <xf numFmtId="0" fontId="14" fillId="0" borderId="10" xfId="0" applyFont="1" applyBorder="1" applyAlignment="1">
      <alignment wrapText="1"/>
    </xf>
    <xf numFmtId="0" fontId="12" fillId="9" borderId="10" xfId="0" applyFont="1" applyFill="1" applyBorder="1" applyAlignment="1">
      <alignment vertical="center"/>
    </xf>
    <xf numFmtId="49" fontId="13" fillId="6" borderId="10" xfId="0" applyNumberFormat="1" applyFont="1" applyFill="1" applyBorder="1" applyAlignment="1">
      <alignment horizontal="center" vertical="top" wrapText="1"/>
    </xf>
    <xf numFmtId="0" fontId="12" fillId="6" borderId="10" xfId="0" applyFont="1" applyFill="1" applyBorder="1" applyAlignment="1">
      <alignment horizontal="center" vertical="top"/>
    </xf>
    <xf numFmtId="164" fontId="12" fillId="0" borderId="10" xfId="0" applyNumberFormat="1" applyFont="1" applyBorder="1"/>
    <xf numFmtId="1" fontId="12" fillId="0" borderId="10" xfId="0" applyNumberFormat="1" applyFont="1" applyBorder="1"/>
    <xf numFmtId="164" fontId="12" fillId="0" borderId="10" xfId="0" applyNumberFormat="1" applyFont="1" applyBorder="1" applyAlignment="1">
      <alignment horizontal="center"/>
    </xf>
    <xf numFmtId="164" fontId="14" fillId="4" borderId="10" xfId="0" applyNumberFormat="1" applyFont="1" applyFill="1" applyBorder="1" applyAlignment="1">
      <alignment horizontal="center" vertical="top" wrapText="1"/>
    </xf>
    <xf numFmtId="0" fontId="15" fillId="9" borderId="10" xfId="0" applyFont="1" applyFill="1" applyBorder="1" applyAlignment="1">
      <alignment vertical="center"/>
    </xf>
    <xf numFmtId="0" fontId="16" fillId="6" borderId="17" xfId="0" applyFont="1" applyFill="1" applyBorder="1" applyAlignment="1">
      <alignment vertical="top" wrapText="1"/>
    </xf>
    <xf numFmtId="0" fontId="16" fillId="6" borderId="10" xfId="0" applyFont="1" applyFill="1" applyBorder="1" applyAlignment="1">
      <alignment vertical="top" wrapText="1"/>
    </xf>
    <xf numFmtId="0" fontId="15" fillId="6" borderId="10" xfId="0" applyFont="1" applyFill="1" applyBorder="1" applyAlignment="1">
      <alignment wrapText="1"/>
    </xf>
    <xf numFmtId="0" fontId="15" fillId="6" borderId="10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top" wrapText="1"/>
    </xf>
    <xf numFmtId="0" fontId="11" fillId="2" borderId="14" xfId="0" applyFont="1" applyFill="1" applyBorder="1" applyAlignment="1">
      <alignment vertical="top" wrapText="1"/>
    </xf>
    <xf numFmtId="0" fontId="12" fillId="2" borderId="10" xfId="0" applyFont="1" applyFill="1" applyBorder="1"/>
    <xf numFmtId="0" fontId="11" fillId="2" borderId="10" xfId="0" applyFont="1" applyFill="1" applyBorder="1" applyAlignment="1">
      <alignment horizontal="center" vertical="top" wrapText="1"/>
    </xf>
    <xf numFmtId="0" fontId="11" fillId="0" borderId="14" xfId="0" applyFont="1" applyBorder="1" applyAlignment="1">
      <alignment horizontal="left" vertical="top" wrapText="1"/>
    </xf>
    <xf numFmtId="49" fontId="13" fillId="11" borderId="10" xfId="0" applyNumberFormat="1" applyFont="1" applyFill="1" applyBorder="1" applyAlignment="1">
      <alignment horizontal="center" vertical="top" wrapText="1"/>
    </xf>
    <xf numFmtId="49" fontId="13" fillId="11" borderId="14" xfId="0" applyNumberFormat="1" applyFont="1" applyFill="1" applyBorder="1" applyAlignment="1">
      <alignment horizontal="center" vertical="top" wrapText="1"/>
    </xf>
    <xf numFmtId="0" fontId="13" fillId="13" borderId="10" xfId="0" applyFont="1" applyFill="1" applyBorder="1" applyAlignment="1">
      <alignment horizontal="justify" vertical="top" wrapText="1"/>
    </xf>
    <xf numFmtId="0" fontId="13" fillId="13" borderId="10" xfId="0" applyFont="1" applyFill="1" applyBorder="1" applyAlignment="1">
      <alignment horizontal="center" vertical="top" wrapText="1"/>
    </xf>
    <xf numFmtId="168" fontId="13" fillId="13" borderId="10" xfId="0" applyNumberFormat="1" applyFont="1" applyFill="1" applyBorder="1" applyAlignment="1">
      <alignment horizontal="center" vertical="top" wrapText="1"/>
    </xf>
    <xf numFmtId="164" fontId="13" fillId="13" borderId="10" xfId="0" applyNumberFormat="1" applyFont="1" applyFill="1" applyBorder="1" applyAlignment="1">
      <alignment horizontal="center" vertical="top" wrapText="1"/>
    </xf>
    <xf numFmtId="49" fontId="13" fillId="13" borderId="10" xfId="0" applyNumberFormat="1" applyFont="1" applyFill="1" applyBorder="1" applyAlignment="1">
      <alignment horizontal="center" vertical="top" wrapText="1"/>
    </xf>
    <xf numFmtId="49" fontId="13" fillId="13" borderId="14" xfId="0" applyNumberFormat="1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center" vertical="top"/>
    </xf>
    <xf numFmtId="0" fontId="12" fillId="13" borderId="10" xfId="0" applyFont="1" applyFill="1" applyBorder="1" applyAlignment="1">
      <alignment wrapText="1"/>
    </xf>
    <xf numFmtId="0" fontId="12" fillId="6" borderId="10" xfId="0" applyFont="1" applyFill="1" applyBorder="1" applyAlignment="1">
      <alignment vertical="center"/>
    </xf>
    <xf numFmtId="0" fontId="16" fillId="6" borderId="10" xfId="0" applyFont="1" applyFill="1" applyBorder="1" applyAlignment="1">
      <alignment horizontal="justify" vertical="top" wrapText="1"/>
    </xf>
    <xf numFmtId="49" fontId="16" fillId="6" borderId="10" xfId="0" applyNumberFormat="1" applyFont="1" applyFill="1" applyBorder="1" applyAlignment="1">
      <alignment horizontal="center" vertical="top" wrapText="1"/>
    </xf>
    <xf numFmtId="49" fontId="13" fillId="6" borderId="14" xfId="0" applyNumberFormat="1" applyFont="1" applyFill="1" applyBorder="1" applyAlignment="1">
      <alignment horizontal="center" vertical="top" wrapText="1"/>
    </xf>
    <xf numFmtId="0" fontId="3" fillId="13" borderId="10" xfId="0" applyFont="1" applyFill="1" applyBorder="1" applyAlignment="1">
      <alignment horizontal="center" vertical="top"/>
    </xf>
    <xf numFmtId="0" fontId="13" fillId="13" borderId="9" xfId="0" applyFont="1" applyFill="1" applyBorder="1" applyAlignment="1">
      <alignment vertical="top" wrapText="1"/>
    </xf>
    <xf numFmtId="0" fontId="13" fillId="13" borderId="9" xfId="0" applyFont="1" applyFill="1" applyBorder="1" applyAlignment="1">
      <alignment horizontal="center" vertical="top" wrapText="1"/>
    </xf>
    <xf numFmtId="1" fontId="13" fillId="13" borderId="9" xfId="0" applyNumberFormat="1" applyFont="1" applyFill="1" applyBorder="1" applyAlignment="1">
      <alignment horizontal="center" vertical="top" wrapText="1"/>
    </xf>
    <xf numFmtId="0" fontId="12" fillId="13" borderId="9" xfId="0" applyFont="1" applyFill="1" applyBorder="1" applyAlignment="1">
      <alignment vertical="top"/>
    </xf>
    <xf numFmtId="1" fontId="13" fillId="6" borderId="9" xfId="0" applyNumberFormat="1" applyFont="1" applyFill="1" applyBorder="1" applyAlignment="1">
      <alignment horizontal="center" vertical="top" wrapText="1"/>
    </xf>
    <xf numFmtId="164" fontId="16" fillId="6" borderId="10" xfId="0" applyNumberFormat="1" applyFont="1" applyFill="1" applyBorder="1" applyAlignment="1">
      <alignment horizontal="center" vertical="center" wrapText="1"/>
    </xf>
    <xf numFmtId="164" fontId="16" fillId="6" borderId="19" xfId="0" applyNumberFormat="1" applyFont="1" applyFill="1" applyBorder="1" applyAlignment="1">
      <alignment horizontal="center" vertical="top" wrapText="1"/>
    </xf>
    <xf numFmtId="0" fontId="12" fillId="6" borderId="9" xfId="0" applyFont="1" applyFill="1" applyBorder="1"/>
    <xf numFmtId="0" fontId="13" fillId="0" borderId="10" xfId="2" applyFont="1" applyBorder="1" applyAlignment="1">
      <alignment horizontal="left" vertical="center" wrapText="1"/>
    </xf>
    <xf numFmtId="1" fontId="13" fillId="0" borderId="9" xfId="0" applyNumberFormat="1" applyFont="1" applyBorder="1" applyAlignment="1">
      <alignment horizontal="center" vertical="top" wrapText="1"/>
    </xf>
    <xf numFmtId="1" fontId="13" fillId="0" borderId="19" xfId="0" applyNumberFormat="1" applyFont="1" applyBorder="1" applyAlignment="1">
      <alignment horizontal="center" vertical="top" wrapText="1"/>
    </xf>
    <xf numFmtId="0" fontId="12" fillId="0" borderId="9" xfId="0" applyFont="1" applyBorder="1"/>
    <xf numFmtId="0" fontId="13" fillId="0" borderId="10" xfId="0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6" fontId="13" fillId="11" borderId="10" xfId="0" applyNumberFormat="1" applyFont="1" applyFill="1" applyBorder="1" applyAlignment="1">
      <alignment horizontal="center" vertical="center" wrapText="1"/>
    </xf>
    <xf numFmtId="166" fontId="13" fillId="0" borderId="10" xfId="0" applyNumberFormat="1" applyFont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top" wrapText="1"/>
    </xf>
    <xf numFmtId="0" fontId="22" fillId="0" borderId="10" xfId="0" applyFont="1" applyBorder="1" applyAlignment="1">
      <alignment vertical="top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top"/>
    </xf>
    <xf numFmtId="164" fontId="13" fillId="4" borderId="10" xfId="0" quotePrefix="1" applyNumberFormat="1" applyFont="1" applyFill="1" applyBorder="1" applyAlignment="1">
      <alignment horizontal="center" vertical="top" wrapText="1"/>
    </xf>
    <xf numFmtId="0" fontId="14" fillId="8" borderId="10" xfId="0" applyFont="1" applyFill="1" applyBorder="1" applyAlignment="1">
      <alignment horizontal="center" vertical="top" wrapText="1"/>
    </xf>
    <xf numFmtId="166" fontId="14" fillId="8" borderId="10" xfId="0" applyNumberFormat="1" applyFont="1" applyFill="1" applyBorder="1" applyAlignment="1">
      <alignment horizontal="center" vertical="top" wrapText="1"/>
    </xf>
    <xf numFmtId="166" fontId="14" fillId="8" borderId="14" xfId="0" applyNumberFormat="1" applyFont="1" applyFill="1" applyBorder="1" applyAlignment="1">
      <alignment horizontal="center" vertical="top" wrapText="1"/>
    </xf>
    <xf numFmtId="0" fontId="12" fillId="8" borderId="10" xfId="0" applyFont="1" applyFill="1" applyBorder="1" applyAlignment="1">
      <alignment vertical="top"/>
    </xf>
    <xf numFmtId="0" fontId="0" fillId="10" borderId="0" xfId="0" applyFill="1"/>
    <xf numFmtId="0" fontId="12" fillId="10" borderId="10" xfId="0" applyFont="1" applyFill="1" applyBorder="1" applyAlignment="1">
      <alignment vertical="center"/>
    </xf>
    <xf numFmtId="0" fontId="12" fillId="10" borderId="10" xfId="0" applyFont="1" applyFill="1" applyBorder="1"/>
    <xf numFmtId="0" fontId="12" fillId="10" borderId="10" xfId="0" applyFont="1" applyFill="1" applyBorder="1" applyAlignment="1">
      <alignment horizontal="center" vertical="top" wrapText="1"/>
    </xf>
    <xf numFmtId="0" fontId="12" fillId="10" borderId="10" xfId="0" applyFont="1" applyFill="1" applyBorder="1" applyAlignment="1">
      <alignment wrapText="1"/>
    </xf>
    <xf numFmtId="0" fontId="13" fillId="10" borderId="10" xfId="0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4" borderId="9" xfId="0" applyFont="1" applyFill="1" applyBorder="1" applyAlignment="1">
      <alignment horizontal="left" vertical="top" wrapText="1"/>
    </xf>
    <xf numFmtId="0" fontId="12" fillId="4" borderId="17" xfId="0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3" fillId="8" borderId="9" xfId="0" applyFont="1" applyFill="1" applyBorder="1" applyAlignment="1">
      <alignment horizontal="center" vertical="center" wrapText="1"/>
    </xf>
    <xf numFmtId="0" fontId="32" fillId="8" borderId="17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top" wrapText="1"/>
    </xf>
    <xf numFmtId="0" fontId="3" fillId="8" borderId="17" xfId="0" applyFont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/>
    </xf>
    <xf numFmtId="0" fontId="3" fillId="8" borderId="17" xfId="0" applyFont="1" applyFill="1" applyBorder="1" applyAlignment="1">
      <alignment horizontal="center" vertical="top"/>
    </xf>
    <xf numFmtId="0" fontId="14" fillId="8" borderId="9" xfId="0" applyFont="1" applyFill="1" applyBorder="1" applyAlignment="1">
      <alignment horizontal="center" vertical="top" wrapText="1"/>
    </xf>
    <xf numFmtId="0" fontId="14" fillId="8" borderId="17" xfId="0" applyFont="1" applyFill="1" applyBorder="1" applyAlignment="1">
      <alignment horizontal="center" vertical="top" wrapText="1"/>
    </xf>
    <xf numFmtId="166" fontId="14" fillId="8" borderId="9" xfId="0" applyNumberFormat="1" applyFont="1" applyFill="1" applyBorder="1" applyAlignment="1">
      <alignment horizontal="center" vertical="top" wrapText="1"/>
    </xf>
    <xf numFmtId="166" fontId="14" fillId="8" borderId="17" xfId="0" applyNumberFormat="1" applyFont="1" applyFill="1" applyBorder="1" applyAlignment="1">
      <alignment horizontal="center" vertical="top" wrapText="1"/>
    </xf>
    <xf numFmtId="0" fontId="12" fillId="8" borderId="17" xfId="0" applyFont="1" applyFill="1" applyBorder="1" applyAlignment="1">
      <alignment horizontal="center" vertical="top" wrapText="1"/>
    </xf>
    <xf numFmtId="0" fontId="12" fillId="8" borderId="9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left" vertical="top" wrapText="1"/>
    </xf>
    <xf numFmtId="0" fontId="12" fillId="4" borderId="18" xfId="0" applyFont="1" applyFill="1" applyBorder="1" applyAlignment="1">
      <alignment horizontal="left" vertical="top" wrapText="1"/>
    </xf>
    <xf numFmtId="0" fontId="13" fillId="4" borderId="9" xfId="0" applyFont="1" applyFill="1" applyBorder="1" applyAlignment="1">
      <alignment horizontal="left" wrapText="1"/>
    </xf>
    <xf numFmtId="0" fontId="20" fillId="4" borderId="17" xfId="0" applyFont="1" applyFill="1" applyBorder="1" applyAlignment="1">
      <alignment horizontal="left" wrapText="1"/>
    </xf>
    <xf numFmtId="0" fontId="3" fillId="4" borderId="1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wrapText="1"/>
    </xf>
    <xf numFmtId="0" fontId="12" fillId="4" borderId="17" xfId="0" applyFont="1" applyFill="1" applyBorder="1" applyAlignment="1">
      <alignment horizontal="left" wrapText="1"/>
    </xf>
    <xf numFmtId="0" fontId="12" fillId="4" borderId="9" xfId="0" applyFont="1" applyFill="1" applyBorder="1" applyAlignment="1">
      <alignment vertical="top" wrapText="1"/>
    </xf>
    <xf numFmtId="0" fontId="12" fillId="4" borderId="17" xfId="0" applyFont="1" applyFill="1" applyBorder="1" applyAlignment="1">
      <alignment vertical="top" wrapText="1"/>
    </xf>
    <xf numFmtId="2" fontId="3" fillId="4" borderId="9" xfId="0" applyNumberFormat="1" applyFont="1" applyFill="1" applyBorder="1" applyAlignment="1">
      <alignment horizontal="left" vertical="top" wrapText="1"/>
    </xf>
    <xf numFmtId="2" fontId="12" fillId="4" borderId="17" xfId="0" applyNumberFormat="1" applyFont="1" applyFill="1" applyBorder="1" applyAlignment="1">
      <alignment horizontal="left" vertical="top" wrapText="1"/>
    </xf>
    <xf numFmtId="164" fontId="3" fillId="4" borderId="9" xfId="0" applyNumberFormat="1" applyFont="1" applyFill="1" applyBorder="1" applyAlignment="1">
      <alignment horizontal="left" vertical="top" wrapText="1"/>
    </xf>
    <xf numFmtId="164" fontId="12" fillId="4" borderId="17" xfId="0" applyNumberFormat="1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center" wrapText="1"/>
    </xf>
    <xf numFmtId="0" fontId="12" fillId="4" borderId="17" xfId="0" applyFont="1" applyFill="1" applyBorder="1" applyAlignment="1">
      <alignment wrapText="1"/>
    </xf>
    <xf numFmtId="2" fontId="12" fillId="4" borderId="9" xfId="0" applyNumberFormat="1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left" wrapText="1"/>
    </xf>
    <xf numFmtId="0" fontId="12" fillId="4" borderId="9" xfId="0" applyFont="1" applyFill="1" applyBorder="1" applyAlignment="1">
      <alignment horizontal="center" vertical="top" wrapText="1"/>
    </xf>
    <xf numFmtId="0" fontId="12" fillId="4" borderId="17" xfId="0" applyFont="1" applyFill="1" applyBorder="1" applyAlignment="1">
      <alignment horizontal="center" vertical="top" wrapText="1"/>
    </xf>
    <xf numFmtId="164" fontId="12" fillId="4" borderId="9" xfId="0" applyNumberFormat="1" applyFont="1" applyFill="1" applyBorder="1" applyAlignment="1">
      <alignment horizontal="left" vertical="top" wrapText="1"/>
    </xf>
    <xf numFmtId="0" fontId="12" fillId="4" borderId="17" xfId="0" applyFont="1" applyFill="1" applyBorder="1" applyAlignment="1">
      <alignment horizontal="left" vertical="top"/>
    </xf>
    <xf numFmtId="0" fontId="13" fillId="4" borderId="9" xfId="0" applyFont="1" applyFill="1" applyBorder="1" applyAlignment="1">
      <alignment horizontal="left" vertical="top" wrapText="1"/>
    </xf>
    <xf numFmtId="0" fontId="13" fillId="4" borderId="17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left" wrapText="1"/>
    </xf>
    <xf numFmtId="0" fontId="20" fillId="4" borderId="9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wrapText="1"/>
    </xf>
    <xf numFmtId="0" fontId="20" fillId="4" borderId="10" xfId="0" applyFont="1" applyFill="1" applyBorder="1" applyAlignment="1">
      <alignment horizontal="left" vertical="top" wrapText="1"/>
    </xf>
    <xf numFmtId="0" fontId="20" fillId="4" borderId="9" xfId="0" applyFont="1" applyFill="1" applyBorder="1" applyAlignment="1">
      <alignment horizontal="left" vertical="top" wrapText="1"/>
    </xf>
    <xf numFmtId="0" fontId="20" fillId="4" borderId="17" xfId="0" applyFont="1" applyFill="1" applyBorder="1" applyAlignment="1">
      <alignment horizontal="left" vertical="top" wrapText="1"/>
    </xf>
    <xf numFmtId="2" fontId="12" fillId="4" borderId="18" xfId="0" applyNumberFormat="1" applyFont="1" applyFill="1" applyBorder="1" applyAlignment="1">
      <alignment horizontal="left" vertical="top" wrapText="1"/>
    </xf>
    <xf numFmtId="0" fontId="12" fillId="4" borderId="10" xfId="0" applyFont="1" applyFill="1" applyBorder="1" applyAlignment="1">
      <alignment horizontal="left" vertical="top" wrapText="1"/>
    </xf>
    <xf numFmtId="0" fontId="12" fillId="4" borderId="9" xfId="0" applyFont="1" applyFill="1" applyBorder="1" applyAlignment="1">
      <alignment horizontal="center" vertical="top"/>
    </xf>
    <xf numFmtId="0" fontId="12" fillId="4" borderId="17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0" fontId="12" fillId="4" borderId="18" xfId="0" applyFont="1" applyFill="1" applyBorder="1" applyAlignment="1">
      <alignment horizontal="center" vertical="top"/>
    </xf>
    <xf numFmtId="0" fontId="3" fillId="4" borderId="17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/>
    </xf>
    <xf numFmtId="2" fontId="3" fillId="4" borderId="9" xfId="0" applyNumberFormat="1" applyFont="1" applyFill="1" applyBorder="1" applyAlignment="1">
      <alignment horizontal="center" vertical="top" wrapText="1"/>
    </xf>
    <xf numFmtId="2" fontId="3" fillId="4" borderId="17" xfId="0" applyNumberFormat="1" applyFont="1" applyFill="1" applyBorder="1" applyAlignment="1">
      <alignment horizontal="center" vertical="top" wrapText="1"/>
    </xf>
    <xf numFmtId="2" fontId="12" fillId="4" borderId="17" xfId="0" applyNumberFormat="1" applyFont="1" applyFill="1" applyBorder="1" applyAlignment="1">
      <alignment horizontal="center" vertical="top" wrapText="1"/>
    </xf>
    <xf numFmtId="164" fontId="3" fillId="4" borderId="9" xfId="0" applyNumberFormat="1" applyFont="1" applyFill="1" applyBorder="1" applyAlignment="1">
      <alignment horizontal="center" vertical="top" wrapText="1"/>
    </xf>
    <xf numFmtId="164" fontId="12" fillId="4" borderId="17" xfId="0" applyNumberFormat="1" applyFont="1" applyFill="1" applyBorder="1" applyAlignment="1">
      <alignment horizontal="center" vertical="top" wrapText="1"/>
    </xf>
    <xf numFmtId="0" fontId="13" fillId="4" borderId="9" xfId="0" applyFont="1" applyFill="1" applyBorder="1" applyAlignment="1">
      <alignment horizontal="center" vertical="top" wrapText="1"/>
    </xf>
    <xf numFmtId="0" fontId="20" fillId="4" borderId="17" xfId="0" applyFont="1" applyFill="1" applyBorder="1" applyAlignment="1">
      <alignment horizontal="center" vertical="top" wrapText="1"/>
    </xf>
    <xf numFmtId="0" fontId="13" fillId="4" borderId="17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49" fontId="12" fillId="4" borderId="9" xfId="0" applyNumberFormat="1" applyFont="1" applyFill="1" applyBorder="1" applyAlignment="1">
      <alignment horizontal="center" vertical="top" wrapText="1"/>
    </xf>
    <xf numFmtId="49" fontId="12" fillId="4" borderId="17" xfId="0" applyNumberFormat="1" applyFont="1" applyFill="1" applyBorder="1" applyAlignment="1">
      <alignment horizontal="center" vertical="top" wrapText="1"/>
    </xf>
    <xf numFmtId="0" fontId="12" fillId="4" borderId="18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49" fontId="3" fillId="4" borderId="9" xfId="0" applyNumberFormat="1" applyFont="1" applyFill="1" applyBorder="1" applyAlignment="1">
      <alignment horizontal="center" vertical="top" wrapText="1"/>
    </xf>
    <xf numFmtId="49" fontId="3" fillId="4" borderId="18" xfId="0" applyNumberFormat="1" applyFont="1" applyFill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2" fontId="3" fillId="4" borderId="18" xfId="0" applyNumberFormat="1" applyFont="1" applyFill="1" applyBorder="1" applyAlignment="1">
      <alignment horizontal="center" vertical="top" wrapText="1"/>
    </xf>
    <xf numFmtId="164" fontId="3" fillId="4" borderId="9" xfId="0" applyNumberFormat="1" applyFont="1" applyFill="1" applyBorder="1" applyAlignment="1">
      <alignment horizontal="center" vertical="top"/>
    </xf>
    <xf numFmtId="164" fontId="3" fillId="4" borderId="17" xfId="0" applyNumberFormat="1" applyFont="1" applyFill="1" applyBorder="1" applyAlignment="1">
      <alignment horizontal="center" vertical="top"/>
    </xf>
    <xf numFmtId="170" fontId="12" fillId="4" borderId="18" xfId="0" applyNumberFormat="1" applyFont="1" applyFill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164" fontId="13" fillId="4" borderId="9" xfId="0" applyNumberFormat="1" applyFont="1" applyFill="1" applyBorder="1" applyAlignment="1">
      <alignment horizontal="center" vertical="top" wrapText="1"/>
    </xf>
    <xf numFmtId="164" fontId="13" fillId="4" borderId="17" xfId="0" applyNumberFormat="1" applyFont="1" applyFill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4" borderId="18" xfId="0" applyFont="1" applyFill="1" applyBorder="1" applyAlignment="1">
      <alignment horizontal="center" vertical="top" wrapText="1"/>
    </xf>
    <xf numFmtId="0" fontId="13" fillId="4" borderId="10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172" fontId="13" fillId="4" borderId="9" xfId="0" applyNumberFormat="1" applyFont="1" applyFill="1" applyBorder="1" applyAlignment="1">
      <alignment horizontal="center" vertical="top" wrapText="1"/>
    </xf>
    <xf numFmtId="172" fontId="13" fillId="4" borderId="17" xfId="0" applyNumberFormat="1" applyFont="1" applyFill="1" applyBorder="1" applyAlignment="1">
      <alignment horizontal="center" vertical="top" wrapText="1"/>
    </xf>
    <xf numFmtId="172" fontId="13" fillId="4" borderId="18" xfId="0" applyNumberFormat="1" applyFont="1" applyFill="1" applyBorder="1" applyAlignment="1">
      <alignment horizontal="center" vertical="top" wrapText="1"/>
    </xf>
    <xf numFmtId="171" fontId="13" fillId="4" borderId="9" xfId="0" applyNumberFormat="1" applyFont="1" applyFill="1" applyBorder="1" applyAlignment="1">
      <alignment horizontal="center" vertical="top" wrapText="1"/>
    </xf>
    <xf numFmtId="171" fontId="13" fillId="4" borderId="17" xfId="0" applyNumberFormat="1" applyFont="1" applyFill="1" applyBorder="1" applyAlignment="1">
      <alignment horizontal="center" vertical="top" wrapText="1"/>
    </xf>
    <xf numFmtId="171" fontId="13" fillId="4" borderId="18" xfId="0" applyNumberFormat="1" applyFont="1" applyFill="1" applyBorder="1" applyAlignment="1">
      <alignment horizontal="center" vertical="top" wrapText="1"/>
    </xf>
    <xf numFmtId="169" fontId="13" fillId="4" borderId="9" xfId="0" applyNumberFormat="1" applyFont="1" applyFill="1" applyBorder="1" applyAlignment="1">
      <alignment horizontal="center" vertical="top" wrapText="1"/>
    </xf>
    <xf numFmtId="169" fontId="13" fillId="4" borderId="17" xfId="0" applyNumberFormat="1" applyFont="1" applyFill="1" applyBorder="1" applyAlignment="1">
      <alignment horizontal="center" vertical="top" wrapText="1"/>
    </xf>
    <xf numFmtId="166" fontId="3" fillId="4" borderId="18" xfId="0" applyNumberFormat="1" applyFont="1" applyFill="1" applyBorder="1" applyAlignment="1">
      <alignment horizontal="center" vertical="top" wrapText="1"/>
    </xf>
    <xf numFmtId="166" fontId="3" fillId="4" borderId="17" xfId="0" applyNumberFormat="1" applyFont="1" applyFill="1" applyBorder="1" applyAlignment="1">
      <alignment horizontal="center" vertical="top" wrapText="1"/>
    </xf>
    <xf numFmtId="2" fontId="3" fillId="4" borderId="10" xfId="0" applyNumberFormat="1" applyFont="1" applyFill="1" applyBorder="1" applyAlignment="1">
      <alignment horizontal="center" vertical="top" wrapText="1"/>
    </xf>
    <xf numFmtId="164" fontId="3" fillId="4" borderId="18" xfId="0" applyNumberFormat="1" applyFont="1" applyFill="1" applyBorder="1" applyAlignment="1">
      <alignment horizontal="center" vertical="top" wrapText="1"/>
    </xf>
    <xf numFmtId="164" fontId="3" fillId="4" borderId="17" xfId="0" applyNumberFormat="1" applyFont="1" applyFill="1" applyBorder="1" applyAlignment="1">
      <alignment horizontal="center" vertical="top" wrapText="1"/>
    </xf>
    <xf numFmtId="2" fontId="13" fillId="4" borderId="18" xfId="0" applyNumberFormat="1" applyFont="1" applyFill="1" applyBorder="1" applyAlignment="1">
      <alignment horizontal="center" vertical="top" wrapText="1"/>
    </xf>
    <xf numFmtId="2" fontId="13" fillId="4" borderId="17" xfId="0" applyNumberFormat="1" applyFont="1" applyFill="1" applyBorder="1" applyAlignment="1">
      <alignment horizontal="center" vertical="top" wrapText="1"/>
    </xf>
    <xf numFmtId="169" fontId="13" fillId="4" borderId="18" xfId="0" applyNumberFormat="1" applyFont="1" applyFill="1" applyBorder="1" applyAlignment="1">
      <alignment horizontal="center" vertical="top" wrapText="1"/>
    </xf>
    <xf numFmtId="166" fontId="3" fillId="4" borderId="9" xfId="0" applyNumberFormat="1" applyFont="1" applyFill="1" applyBorder="1" applyAlignment="1">
      <alignment horizontal="center" vertical="top" wrapText="1"/>
    </xf>
    <xf numFmtId="2" fontId="13" fillId="4" borderId="9" xfId="0" applyNumberFormat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166" fontId="13" fillId="4" borderId="18" xfId="0" applyNumberFormat="1" applyFont="1" applyFill="1" applyBorder="1" applyAlignment="1">
      <alignment horizontal="center" vertical="top" wrapText="1"/>
    </xf>
    <xf numFmtId="166" fontId="13" fillId="4" borderId="17" xfId="0" applyNumberFormat="1" applyFont="1" applyFill="1" applyBorder="1" applyAlignment="1">
      <alignment horizontal="center" vertical="top" wrapText="1"/>
    </xf>
    <xf numFmtId="0" fontId="13" fillId="4" borderId="17" xfId="0" applyFont="1" applyFill="1" applyBorder="1" applyAlignment="1">
      <alignment vertical="top" wrapText="1"/>
    </xf>
    <xf numFmtId="49" fontId="13" fillId="4" borderId="9" xfId="0" applyNumberFormat="1" applyFont="1" applyFill="1" applyBorder="1" applyAlignment="1">
      <alignment horizontal="center" vertical="top" wrapText="1"/>
    </xf>
    <xf numFmtId="49" fontId="13" fillId="4" borderId="17" xfId="0" applyNumberFormat="1" applyFont="1" applyFill="1" applyBorder="1" applyAlignment="1">
      <alignment horizontal="center" vertical="top" wrapText="1"/>
    </xf>
    <xf numFmtId="49" fontId="13" fillId="4" borderId="9" xfId="0" applyNumberFormat="1" applyFont="1" applyFill="1" applyBorder="1" applyAlignment="1">
      <alignment vertical="top" wrapText="1"/>
    </xf>
    <xf numFmtId="49" fontId="13" fillId="4" borderId="17" xfId="0" applyNumberFormat="1" applyFont="1" applyFill="1" applyBorder="1" applyAlignment="1">
      <alignment vertical="top" wrapText="1"/>
    </xf>
    <xf numFmtId="49" fontId="3" fillId="4" borderId="17" xfId="0" applyNumberFormat="1" applyFont="1" applyFill="1" applyBorder="1" applyAlignment="1">
      <alignment horizontal="center" vertical="top" wrapText="1"/>
    </xf>
    <xf numFmtId="49" fontId="3" fillId="4" borderId="9" xfId="0" applyNumberFormat="1" applyFont="1" applyFill="1" applyBorder="1" applyAlignment="1">
      <alignment horizontal="center" vertical="top"/>
    </xf>
    <xf numFmtId="49" fontId="3" fillId="4" borderId="17" xfId="0" applyNumberFormat="1" applyFont="1" applyFill="1" applyBorder="1" applyAlignment="1">
      <alignment horizontal="center" vertical="top"/>
    </xf>
    <xf numFmtId="49" fontId="13" fillId="4" borderId="18" xfId="0" applyNumberFormat="1" applyFont="1" applyFill="1" applyBorder="1" applyAlignment="1">
      <alignment horizontal="center" vertical="top" wrapText="1"/>
    </xf>
    <xf numFmtId="1" fontId="3" fillId="4" borderId="9" xfId="0" applyNumberFormat="1" applyFont="1" applyFill="1" applyBorder="1" applyAlignment="1">
      <alignment horizontal="center" vertical="top" wrapText="1"/>
    </xf>
    <xf numFmtId="1" fontId="3" fillId="4" borderId="17" xfId="0" applyNumberFormat="1" applyFont="1" applyFill="1" applyBorder="1" applyAlignment="1">
      <alignment horizontal="center" vertical="top" wrapText="1"/>
    </xf>
    <xf numFmtId="166" fontId="3" fillId="4" borderId="9" xfId="0" applyNumberFormat="1" applyFont="1" applyFill="1" applyBorder="1" applyAlignment="1">
      <alignment horizontal="center" vertical="top"/>
    </xf>
    <xf numFmtId="166" fontId="3" fillId="4" borderId="17" xfId="0" applyNumberFormat="1" applyFont="1" applyFill="1" applyBorder="1" applyAlignment="1">
      <alignment horizontal="center" vertical="top"/>
    </xf>
    <xf numFmtId="166" fontId="13" fillId="4" borderId="9" xfId="0" applyNumberFormat="1" applyFont="1" applyFill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2" fontId="13" fillId="4" borderId="9" xfId="0" applyNumberFormat="1" applyFont="1" applyFill="1" applyBorder="1" applyAlignment="1">
      <alignment vertical="top" wrapText="1"/>
    </xf>
    <xf numFmtId="2" fontId="13" fillId="4" borderId="17" xfId="0" applyNumberFormat="1" applyFont="1" applyFill="1" applyBorder="1" applyAlignment="1">
      <alignment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0" fontId="13" fillId="4" borderId="18" xfId="0" applyFont="1" applyFill="1" applyBorder="1" applyAlignment="1">
      <alignment horizontal="justify" vertical="top" wrapText="1"/>
    </xf>
    <xf numFmtId="0" fontId="13" fillId="4" borderId="17" xfId="0" applyFont="1" applyFill="1" applyBorder="1" applyAlignment="1">
      <alignment horizontal="justify" vertical="top" wrapText="1"/>
    </xf>
    <xf numFmtId="0" fontId="11" fillId="4" borderId="18" xfId="0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left" vertical="top" wrapText="1"/>
    </xf>
    <xf numFmtId="0" fontId="13" fillId="4" borderId="10" xfId="0" applyFont="1" applyFill="1" applyBorder="1" applyAlignment="1">
      <alignment horizontal="justify" vertical="top" wrapText="1"/>
    </xf>
    <xf numFmtId="0" fontId="13" fillId="4" borderId="9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horizontal="left" vertical="top" wrapText="1"/>
    </xf>
    <xf numFmtId="0" fontId="3" fillId="4" borderId="17" xfId="0" applyFont="1" applyFill="1" applyBorder="1" applyAlignment="1">
      <alignment horizontal="left" vertical="top" wrapText="1"/>
    </xf>
    <xf numFmtId="0" fontId="11" fillId="4" borderId="10" xfId="0" applyFont="1" applyFill="1" applyBorder="1" applyAlignment="1">
      <alignment horizontal="justify" vertical="top" wrapText="1"/>
    </xf>
    <xf numFmtId="2" fontId="13" fillId="4" borderId="9" xfId="0" applyNumberFormat="1" applyFont="1" applyFill="1" applyBorder="1" applyAlignment="1">
      <alignment horizontal="left" vertical="top" wrapText="1"/>
    </xf>
    <xf numFmtId="2" fontId="11" fillId="4" borderId="17" xfId="0" applyNumberFormat="1" applyFont="1" applyFill="1" applyBorder="1" applyAlignment="1">
      <alignment horizontal="left" vertical="top" wrapText="1"/>
    </xf>
    <xf numFmtId="164" fontId="13" fillId="4" borderId="9" xfId="0" applyNumberFormat="1" applyFont="1" applyFill="1" applyBorder="1" applyAlignment="1">
      <alignment horizontal="left" vertical="top" wrapText="1"/>
    </xf>
    <xf numFmtId="164" fontId="11" fillId="4" borderId="17" xfId="0" applyNumberFormat="1" applyFont="1" applyFill="1" applyBorder="1" applyAlignment="1">
      <alignment horizontal="left" vertical="top" wrapText="1"/>
    </xf>
    <xf numFmtId="0" fontId="11" fillId="4" borderId="17" xfId="0" applyFont="1" applyFill="1" applyBorder="1" applyAlignment="1">
      <alignment horizontal="justify" vertical="top" wrapText="1"/>
    </xf>
    <xf numFmtId="2" fontId="13" fillId="4" borderId="17" xfId="0" applyNumberFormat="1" applyFont="1" applyFill="1" applyBorder="1" applyAlignment="1">
      <alignment horizontal="left" vertical="top" wrapText="1"/>
    </xf>
    <xf numFmtId="2" fontId="13" fillId="4" borderId="10" xfId="0" applyNumberFormat="1" applyFont="1" applyFill="1" applyBorder="1" applyAlignment="1">
      <alignment horizontal="justify" vertical="top" wrapText="1"/>
    </xf>
    <xf numFmtId="0" fontId="13" fillId="4" borderId="9" xfId="0" applyFont="1" applyFill="1" applyBorder="1" applyAlignment="1">
      <alignment horizontal="justify" vertical="top" wrapText="1"/>
    </xf>
    <xf numFmtId="0" fontId="27" fillId="4" borderId="17" xfId="0" applyFont="1" applyFill="1" applyBorder="1" applyAlignment="1">
      <alignment horizontal="justify" vertical="top" wrapText="1"/>
    </xf>
    <xf numFmtId="2" fontId="11" fillId="4" borderId="9" xfId="0" applyNumberFormat="1" applyFont="1" applyFill="1" applyBorder="1" applyAlignment="1">
      <alignment horizontal="left" vertical="top" wrapText="1"/>
    </xf>
    <xf numFmtId="0" fontId="11" fillId="0" borderId="10" xfId="0" applyFont="1" applyBorder="1" applyAlignment="1">
      <alignment vertical="top" wrapText="1"/>
    </xf>
    <xf numFmtId="0" fontId="13" fillId="4" borderId="10" xfId="0" applyFont="1" applyFill="1" applyBorder="1" applyAlignment="1">
      <alignment horizontal="left" vertical="top" wrapText="1"/>
    </xf>
    <xf numFmtId="0" fontId="11" fillId="4" borderId="10" xfId="0" applyFont="1" applyFill="1" applyBorder="1" applyAlignment="1">
      <alignment horizontal="left" vertical="top" wrapText="1"/>
    </xf>
    <xf numFmtId="164" fontId="11" fillId="4" borderId="9" xfId="0" applyNumberFormat="1" applyFont="1" applyFill="1" applyBorder="1" applyAlignment="1">
      <alignment horizontal="left" vertical="top" wrapText="1"/>
    </xf>
    <xf numFmtId="164" fontId="13" fillId="4" borderId="17" xfId="0" applyNumberFormat="1" applyFont="1" applyFill="1" applyBorder="1" applyAlignment="1">
      <alignment horizontal="left" vertical="top" wrapText="1"/>
    </xf>
    <xf numFmtId="0" fontId="11" fillId="4" borderId="18" xfId="0" applyFont="1" applyFill="1" applyBorder="1" applyAlignment="1">
      <alignment horizontal="justify" vertical="top" wrapText="1"/>
    </xf>
    <xf numFmtId="164" fontId="11" fillId="4" borderId="10" xfId="0" applyNumberFormat="1" applyFont="1" applyFill="1" applyBorder="1" applyAlignment="1">
      <alignment horizontal="left" vertical="top" wrapText="1"/>
    </xf>
    <xf numFmtId="164" fontId="13" fillId="4" borderId="10" xfId="0" applyNumberFormat="1" applyFont="1" applyFill="1" applyBorder="1" applyAlignment="1">
      <alignment horizontal="left" vertical="top" wrapText="1"/>
    </xf>
    <xf numFmtId="0" fontId="13" fillId="4" borderId="10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2" fillId="4" borderId="10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top"/>
    </xf>
    <xf numFmtId="0" fontId="20" fillId="4" borderId="17" xfId="0" applyFont="1" applyFill="1" applyBorder="1" applyAlignment="1">
      <alignment horizontal="center" vertical="top"/>
    </xf>
    <xf numFmtId="0" fontId="12" fillId="4" borderId="18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2" fontId="12" fillId="4" borderId="18" xfId="0" applyNumberFormat="1" applyFont="1" applyFill="1" applyBorder="1" applyAlignment="1">
      <alignment horizontal="center" vertical="top"/>
    </xf>
    <xf numFmtId="2" fontId="12" fillId="4" borderId="17" xfId="0" applyNumberFormat="1" applyFont="1" applyFill="1" applyBorder="1" applyAlignment="1">
      <alignment horizontal="center" vertical="top"/>
    </xf>
    <xf numFmtId="0" fontId="12" fillId="4" borderId="18" xfId="0" applyFont="1" applyFill="1" applyBorder="1" applyAlignment="1">
      <alignment horizontal="left" vertical="top"/>
    </xf>
    <xf numFmtId="2" fontId="12" fillId="4" borderId="9" xfId="0" applyNumberFormat="1" applyFont="1" applyFill="1" applyBorder="1" applyAlignment="1">
      <alignment horizontal="center" vertical="top"/>
    </xf>
    <xf numFmtId="2" fontId="12" fillId="4" borderId="10" xfId="0" applyNumberFormat="1" applyFont="1" applyFill="1" applyBorder="1" applyAlignment="1">
      <alignment horizontal="center" vertical="top"/>
    </xf>
    <xf numFmtId="164" fontId="12" fillId="4" borderId="9" xfId="0" applyNumberFormat="1" applyFont="1" applyFill="1" applyBorder="1" applyAlignment="1">
      <alignment horizontal="center" vertical="center"/>
    </xf>
    <xf numFmtId="164" fontId="12" fillId="4" borderId="17" xfId="0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top"/>
    </xf>
    <xf numFmtId="164" fontId="12" fillId="4" borderId="9" xfId="0" applyNumberFormat="1" applyFont="1" applyFill="1" applyBorder="1" applyAlignment="1">
      <alignment horizontal="center" vertical="top"/>
    </xf>
    <xf numFmtId="164" fontId="12" fillId="4" borderId="17" xfId="0" applyNumberFormat="1" applyFont="1" applyFill="1" applyBorder="1" applyAlignment="1">
      <alignment horizontal="center" vertical="top"/>
    </xf>
    <xf numFmtId="0" fontId="22" fillId="4" borderId="18" xfId="0" applyFont="1" applyFill="1" applyBorder="1" applyAlignment="1">
      <alignment horizontal="center" vertical="top" wrapText="1"/>
    </xf>
    <xf numFmtId="0" fontId="22" fillId="4" borderId="1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3" borderId="15" xfId="0" applyFont="1" applyFill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3" borderId="16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</cellXfs>
  <cellStyles count="3">
    <cellStyle name="КАНДАГАЧ тел3-33-96" xfId="1" xr:uid="{00000000-0005-0000-0000-000000000000}"/>
    <cellStyle name="Обычный" xfId="0" builtinId="0"/>
    <cellStyle name="Обычный_СВОД переч.ПЗ2020 2012г." xfId="2" xr:uid="{00000000-0005-0000-0000-000002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23"/>
  <sheetViews>
    <sheetView tabSelected="1" view="pageBreakPreview" zoomScale="60" zoomScaleNormal="90" workbookViewId="0">
      <pane ySplit="10" topLeftCell="A809" activePane="bottomLeft" state="frozen"/>
      <selection pane="bottomLeft" activeCell="K798" sqref="K798"/>
    </sheetView>
  </sheetViews>
  <sheetFormatPr defaultColWidth="9" defaultRowHeight="15"/>
  <cols>
    <col min="2" max="2" width="4.28515625" style="2" customWidth="1"/>
    <col min="3" max="3" width="33.140625" customWidth="1"/>
    <col min="4" max="4" width="18.28515625" style="3" customWidth="1"/>
    <col min="5" max="5" width="13.85546875" customWidth="1"/>
    <col min="6" max="6" width="9.42578125" customWidth="1"/>
    <col min="7" max="7" width="0.28515625" customWidth="1"/>
    <col min="8" max="9" width="10.7109375" customWidth="1"/>
    <col min="10" max="10" width="13.5703125" customWidth="1"/>
    <col min="11" max="11" width="10.7109375" customWidth="1"/>
    <col min="12" max="12" width="12.42578125" customWidth="1"/>
    <col min="13" max="14" width="10.7109375" customWidth="1"/>
    <col min="15" max="15" width="15.28515625" customWidth="1"/>
    <col min="16" max="16" width="27.85546875" customWidth="1"/>
    <col min="17" max="17" width="21.7109375" style="4" customWidth="1"/>
    <col min="18" max="18" width="39.85546875" customWidth="1"/>
    <col min="19" max="19" width="25.7109375" customWidth="1"/>
  </cols>
  <sheetData>
    <row r="1" spans="2:18" ht="0.95" customHeight="1">
      <c r="L1" s="792"/>
      <c r="M1" s="792"/>
      <c r="N1" s="792"/>
      <c r="P1" t="s">
        <v>0</v>
      </c>
    </row>
    <row r="2" spans="2:18" ht="14.1" customHeight="1">
      <c r="B2" s="5" t="s">
        <v>1</v>
      </c>
    </row>
    <row r="3" spans="2:18" ht="15.75">
      <c r="B3" s="6"/>
    </row>
    <row r="4" spans="2:18" ht="15.75">
      <c r="B4" s="7"/>
      <c r="D4" s="8" t="s">
        <v>704</v>
      </c>
      <c r="E4" s="9"/>
      <c r="F4" s="9"/>
      <c r="G4" s="9"/>
      <c r="H4" s="9"/>
    </row>
    <row r="5" spans="2:18">
      <c r="B5" s="10"/>
      <c r="D5" s="793"/>
      <c r="E5" s="793"/>
      <c r="F5" s="793"/>
      <c r="G5" s="793"/>
      <c r="H5" s="793"/>
      <c r="I5" s="793"/>
      <c r="L5" s="11"/>
      <c r="M5" s="12"/>
      <c r="N5" s="11"/>
      <c r="O5" s="11"/>
      <c r="P5" s="11"/>
    </row>
    <row r="6" spans="2:18" ht="15.75">
      <c r="B6" s="13"/>
    </row>
    <row r="7" spans="2:18" ht="6" customHeight="1">
      <c r="B7" s="13"/>
    </row>
    <row r="8" spans="2:18">
      <c r="B8" s="654" t="s">
        <v>2</v>
      </c>
      <c r="C8" s="654" t="s">
        <v>3</v>
      </c>
      <c r="D8" s="654" t="s">
        <v>4</v>
      </c>
      <c r="E8" s="654" t="s">
        <v>5</v>
      </c>
      <c r="F8" s="654" t="s">
        <v>6</v>
      </c>
      <c r="G8" s="654" t="s">
        <v>7</v>
      </c>
      <c r="H8" s="654" t="s">
        <v>8</v>
      </c>
      <c r="I8" s="654" t="s">
        <v>9</v>
      </c>
      <c r="J8" s="654" t="s">
        <v>10</v>
      </c>
      <c r="K8" s="794" t="s">
        <v>11</v>
      </c>
      <c r="L8" s="795"/>
      <c r="M8" s="795"/>
      <c r="N8" s="795"/>
      <c r="O8" s="796"/>
      <c r="P8" s="654" t="s">
        <v>12</v>
      </c>
      <c r="Q8" s="683" t="s">
        <v>13</v>
      </c>
      <c r="R8" s="654" t="s">
        <v>14</v>
      </c>
    </row>
    <row r="9" spans="2:18" ht="42.95" customHeight="1">
      <c r="B9" s="700"/>
      <c r="C9" s="700"/>
      <c r="D9" s="700"/>
      <c r="E9" s="700"/>
      <c r="F9" s="700"/>
      <c r="G9" s="700"/>
      <c r="H9" s="700"/>
      <c r="I9" s="700"/>
      <c r="J9" s="700"/>
      <c r="K9" s="14" t="s">
        <v>15</v>
      </c>
      <c r="L9" s="14" t="s">
        <v>16</v>
      </c>
      <c r="M9" s="14" t="s">
        <v>17</v>
      </c>
      <c r="N9" s="14" t="s">
        <v>18</v>
      </c>
      <c r="O9" s="15" t="s">
        <v>19</v>
      </c>
      <c r="P9" s="655"/>
      <c r="Q9" s="684"/>
      <c r="R9" s="655"/>
    </row>
    <row r="10" spans="2:18">
      <c r="B10" s="16">
        <v>1</v>
      </c>
      <c r="C10" s="15">
        <v>2</v>
      </c>
      <c r="D10" s="15">
        <v>3</v>
      </c>
      <c r="E10" s="15">
        <v>4</v>
      </c>
      <c r="F10" s="15">
        <v>5</v>
      </c>
      <c r="G10" s="15"/>
      <c r="H10" s="15">
        <v>6</v>
      </c>
      <c r="I10" s="15">
        <v>7</v>
      </c>
      <c r="J10" s="15">
        <v>8</v>
      </c>
      <c r="K10" s="15">
        <v>9</v>
      </c>
      <c r="L10" s="15">
        <v>10</v>
      </c>
      <c r="M10" s="15">
        <v>11</v>
      </c>
      <c r="N10" s="17">
        <v>12</v>
      </c>
      <c r="O10" s="18">
        <v>13</v>
      </c>
      <c r="P10" s="18">
        <v>14</v>
      </c>
      <c r="Q10" s="19"/>
      <c r="R10" s="20">
        <v>15</v>
      </c>
    </row>
    <row r="11" spans="2:18" ht="15.75" customHeight="1">
      <c r="B11" s="21"/>
      <c r="C11" s="797" t="s">
        <v>20</v>
      </c>
      <c r="D11" s="798"/>
      <c r="E11" s="798"/>
      <c r="F11" s="798"/>
      <c r="G11" s="798"/>
      <c r="H11" s="798"/>
      <c r="I11" s="798"/>
      <c r="J11" s="798"/>
      <c r="K11" s="798"/>
      <c r="L11" s="798"/>
      <c r="M11" s="799"/>
      <c r="N11" s="798"/>
      <c r="O11" s="798"/>
      <c r="P11" s="798"/>
      <c r="Q11" s="798"/>
      <c r="R11" s="800"/>
    </row>
    <row r="12" spans="2:18" ht="15" customHeight="1">
      <c r="B12" s="22"/>
      <c r="C12" s="801" t="s">
        <v>21</v>
      </c>
      <c r="D12" s="802"/>
      <c r="E12" s="802"/>
      <c r="F12" s="802"/>
      <c r="G12" s="802"/>
      <c r="H12" s="802"/>
      <c r="I12" s="802"/>
      <c r="J12" s="802"/>
      <c r="K12" s="802"/>
      <c r="L12" s="802"/>
      <c r="M12" s="803"/>
      <c r="N12" s="802"/>
      <c r="O12" s="802"/>
      <c r="P12" s="802"/>
      <c r="Q12" s="802"/>
      <c r="R12" s="804"/>
    </row>
    <row r="13" spans="2:18" ht="47.25">
      <c r="B13" s="23">
        <v>1</v>
      </c>
      <c r="C13" s="24" t="s">
        <v>22</v>
      </c>
      <c r="D13" s="25"/>
      <c r="E13" s="26"/>
      <c r="F13" s="27"/>
      <c r="G13" s="28"/>
      <c r="H13" s="28"/>
      <c r="I13" s="28"/>
      <c r="J13" s="28"/>
      <c r="K13" s="28"/>
      <c r="L13" s="28"/>
      <c r="M13" s="28"/>
      <c r="N13" s="28"/>
      <c r="O13" s="29"/>
      <c r="P13" s="30"/>
      <c r="Q13" s="31"/>
      <c r="R13" s="32"/>
    </row>
    <row r="14" spans="2:18" ht="60.95" customHeight="1">
      <c r="B14" s="23"/>
      <c r="C14" s="24" t="s">
        <v>23</v>
      </c>
      <c r="D14" s="33" t="s">
        <v>24</v>
      </c>
      <c r="E14" s="34" t="s">
        <v>25</v>
      </c>
      <c r="F14" s="28" t="s">
        <v>26</v>
      </c>
      <c r="G14" s="35"/>
      <c r="H14" s="35"/>
      <c r="I14" s="36">
        <v>161.1</v>
      </c>
      <c r="J14" s="36">
        <v>100.5</v>
      </c>
      <c r="K14" s="36">
        <v>104</v>
      </c>
      <c r="L14" s="36">
        <v>105</v>
      </c>
      <c r="M14" s="36">
        <v>105</v>
      </c>
      <c r="N14" s="36">
        <v>105</v>
      </c>
      <c r="O14" s="37">
        <v>103</v>
      </c>
      <c r="P14" s="30"/>
      <c r="Q14" s="31"/>
      <c r="R14" s="32"/>
    </row>
    <row r="15" spans="2:18" ht="35.25" customHeight="1">
      <c r="B15" s="608"/>
      <c r="C15" s="616" t="s">
        <v>703</v>
      </c>
      <c r="D15" s="618" t="s">
        <v>34</v>
      </c>
      <c r="E15" s="620" t="s">
        <v>34</v>
      </c>
      <c r="F15" s="226" t="s">
        <v>105</v>
      </c>
      <c r="G15" s="598"/>
      <c r="H15" s="622" t="s">
        <v>699</v>
      </c>
      <c r="I15" s="624"/>
      <c r="J15" s="599"/>
      <c r="K15" s="599">
        <v>8</v>
      </c>
      <c r="L15" s="599">
        <v>1</v>
      </c>
      <c r="M15" s="599">
        <v>1</v>
      </c>
      <c r="N15" s="599"/>
      <c r="O15" s="600"/>
      <c r="P15" s="601"/>
      <c r="Q15" s="627"/>
      <c r="R15" s="618" t="s">
        <v>706</v>
      </c>
    </row>
    <row r="16" spans="2:18" ht="36.75" customHeight="1">
      <c r="B16" s="609"/>
      <c r="C16" s="617"/>
      <c r="D16" s="619"/>
      <c r="E16" s="621"/>
      <c r="F16" s="226" t="s">
        <v>40</v>
      </c>
      <c r="G16" s="598"/>
      <c r="H16" s="623"/>
      <c r="I16" s="625"/>
      <c r="J16" s="599"/>
      <c r="K16" s="599">
        <v>71.599999999999994</v>
      </c>
      <c r="L16" s="599">
        <v>8</v>
      </c>
      <c r="M16" s="599">
        <v>8</v>
      </c>
      <c r="N16" s="599"/>
      <c r="O16" s="600"/>
      <c r="P16" s="601"/>
      <c r="Q16" s="626"/>
      <c r="R16" s="626"/>
    </row>
    <row r="17" spans="1:18" ht="56.1" customHeight="1">
      <c r="B17" s="23"/>
      <c r="C17" s="24" t="s">
        <v>27</v>
      </c>
      <c r="D17" s="33" t="s">
        <v>24</v>
      </c>
      <c r="E17" s="34" t="s">
        <v>25</v>
      </c>
      <c r="F17" s="28" t="s">
        <v>26</v>
      </c>
      <c r="G17" s="35"/>
      <c r="H17" s="35"/>
      <c r="I17" s="36">
        <v>102.6</v>
      </c>
      <c r="J17" s="36">
        <v>108.7</v>
      </c>
      <c r="K17" s="36">
        <v>103.9</v>
      </c>
      <c r="L17" s="36">
        <v>107.3</v>
      </c>
      <c r="M17" s="36">
        <v>107.7</v>
      </c>
      <c r="N17" s="36">
        <v>107.8</v>
      </c>
      <c r="O17" s="37">
        <v>106.5</v>
      </c>
      <c r="P17" s="30"/>
      <c r="Q17" s="31"/>
      <c r="R17" s="32"/>
    </row>
    <row r="18" spans="1:18" ht="111" customHeight="1">
      <c r="B18" s="38"/>
      <c r="C18" s="39" t="s">
        <v>28</v>
      </c>
      <c r="D18" s="40" t="s">
        <v>24</v>
      </c>
      <c r="E18" s="41" t="s">
        <v>25</v>
      </c>
      <c r="F18" s="42" t="s">
        <v>29</v>
      </c>
      <c r="G18" s="43">
        <v>2027</v>
      </c>
      <c r="H18" s="44" t="s">
        <v>30</v>
      </c>
      <c r="I18" s="43"/>
      <c r="J18" s="43">
        <v>400</v>
      </c>
      <c r="K18" s="43"/>
      <c r="L18" s="43">
        <v>1600</v>
      </c>
      <c r="M18" s="43"/>
      <c r="N18" s="43"/>
      <c r="O18" s="45"/>
      <c r="P18" s="45" t="s">
        <v>31</v>
      </c>
      <c r="Q18" s="41"/>
      <c r="R18" s="46" t="s">
        <v>32</v>
      </c>
    </row>
    <row r="19" spans="1:18" ht="72" customHeight="1">
      <c r="B19" s="38"/>
      <c r="C19" s="47" t="s">
        <v>33</v>
      </c>
      <c r="D19" s="42" t="s">
        <v>34</v>
      </c>
      <c r="E19" s="42" t="s">
        <v>34</v>
      </c>
      <c r="F19" s="42" t="s">
        <v>29</v>
      </c>
      <c r="G19" s="44" t="s">
        <v>35</v>
      </c>
      <c r="H19" s="44" t="s">
        <v>30</v>
      </c>
      <c r="I19" s="44"/>
      <c r="J19" s="44"/>
      <c r="K19" s="44">
        <v>7500</v>
      </c>
      <c r="L19" s="44">
        <v>7500</v>
      </c>
      <c r="M19" s="44"/>
      <c r="N19" s="44">
        <v>0</v>
      </c>
      <c r="O19" s="45"/>
      <c r="P19" s="45" t="s">
        <v>31</v>
      </c>
      <c r="Q19" s="41"/>
      <c r="R19" s="46" t="s">
        <v>36</v>
      </c>
    </row>
    <row r="20" spans="1:18" ht="108" customHeight="1">
      <c r="B20" s="38"/>
      <c r="C20" s="48" t="s">
        <v>37</v>
      </c>
      <c r="D20" s="42" t="s">
        <v>34</v>
      </c>
      <c r="E20" s="42" t="s">
        <v>34</v>
      </c>
      <c r="F20" s="42" t="s">
        <v>29</v>
      </c>
      <c r="G20" s="49">
        <v>2026</v>
      </c>
      <c r="H20" s="44" t="s">
        <v>30</v>
      </c>
      <c r="I20" s="44"/>
      <c r="J20" s="44"/>
      <c r="K20" s="44">
        <v>27000</v>
      </c>
      <c r="L20" s="44"/>
      <c r="M20" s="44"/>
      <c r="N20" s="44"/>
      <c r="O20" s="44"/>
      <c r="P20" s="45" t="s">
        <v>31</v>
      </c>
      <c r="Q20" s="50"/>
      <c r="R20" s="46" t="s">
        <v>38</v>
      </c>
    </row>
    <row r="21" spans="1:18" ht="72" customHeight="1">
      <c r="B21" s="38"/>
      <c r="C21" s="47" t="s">
        <v>39</v>
      </c>
      <c r="D21" s="42" t="s">
        <v>34</v>
      </c>
      <c r="E21" s="42" t="s">
        <v>34</v>
      </c>
      <c r="F21" s="42" t="s">
        <v>40</v>
      </c>
      <c r="G21" s="49">
        <v>2028</v>
      </c>
      <c r="H21" s="44" t="s">
        <v>30</v>
      </c>
      <c r="I21" s="44"/>
      <c r="J21" s="44"/>
      <c r="K21" s="44"/>
      <c r="L21" s="44"/>
      <c r="M21" s="44">
        <v>10</v>
      </c>
      <c r="N21" s="44"/>
      <c r="O21" s="51"/>
      <c r="P21" s="45" t="s">
        <v>31</v>
      </c>
      <c r="Q21" s="52"/>
      <c r="R21" s="46" t="s">
        <v>41</v>
      </c>
    </row>
    <row r="22" spans="1:18" ht="15.75">
      <c r="B22" s="53"/>
      <c r="C22" s="54" t="s">
        <v>42</v>
      </c>
      <c r="D22" s="55"/>
      <c r="E22" s="56"/>
      <c r="F22" s="57"/>
      <c r="G22" s="58"/>
      <c r="H22" s="58"/>
      <c r="I22" s="58"/>
      <c r="J22" s="59">
        <f t="shared" ref="J22:O22" si="0">J18+J19+J20+J21+J16</f>
        <v>400</v>
      </c>
      <c r="K22" s="59">
        <f t="shared" si="0"/>
        <v>34571.599999999999</v>
      </c>
      <c r="L22" s="59">
        <f t="shared" si="0"/>
        <v>9108</v>
      </c>
      <c r="M22" s="59">
        <f t="shared" si="0"/>
        <v>18</v>
      </c>
      <c r="N22" s="59">
        <f t="shared" si="0"/>
        <v>0</v>
      </c>
      <c r="O22" s="59">
        <f t="shared" si="0"/>
        <v>0</v>
      </c>
      <c r="P22" s="60"/>
      <c r="Q22" s="61"/>
      <c r="R22" s="62"/>
    </row>
    <row r="23" spans="1:18" ht="57" customHeight="1">
      <c r="B23" s="23"/>
      <c r="C23" s="24" t="s">
        <v>43</v>
      </c>
      <c r="D23" s="33" t="s">
        <v>34</v>
      </c>
      <c r="E23" s="34" t="s">
        <v>25</v>
      </c>
      <c r="F23" s="28" t="s">
        <v>26</v>
      </c>
      <c r="G23" s="35"/>
      <c r="H23" s="35"/>
      <c r="I23" s="35">
        <v>89.7</v>
      </c>
      <c r="J23" s="35">
        <v>120.1</v>
      </c>
      <c r="K23" s="35">
        <v>103.4</v>
      </c>
      <c r="L23" s="36">
        <v>110</v>
      </c>
      <c r="M23" s="36">
        <v>111</v>
      </c>
      <c r="N23" s="36">
        <v>111</v>
      </c>
      <c r="O23" s="37">
        <v>109</v>
      </c>
      <c r="P23" s="30"/>
      <c r="Q23" s="31"/>
      <c r="R23" s="32"/>
    </row>
    <row r="24" spans="1:18" ht="45" customHeight="1">
      <c r="B24" s="23"/>
      <c r="C24" s="24" t="s">
        <v>44</v>
      </c>
      <c r="D24" s="28" t="s">
        <v>34</v>
      </c>
      <c r="E24" s="34" t="s">
        <v>25</v>
      </c>
      <c r="F24" s="28" t="s">
        <v>26</v>
      </c>
      <c r="G24" s="35"/>
      <c r="H24" s="35"/>
      <c r="I24" s="36">
        <v>173.7</v>
      </c>
      <c r="J24" s="36">
        <v>131.80000000000001</v>
      </c>
      <c r="K24" s="36">
        <v>108</v>
      </c>
      <c r="L24" s="36">
        <v>110</v>
      </c>
      <c r="M24" s="36">
        <v>109</v>
      </c>
      <c r="N24" s="36">
        <v>108</v>
      </c>
      <c r="O24" s="37">
        <v>108</v>
      </c>
      <c r="P24" s="30"/>
      <c r="Q24" s="31"/>
      <c r="R24" s="32"/>
    </row>
    <row r="25" spans="1:18" ht="56.1" customHeight="1">
      <c r="B25" s="23"/>
      <c r="C25" s="24" t="s">
        <v>45</v>
      </c>
      <c r="D25" s="28" t="s">
        <v>46</v>
      </c>
      <c r="E25" s="34" t="s">
        <v>25</v>
      </c>
      <c r="F25" s="28" t="s">
        <v>26</v>
      </c>
      <c r="G25" s="35"/>
      <c r="H25" s="35"/>
      <c r="I25" s="36">
        <v>35.4</v>
      </c>
      <c r="J25" s="36">
        <v>153.69999999999999</v>
      </c>
      <c r="K25" s="36">
        <v>125.5</v>
      </c>
      <c r="L25" s="36">
        <v>109</v>
      </c>
      <c r="M25" s="36">
        <v>108</v>
      </c>
      <c r="N25" s="36">
        <v>109</v>
      </c>
      <c r="O25" s="37">
        <v>107</v>
      </c>
      <c r="P25" s="30"/>
      <c r="Q25" s="31"/>
      <c r="R25" s="32"/>
    </row>
    <row r="26" spans="1:18" ht="31.5">
      <c r="A26" s="63"/>
      <c r="B26" s="64"/>
      <c r="C26" s="65" t="s">
        <v>47</v>
      </c>
      <c r="D26" s="66"/>
      <c r="E26" s="66"/>
      <c r="F26" s="67" t="s">
        <v>40</v>
      </c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</row>
    <row r="27" spans="1:18" ht="31.5">
      <c r="A27" s="63"/>
      <c r="B27" s="64"/>
      <c r="C27" s="65" t="s">
        <v>48</v>
      </c>
      <c r="D27" s="66"/>
      <c r="E27" s="66"/>
      <c r="F27" s="67" t="s">
        <v>40</v>
      </c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</row>
    <row r="28" spans="1:18" ht="31.5">
      <c r="A28" s="63"/>
      <c r="B28" s="64"/>
      <c r="C28" s="65" t="s">
        <v>49</v>
      </c>
      <c r="D28" s="66"/>
      <c r="E28" s="66"/>
      <c r="F28" s="67" t="s">
        <v>40</v>
      </c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</row>
    <row r="29" spans="1:18" ht="31.5">
      <c r="A29" s="63"/>
      <c r="B29" s="64"/>
      <c r="C29" s="65" t="s">
        <v>50</v>
      </c>
      <c r="D29" s="66"/>
      <c r="E29" s="66"/>
      <c r="F29" s="67" t="s">
        <v>40</v>
      </c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</row>
    <row r="30" spans="1:18" ht="31.5">
      <c r="A30" s="63"/>
      <c r="B30" s="64"/>
      <c r="C30" s="65" t="s">
        <v>42</v>
      </c>
      <c r="D30" s="66"/>
      <c r="E30" s="66"/>
      <c r="F30" s="67" t="s">
        <v>40</v>
      </c>
      <c r="G30" s="66"/>
      <c r="H30" s="66"/>
      <c r="I30" s="68">
        <f>I21+I18+I19+I20</f>
        <v>0</v>
      </c>
      <c r="J30" s="68">
        <f>J21+J18+J19+J20</f>
        <v>400</v>
      </c>
      <c r="K30" s="68">
        <f>K21+K18+K19+K20+K16</f>
        <v>34571.599999999999</v>
      </c>
      <c r="L30" s="68">
        <f>L21+L18+L19+L20+L16</f>
        <v>9108</v>
      </c>
      <c r="M30" s="68">
        <f>M21+M18+M19+M20+M16</f>
        <v>18</v>
      </c>
      <c r="N30" s="68">
        <f>N21+N18+N19+N20+N16</f>
        <v>0</v>
      </c>
      <c r="O30" s="68">
        <f>O21+O18+O19+O20+O16</f>
        <v>0</v>
      </c>
      <c r="P30" s="66"/>
      <c r="Q30" s="66"/>
      <c r="R30" s="66"/>
    </row>
    <row r="31" spans="1:18" ht="15" customHeight="1">
      <c r="B31" s="22"/>
      <c r="C31" s="801" t="s">
        <v>51</v>
      </c>
      <c r="D31" s="802"/>
      <c r="E31" s="802"/>
      <c r="F31" s="802"/>
      <c r="G31" s="802"/>
      <c r="H31" s="802"/>
      <c r="I31" s="802"/>
      <c r="J31" s="802"/>
      <c r="K31" s="802"/>
      <c r="L31" s="802"/>
      <c r="M31" s="803"/>
      <c r="N31" s="802"/>
      <c r="O31" s="802"/>
      <c r="P31" s="802"/>
      <c r="Q31" s="802"/>
      <c r="R31" s="804"/>
    </row>
    <row r="32" spans="1:18" ht="15.75">
      <c r="B32" s="69"/>
      <c r="C32" s="70" t="s">
        <v>52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2"/>
      <c r="P32" s="73"/>
      <c r="Q32" s="74"/>
      <c r="R32" s="75"/>
    </row>
    <row r="33" spans="2:18" ht="42.95" customHeight="1">
      <c r="B33" s="23">
        <v>2</v>
      </c>
      <c r="C33" s="24" t="s">
        <v>53</v>
      </c>
      <c r="D33" s="28" t="s">
        <v>34</v>
      </c>
      <c r="E33" s="28" t="s">
        <v>25</v>
      </c>
      <c r="F33" s="28" t="s">
        <v>26</v>
      </c>
      <c r="G33" s="76"/>
      <c r="H33" s="76"/>
      <c r="I33" s="76">
        <v>16.2</v>
      </c>
      <c r="J33" s="77">
        <v>13.2</v>
      </c>
      <c r="K33" s="77">
        <v>14.9</v>
      </c>
      <c r="L33" s="77">
        <v>15.5</v>
      </c>
      <c r="M33" s="77">
        <v>16.899999999999999</v>
      </c>
      <c r="N33" s="77">
        <v>17.899999999999999</v>
      </c>
      <c r="O33" s="78">
        <v>18.899999999999999</v>
      </c>
      <c r="P33" s="79"/>
      <c r="Q33" s="31"/>
      <c r="R33" s="80"/>
    </row>
    <row r="34" spans="2:18" ht="99.75" customHeight="1">
      <c r="B34" s="23"/>
      <c r="C34" s="81" t="s">
        <v>54</v>
      </c>
      <c r="D34" s="24"/>
      <c r="E34" s="82"/>
      <c r="F34" s="24"/>
      <c r="G34" s="24"/>
      <c r="H34" s="24"/>
      <c r="I34" s="24"/>
      <c r="J34" s="24"/>
      <c r="K34" s="24"/>
      <c r="L34" s="24"/>
      <c r="M34" s="24"/>
      <c r="N34" s="24"/>
      <c r="O34" s="83"/>
      <c r="P34" s="84"/>
      <c r="Q34" s="31"/>
      <c r="R34" s="85"/>
    </row>
    <row r="35" spans="2:18" ht="148.5" customHeight="1">
      <c r="B35" s="86"/>
      <c r="C35" s="87" t="s">
        <v>55</v>
      </c>
      <c r="D35" s="42" t="s">
        <v>34</v>
      </c>
      <c r="E35" s="41" t="s">
        <v>34</v>
      </c>
      <c r="F35" s="42" t="s">
        <v>40</v>
      </c>
      <c r="G35" s="42" t="s">
        <v>35</v>
      </c>
      <c r="H35" s="44" t="s">
        <v>30</v>
      </c>
      <c r="I35" s="42"/>
      <c r="J35" s="42"/>
      <c r="K35" s="44">
        <v>4650</v>
      </c>
      <c r="L35" s="44">
        <v>4650</v>
      </c>
      <c r="M35" s="42"/>
      <c r="N35" s="88"/>
      <c r="O35" s="89"/>
      <c r="P35" s="45" t="s">
        <v>31</v>
      </c>
      <c r="Q35" s="52"/>
      <c r="R35" s="46" t="s">
        <v>56</v>
      </c>
    </row>
    <row r="36" spans="2:18" ht="15.75">
      <c r="B36" s="90"/>
      <c r="C36" s="91" t="s">
        <v>42</v>
      </c>
      <c r="D36" s="54"/>
      <c r="E36" s="57"/>
      <c r="F36" s="54"/>
      <c r="G36" s="54"/>
      <c r="H36" s="54"/>
      <c r="I36" s="54"/>
      <c r="J36" s="92">
        <f t="shared" ref="J36:O36" si="1">J35</f>
        <v>0</v>
      </c>
      <c r="K36" s="92">
        <f t="shared" si="1"/>
        <v>4650</v>
      </c>
      <c r="L36" s="92">
        <f t="shared" si="1"/>
        <v>4650</v>
      </c>
      <c r="M36" s="93">
        <f t="shared" si="1"/>
        <v>0</v>
      </c>
      <c r="N36" s="92">
        <f t="shared" si="1"/>
        <v>0</v>
      </c>
      <c r="O36" s="92">
        <f t="shared" si="1"/>
        <v>0</v>
      </c>
      <c r="P36" s="94"/>
      <c r="Q36" s="95"/>
      <c r="R36" s="96"/>
    </row>
    <row r="37" spans="2:18" ht="15.75">
      <c r="B37" s="69"/>
      <c r="C37" s="70" t="s">
        <v>57</v>
      </c>
      <c r="D37" s="71"/>
      <c r="E37" s="97"/>
      <c r="F37" s="71"/>
      <c r="G37" s="71"/>
      <c r="H37" s="71"/>
      <c r="I37" s="71"/>
      <c r="J37" s="71"/>
      <c r="K37" s="71"/>
      <c r="L37" s="71"/>
      <c r="M37" s="71"/>
      <c r="N37" s="71"/>
      <c r="O37" s="72"/>
      <c r="P37" s="73"/>
      <c r="Q37" s="74"/>
      <c r="R37" s="75"/>
    </row>
    <row r="38" spans="2:18" ht="67.5" customHeight="1">
      <c r="B38" s="23">
        <v>3</v>
      </c>
      <c r="C38" s="24" t="s">
        <v>58</v>
      </c>
      <c r="D38" s="27" t="s">
        <v>34</v>
      </c>
      <c r="E38" s="28" t="s">
        <v>25</v>
      </c>
      <c r="F38" s="28" t="s">
        <v>59</v>
      </c>
      <c r="G38" s="76"/>
      <c r="H38" s="76"/>
      <c r="I38" s="98">
        <v>9.0239999999999991</v>
      </c>
      <c r="J38" s="99" t="s">
        <v>60</v>
      </c>
      <c r="K38" s="99" t="s">
        <v>61</v>
      </c>
      <c r="L38" s="99" t="s">
        <v>62</v>
      </c>
      <c r="M38" s="99" t="s">
        <v>63</v>
      </c>
      <c r="N38" s="100" t="s">
        <v>64</v>
      </c>
      <c r="O38" s="34">
        <v>16.2</v>
      </c>
      <c r="P38" s="101"/>
      <c r="Q38" s="31"/>
      <c r="R38" s="85"/>
    </row>
    <row r="39" spans="2:18" ht="102.95" customHeight="1">
      <c r="B39" s="38"/>
      <c r="C39" s="102" t="s">
        <v>65</v>
      </c>
      <c r="D39" s="42" t="s">
        <v>34</v>
      </c>
      <c r="E39" s="41" t="s">
        <v>66</v>
      </c>
      <c r="F39" s="42" t="s">
        <v>40</v>
      </c>
      <c r="G39" s="44"/>
      <c r="H39" s="44"/>
      <c r="I39" s="44"/>
      <c r="J39" s="103"/>
      <c r="K39" s="103"/>
      <c r="L39" s="103"/>
      <c r="M39" s="103" t="s">
        <v>67</v>
      </c>
      <c r="N39" s="103"/>
      <c r="O39" s="104"/>
      <c r="P39" s="45" t="s">
        <v>31</v>
      </c>
      <c r="Q39" s="40"/>
      <c r="R39" s="46" t="s">
        <v>68</v>
      </c>
    </row>
    <row r="40" spans="2:18" ht="126">
      <c r="B40" s="38"/>
      <c r="C40" s="102" t="s">
        <v>69</v>
      </c>
      <c r="D40" s="42" t="s">
        <v>34</v>
      </c>
      <c r="E40" s="41" t="s">
        <v>66</v>
      </c>
      <c r="F40" s="42" t="s">
        <v>40</v>
      </c>
      <c r="G40" s="41"/>
      <c r="H40" s="41"/>
      <c r="I40" s="41"/>
      <c r="J40" s="41"/>
      <c r="K40" s="105">
        <v>600</v>
      </c>
      <c r="L40" s="105">
        <v>600</v>
      </c>
      <c r="M40" s="41"/>
      <c r="N40" s="41"/>
      <c r="O40" s="106"/>
      <c r="P40" s="45" t="s">
        <v>31</v>
      </c>
      <c r="Q40" s="40"/>
      <c r="R40" s="46" t="s">
        <v>70</v>
      </c>
    </row>
    <row r="41" spans="2:18" ht="153" customHeight="1">
      <c r="B41" s="38"/>
      <c r="C41" s="102" t="s">
        <v>71</v>
      </c>
      <c r="D41" s="42" t="s">
        <v>34</v>
      </c>
      <c r="E41" s="41" t="s">
        <v>66</v>
      </c>
      <c r="F41" s="42" t="s">
        <v>40</v>
      </c>
      <c r="G41" s="41"/>
      <c r="H41" s="41"/>
      <c r="I41" s="41"/>
      <c r="J41" s="41"/>
      <c r="K41" s="105">
        <v>1000</v>
      </c>
      <c r="L41" s="105">
        <v>1000</v>
      </c>
      <c r="M41" s="41"/>
      <c r="N41" s="41"/>
      <c r="O41" s="106"/>
      <c r="P41" s="45" t="s">
        <v>31</v>
      </c>
      <c r="Q41" s="40"/>
      <c r="R41" s="46" t="s">
        <v>72</v>
      </c>
    </row>
    <row r="42" spans="2:18" ht="144.94999999999999" customHeight="1">
      <c r="B42" s="38"/>
      <c r="C42" s="102" t="s">
        <v>73</v>
      </c>
      <c r="D42" s="42" t="s">
        <v>34</v>
      </c>
      <c r="E42" s="41" t="s">
        <v>66</v>
      </c>
      <c r="F42" s="42" t="s">
        <v>40</v>
      </c>
      <c r="G42" s="41"/>
      <c r="H42" s="41"/>
      <c r="I42" s="41"/>
      <c r="J42" s="41"/>
      <c r="K42" s="105">
        <v>346.5</v>
      </c>
      <c r="L42" s="105">
        <v>346.5</v>
      </c>
      <c r="M42" s="41"/>
      <c r="N42" s="41"/>
      <c r="O42" s="106"/>
      <c r="P42" s="45" t="s">
        <v>31</v>
      </c>
      <c r="Q42" s="40"/>
      <c r="R42" s="46" t="s">
        <v>74</v>
      </c>
    </row>
    <row r="43" spans="2:18" ht="15.75">
      <c r="B43" s="90"/>
      <c r="C43" s="107" t="s">
        <v>42</v>
      </c>
      <c r="D43" s="54"/>
      <c r="E43" s="54"/>
      <c r="F43" s="54"/>
      <c r="G43" s="108"/>
      <c r="H43" s="108"/>
      <c r="I43" s="109"/>
      <c r="J43" s="110">
        <f t="shared" ref="J43:O43" si="2">J39+J40+J41+J42</f>
        <v>0</v>
      </c>
      <c r="K43" s="110">
        <f t="shared" si="2"/>
        <v>1946.5</v>
      </c>
      <c r="L43" s="110">
        <f t="shared" si="2"/>
        <v>1946.5</v>
      </c>
      <c r="M43" s="111">
        <f t="shared" si="2"/>
        <v>10000</v>
      </c>
      <c r="N43" s="110">
        <f t="shared" si="2"/>
        <v>0</v>
      </c>
      <c r="O43" s="110">
        <f t="shared" si="2"/>
        <v>0</v>
      </c>
      <c r="P43" s="94"/>
      <c r="Q43" s="95"/>
      <c r="R43" s="96"/>
    </row>
    <row r="44" spans="2:18" ht="47.25">
      <c r="B44" s="23">
        <v>4</v>
      </c>
      <c r="C44" s="112" t="s">
        <v>75</v>
      </c>
      <c r="D44" s="27"/>
      <c r="E44" s="28" t="s">
        <v>25</v>
      </c>
      <c r="F44" s="28" t="s">
        <v>59</v>
      </c>
      <c r="G44" s="113"/>
      <c r="H44" s="113"/>
      <c r="I44" s="114">
        <v>0</v>
      </c>
      <c r="J44" s="115">
        <v>0</v>
      </c>
      <c r="K44" s="77">
        <v>0.7</v>
      </c>
      <c r="L44" s="77">
        <v>0.8</v>
      </c>
      <c r="M44" s="77">
        <v>0.9</v>
      </c>
      <c r="N44" s="77">
        <v>1.1000000000000001</v>
      </c>
      <c r="O44" s="78">
        <v>1.2</v>
      </c>
      <c r="P44" s="84"/>
      <c r="Q44" s="31"/>
      <c r="R44" s="85"/>
    </row>
    <row r="45" spans="2:18" ht="84.95" customHeight="1">
      <c r="B45" s="38"/>
      <c r="C45" s="116" t="s">
        <v>76</v>
      </c>
      <c r="D45" s="42" t="s">
        <v>34</v>
      </c>
      <c r="E45" s="42" t="s">
        <v>34</v>
      </c>
      <c r="F45" s="42" t="s">
        <v>40</v>
      </c>
      <c r="G45" s="41"/>
      <c r="H45" s="41"/>
      <c r="I45" s="41"/>
      <c r="J45" s="117"/>
      <c r="K45" s="44"/>
      <c r="L45" s="44"/>
      <c r="M45" s="44">
        <v>1500</v>
      </c>
      <c r="N45" s="44"/>
      <c r="O45" s="51"/>
      <c r="P45" s="118" t="s">
        <v>31</v>
      </c>
      <c r="Q45" s="52"/>
      <c r="R45" s="119" t="s">
        <v>77</v>
      </c>
    </row>
    <row r="46" spans="2:18" ht="66.95" customHeight="1">
      <c r="B46" s="38"/>
      <c r="C46" s="102" t="s">
        <v>78</v>
      </c>
      <c r="D46" s="42" t="s">
        <v>34</v>
      </c>
      <c r="E46" s="42" t="s">
        <v>34</v>
      </c>
      <c r="F46" s="42" t="s">
        <v>40</v>
      </c>
      <c r="G46" s="120"/>
      <c r="H46" s="120"/>
      <c r="I46" s="120"/>
      <c r="J46" s="121"/>
      <c r="K46" s="44">
        <v>10000</v>
      </c>
      <c r="L46" s="120"/>
      <c r="M46" s="120"/>
      <c r="N46" s="120"/>
      <c r="O46" s="122"/>
      <c r="P46" s="118" t="s">
        <v>31</v>
      </c>
      <c r="Q46" s="52"/>
      <c r="R46" s="119" t="s">
        <v>79</v>
      </c>
    </row>
    <row r="47" spans="2:18" ht="15.75">
      <c r="B47" s="123"/>
      <c r="C47" s="124" t="s">
        <v>42</v>
      </c>
      <c r="D47" s="54"/>
      <c r="E47" s="54"/>
      <c r="F47" s="54"/>
      <c r="G47" s="54"/>
      <c r="H47" s="54"/>
      <c r="I47" s="54"/>
      <c r="J47" s="125">
        <f t="shared" ref="J47:O47" si="3">J45+J46</f>
        <v>0</v>
      </c>
      <c r="K47" s="125">
        <f t="shared" si="3"/>
        <v>10000</v>
      </c>
      <c r="L47" s="125">
        <f t="shared" si="3"/>
        <v>0</v>
      </c>
      <c r="M47" s="126">
        <f t="shared" si="3"/>
        <v>1500</v>
      </c>
      <c r="N47" s="125">
        <f t="shared" si="3"/>
        <v>0</v>
      </c>
      <c r="O47" s="125">
        <f t="shared" si="3"/>
        <v>0</v>
      </c>
      <c r="P47" s="94"/>
      <c r="Q47" s="95"/>
      <c r="R47" s="96"/>
    </row>
    <row r="48" spans="2:18" ht="15.75">
      <c r="B48" s="69"/>
      <c r="C48" s="127" t="s">
        <v>80</v>
      </c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2"/>
      <c r="P48" s="73"/>
      <c r="Q48" s="74"/>
      <c r="R48" s="75"/>
    </row>
    <row r="49" spans="1:18" ht="63">
      <c r="B49" s="23"/>
      <c r="C49" s="128" t="s">
        <v>81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83"/>
      <c r="P49" s="84"/>
      <c r="Q49" s="31"/>
      <c r="R49" s="85"/>
    </row>
    <row r="50" spans="1:18" ht="110.25">
      <c r="B50" s="23"/>
      <c r="C50" s="128" t="s">
        <v>82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83"/>
      <c r="P50" s="84"/>
      <c r="Q50" s="31"/>
      <c r="R50" s="85"/>
    </row>
    <row r="51" spans="1:18" ht="60.95" customHeight="1">
      <c r="B51" s="23">
        <v>5</v>
      </c>
      <c r="C51" s="129" t="s">
        <v>83</v>
      </c>
      <c r="D51" s="28" t="s">
        <v>34</v>
      </c>
      <c r="E51" s="28" t="s">
        <v>25</v>
      </c>
      <c r="F51" s="28" t="s">
        <v>26</v>
      </c>
      <c r="G51" s="82"/>
      <c r="H51" s="77"/>
      <c r="I51" s="77">
        <v>73.7</v>
      </c>
      <c r="J51" s="77">
        <v>72</v>
      </c>
      <c r="K51" s="77">
        <v>78</v>
      </c>
      <c r="L51" s="77">
        <v>80</v>
      </c>
      <c r="M51" s="77">
        <v>85</v>
      </c>
      <c r="N51" s="77">
        <v>90</v>
      </c>
      <c r="O51" s="78">
        <v>95</v>
      </c>
      <c r="P51" s="84"/>
      <c r="Q51" s="31"/>
      <c r="R51" s="85"/>
    </row>
    <row r="52" spans="1:18" ht="48.95" customHeight="1">
      <c r="B52" s="38"/>
      <c r="C52" s="116" t="s">
        <v>84</v>
      </c>
      <c r="D52" s="130" t="s">
        <v>34</v>
      </c>
      <c r="E52" s="131" t="s">
        <v>66</v>
      </c>
      <c r="F52" s="130" t="s">
        <v>40</v>
      </c>
      <c r="G52" s="103">
        <v>2026</v>
      </c>
      <c r="H52" s="132"/>
      <c r="I52" s="132"/>
      <c r="J52" s="132"/>
      <c r="K52" s="44">
        <v>10000</v>
      </c>
      <c r="L52" s="132"/>
      <c r="M52" s="132"/>
      <c r="N52" s="132"/>
      <c r="O52" s="133"/>
      <c r="P52" s="118" t="s">
        <v>31</v>
      </c>
      <c r="Q52" s="134"/>
      <c r="R52" s="135" t="s">
        <v>85</v>
      </c>
    </row>
    <row r="53" spans="1:18" ht="48.95" customHeight="1">
      <c r="B53" s="38"/>
      <c r="C53" s="47" t="s">
        <v>86</v>
      </c>
      <c r="D53" s="130" t="s">
        <v>34</v>
      </c>
      <c r="E53" s="131" t="s">
        <v>66</v>
      </c>
      <c r="F53" s="130" t="s">
        <v>40</v>
      </c>
      <c r="G53" s="103">
        <v>2026</v>
      </c>
      <c r="H53" s="130"/>
      <c r="I53" s="130"/>
      <c r="J53" s="130"/>
      <c r="K53" s="44">
        <v>17</v>
      </c>
      <c r="L53" s="130"/>
      <c r="M53" s="130"/>
      <c r="N53" s="130"/>
      <c r="O53" s="136"/>
      <c r="P53" s="118" t="s">
        <v>31</v>
      </c>
      <c r="Q53" s="134"/>
      <c r="R53" s="137" t="s">
        <v>87</v>
      </c>
    </row>
    <row r="54" spans="1:18" ht="21" customHeight="1">
      <c r="B54" s="123"/>
      <c r="C54" s="107" t="s">
        <v>42</v>
      </c>
      <c r="D54" s="57"/>
      <c r="E54" s="57"/>
      <c r="F54" s="57"/>
      <c r="G54" s="57"/>
      <c r="H54" s="57"/>
      <c r="I54" s="138"/>
      <c r="J54" s="138">
        <f t="shared" ref="J54:O54" si="4">J52+J53</f>
        <v>0</v>
      </c>
      <c r="K54" s="138">
        <f t="shared" si="4"/>
        <v>10017</v>
      </c>
      <c r="L54" s="138">
        <f t="shared" si="4"/>
        <v>0</v>
      </c>
      <c r="M54" s="139">
        <f t="shared" si="4"/>
        <v>0</v>
      </c>
      <c r="N54" s="138">
        <f t="shared" si="4"/>
        <v>0</v>
      </c>
      <c r="O54" s="138">
        <f t="shared" si="4"/>
        <v>0</v>
      </c>
      <c r="P54" s="94"/>
      <c r="Q54" s="95"/>
      <c r="R54" s="140"/>
    </row>
    <row r="55" spans="1:18" ht="48.95" customHeight="1">
      <c r="B55" s="23">
        <v>6</v>
      </c>
      <c r="C55" s="141" t="s">
        <v>88</v>
      </c>
      <c r="D55" s="142" t="s">
        <v>34</v>
      </c>
      <c r="E55" s="142" t="s">
        <v>89</v>
      </c>
      <c r="F55" s="142" t="s">
        <v>26</v>
      </c>
      <c r="G55" s="143"/>
      <c r="H55" s="142"/>
      <c r="I55" s="144">
        <v>35</v>
      </c>
      <c r="J55" s="144">
        <v>34</v>
      </c>
      <c r="K55" s="144">
        <v>37</v>
      </c>
      <c r="L55" s="144">
        <v>37</v>
      </c>
      <c r="M55" s="77">
        <v>37</v>
      </c>
      <c r="N55" s="77">
        <v>37</v>
      </c>
      <c r="O55" s="78">
        <v>60</v>
      </c>
      <c r="P55" s="84"/>
      <c r="Q55" s="31"/>
      <c r="R55" s="85"/>
    </row>
    <row r="56" spans="1:18" ht="48" customHeight="1">
      <c r="A56" s="63"/>
      <c r="B56" s="38"/>
      <c r="C56" s="116" t="s">
        <v>90</v>
      </c>
      <c r="D56" s="42" t="s">
        <v>34</v>
      </c>
      <c r="E56" s="41" t="s">
        <v>34</v>
      </c>
      <c r="F56" s="42" t="s">
        <v>29</v>
      </c>
      <c r="G56" s="88"/>
      <c r="H56" s="44" t="s">
        <v>30</v>
      </c>
      <c r="I56" s="88"/>
      <c r="J56" s="88"/>
      <c r="K56" s="42"/>
      <c r="L56" s="44">
        <v>1000</v>
      </c>
      <c r="M56" s="44">
        <v>1000</v>
      </c>
      <c r="N56" s="88"/>
      <c r="O56" s="145"/>
      <c r="P56" s="118" t="s">
        <v>31</v>
      </c>
      <c r="Q56" s="52"/>
      <c r="R56" s="119" t="s">
        <v>91</v>
      </c>
    </row>
    <row r="57" spans="1:18" ht="48.95" customHeight="1">
      <c r="A57" s="63"/>
      <c r="B57" s="38"/>
      <c r="C57" s="146" t="s">
        <v>92</v>
      </c>
      <c r="D57" s="42" t="s">
        <v>34</v>
      </c>
      <c r="E57" s="41" t="s">
        <v>34</v>
      </c>
      <c r="F57" s="42" t="s">
        <v>40</v>
      </c>
      <c r="G57" s="44"/>
      <c r="H57" s="44" t="s">
        <v>30</v>
      </c>
      <c r="I57" s="44"/>
      <c r="J57" s="44">
        <v>222</v>
      </c>
      <c r="K57" s="44"/>
      <c r="L57" s="44"/>
      <c r="M57" s="44"/>
      <c r="N57" s="44"/>
      <c r="O57" s="51"/>
      <c r="P57" s="118" t="s">
        <v>31</v>
      </c>
      <c r="Q57" s="52"/>
      <c r="R57" s="119" t="s">
        <v>93</v>
      </c>
    </row>
    <row r="58" spans="1:18" ht="90.95" customHeight="1">
      <c r="A58" s="63"/>
      <c r="B58" s="38"/>
      <c r="C58" s="146" t="s">
        <v>94</v>
      </c>
      <c r="D58" s="42" t="s">
        <v>34</v>
      </c>
      <c r="E58" s="41" t="s">
        <v>34</v>
      </c>
      <c r="F58" s="42" t="s">
        <v>40</v>
      </c>
      <c r="G58" s="44"/>
      <c r="H58" s="44" t="s">
        <v>30</v>
      </c>
      <c r="I58" s="44"/>
      <c r="J58" s="44"/>
      <c r="K58" s="44">
        <v>9</v>
      </c>
      <c r="L58" s="44"/>
      <c r="M58" s="44"/>
      <c r="N58" s="44"/>
      <c r="O58" s="51"/>
      <c r="P58" s="118" t="s">
        <v>31</v>
      </c>
      <c r="Q58" s="50"/>
      <c r="R58" s="147"/>
    </row>
    <row r="59" spans="1:18" ht="81.75" customHeight="1">
      <c r="A59" s="63"/>
      <c r="B59" s="86"/>
      <c r="C59" s="87" t="s">
        <v>95</v>
      </c>
      <c r="D59" s="42" t="s">
        <v>34</v>
      </c>
      <c r="E59" s="41" t="s">
        <v>34</v>
      </c>
      <c r="F59" s="42" t="s">
        <v>29</v>
      </c>
      <c r="G59" s="42"/>
      <c r="H59" s="44" t="s">
        <v>30</v>
      </c>
      <c r="I59" s="42"/>
      <c r="J59" s="42"/>
      <c r="K59" s="44">
        <v>3250</v>
      </c>
      <c r="L59" s="44">
        <v>3250</v>
      </c>
      <c r="M59" s="42"/>
      <c r="N59" s="88"/>
      <c r="O59" s="145"/>
      <c r="P59" s="118" t="s">
        <v>31</v>
      </c>
      <c r="Q59" s="52"/>
      <c r="R59" s="119" t="s">
        <v>96</v>
      </c>
    </row>
    <row r="60" spans="1:18" ht="54" customHeight="1">
      <c r="A60" s="63"/>
      <c r="B60" s="148"/>
      <c r="C60" s="87" t="s">
        <v>97</v>
      </c>
      <c r="D60" s="42" t="s">
        <v>34</v>
      </c>
      <c r="E60" s="41" t="s">
        <v>34</v>
      </c>
      <c r="F60" s="42" t="s">
        <v>29</v>
      </c>
      <c r="G60" s="42"/>
      <c r="H60" s="44" t="s">
        <v>30</v>
      </c>
      <c r="I60" s="120"/>
      <c r="J60" s="149"/>
      <c r="K60" s="149"/>
      <c r="L60" s="149">
        <v>2000</v>
      </c>
      <c r="M60" s="149"/>
      <c r="N60" s="149"/>
      <c r="O60" s="150"/>
      <c r="P60" s="42" t="s">
        <v>31</v>
      </c>
      <c r="Q60" s="151"/>
      <c r="R60" s="151"/>
    </row>
    <row r="61" spans="1:18" ht="47.1" customHeight="1">
      <c r="A61" s="63"/>
      <c r="B61" s="148"/>
      <c r="C61" s="87" t="s">
        <v>98</v>
      </c>
      <c r="D61" s="42" t="s">
        <v>34</v>
      </c>
      <c r="E61" s="41" t="s">
        <v>34</v>
      </c>
      <c r="F61" s="42" t="s">
        <v>29</v>
      </c>
      <c r="G61" s="42"/>
      <c r="H61" s="44" t="s">
        <v>30</v>
      </c>
      <c r="I61" s="120"/>
      <c r="J61" s="149"/>
      <c r="K61" s="149"/>
      <c r="L61" s="149">
        <v>2000</v>
      </c>
      <c r="M61" s="149"/>
      <c r="N61" s="149"/>
      <c r="O61" s="150"/>
      <c r="P61" s="42" t="s">
        <v>31</v>
      </c>
      <c r="Q61" s="151"/>
      <c r="R61" s="151"/>
    </row>
    <row r="62" spans="1:18" ht="21.95" customHeight="1">
      <c r="A62" s="63"/>
      <c r="B62" s="152"/>
      <c r="C62" s="153" t="s">
        <v>42</v>
      </c>
      <c r="D62" s="57"/>
      <c r="E62" s="57"/>
      <c r="F62" s="57"/>
      <c r="G62" s="57"/>
      <c r="H62" s="57"/>
      <c r="I62" s="57"/>
      <c r="J62" s="154">
        <f t="shared" ref="J62:O62" si="5">J56+J57+J58+J59</f>
        <v>222</v>
      </c>
      <c r="K62" s="154">
        <f t="shared" si="5"/>
        <v>3259</v>
      </c>
      <c r="L62" s="154">
        <f>L56+L57+L58+L59+L60+L61</f>
        <v>8250</v>
      </c>
      <c r="M62" s="155">
        <f t="shared" si="5"/>
        <v>1000</v>
      </c>
      <c r="N62" s="154">
        <f t="shared" si="5"/>
        <v>0</v>
      </c>
      <c r="O62" s="154">
        <f t="shared" si="5"/>
        <v>0</v>
      </c>
      <c r="P62" s="156"/>
      <c r="Q62" s="156"/>
      <c r="R62" s="156"/>
    </row>
    <row r="63" spans="1:18" ht="29.1" customHeight="1">
      <c r="A63" s="63"/>
      <c r="B63" s="64"/>
      <c r="C63" s="65" t="s">
        <v>47</v>
      </c>
      <c r="D63" s="66"/>
      <c r="E63" s="66"/>
      <c r="F63" s="67" t="s">
        <v>40</v>
      </c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</row>
    <row r="64" spans="1:18" ht="29.1" customHeight="1">
      <c r="A64" s="63"/>
      <c r="B64" s="64"/>
      <c r="C64" s="65" t="s">
        <v>48</v>
      </c>
      <c r="D64" s="66"/>
      <c r="E64" s="66"/>
      <c r="F64" s="67" t="s">
        <v>40</v>
      </c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</row>
    <row r="65" spans="1:18" ht="30" customHeight="1">
      <c r="A65" s="63"/>
      <c r="B65" s="64"/>
      <c r="C65" s="65" t="s">
        <v>49</v>
      </c>
      <c r="D65" s="66"/>
      <c r="E65" s="66"/>
      <c r="F65" s="67" t="s">
        <v>40</v>
      </c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</row>
    <row r="66" spans="1:18" ht="29.1" customHeight="1">
      <c r="A66" s="63"/>
      <c r="B66" s="64"/>
      <c r="C66" s="65" t="s">
        <v>50</v>
      </c>
      <c r="D66" s="66"/>
      <c r="E66" s="66"/>
      <c r="F66" s="67" t="s">
        <v>40</v>
      </c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</row>
    <row r="67" spans="1:18" ht="31.5">
      <c r="A67" s="63"/>
      <c r="B67" s="64"/>
      <c r="C67" s="65" t="s">
        <v>42</v>
      </c>
      <c r="D67" s="66"/>
      <c r="E67" s="66"/>
      <c r="F67" s="67" t="s">
        <v>40</v>
      </c>
      <c r="G67" s="66"/>
      <c r="H67" s="66"/>
      <c r="I67" s="68">
        <f t="shared" ref="I67:O67" si="6">I35+I39+I40+I41+I42+I45+I46+I52+I53+I56+I57+I58+I59</f>
        <v>0</v>
      </c>
      <c r="J67" s="68">
        <f t="shared" si="6"/>
        <v>222</v>
      </c>
      <c r="K67" s="68">
        <f t="shared" si="6"/>
        <v>29872.5</v>
      </c>
      <c r="L67" s="68">
        <f>L35+L39+L40+L41+L42+L45+L46+L52+L53+L56+L57+L58+L59</f>
        <v>10846.5</v>
      </c>
      <c r="M67" s="68">
        <f t="shared" si="6"/>
        <v>12500</v>
      </c>
      <c r="N67" s="68">
        <f t="shared" si="6"/>
        <v>0</v>
      </c>
      <c r="O67" s="68">
        <f t="shared" si="6"/>
        <v>0</v>
      </c>
      <c r="P67" s="66"/>
      <c r="Q67" s="66"/>
      <c r="R67" s="66"/>
    </row>
    <row r="68" spans="1:18" ht="23.1" customHeight="1">
      <c r="B68" s="22"/>
      <c r="C68" s="801" t="s">
        <v>99</v>
      </c>
      <c r="D68" s="802"/>
      <c r="E68" s="802"/>
      <c r="F68" s="802"/>
      <c r="G68" s="802"/>
      <c r="H68" s="802"/>
      <c r="I68" s="802"/>
      <c r="J68" s="802"/>
      <c r="K68" s="802"/>
      <c r="L68" s="802"/>
      <c r="M68" s="803"/>
      <c r="N68" s="802"/>
      <c r="O68" s="802"/>
      <c r="P68" s="802"/>
      <c r="Q68" s="802"/>
      <c r="R68" s="804"/>
    </row>
    <row r="69" spans="1:18" ht="15.75">
      <c r="B69" s="23"/>
      <c r="C69" s="70" t="s">
        <v>100</v>
      </c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2"/>
      <c r="P69" s="73"/>
      <c r="Q69" s="74"/>
      <c r="R69" s="75"/>
    </row>
    <row r="70" spans="1:18" ht="44.1" customHeight="1">
      <c r="B70" s="23"/>
      <c r="C70" s="157" t="s">
        <v>101</v>
      </c>
      <c r="D70" s="158"/>
      <c r="E70" s="158"/>
      <c r="F70" s="28"/>
      <c r="G70" s="82"/>
      <c r="H70" s="82"/>
      <c r="I70" s="82"/>
      <c r="J70" s="82"/>
      <c r="K70" s="82"/>
      <c r="L70" s="82"/>
      <c r="M70" s="82"/>
      <c r="N70" s="159"/>
      <c r="O70" s="160"/>
      <c r="P70" s="161"/>
      <c r="Q70" s="162"/>
      <c r="R70" s="163"/>
    </row>
    <row r="71" spans="1:18" ht="50.1" customHeight="1">
      <c r="B71" s="23"/>
      <c r="C71" s="157" t="s">
        <v>102</v>
      </c>
      <c r="D71" s="158"/>
      <c r="E71" s="158"/>
      <c r="F71" s="28"/>
      <c r="G71" s="82"/>
      <c r="H71" s="82"/>
      <c r="I71" s="82"/>
      <c r="J71" s="82"/>
      <c r="K71" s="82"/>
      <c r="L71" s="82"/>
      <c r="M71" s="82"/>
      <c r="N71" s="82"/>
      <c r="O71" s="82"/>
      <c r="P71" s="161"/>
      <c r="Q71" s="162"/>
      <c r="R71" s="163"/>
    </row>
    <row r="72" spans="1:18" ht="21" customHeight="1">
      <c r="B72" s="779"/>
      <c r="C72" s="748" t="s">
        <v>103</v>
      </c>
      <c r="D72" s="698" t="s">
        <v>104</v>
      </c>
      <c r="E72" s="165" t="s">
        <v>104</v>
      </c>
      <c r="F72" s="42" t="s">
        <v>105</v>
      </c>
      <c r="G72" s="675">
        <v>2025</v>
      </c>
      <c r="H72" s="675" t="s">
        <v>30</v>
      </c>
      <c r="I72" s="42"/>
      <c r="J72" s="42">
        <v>1</v>
      </c>
      <c r="K72" s="88"/>
      <c r="L72" s="88"/>
      <c r="M72" s="88"/>
      <c r="N72" s="88"/>
      <c r="O72" s="145"/>
      <c r="P72" s="167"/>
      <c r="Q72" s="685" t="s">
        <v>106</v>
      </c>
      <c r="R72" s="610" t="s">
        <v>107</v>
      </c>
    </row>
    <row r="73" spans="1:18" ht="60.95" customHeight="1">
      <c r="B73" s="776"/>
      <c r="C73" s="723"/>
      <c r="D73" s="677"/>
      <c r="E73" s="168"/>
      <c r="F73" s="42" t="s">
        <v>40</v>
      </c>
      <c r="G73" s="677"/>
      <c r="H73" s="677"/>
      <c r="I73" s="42">
        <v>144.4</v>
      </c>
      <c r="J73" s="42">
        <v>171.2</v>
      </c>
      <c r="K73" s="88"/>
      <c r="L73" s="88"/>
      <c r="M73" s="88"/>
      <c r="N73" s="88"/>
      <c r="O73" s="145"/>
      <c r="P73" s="169" t="s">
        <v>108</v>
      </c>
      <c r="Q73" s="680"/>
      <c r="R73" s="611"/>
    </row>
    <row r="74" spans="1:18" ht="48.95" customHeight="1">
      <c r="B74" s="38"/>
      <c r="C74" s="87" t="s">
        <v>109</v>
      </c>
      <c r="D74" s="168" t="s">
        <v>104</v>
      </c>
      <c r="E74" s="168" t="s">
        <v>110</v>
      </c>
      <c r="F74" s="42" t="s">
        <v>40</v>
      </c>
      <c r="G74" s="42">
        <v>2025</v>
      </c>
      <c r="H74" s="42" t="s">
        <v>30</v>
      </c>
      <c r="I74" s="42"/>
      <c r="J74" s="44">
        <v>42</v>
      </c>
      <c r="K74" s="88"/>
      <c r="L74" s="88"/>
      <c r="M74" s="88"/>
      <c r="N74" s="88"/>
      <c r="O74" s="145"/>
      <c r="P74" s="169" t="s">
        <v>108</v>
      </c>
      <c r="Q74" s="170" t="s">
        <v>111</v>
      </c>
      <c r="R74" s="119" t="s">
        <v>112</v>
      </c>
    </row>
    <row r="75" spans="1:18" ht="18" customHeight="1">
      <c r="B75" s="775"/>
      <c r="C75" s="748" t="s">
        <v>113</v>
      </c>
      <c r="D75" s="698" t="s">
        <v>104</v>
      </c>
      <c r="E75" s="698" t="s">
        <v>110</v>
      </c>
      <c r="F75" s="168" t="s">
        <v>114</v>
      </c>
      <c r="G75" s="698">
        <v>2029</v>
      </c>
      <c r="H75" s="698" t="s">
        <v>30</v>
      </c>
      <c r="I75" s="171"/>
      <c r="J75" s="171"/>
      <c r="K75" s="168"/>
      <c r="L75" s="168"/>
      <c r="M75" s="171"/>
      <c r="N75" s="168">
        <v>1</v>
      </c>
      <c r="O75" s="172"/>
      <c r="P75" s="169"/>
      <c r="Q75" s="686" t="s">
        <v>106</v>
      </c>
      <c r="R75" s="629" t="s">
        <v>115</v>
      </c>
    </row>
    <row r="76" spans="1:18" ht="68.099999999999994" customHeight="1">
      <c r="B76" s="776"/>
      <c r="C76" s="723"/>
      <c r="D76" s="677"/>
      <c r="E76" s="677"/>
      <c r="F76" s="42" t="s">
        <v>40</v>
      </c>
      <c r="G76" s="677"/>
      <c r="H76" s="677"/>
      <c r="I76" s="88"/>
      <c r="J76" s="88"/>
      <c r="K76" s="42"/>
      <c r="L76" s="42"/>
      <c r="M76" s="88"/>
      <c r="N76" s="42">
        <v>444.5</v>
      </c>
      <c r="O76" s="145"/>
      <c r="P76" s="169" t="s">
        <v>108</v>
      </c>
      <c r="Q76" s="680"/>
      <c r="R76" s="611"/>
    </row>
    <row r="77" spans="1:18" ht="18" customHeight="1">
      <c r="B77" s="775"/>
      <c r="C77" s="748" t="s">
        <v>116</v>
      </c>
      <c r="D77" s="698" t="s">
        <v>104</v>
      </c>
      <c r="E77" s="698" t="s">
        <v>110</v>
      </c>
      <c r="F77" s="168" t="s">
        <v>114</v>
      </c>
      <c r="G77" s="698">
        <v>2029</v>
      </c>
      <c r="H77" s="698" t="s">
        <v>30</v>
      </c>
      <c r="I77" s="171"/>
      <c r="J77" s="171"/>
      <c r="K77" s="168"/>
      <c r="L77" s="168"/>
      <c r="M77" s="168"/>
      <c r="N77" s="168">
        <v>1</v>
      </c>
      <c r="O77" s="172"/>
      <c r="P77" s="169"/>
      <c r="Q77" s="686" t="s">
        <v>106</v>
      </c>
      <c r="R77" s="629" t="s">
        <v>117</v>
      </c>
    </row>
    <row r="78" spans="1:18" ht="66.95" customHeight="1">
      <c r="B78" s="776"/>
      <c r="C78" s="723"/>
      <c r="D78" s="677"/>
      <c r="E78" s="677"/>
      <c r="F78" s="42" t="s">
        <v>40</v>
      </c>
      <c r="G78" s="677"/>
      <c r="H78" s="677"/>
      <c r="I78" s="88"/>
      <c r="J78" s="88"/>
      <c r="K78" s="42"/>
      <c r="L78" s="42"/>
      <c r="M78" s="42"/>
      <c r="N78" s="42">
        <v>236.6</v>
      </c>
      <c r="O78" s="145"/>
      <c r="P78" s="169" t="s">
        <v>108</v>
      </c>
      <c r="Q78" s="680"/>
      <c r="R78" s="611"/>
    </row>
    <row r="79" spans="1:18" ht="18" customHeight="1">
      <c r="B79" s="779"/>
      <c r="C79" s="771" t="s">
        <v>118</v>
      </c>
      <c r="D79" s="698" t="s">
        <v>104</v>
      </c>
      <c r="E79" s="698" t="s">
        <v>110</v>
      </c>
      <c r="F79" s="42" t="s">
        <v>105</v>
      </c>
      <c r="G79" s="698">
        <v>2029</v>
      </c>
      <c r="H79" s="675" t="s">
        <v>30</v>
      </c>
      <c r="I79" s="88"/>
      <c r="J79" s="42"/>
      <c r="K79" s="42"/>
      <c r="L79" s="42"/>
      <c r="M79" s="42"/>
      <c r="N79" s="42">
        <v>1</v>
      </c>
      <c r="O79" s="145"/>
      <c r="P79" s="169"/>
      <c r="Q79" s="685" t="s">
        <v>106</v>
      </c>
      <c r="R79" s="644" t="s">
        <v>119</v>
      </c>
    </row>
    <row r="80" spans="1:18" ht="57.95" customHeight="1">
      <c r="B80" s="776"/>
      <c r="C80" s="723"/>
      <c r="D80" s="677"/>
      <c r="E80" s="677"/>
      <c r="F80" s="42" t="s">
        <v>40</v>
      </c>
      <c r="G80" s="677"/>
      <c r="H80" s="677"/>
      <c r="I80" s="88"/>
      <c r="J80" s="42"/>
      <c r="K80" s="42"/>
      <c r="L80" s="42"/>
      <c r="M80" s="44"/>
      <c r="N80" s="42">
        <v>280</v>
      </c>
      <c r="O80" s="145"/>
      <c r="P80" s="169" t="s">
        <v>108</v>
      </c>
      <c r="Q80" s="680"/>
      <c r="R80" s="634"/>
    </row>
    <row r="81" spans="2:18" ht="20.100000000000001" customHeight="1">
      <c r="B81" s="779"/>
      <c r="C81" s="771" t="s">
        <v>120</v>
      </c>
      <c r="D81" s="698" t="s">
        <v>104</v>
      </c>
      <c r="E81" s="698" t="s">
        <v>110</v>
      </c>
      <c r="F81" s="42" t="s">
        <v>114</v>
      </c>
      <c r="G81" s="698">
        <v>2029</v>
      </c>
      <c r="H81" s="675" t="s">
        <v>30</v>
      </c>
      <c r="I81" s="88"/>
      <c r="J81" s="88"/>
      <c r="K81" s="88"/>
      <c r="L81" s="42"/>
      <c r="M81" s="88"/>
      <c r="N81" s="42">
        <v>1</v>
      </c>
      <c r="O81" s="145"/>
      <c r="P81" s="169"/>
      <c r="Q81" s="685" t="s">
        <v>106</v>
      </c>
      <c r="R81" s="644" t="s">
        <v>121</v>
      </c>
    </row>
    <row r="82" spans="2:18" ht="56.1" customHeight="1">
      <c r="B82" s="776"/>
      <c r="C82" s="723"/>
      <c r="D82" s="677"/>
      <c r="E82" s="677"/>
      <c r="F82" s="120" t="s">
        <v>40</v>
      </c>
      <c r="G82" s="677"/>
      <c r="H82" s="677"/>
      <c r="I82" s="120"/>
      <c r="J82" s="120"/>
      <c r="K82" s="120"/>
      <c r="L82" s="42"/>
      <c r="M82" s="120"/>
      <c r="N82" s="120">
        <v>257.2</v>
      </c>
      <c r="O82" s="122"/>
      <c r="P82" s="169" t="s">
        <v>108</v>
      </c>
      <c r="Q82" s="680"/>
      <c r="R82" s="634"/>
    </row>
    <row r="83" spans="2:18" ht="20.100000000000001" customHeight="1">
      <c r="B83" s="779"/>
      <c r="C83" s="771" t="s">
        <v>122</v>
      </c>
      <c r="D83" s="698" t="s">
        <v>104</v>
      </c>
      <c r="E83" s="698" t="s">
        <v>104</v>
      </c>
      <c r="F83" s="42" t="s">
        <v>114</v>
      </c>
      <c r="G83" s="698">
        <v>2029</v>
      </c>
      <c r="H83" s="675" t="s">
        <v>30</v>
      </c>
      <c r="I83" s="88"/>
      <c r="J83" s="88"/>
      <c r="K83" s="88"/>
      <c r="L83" s="42"/>
      <c r="M83" s="88"/>
      <c r="N83" s="42">
        <v>1</v>
      </c>
      <c r="O83" s="145"/>
      <c r="P83" s="169"/>
      <c r="Q83" s="685" t="s">
        <v>106</v>
      </c>
      <c r="R83" s="644" t="s">
        <v>123</v>
      </c>
    </row>
    <row r="84" spans="2:18" ht="47.1" customHeight="1">
      <c r="B84" s="776"/>
      <c r="C84" s="723"/>
      <c r="D84" s="677"/>
      <c r="E84" s="677"/>
      <c r="F84" s="42" t="s">
        <v>40</v>
      </c>
      <c r="G84" s="677"/>
      <c r="H84" s="677"/>
      <c r="I84" s="88"/>
      <c r="J84" s="88"/>
      <c r="K84" s="88"/>
      <c r="L84" s="42"/>
      <c r="M84" s="88"/>
      <c r="N84" s="42">
        <v>444.8</v>
      </c>
      <c r="O84" s="145"/>
      <c r="P84" s="169" t="s">
        <v>108</v>
      </c>
      <c r="Q84" s="680"/>
      <c r="R84" s="634"/>
    </row>
    <row r="85" spans="2:18" ht="18.95" customHeight="1">
      <c r="B85" s="779"/>
      <c r="C85" s="771" t="s">
        <v>124</v>
      </c>
      <c r="D85" s="698" t="s">
        <v>104</v>
      </c>
      <c r="E85" s="698" t="s">
        <v>104</v>
      </c>
      <c r="F85" s="42" t="s">
        <v>105</v>
      </c>
      <c r="G85" s="698">
        <v>2029</v>
      </c>
      <c r="H85" s="675" t="s">
        <v>30</v>
      </c>
      <c r="I85" s="88"/>
      <c r="J85" s="88"/>
      <c r="K85" s="88"/>
      <c r="L85" s="42"/>
      <c r="M85" s="42"/>
      <c r="N85" s="42">
        <v>1</v>
      </c>
      <c r="O85" s="145"/>
      <c r="P85" s="169"/>
      <c r="Q85" s="685" t="s">
        <v>106</v>
      </c>
      <c r="R85" s="610" t="s">
        <v>125</v>
      </c>
    </row>
    <row r="86" spans="2:18" ht="81.75" customHeight="1">
      <c r="B86" s="776"/>
      <c r="C86" s="723"/>
      <c r="D86" s="677"/>
      <c r="E86" s="677"/>
      <c r="F86" s="42" t="s">
        <v>40</v>
      </c>
      <c r="G86" s="677"/>
      <c r="H86" s="677"/>
      <c r="I86" s="88"/>
      <c r="J86" s="88"/>
      <c r="K86" s="88"/>
      <c r="L86" s="42"/>
      <c r="M86" s="44"/>
      <c r="N86" s="42">
        <v>1800</v>
      </c>
      <c r="O86" s="145"/>
      <c r="P86" s="169" t="s">
        <v>108</v>
      </c>
      <c r="Q86" s="680"/>
      <c r="R86" s="611"/>
    </row>
    <row r="87" spans="2:18" ht="18.95" customHeight="1">
      <c r="B87" s="779"/>
      <c r="C87" s="771" t="s">
        <v>126</v>
      </c>
      <c r="D87" s="698" t="s">
        <v>104</v>
      </c>
      <c r="E87" s="698" t="s">
        <v>104</v>
      </c>
      <c r="F87" s="42" t="s">
        <v>105</v>
      </c>
      <c r="G87" s="698">
        <v>2029</v>
      </c>
      <c r="H87" s="675" t="s">
        <v>30</v>
      </c>
      <c r="I87" s="88"/>
      <c r="J87" s="88"/>
      <c r="K87" s="88"/>
      <c r="L87" s="42"/>
      <c r="M87" s="42"/>
      <c r="N87" s="42">
        <v>1</v>
      </c>
      <c r="O87" s="145"/>
      <c r="P87" s="169"/>
      <c r="Q87" s="685" t="s">
        <v>106</v>
      </c>
      <c r="R87" s="644" t="s">
        <v>127</v>
      </c>
    </row>
    <row r="88" spans="2:18" ht="61.5" customHeight="1">
      <c r="B88" s="776"/>
      <c r="C88" s="723"/>
      <c r="D88" s="677"/>
      <c r="E88" s="677"/>
      <c r="F88" s="42" t="s">
        <v>40</v>
      </c>
      <c r="G88" s="677"/>
      <c r="H88" s="677"/>
      <c r="I88" s="88"/>
      <c r="J88" s="88"/>
      <c r="K88" s="88"/>
      <c r="L88" s="42"/>
      <c r="M88" s="42"/>
      <c r="N88" s="42">
        <v>277.7</v>
      </c>
      <c r="O88" s="145"/>
      <c r="P88" s="169" t="s">
        <v>108</v>
      </c>
      <c r="Q88" s="680"/>
      <c r="R88" s="634"/>
    </row>
    <row r="89" spans="2:18" ht="18" customHeight="1">
      <c r="B89" s="779"/>
      <c r="C89" s="771" t="s">
        <v>128</v>
      </c>
      <c r="D89" s="698" t="s">
        <v>104</v>
      </c>
      <c r="E89" s="698" t="s">
        <v>104</v>
      </c>
      <c r="F89" s="42" t="s">
        <v>114</v>
      </c>
      <c r="G89" s="698">
        <v>2029</v>
      </c>
      <c r="H89" s="675" t="s">
        <v>30</v>
      </c>
      <c r="I89" s="88"/>
      <c r="J89" s="88"/>
      <c r="K89" s="88"/>
      <c r="L89" s="42"/>
      <c r="M89" s="42"/>
      <c r="N89" s="42">
        <v>1</v>
      </c>
      <c r="O89" s="145"/>
      <c r="P89" s="169"/>
      <c r="Q89" s="651" t="s">
        <v>106</v>
      </c>
      <c r="R89" s="644" t="s">
        <v>129</v>
      </c>
    </row>
    <row r="90" spans="2:18" ht="45.95" customHeight="1">
      <c r="B90" s="776"/>
      <c r="C90" s="723"/>
      <c r="D90" s="677"/>
      <c r="E90" s="677"/>
      <c r="F90" s="42" t="s">
        <v>40</v>
      </c>
      <c r="G90" s="677"/>
      <c r="H90" s="677"/>
      <c r="I90" s="88"/>
      <c r="J90" s="88"/>
      <c r="K90" s="88"/>
      <c r="L90" s="42"/>
      <c r="M90" s="42"/>
      <c r="N90" s="42">
        <v>219.2</v>
      </c>
      <c r="O90" s="145"/>
      <c r="P90" s="169" t="s">
        <v>108</v>
      </c>
      <c r="Q90" s="646"/>
      <c r="R90" s="634"/>
    </row>
    <row r="91" spans="2:18" ht="21" customHeight="1">
      <c r="B91" s="779"/>
      <c r="C91" s="771" t="s">
        <v>130</v>
      </c>
      <c r="D91" s="698" t="s">
        <v>104</v>
      </c>
      <c r="E91" s="698" t="s">
        <v>110</v>
      </c>
      <c r="F91" s="42" t="s">
        <v>40</v>
      </c>
      <c r="G91" s="698">
        <v>2029</v>
      </c>
      <c r="H91" s="675" t="s">
        <v>30</v>
      </c>
      <c r="I91" s="120"/>
      <c r="J91" s="120"/>
      <c r="K91" s="120"/>
      <c r="L91" s="42"/>
      <c r="M91" s="42"/>
      <c r="N91" s="42">
        <v>1</v>
      </c>
      <c r="O91" s="175"/>
      <c r="P91" s="169"/>
      <c r="Q91" s="675" t="s">
        <v>106</v>
      </c>
      <c r="R91" s="656" t="s">
        <v>131</v>
      </c>
    </row>
    <row r="92" spans="2:18" ht="54" customHeight="1">
      <c r="B92" s="776"/>
      <c r="C92" s="723"/>
      <c r="D92" s="677"/>
      <c r="E92" s="677"/>
      <c r="F92" s="120"/>
      <c r="G92" s="677"/>
      <c r="H92" s="677"/>
      <c r="I92" s="120"/>
      <c r="J92" s="120"/>
      <c r="K92" s="120"/>
      <c r="L92" s="42"/>
      <c r="M92" s="42"/>
      <c r="N92" s="42">
        <v>257.2</v>
      </c>
      <c r="O92" s="175"/>
      <c r="P92" s="169" t="s">
        <v>108</v>
      </c>
      <c r="Q92" s="676"/>
      <c r="R92" s="631"/>
    </row>
    <row r="93" spans="2:18" ht="20.100000000000001" customHeight="1">
      <c r="B93" s="779"/>
      <c r="C93" s="771" t="s">
        <v>132</v>
      </c>
      <c r="D93" s="698" t="s">
        <v>104</v>
      </c>
      <c r="E93" s="698" t="s">
        <v>110</v>
      </c>
      <c r="F93" s="42" t="s">
        <v>105</v>
      </c>
      <c r="G93" s="675">
        <v>2029</v>
      </c>
      <c r="H93" s="675" t="s">
        <v>30</v>
      </c>
      <c r="I93" s="120"/>
      <c r="J93" s="120"/>
      <c r="K93" s="120"/>
      <c r="L93" s="42"/>
      <c r="M93" s="42"/>
      <c r="N93" s="42">
        <v>1</v>
      </c>
      <c r="O93" s="175"/>
      <c r="P93" s="169"/>
      <c r="Q93" s="675" t="s">
        <v>106</v>
      </c>
      <c r="R93" s="656" t="s">
        <v>133</v>
      </c>
    </row>
    <row r="94" spans="2:18" ht="41.1" customHeight="1">
      <c r="B94" s="776"/>
      <c r="C94" s="723"/>
      <c r="D94" s="677"/>
      <c r="E94" s="677"/>
      <c r="F94" s="42" t="s">
        <v>40</v>
      </c>
      <c r="G94" s="677"/>
      <c r="H94" s="677"/>
      <c r="I94" s="120"/>
      <c r="J94" s="120"/>
      <c r="K94" s="120"/>
      <c r="L94" s="42"/>
      <c r="M94" s="42"/>
      <c r="N94" s="42">
        <v>518.9</v>
      </c>
      <c r="O94" s="175"/>
      <c r="P94" s="169" t="s">
        <v>108</v>
      </c>
      <c r="Q94" s="676"/>
      <c r="R94" s="631"/>
    </row>
    <row r="95" spans="2:18" ht="20.100000000000001" customHeight="1">
      <c r="B95" s="779"/>
      <c r="C95" s="771" t="s">
        <v>134</v>
      </c>
      <c r="D95" s="698" t="s">
        <v>104</v>
      </c>
      <c r="E95" s="698" t="s">
        <v>104</v>
      </c>
      <c r="F95" s="42" t="s">
        <v>105</v>
      </c>
      <c r="G95" s="675">
        <v>2029</v>
      </c>
      <c r="H95" s="675" t="s">
        <v>30</v>
      </c>
      <c r="I95" s="120"/>
      <c r="J95" s="120"/>
      <c r="K95" s="120"/>
      <c r="L95" s="42"/>
      <c r="M95" s="42"/>
      <c r="N95" s="42">
        <v>1</v>
      </c>
      <c r="O95" s="175"/>
      <c r="P95" s="169" t="s">
        <v>108</v>
      </c>
      <c r="Q95" s="675" t="s">
        <v>106</v>
      </c>
      <c r="R95" s="656" t="s">
        <v>135</v>
      </c>
    </row>
    <row r="96" spans="2:18" ht="45.75" customHeight="1">
      <c r="B96" s="776"/>
      <c r="C96" s="723"/>
      <c r="D96" s="677"/>
      <c r="E96" s="677"/>
      <c r="F96" s="42" t="s">
        <v>40</v>
      </c>
      <c r="G96" s="677"/>
      <c r="H96" s="677"/>
      <c r="I96" s="120"/>
      <c r="J96" s="120"/>
      <c r="K96" s="120"/>
      <c r="L96" s="42"/>
      <c r="M96" s="42"/>
      <c r="N96" s="44">
        <v>277</v>
      </c>
      <c r="O96" s="175"/>
      <c r="P96" s="169" t="s">
        <v>108</v>
      </c>
      <c r="Q96" s="676"/>
      <c r="R96" s="631"/>
    </row>
    <row r="97" spans="2:18" ht="21" customHeight="1">
      <c r="B97" s="779"/>
      <c r="C97" s="771" t="s">
        <v>136</v>
      </c>
      <c r="D97" s="698" t="s">
        <v>104</v>
      </c>
      <c r="E97" s="698" t="s">
        <v>104</v>
      </c>
      <c r="F97" s="42" t="s">
        <v>105</v>
      </c>
      <c r="G97" s="675">
        <v>2029</v>
      </c>
      <c r="H97" s="675" t="s">
        <v>30</v>
      </c>
      <c r="I97" s="120"/>
      <c r="J97" s="120"/>
      <c r="K97" s="120"/>
      <c r="L97" s="42"/>
      <c r="M97" s="42"/>
      <c r="N97" s="42">
        <v>1</v>
      </c>
      <c r="O97" s="175"/>
      <c r="P97" s="169"/>
      <c r="Q97" s="675" t="s">
        <v>106</v>
      </c>
      <c r="R97" s="656" t="s">
        <v>137</v>
      </c>
    </row>
    <row r="98" spans="2:18" ht="38.1" customHeight="1">
      <c r="B98" s="776"/>
      <c r="C98" s="723"/>
      <c r="D98" s="677"/>
      <c r="E98" s="677"/>
      <c r="F98" s="42" t="s">
        <v>40</v>
      </c>
      <c r="G98" s="677"/>
      <c r="H98" s="677"/>
      <c r="I98" s="120"/>
      <c r="J98" s="120"/>
      <c r="K98" s="120"/>
      <c r="L98" s="42"/>
      <c r="M98" s="42"/>
      <c r="N98" s="44">
        <v>150</v>
      </c>
      <c r="O98" s="175"/>
      <c r="P98" s="169" t="s">
        <v>108</v>
      </c>
      <c r="Q98" s="676"/>
      <c r="R98" s="631"/>
    </row>
    <row r="99" spans="2:18" ht="20.100000000000001" customHeight="1">
      <c r="B99" s="779"/>
      <c r="C99" s="771" t="s">
        <v>138</v>
      </c>
      <c r="D99" s="698" t="s">
        <v>104</v>
      </c>
      <c r="E99" s="698" t="s">
        <v>104</v>
      </c>
      <c r="F99" s="42" t="s">
        <v>105</v>
      </c>
      <c r="G99" s="675">
        <v>2030</v>
      </c>
      <c r="H99" s="675" t="s">
        <v>30</v>
      </c>
      <c r="I99" s="120"/>
      <c r="J99" s="120"/>
      <c r="K99" s="120"/>
      <c r="L99" s="42"/>
      <c r="M99" s="42"/>
      <c r="N99" s="42"/>
      <c r="O99" s="175">
        <v>1</v>
      </c>
      <c r="P99" s="169"/>
      <c r="Q99" s="675" t="s">
        <v>106</v>
      </c>
      <c r="R99" s="656" t="s">
        <v>137</v>
      </c>
    </row>
    <row r="100" spans="2:18" ht="47.1" customHeight="1">
      <c r="B100" s="776"/>
      <c r="C100" s="723"/>
      <c r="D100" s="677"/>
      <c r="E100" s="677"/>
      <c r="F100" s="42" t="s">
        <v>40</v>
      </c>
      <c r="G100" s="677"/>
      <c r="H100" s="677"/>
      <c r="I100" s="120"/>
      <c r="J100" s="120"/>
      <c r="K100" s="120"/>
      <c r="L100" s="42"/>
      <c r="M100" s="42"/>
      <c r="N100" s="42"/>
      <c r="O100" s="175">
        <v>595.5</v>
      </c>
      <c r="P100" s="169" t="s">
        <v>108</v>
      </c>
      <c r="Q100" s="676"/>
      <c r="R100" s="631"/>
    </row>
    <row r="101" spans="2:18" ht="20.100000000000001" customHeight="1">
      <c r="B101" s="177"/>
      <c r="C101" s="178" t="s">
        <v>139</v>
      </c>
      <c r="D101" s="179"/>
      <c r="E101" s="179"/>
      <c r="F101" s="57"/>
      <c r="G101" s="57"/>
      <c r="H101" s="57"/>
      <c r="I101" s="57">
        <f t="shared" ref="I101:O101" si="7">I73+I74+I76+I78+I80+I82+I84+I86+I88+I90+I92+I94+I96+I98+I100</f>
        <v>144.4</v>
      </c>
      <c r="J101" s="57">
        <f t="shared" si="7"/>
        <v>213.2</v>
      </c>
      <c r="K101" s="57">
        <f t="shared" si="7"/>
        <v>0</v>
      </c>
      <c r="L101" s="57">
        <f t="shared" si="7"/>
        <v>0</v>
      </c>
      <c r="M101" s="180">
        <f t="shared" si="7"/>
        <v>0</v>
      </c>
      <c r="N101" s="57">
        <f t="shared" si="7"/>
        <v>5163.0999999999995</v>
      </c>
      <c r="O101" s="57">
        <f t="shared" si="7"/>
        <v>595.5</v>
      </c>
      <c r="P101" s="181"/>
      <c r="Q101" s="182"/>
      <c r="R101" s="183"/>
    </row>
    <row r="102" spans="2:18" ht="51.75" customHeight="1">
      <c r="B102" s="23"/>
      <c r="C102" s="157" t="s">
        <v>140</v>
      </c>
      <c r="D102" s="158"/>
      <c r="E102" s="158"/>
      <c r="F102" s="28"/>
      <c r="G102" s="82"/>
      <c r="H102" s="82"/>
      <c r="I102" s="82"/>
      <c r="J102" s="82"/>
      <c r="K102" s="82"/>
      <c r="L102" s="82"/>
      <c r="M102" s="82"/>
      <c r="N102" s="82"/>
      <c r="O102" s="82"/>
      <c r="P102" s="161"/>
      <c r="Q102" s="162"/>
      <c r="R102" s="163"/>
    </row>
    <row r="103" spans="2:18" ht="15.75">
      <c r="B103" s="779"/>
      <c r="C103" s="749" t="s">
        <v>141</v>
      </c>
      <c r="D103" s="698" t="s">
        <v>104</v>
      </c>
      <c r="E103" s="698" t="s">
        <v>110</v>
      </c>
      <c r="F103" s="42" t="s">
        <v>105</v>
      </c>
      <c r="G103" s="675">
        <v>2029</v>
      </c>
      <c r="H103" s="675" t="s">
        <v>30</v>
      </c>
      <c r="I103" s="42">
        <v>1</v>
      </c>
      <c r="J103" s="42"/>
      <c r="K103" s="42"/>
      <c r="L103" s="88"/>
      <c r="M103" s="88"/>
      <c r="N103" s="42">
        <v>1</v>
      </c>
      <c r="O103" s="145"/>
      <c r="P103" s="169"/>
      <c r="Q103" s="682" t="s">
        <v>142</v>
      </c>
      <c r="R103" s="657"/>
    </row>
    <row r="104" spans="2:18" ht="39.950000000000003" customHeight="1">
      <c r="B104" s="776"/>
      <c r="C104" s="650"/>
      <c r="D104" s="677"/>
      <c r="E104" s="677"/>
      <c r="F104" s="42" t="s">
        <v>40</v>
      </c>
      <c r="G104" s="677"/>
      <c r="H104" s="677"/>
      <c r="I104" s="42">
        <v>378.7</v>
      </c>
      <c r="J104" s="42"/>
      <c r="K104" s="44"/>
      <c r="L104" s="88"/>
      <c r="M104" s="88"/>
      <c r="N104" s="42">
        <v>1419</v>
      </c>
      <c r="O104" s="145"/>
      <c r="P104" s="169" t="s">
        <v>108</v>
      </c>
      <c r="Q104" s="676"/>
      <c r="R104" s="658"/>
    </row>
    <row r="105" spans="2:18" ht="15.75">
      <c r="B105" s="772"/>
      <c r="C105" s="763" t="s">
        <v>143</v>
      </c>
      <c r="D105" s="699" t="s">
        <v>104</v>
      </c>
      <c r="E105" s="699" t="s">
        <v>104</v>
      </c>
      <c r="F105" s="42" t="s">
        <v>105</v>
      </c>
      <c r="G105" s="675">
        <v>2029</v>
      </c>
      <c r="H105" s="699" t="s">
        <v>30</v>
      </c>
      <c r="I105" s="42"/>
      <c r="J105" s="42"/>
      <c r="K105" s="42"/>
      <c r="L105" s="42"/>
      <c r="M105" s="88"/>
      <c r="N105" s="42">
        <v>1</v>
      </c>
      <c r="O105" s="88"/>
      <c r="P105" s="169"/>
      <c r="Q105" s="184"/>
      <c r="R105" s="659" t="s">
        <v>144</v>
      </c>
    </row>
    <row r="106" spans="2:18" ht="72.75" customHeight="1">
      <c r="B106" s="772"/>
      <c r="C106" s="763"/>
      <c r="D106" s="699"/>
      <c r="E106" s="699"/>
      <c r="F106" s="42" t="s">
        <v>40</v>
      </c>
      <c r="G106" s="677"/>
      <c r="H106" s="699"/>
      <c r="I106" s="42"/>
      <c r="J106" s="42"/>
      <c r="K106" s="42"/>
      <c r="L106" s="42"/>
      <c r="M106" s="88"/>
      <c r="N106" s="42">
        <v>737.1</v>
      </c>
      <c r="O106" s="88"/>
      <c r="P106" s="169" t="s">
        <v>108</v>
      </c>
      <c r="Q106" s="176" t="s">
        <v>142</v>
      </c>
      <c r="R106" s="659"/>
    </row>
    <row r="107" spans="2:18" ht="15.75">
      <c r="B107" s="779"/>
      <c r="C107" s="749" t="s">
        <v>145</v>
      </c>
      <c r="D107" s="698" t="s">
        <v>104</v>
      </c>
      <c r="E107" s="698" t="s">
        <v>104</v>
      </c>
      <c r="F107" s="42" t="s">
        <v>114</v>
      </c>
      <c r="G107" s="675">
        <v>2030</v>
      </c>
      <c r="H107" s="675" t="s">
        <v>30</v>
      </c>
      <c r="I107" s="120"/>
      <c r="J107" s="120"/>
      <c r="K107" s="120"/>
      <c r="L107" s="120"/>
      <c r="M107" s="120"/>
      <c r="N107" s="120"/>
      <c r="O107" s="175">
        <v>1</v>
      </c>
      <c r="P107" s="169"/>
      <c r="Q107" s="682" t="s">
        <v>142</v>
      </c>
      <c r="R107" s="660" t="s">
        <v>146</v>
      </c>
    </row>
    <row r="108" spans="2:18" ht="68.099999999999994" customHeight="1">
      <c r="B108" s="776"/>
      <c r="C108" s="650"/>
      <c r="D108" s="677"/>
      <c r="E108" s="677"/>
      <c r="F108" s="42" t="s">
        <v>40</v>
      </c>
      <c r="G108" s="677"/>
      <c r="H108" s="677"/>
      <c r="I108" s="120"/>
      <c r="J108" s="120"/>
      <c r="K108" s="120"/>
      <c r="L108" s="120"/>
      <c r="M108" s="120"/>
      <c r="N108" s="120"/>
      <c r="O108" s="51">
        <v>150</v>
      </c>
      <c r="P108" s="169" t="s">
        <v>108</v>
      </c>
      <c r="Q108" s="676"/>
      <c r="R108" s="661"/>
    </row>
    <row r="109" spans="2:18" ht="15.75">
      <c r="B109" s="779"/>
      <c r="C109" s="749" t="s">
        <v>147</v>
      </c>
      <c r="D109" s="698" t="s">
        <v>104</v>
      </c>
      <c r="E109" s="698" t="s">
        <v>104</v>
      </c>
      <c r="F109" s="42" t="s">
        <v>114</v>
      </c>
      <c r="G109" s="675" t="s">
        <v>148</v>
      </c>
      <c r="H109" s="675" t="s">
        <v>30</v>
      </c>
      <c r="I109" s="120"/>
      <c r="J109" s="120"/>
      <c r="K109" s="120"/>
      <c r="L109" s="120"/>
      <c r="M109" s="120"/>
      <c r="N109" s="175">
        <v>1</v>
      </c>
      <c r="O109" s="175"/>
      <c r="P109" s="169"/>
      <c r="Q109" s="682" t="s">
        <v>142</v>
      </c>
      <c r="R109" s="660" t="s">
        <v>146</v>
      </c>
    </row>
    <row r="110" spans="2:18" ht="66.95" customHeight="1">
      <c r="B110" s="776"/>
      <c r="C110" s="650"/>
      <c r="D110" s="677"/>
      <c r="E110" s="677"/>
      <c r="F110" s="42" t="s">
        <v>40</v>
      </c>
      <c r="G110" s="677"/>
      <c r="H110" s="677"/>
      <c r="I110" s="120"/>
      <c r="J110" s="120"/>
      <c r="K110" s="120"/>
      <c r="L110" s="120"/>
      <c r="M110" s="44">
        <v>4</v>
      </c>
      <c r="N110" s="51">
        <v>306</v>
      </c>
      <c r="O110" s="51"/>
      <c r="P110" s="169" t="s">
        <v>108</v>
      </c>
      <c r="Q110" s="676"/>
      <c r="R110" s="661"/>
    </row>
    <row r="111" spans="2:18" ht="15.75">
      <c r="B111" s="775"/>
      <c r="C111" s="749" t="s">
        <v>149</v>
      </c>
      <c r="D111" s="698" t="s">
        <v>104</v>
      </c>
      <c r="E111" s="698" t="s">
        <v>104</v>
      </c>
      <c r="F111" s="168" t="s">
        <v>114</v>
      </c>
      <c r="G111" s="698">
        <v>2030</v>
      </c>
      <c r="H111" s="698" t="s">
        <v>30</v>
      </c>
      <c r="I111" s="187"/>
      <c r="J111" s="187"/>
      <c r="K111" s="187"/>
      <c r="L111" s="187"/>
      <c r="M111" s="120"/>
      <c r="N111" s="42"/>
      <c r="O111" s="175">
        <v>1</v>
      </c>
      <c r="P111" s="169"/>
      <c r="Q111" s="682" t="s">
        <v>142</v>
      </c>
      <c r="R111" s="660" t="s">
        <v>150</v>
      </c>
    </row>
    <row r="112" spans="2:18" ht="66.95" customHeight="1">
      <c r="B112" s="776"/>
      <c r="C112" s="650"/>
      <c r="D112" s="677"/>
      <c r="E112" s="677"/>
      <c r="F112" s="42" t="s">
        <v>40</v>
      </c>
      <c r="G112" s="677"/>
      <c r="H112" s="677"/>
      <c r="I112" s="120"/>
      <c r="J112" s="120"/>
      <c r="K112" s="120"/>
      <c r="L112" s="120"/>
      <c r="M112" s="120"/>
      <c r="N112" s="42"/>
      <c r="O112" s="51">
        <v>150</v>
      </c>
      <c r="P112" s="169" t="s">
        <v>108</v>
      </c>
      <c r="Q112" s="676"/>
      <c r="R112" s="661"/>
    </row>
    <row r="113" spans="2:18" ht="23.25" customHeight="1">
      <c r="B113" s="779"/>
      <c r="C113" s="749" t="s">
        <v>151</v>
      </c>
      <c r="D113" s="698" t="s">
        <v>104</v>
      </c>
      <c r="E113" s="698" t="s">
        <v>104</v>
      </c>
      <c r="F113" s="42" t="s">
        <v>114</v>
      </c>
      <c r="G113" s="675">
        <v>2030</v>
      </c>
      <c r="H113" s="675" t="s">
        <v>30</v>
      </c>
      <c r="I113" s="120"/>
      <c r="J113" s="120"/>
      <c r="K113" s="120"/>
      <c r="L113" s="120"/>
      <c r="M113" s="120"/>
      <c r="N113" s="120"/>
      <c r="O113" s="175">
        <v>1</v>
      </c>
      <c r="P113" s="169"/>
      <c r="Q113" s="682" t="s">
        <v>142</v>
      </c>
      <c r="R113" s="660" t="s">
        <v>152</v>
      </c>
    </row>
    <row r="114" spans="2:18" ht="65.099999999999994" customHeight="1">
      <c r="B114" s="776"/>
      <c r="C114" s="650"/>
      <c r="D114" s="677"/>
      <c r="E114" s="677"/>
      <c r="F114" s="42" t="s">
        <v>40</v>
      </c>
      <c r="G114" s="677"/>
      <c r="H114" s="677"/>
      <c r="I114" s="120"/>
      <c r="J114" s="120"/>
      <c r="K114" s="120"/>
      <c r="L114" s="120"/>
      <c r="M114" s="120"/>
      <c r="N114" s="42"/>
      <c r="O114" s="51">
        <v>150</v>
      </c>
      <c r="P114" s="169" t="s">
        <v>108</v>
      </c>
      <c r="Q114" s="676"/>
      <c r="R114" s="661"/>
    </row>
    <row r="115" spans="2:18" ht="15.75">
      <c r="B115" s="177"/>
      <c r="C115" s="178" t="s">
        <v>139</v>
      </c>
      <c r="D115" s="153"/>
      <c r="E115" s="153"/>
      <c r="F115" s="54"/>
      <c r="G115" s="54"/>
      <c r="H115" s="54"/>
      <c r="I115" s="154">
        <f t="shared" ref="I115:O115" si="8">I104+I106+I108+I110+I112+I114</f>
        <v>378.7</v>
      </c>
      <c r="J115" s="154">
        <f t="shared" si="8"/>
        <v>0</v>
      </c>
      <c r="K115" s="154">
        <f t="shared" si="8"/>
        <v>0</v>
      </c>
      <c r="L115" s="154">
        <f t="shared" si="8"/>
        <v>0</v>
      </c>
      <c r="M115" s="155">
        <f t="shared" si="8"/>
        <v>4</v>
      </c>
      <c r="N115" s="154">
        <f t="shared" si="8"/>
        <v>2462.1</v>
      </c>
      <c r="O115" s="154">
        <f t="shared" si="8"/>
        <v>450</v>
      </c>
      <c r="P115" s="188"/>
      <c r="Q115" s="189"/>
      <c r="R115" s="190"/>
    </row>
    <row r="116" spans="2:18" ht="15.75">
      <c r="B116" s="69"/>
      <c r="C116" s="70" t="s">
        <v>153</v>
      </c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2"/>
      <c r="P116" s="73"/>
      <c r="Q116" s="74"/>
      <c r="R116" s="75"/>
    </row>
    <row r="117" spans="2:18" ht="71.099999999999994" customHeight="1">
      <c r="B117" s="23"/>
      <c r="C117" s="24" t="s">
        <v>154</v>
      </c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83"/>
      <c r="P117" s="84"/>
      <c r="Q117" s="31"/>
      <c r="R117" s="85"/>
    </row>
    <row r="118" spans="2:18" ht="71.099999999999994" customHeight="1">
      <c r="B118" s="23"/>
      <c r="C118" s="24" t="s">
        <v>155</v>
      </c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83"/>
      <c r="P118" s="84"/>
      <c r="Q118" s="31"/>
      <c r="R118" s="85"/>
    </row>
    <row r="119" spans="2:18" ht="51.95" customHeight="1">
      <c r="B119" s="23">
        <v>7</v>
      </c>
      <c r="C119" s="24" t="s">
        <v>156</v>
      </c>
      <c r="D119" s="737" t="s">
        <v>157</v>
      </c>
      <c r="E119" s="737" t="s">
        <v>157</v>
      </c>
      <c r="F119" s="737" t="s">
        <v>59</v>
      </c>
      <c r="G119" s="82"/>
      <c r="H119" s="82"/>
      <c r="I119" s="98">
        <v>1.391</v>
      </c>
      <c r="J119" s="98">
        <v>1.34</v>
      </c>
      <c r="K119" s="98">
        <v>0.752</v>
      </c>
      <c r="L119" s="98">
        <v>0.752</v>
      </c>
      <c r="M119" s="98">
        <v>0.752</v>
      </c>
      <c r="N119" s="98">
        <v>0.752</v>
      </c>
      <c r="O119" s="191">
        <v>0.752</v>
      </c>
      <c r="P119" s="84"/>
      <c r="Q119" s="31"/>
      <c r="R119" s="85"/>
    </row>
    <row r="120" spans="2:18" ht="27" customHeight="1">
      <c r="B120" s="23"/>
      <c r="C120" s="192" t="s">
        <v>158</v>
      </c>
      <c r="D120" s="737"/>
      <c r="E120" s="737"/>
      <c r="F120" s="737"/>
      <c r="G120" s="82"/>
      <c r="H120" s="82"/>
      <c r="I120" s="98">
        <v>0.49399999999999999</v>
      </c>
      <c r="J120" s="98">
        <v>0.41199999999999998</v>
      </c>
      <c r="K120" s="98">
        <v>0.34899999999999998</v>
      </c>
      <c r="L120" s="98">
        <v>0.44500000000000001</v>
      </c>
      <c r="M120" s="98">
        <v>0.45100000000000001</v>
      </c>
      <c r="N120" s="98">
        <v>0.45100000000000001</v>
      </c>
      <c r="O120" s="191">
        <v>0.45100000000000001</v>
      </c>
      <c r="P120" s="84"/>
      <c r="Q120" s="31"/>
      <c r="R120" s="85"/>
    </row>
    <row r="121" spans="2:18" ht="20.100000000000001" customHeight="1">
      <c r="B121" s="69"/>
      <c r="C121" s="70" t="s">
        <v>159</v>
      </c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2"/>
      <c r="P121" s="193"/>
      <c r="Q121" s="194"/>
      <c r="R121" s="195"/>
    </row>
    <row r="122" spans="2:18" ht="47.25">
      <c r="B122" s="23"/>
      <c r="C122" s="24" t="s">
        <v>160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83"/>
      <c r="P122" s="84"/>
      <c r="Q122" s="31"/>
      <c r="R122" s="85"/>
    </row>
    <row r="123" spans="2:18" ht="54.95" customHeight="1">
      <c r="B123" s="23">
        <v>8</v>
      </c>
      <c r="C123" s="24" t="s">
        <v>161</v>
      </c>
      <c r="D123" s="28" t="s">
        <v>162</v>
      </c>
      <c r="E123" s="28" t="s">
        <v>162</v>
      </c>
      <c r="F123" s="28" t="s">
        <v>26</v>
      </c>
      <c r="G123" s="76"/>
      <c r="H123" s="76"/>
      <c r="I123" s="77">
        <v>96.6</v>
      </c>
      <c r="J123" s="77">
        <v>97</v>
      </c>
      <c r="K123" s="77">
        <v>98.3</v>
      </c>
      <c r="L123" s="77">
        <v>99.3</v>
      </c>
      <c r="M123" s="77">
        <v>100</v>
      </c>
      <c r="N123" s="77">
        <v>100</v>
      </c>
      <c r="O123" s="78">
        <v>100</v>
      </c>
      <c r="P123" s="84"/>
      <c r="Q123" s="31"/>
      <c r="R123" s="196"/>
    </row>
    <row r="124" spans="2:18" ht="51.95" customHeight="1">
      <c r="B124" s="23"/>
      <c r="C124" s="197" t="s">
        <v>163</v>
      </c>
      <c r="D124" s="28"/>
      <c r="E124" s="28"/>
      <c r="F124" s="28"/>
      <c r="G124" s="28"/>
      <c r="H124" s="28"/>
      <c r="I124" s="82"/>
      <c r="J124" s="82"/>
      <c r="K124" s="82"/>
      <c r="L124" s="82"/>
      <c r="M124" s="82"/>
      <c r="N124" s="82"/>
      <c r="O124" s="82"/>
      <c r="P124" s="84"/>
      <c r="Q124" s="198"/>
      <c r="R124" s="199"/>
    </row>
    <row r="125" spans="2:18" ht="24.75" customHeight="1">
      <c r="B125" s="809"/>
      <c r="C125" s="763" t="s">
        <v>164</v>
      </c>
      <c r="D125" s="675" t="s">
        <v>162</v>
      </c>
      <c r="E125" s="675" t="s">
        <v>162</v>
      </c>
      <c r="F125" s="42" t="s">
        <v>105</v>
      </c>
      <c r="G125" s="675">
        <v>2029</v>
      </c>
      <c r="H125" s="699" t="s">
        <v>30</v>
      </c>
      <c r="I125" s="42"/>
      <c r="J125" s="42"/>
      <c r="K125" s="42"/>
      <c r="L125" s="42"/>
      <c r="M125" s="42"/>
      <c r="N125" s="42">
        <v>1</v>
      </c>
      <c r="O125" s="145"/>
      <c r="P125" s="651" t="s">
        <v>108</v>
      </c>
      <c r="Q125" s="651" t="s">
        <v>165</v>
      </c>
      <c r="R125" s="628" t="s">
        <v>166</v>
      </c>
    </row>
    <row r="126" spans="2:18" ht="46.5" customHeight="1">
      <c r="B126" s="809"/>
      <c r="C126" s="763"/>
      <c r="D126" s="677"/>
      <c r="E126" s="677"/>
      <c r="F126" s="42" t="s">
        <v>40</v>
      </c>
      <c r="G126" s="677"/>
      <c r="H126" s="699"/>
      <c r="I126" s="42"/>
      <c r="J126" s="42"/>
      <c r="K126" s="42"/>
      <c r="L126" s="44"/>
      <c r="M126" s="42"/>
      <c r="N126" s="42">
        <v>215</v>
      </c>
      <c r="O126" s="145"/>
      <c r="P126" s="646"/>
      <c r="Q126" s="646"/>
      <c r="R126" s="611"/>
    </row>
    <row r="127" spans="2:18" ht="51" customHeight="1">
      <c r="B127" s="23"/>
      <c r="C127" s="202" t="s">
        <v>167</v>
      </c>
      <c r="D127" s="203"/>
      <c r="E127" s="203"/>
      <c r="F127" s="204"/>
      <c r="G127" s="203"/>
      <c r="H127" s="203"/>
      <c r="I127" s="205"/>
      <c r="J127" s="205"/>
      <c r="K127" s="205"/>
      <c r="L127" s="205"/>
      <c r="M127" s="206"/>
      <c r="N127" s="205"/>
      <c r="O127" s="205"/>
      <c r="P127" s="84"/>
      <c r="Q127" s="198"/>
      <c r="R127" s="84"/>
    </row>
    <row r="128" spans="2:18" ht="15" customHeight="1">
      <c r="B128" s="775"/>
      <c r="C128" s="771" t="s">
        <v>168</v>
      </c>
      <c r="D128" s="675" t="s">
        <v>162</v>
      </c>
      <c r="E128" s="675" t="s">
        <v>162</v>
      </c>
      <c r="F128" s="168" t="s">
        <v>114</v>
      </c>
      <c r="G128" s="698">
        <v>2029</v>
      </c>
      <c r="H128" s="698" t="s">
        <v>30</v>
      </c>
      <c r="I128" s="207"/>
      <c r="J128" s="207"/>
      <c r="K128" s="207"/>
      <c r="L128" s="207"/>
      <c r="M128" s="207"/>
      <c r="N128" s="207">
        <v>1</v>
      </c>
      <c r="O128" s="172"/>
      <c r="P128" s="666" t="s">
        <v>108</v>
      </c>
      <c r="Q128" s="651" t="s">
        <v>169</v>
      </c>
      <c r="R128" s="662" t="s">
        <v>170</v>
      </c>
    </row>
    <row r="129" spans="2:19" ht="54" customHeight="1">
      <c r="B129" s="776"/>
      <c r="C129" s="723"/>
      <c r="D129" s="677"/>
      <c r="E129" s="677"/>
      <c r="F129" s="42" t="s">
        <v>29</v>
      </c>
      <c r="G129" s="677"/>
      <c r="H129" s="677"/>
      <c r="I129" s="207"/>
      <c r="J129" s="44"/>
      <c r="K129" s="44"/>
      <c r="L129" s="44"/>
      <c r="M129" s="44"/>
      <c r="N129" s="44">
        <v>346</v>
      </c>
      <c r="O129" s="145"/>
      <c r="P129" s="665"/>
      <c r="Q129" s="646"/>
      <c r="R129" s="638"/>
    </row>
    <row r="130" spans="2:19" ht="15" customHeight="1">
      <c r="B130" s="775"/>
      <c r="C130" s="771" t="s">
        <v>171</v>
      </c>
      <c r="D130" s="675" t="s">
        <v>162</v>
      </c>
      <c r="E130" s="675" t="s">
        <v>162</v>
      </c>
      <c r="F130" s="168" t="s">
        <v>114</v>
      </c>
      <c r="G130" s="698">
        <v>2029</v>
      </c>
      <c r="H130" s="698" t="s">
        <v>172</v>
      </c>
      <c r="I130" s="207"/>
      <c r="J130" s="207"/>
      <c r="K130" s="207"/>
      <c r="L130" s="207"/>
      <c r="M130" s="207"/>
      <c r="N130" s="207">
        <v>1</v>
      </c>
      <c r="O130" s="172"/>
      <c r="P130" s="666" t="s">
        <v>108</v>
      </c>
      <c r="Q130" s="651" t="s">
        <v>169</v>
      </c>
      <c r="R130" s="662" t="s">
        <v>170</v>
      </c>
    </row>
    <row r="131" spans="2:19" ht="55.5" customHeight="1">
      <c r="B131" s="776"/>
      <c r="C131" s="723"/>
      <c r="D131" s="677"/>
      <c r="E131" s="677"/>
      <c r="F131" s="42" t="s">
        <v>29</v>
      </c>
      <c r="G131" s="677"/>
      <c r="H131" s="677"/>
      <c r="I131" s="207"/>
      <c r="J131" s="44"/>
      <c r="K131" s="44"/>
      <c r="L131" s="44"/>
      <c r="M131" s="44"/>
      <c r="N131" s="44">
        <v>304</v>
      </c>
      <c r="O131" s="145"/>
      <c r="P131" s="665"/>
      <c r="Q131" s="646"/>
      <c r="R131" s="638"/>
    </row>
    <row r="132" spans="2:19" ht="19.5" customHeight="1">
      <c r="B132" s="209"/>
      <c r="C132" s="178" t="s">
        <v>139</v>
      </c>
      <c r="D132" s="153"/>
      <c r="E132" s="153"/>
      <c r="F132" s="54"/>
      <c r="G132" s="153"/>
      <c r="H132" s="153"/>
      <c r="I132" s="210">
        <f t="shared" ref="I132:O132" si="9">I129+I131</f>
        <v>0</v>
      </c>
      <c r="J132" s="210">
        <f t="shared" si="9"/>
        <v>0</v>
      </c>
      <c r="K132" s="210">
        <f t="shared" si="9"/>
        <v>0</v>
      </c>
      <c r="L132" s="210">
        <f t="shared" si="9"/>
        <v>0</v>
      </c>
      <c r="M132" s="210">
        <f t="shared" si="9"/>
        <v>0</v>
      </c>
      <c r="N132" s="210">
        <f t="shared" si="9"/>
        <v>650</v>
      </c>
      <c r="O132" s="210">
        <f t="shared" si="9"/>
        <v>0</v>
      </c>
      <c r="P132" s="211"/>
      <c r="Q132" s="212"/>
      <c r="R132" s="213"/>
    </row>
    <row r="133" spans="2:19" ht="15.75">
      <c r="B133" s="23">
        <v>15</v>
      </c>
      <c r="C133" s="24" t="s">
        <v>173</v>
      </c>
      <c r="D133" s="28"/>
      <c r="E133" s="27"/>
      <c r="F133" s="28"/>
      <c r="G133" s="28"/>
      <c r="H133" s="28"/>
      <c r="I133" s="28"/>
      <c r="J133" s="28"/>
      <c r="K133" s="28"/>
      <c r="L133" s="28"/>
      <c r="M133" s="28"/>
      <c r="N133" s="28"/>
      <c r="O133" s="29"/>
      <c r="P133" s="84"/>
      <c r="Q133" s="31"/>
      <c r="R133" s="85"/>
    </row>
    <row r="134" spans="2:19" ht="87" customHeight="1">
      <c r="B134" s="23"/>
      <c r="C134" s="24" t="s">
        <v>174</v>
      </c>
      <c r="D134" s="28" t="s">
        <v>175</v>
      </c>
      <c r="E134" s="28" t="s">
        <v>176</v>
      </c>
      <c r="F134" s="28" t="s">
        <v>26</v>
      </c>
      <c r="G134" s="76"/>
      <c r="H134" s="76"/>
      <c r="I134" s="76">
        <v>67</v>
      </c>
      <c r="J134" s="99" t="s">
        <v>177</v>
      </c>
      <c r="K134" s="99" t="s">
        <v>178</v>
      </c>
      <c r="L134" s="99" t="s">
        <v>179</v>
      </c>
      <c r="M134" s="99" t="s">
        <v>180</v>
      </c>
      <c r="N134" s="99" t="s">
        <v>181</v>
      </c>
      <c r="O134" s="214">
        <v>78.5</v>
      </c>
      <c r="P134" s="84"/>
      <c r="Q134" s="31"/>
      <c r="R134" s="85"/>
    </row>
    <row r="135" spans="2:19" ht="17.25" customHeight="1">
      <c r="B135" s="38"/>
      <c r="C135" s="649" t="s">
        <v>182</v>
      </c>
      <c r="D135" s="675" t="s">
        <v>183</v>
      </c>
      <c r="E135" s="675" t="s">
        <v>183</v>
      </c>
      <c r="F135" s="39"/>
      <c r="G135" s="675">
        <v>2029</v>
      </c>
      <c r="H135" s="675" t="s">
        <v>30</v>
      </c>
      <c r="I135" s="694"/>
      <c r="J135" s="694"/>
      <c r="K135" s="215"/>
      <c r="L135" s="694"/>
      <c r="M135" s="694"/>
      <c r="N135" s="215">
        <v>1</v>
      </c>
      <c r="O135" s="694"/>
      <c r="P135" s="666" t="s">
        <v>108</v>
      </c>
      <c r="Q135" s="651" t="s">
        <v>184</v>
      </c>
      <c r="R135" s="663" t="s">
        <v>185</v>
      </c>
    </row>
    <row r="136" spans="2:19" ht="120.95" customHeight="1">
      <c r="B136" s="38"/>
      <c r="C136" s="650"/>
      <c r="D136" s="677"/>
      <c r="E136" s="677"/>
      <c r="F136" s="42" t="s">
        <v>40</v>
      </c>
      <c r="G136" s="677"/>
      <c r="H136" s="723"/>
      <c r="I136" s="695"/>
      <c r="J136" s="695"/>
      <c r="K136" s="215"/>
      <c r="L136" s="695"/>
      <c r="M136" s="695"/>
      <c r="N136" s="215">
        <v>101.6</v>
      </c>
      <c r="O136" s="695"/>
      <c r="P136" s="665"/>
      <c r="Q136" s="668"/>
      <c r="R136" s="663"/>
      <c r="S136" s="216"/>
    </row>
    <row r="137" spans="2:19" ht="15.75">
      <c r="B137" s="779"/>
      <c r="C137" s="649" t="s">
        <v>186</v>
      </c>
      <c r="D137" s="675" t="s">
        <v>183</v>
      </c>
      <c r="E137" s="675" t="s">
        <v>183</v>
      </c>
      <c r="F137" s="42"/>
      <c r="G137" s="675">
        <v>2029</v>
      </c>
      <c r="H137" s="675" t="s">
        <v>30</v>
      </c>
      <c r="I137" s="44"/>
      <c r="J137" s="44"/>
      <c r="K137" s="44"/>
      <c r="L137" s="44"/>
      <c r="M137" s="217"/>
      <c r="N137" s="44">
        <v>1</v>
      </c>
      <c r="O137" s="218"/>
      <c r="P137" s="666" t="s">
        <v>108</v>
      </c>
      <c r="Q137" s="651" t="s">
        <v>184</v>
      </c>
      <c r="R137" s="610" t="s">
        <v>187</v>
      </c>
    </row>
    <row r="138" spans="2:19" ht="69.95" customHeight="1">
      <c r="B138" s="776"/>
      <c r="C138" s="650"/>
      <c r="D138" s="677"/>
      <c r="E138" s="677"/>
      <c r="F138" s="42" t="s">
        <v>40</v>
      </c>
      <c r="G138" s="677"/>
      <c r="H138" s="723"/>
      <c r="I138" s="44"/>
      <c r="J138" s="44"/>
      <c r="K138" s="44"/>
      <c r="L138" s="44"/>
      <c r="M138" s="217"/>
      <c r="N138" s="44">
        <v>100</v>
      </c>
      <c r="O138" s="218"/>
      <c r="P138" s="665"/>
      <c r="Q138" s="668"/>
      <c r="R138" s="611"/>
    </row>
    <row r="139" spans="2:19" ht="15.75">
      <c r="B139" s="779"/>
      <c r="C139" s="649" t="s">
        <v>188</v>
      </c>
      <c r="D139" s="675" t="s">
        <v>183</v>
      </c>
      <c r="E139" s="675" t="s">
        <v>183</v>
      </c>
      <c r="F139" s="42"/>
      <c r="G139" s="675">
        <v>2029</v>
      </c>
      <c r="H139" s="675" t="s">
        <v>30</v>
      </c>
      <c r="I139" s="44"/>
      <c r="J139" s="44"/>
      <c r="K139" s="44"/>
      <c r="L139" s="44"/>
      <c r="M139" s="217"/>
      <c r="N139" s="44">
        <v>1</v>
      </c>
      <c r="O139" s="218"/>
      <c r="P139" s="666" t="s">
        <v>108</v>
      </c>
      <c r="Q139" s="651" t="s">
        <v>184</v>
      </c>
      <c r="R139" s="610" t="s">
        <v>189</v>
      </c>
    </row>
    <row r="140" spans="2:19" ht="69.95" customHeight="1">
      <c r="B140" s="776"/>
      <c r="C140" s="650"/>
      <c r="D140" s="677"/>
      <c r="E140" s="677"/>
      <c r="F140" s="42" t="s">
        <v>40</v>
      </c>
      <c r="G140" s="677"/>
      <c r="H140" s="723"/>
      <c r="I140" s="44"/>
      <c r="J140" s="44"/>
      <c r="K140" s="44"/>
      <c r="L140" s="44"/>
      <c r="M140" s="217"/>
      <c r="N140" s="44">
        <v>100</v>
      </c>
      <c r="O140" s="218"/>
      <c r="P140" s="665"/>
      <c r="Q140" s="668"/>
      <c r="R140" s="611"/>
    </row>
    <row r="141" spans="2:19" ht="15.75">
      <c r="B141" s="779"/>
      <c r="C141" s="649" t="s">
        <v>190</v>
      </c>
      <c r="D141" s="675" t="s">
        <v>183</v>
      </c>
      <c r="E141" s="675" t="s">
        <v>183</v>
      </c>
      <c r="F141" s="42"/>
      <c r="G141" s="675">
        <v>2029</v>
      </c>
      <c r="H141" s="675" t="s">
        <v>30</v>
      </c>
      <c r="I141" s="44"/>
      <c r="J141" s="44"/>
      <c r="K141" s="44"/>
      <c r="L141" s="44"/>
      <c r="M141" s="44"/>
      <c r="N141" s="44">
        <v>1</v>
      </c>
      <c r="O141" s="218"/>
      <c r="P141" s="666" t="s">
        <v>108</v>
      </c>
      <c r="Q141" s="651" t="s">
        <v>184</v>
      </c>
      <c r="R141" s="610" t="s">
        <v>191</v>
      </c>
    </row>
    <row r="142" spans="2:19" ht="87.95" customHeight="1">
      <c r="B142" s="776"/>
      <c r="C142" s="650"/>
      <c r="D142" s="677"/>
      <c r="E142" s="677"/>
      <c r="F142" s="42" t="s">
        <v>40</v>
      </c>
      <c r="G142" s="677"/>
      <c r="H142" s="723"/>
      <c r="I142" s="44"/>
      <c r="J142" s="44"/>
      <c r="K142" s="44"/>
      <c r="L142" s="44"/>
      <c r="M142" s="44">
        <v>4</v>
      </c>
      <c r="N142" s="44">
        <v>100</v>
      </c>
      <c r="O142" s="218"/>
      <c r="P142" s="665"/>
      <c r="Q142" s="668"/>
      <c r="R142" s="611"/>
    </row>
    <row r="143" spans="2:19" ht="15.75">
      <c r="B143" s="779"/>
      <c r="C143" s="649" t="s">
        <v>192</v>
      </c>
      <c r="D143" s="675" t="s">
        <v>183</v>
      </c>
      <c r="E143" s="675" t="s">
        <v>183</v>
      </c>
      <c r="F143" s="42"/>
      <c r="G143" s="675">
        <v>2029</v>
      </c>
      <c r="H143" s="675" t="s">
        <v>30</v>
      </c>
      <c r="I143" s="44"/>
      <c r="J143" s="44"/>
      <c r="K143" s="44"/>
      <c r="L143" s="44"/>
      <c r="M143" s="44"/>
      <c r="N143" s="44">
        <v>1</v>
      </c>
      <c r="O143" s="218"/>
      <c r="P143" s="666" t="s">
        <v>108</v>
      </c>
      <c r="Q143" s="651" t="s">
        <v>184</v>
      </c>
      <c r="R143" s="610" t="s">
        <v>191</v>
      </c>
    </row>
    <row r="144" spans="2:19" ht="87.95" customHeight="1">
      <c r="B144" s="776"/>
      <c r="C144" s="650"/>
      <c r="D144" s="677"/>
      <c r="E144" s="677"/>
      <c r="F144" s="42" t="s">
        <v>40</v>
      </c>
      <c r="G144" s="677"/>
      <c r="H144" s="723"/>
      <c r="I144" s="44"/>
      <c r="J144" s="44"/>
      <c r="K144" s="44"/>
      <c r="L144" s="44"/>
      <c r="M144" s="44">
        <v>4</v>
      </c>
      <c r="N144" s="44">
        <v>100</v>
      </c>
      <c r="O144" s="218"/>
      <c r="P144" s="665"/>
      <c r="Q144" s="668"/>
      <c r="R144" s="611"/>
    </row>
    <row r="145" spans="2:18" ht="15.75">
      <c r="B145" s="779"/>
      <c r="C145" s="649" t="s">
        <v>193</v>
      </c>
      <c r="D145" s="675" t="s">
        <v>183</v>
      </c>
      <c r="E145" s="675" t="s">
        <v>183</v>
      </c>
      <c r="F145" s="42" t="s">
        <v>105</v>
      </c>
      <c r="G145" s="675">
        <v>2030</v>
      </c>
      <c r="H145" s="675" t="s">
        <v>194</v>
      </c>
      <c r="I145" s="44"/>
      <c r="J145" s="44"/>
      <c r="K145" s="44"/>
      <c r="L145" s="44"/>
      <c r="M145" s="44"/>
      <c r="N145" s="44"/>
      <c r="O145" s="44">
        <v>1</v>
      </c>
      <c r="P145" s="666" t="s">
        <v>108</v>
      </c>
      <c r="Q145" s="651" t="s">
        <v>195</v>
      </c>
      <c r="R145" s="610" t="s">
        <v>191</v>
      </c>
    </row>
    <row r="146" spans="2:18" ht="90" customHeight="1">
      <c r="B146" s="776"/>
      <c r="C146" s="650"/>
      <c r="D146" s="677"/>
      <c r="E146" s="677"/>
      <c r="F146" s="42" t="s">
        <v>40</v>
      </c>
      <c r="G146" s="677"/>
      <c r="H146" s="723"/>
      <c r="I146" s="44"/>
      <c r="J146" s="44"/>
      <c r="K146" s="44"/>
      <c r="L146" s="44"/>
      <c r="M146" s="44"/>
      <c r="N146" s="44">
        <v>500</v>
      </c>
      <c r="O146" s="44">
        <v>2500</v>
      </c>
      <c r="P146" s="665"/>
      <c r="Q146" s="646"/>
      <c r="R146" s="611"/>
    </row>
    <row r="147" spans="2:18" ht="15.75">
      <c r="B147" s="779"/>
      <c r="C147" s="649" t="s">
        <v>196</v>
      </c>
      <c r="D147" s="675" t="s">
        <v>183</v>
      </c>
      <c r="E147" s="675" t="s">
        <v>183</v>
      </c>
      <c r="F147" s="42" t="s">
        <v>105</v>
      </c>
      <c r="G147" s="675">
        <v>2029</v>
      </c>
      <c r="H147" s="675" t="s">
        <v>194</v>
      </c>
      <c r="I147" s="44"/>
      <c r="J147" s="44"/>
      <c r="K147" s="44"/>
      <c r="L147" s="44"/>
      <c r="M147" s="217"/>
      <c r="N147" s="44">
        <v>1</v>
      </c>
      <c r="O147" s="218"/>
      <c r="P147" s="666" t="s">
        <v>108</v>
      </c>
      <c r="Q147" s="651" t="s">
        <v>197</v>
      </c>
      <c r="R147" s="610" t="s">
        <v>198</v>
      </c>
    </row>
    <row r="148" spans="2:18" ht="60.75" customHeight="1">
      <c r="B148" s="776"/>
      <c r="C148" s="650"/>
      <c r="D148" s="677"/>
      <c r="E148" s="677"/>
      <c r="F148" s="42" t="s">
        <v>40</v>
      </c>
      <c r="G148" s="677"/>
      <c r="H148" s="723"/>
      <c r="I148" s="44"/>
      <c r="J148" s="44"/>
      <c r="K148" s="44"/>
      <c r="L148" s="44"/>
      <c r="M148" s="217"/>
      <c r="N148" s="44">
        <v>500</v>
      </c>
      <c r="O148" s="218"/>
      <c r="P148" s="665"/>
      <c r="Q148" s="646"/>
      <c r="R148" s="611"/>
    </row>
    <row r="149" spans="2:18" ht="15.75">
      <c r="B149" s="779"/>
      <c r="C149" s="649" t="s">
        <v>199</v>
      </c>
      <c r="D149" s="675" t="s">
        <v>183</v>
      </c>
      <c r="E149" s="675" t="s">
        <v>183</v>
      </c>
      <c r="F149" s="42" t="s">
        <v>114</v>
      </c>
      <c r="G149" s="675">
        <v>2029</v>
      </c>
      <c r="H149" s="675" t="s">
        <v>194</v>
      </c>
      <c r="I149" s="44"/>
      <c r="J149" s="44"/>
      <c r="K149" s="44"/>
      <c r="L149" s="44"/>
      <c r="M149" s="217"/>
      <c r="N149" s="44">
        <v>1</v>
      </c>
      <c r="O149" s="218"/>
      <c r="P149" s="666" t="s">
        <v>108</v>
      </c>
      <c r="Q149" s="651" t="s">
        <v>197</v>
      </c>
      <c r="R149" s="610" t="s">
        <v>198</v>
      </c>
    </row>
    <row r="150" spans="2:18" ht="60.95" customHeight="1">
      <c r="B150" s="776"/>
      <c r="C150" s="650"/>
      <c r="D150" s="677"/>
      <c r="E150" s="677"/>
      <c r="F150" s="42" t="s">
        <v>40</v>
      </c>
      <c r="G150" s="677"/>
      <c r="H150" s="723"/>
      <c r="I150" s="44"/>
      <c r="J150" s="44"/>
      <c r="K150" s="44"/>
      <c r="L150" s="44"/>
      <c r="M150" s="217"/>
      <c r="N150" s="44">
        <v>500</v>
      </c>
      <c r="O150" s="218"/>
      <c r="P150" s="665"/>
      <c r="Q150" s="646"/>
      <c r="R150" s="611"/>
    </row>
    <row r="151" spans="2:18" ht="15.75">
      <c r="B151" s="779"/>
      <c r="C151" s="649" t="s">
        <v>200</v>
      </c>
      <c r="D151" s="675" t="s">
        <v>183</v>
      </c>
      <c r="E151" s="675" t="s">
        <v>183</v>
      </c>
      <c r="F151" s="42" t="s">
        <v>114</v>
      </c>
      <c r="G151" s="675">
        <v>2029</v>
      </c>
      <c r="H151" s="675" t="s">
        <v>194</v>
      </c>
      <c r="I151" s="44"/>
      <c r="J151" s="44"/>
      <c r="K151" s="44"/>
      <c r="L151" s="44"/>
      <c r="M151" s="217"/>
      <c r="N151" s="44">
        <v>1</v>
      </c>
      <c r="O151" s="218"/>
      <c r="P151" s="666" t="s">
        <v>108</v>
      </c>
      <c r="Q151" s="651" t="s">
        <v>197</v>
      </c>
      <c r="R151" s="610" t="s">
        <v>198</v>
      </c>
    </row>
    <row r="152" spans="2:18" ht="53.25" customHeight="1">
      <c r="B152" s="776"/>
      <c r="C152" s="650"/>
      <c r="D152" s="677"/>
      <c r="E152" s="677"/>
      <c r="F152" s="42" t="s">
        <v>40</v>
      </c>
      <c r="G152" s="677"/>
      <c r="H152" s="723"/>
      <c r="I152" s="44"/>
      <c r="J152" s="44"/>
      <c r="K152" s="44"/>
      <c r="L152" s="44"/>
      <c r="M152" s="217"/>
      <c r="N152" s="44">
        <v>500</v>
      </c>
      <c r="O152" s="218"/>
      <c r="P152" s="665"/>
      <c r="Q152" s="646"/>
      <c r="R152" s="611"/>
    </row>
    <row r="153" spans="2:18" ht="15.75">
      <c r="B153" s="219"/>
      <c r="C153" s="178" t="s">
        <v>139</v>
      </c>
      <c r="D153" s="220"/>
      <c r="E153" s="220"/>
      <c r="F153" s="220"/>
      <c r="G153" s="220"/>
      <c r="H153" s="220"/>
      <c r="I153" s="221">
        <f t="shared" ref="I153:O153" si="10">I135+I138+I140+I142+I144+I146+I148+I150+I152</f>
        <v>0</v>
      </c>
      <c r="J153" s="221">
        <f t="shared" si="10"/>
        <v>0</v>
      </c>
      <c r="K153" s="221">
        <v>101.6</v>
      </c>
      <c r="L153" s="221">
        <f t="shared" si="10"/>
        <v>0</v>
      </c>
      <c r="M153" s="155">
        <f t="shared" si="10"/>
        <v>8</v>
      </c>
      <c r="N153" s="221">
        <f t="shared" si="10"/>
        <v>2401</v>
      </c>
      <c r="O153" s="221">
        <f t="shared" si="10"/>
        <v>2500</v>
      </c>
      <c r="P153" s="222"/>
      <c r="Q153" s="223"/>
      <c r="R153" s="224"/>
    </row>
    <row r="154" spans="2:18" ht="47.25">
      <c r="B154" s="23"/>
      <c r="C154" s="24" t="s">
        <v>201</v>
      </c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83"/>
      <c r="P154" s="84"/>
      <c r="Q154" s="31"/>
      <c r="R154" s="85"/>
    </row>
    <row r="155" spans="2:18" ht="15.75">
      <c r="B155" s="69"/>
      <c r="C155" s="225" t="s">
        <v>202</v>
      </c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7"/>
      <c r="P155" s="73"/>
      <c r="Q155" s="74"/>
      <c r="R155" s="75"/>
    </row>
    <row r="156" spans="2:18" ht="47.25">
      <c r="B156" s="23">
        <v>16</v>
      </c>
      <c r="C156" s="24" t="s">
        <v>203</v>
      </c>
      <c r="D156" s="28" t="s">
        <v>162</v>
      </c>
      <c r="E156" s="28" t="s">
        <v>162</v>
      </c>
      <c r="F156" s="28" t="s">
        <v>26</v>
      </c>
      <c r="G156" s="82"/>
      <c r="H156" s="82"/>
      <c r="I156" s="76">
        <v>81</v>
      </c>
      <c r="J156" s="76">
        <v>81</v>
      </c>
      <c r="K156" s="28">
        <v>82.1</v>
      </c>
      <c r="L156" s="28">
        <v>83.4</v>
      </c>
      <c r="M156" s="28">
        <v>84.7</v>
      </c>
      <c r="N156" s="76">
        <v>86</v>
      </c>
      <c r="O156" s="214">
        <v>86</v>
      </c>
      <c r="P156" s="84"/>
      <c r="Q156" s="31"/>
      <c r="R156" s="85"/>
    </row>
    <row r="157" spans="2:18" ht="39" customHeight="1">
      <c r="B157" s="228"/>
      <c r="C157" s="197" t="s">
        <v>204</v>
      </c>
      <c r="D157" s="203"/>
      <c r="E157" s="203"/>
      <c r="F157" s="204"/>
      <c r="G157" s="204"/>
      <c r="H157" s="204"/>
      <c r="I157" s="229"/>
      <c r="J157" s="229"/>
      <c r="K157" s="229"/>
      <c r="L157" s="229"/>
      <c r="M157" s="230"/>
      <c r="N157" s="229"/>
      <c r="O157" s="229"/>
      <c r="P157" s="84"/>
      <c r="Q157" s="31"/>
      <c r="R157" s="85"/>
    </row>
    <row r="158" spans="2:18" ht="17.100000000000001" customHeight="1">
      <c r="B158" s="779"/>
      <c r="C158" s="649" t="s">
        <v>205</v>
      </c>
      <c r="D158" s="675" t="s">
        <v>162</v>
      </c>
      <c r="E158" s="675" t="s">
        <v>162</v>
      </c>
      <c r="F158" s="42" t="s">
        <v>206</v>
      </c>
      <c r="G158" s="724">
        <v>2028</v>
      </c>
      <c r="H158" s="707" t="s">
        <v>30</v>
      </c>
      <c r="I158" s="233"/>
      <c r="J158" s="42"/>
      <c r="K158" s="233"/>
      <c r="L158" s="233"/>
      <c r="M158" s="103">
        <v>120</v>
      </c>
      <c r="N158" s="42"/>
      <c r="O158" s="145"/>
      <c r="P158" s="666" t="s">
        <v>108</v>
      </c>
      <c r="Q158" s="651" t="s">
        <v>207</v>
      </c>
      <c r="R158" s="649" t="s">
        <v>208</v>
      </c>
    </row>
    <row r="159" spans="2:18" ht="75.75" customHeight="1">
      <c r="B159" s="776"/>
      <c r="C159" s="650"/>
      <c r="D159" s="677"/>
      <c r="E159" s="677"/>
      <c r="F159" s="42" t="s">
        <v>40</v>
      </c>
      <c r="G159" s="725"/>
      <c r="H159" s="708"/>
      <c r="I159" s="233"/>
      <c r="J159" s="42">
        <v>13.6</v>
      </c>
      <c r="K159" s="233"/>
      <c r="L159" s="233"/>
      <c r="M159" s="44">
        <v>1500</v>
      </c>
      <c r="N159" s="42"/>
      <c r="O159" s="145"/>
      <c r="P159" s="665"/>
      <c r="Q159" s="646"/>
      <c r="R159" s="650"/>
    </row>
    <row r="160" spans="2:18" ht="18" customHeight="1">
      <c r="B160" s="775"/>
      <c r="C160" s="749" t="s">
        <v>209</v>
      </c>
      <c r="D160" s="675" t="s">
        <v>162</v>
      </c>
      <c r="E160" s="675" t="s">
        <v>162</v>
      </c>
      <c r="F160" s="168" t="s">
        <v>206</v>
      </c>
      <c r="G160" s="731">
        <v>2028</v>
      </c>
      <c r="H160" s="716" t="s">
        <v>30</v>
      </c>
      <c r="I160" s="234"/>
      <c r="J160" s="168"/>
      <c r="K160" s="235"/>
      <c r="L160" s="234"/>
      <c r="M160" s="236">
        <v>600</v>
      </c>
      <c r="N160" s="168"/>
      <c r="O160" s="172"/>
      <c r="P160" s="666" t="s">
        <v>108</v>
      </c>
      <c r="Q160" s="678" t="s">
        <v>207</v>
      </c>
      <c r="R160" s="632" t="s">
        <v>210</v>
      </c>
    </row>
    <row r="161" spans="2:18" ht="50.1" customHeight="1">
      <c r="B161" s="776"/>
      <c r="C161" s="650"/>
      <c r="D161" s="677"/>
      <c r="E161" s="677"/>
      <c r="F161" s="42" t="s">
        <v>40</v>
      </c>
      <c r="G161" s="725"/>
      <c r="H161" s="708"/>
      <c r="I161" s="233"/>
      <c r="J161" s="42"/>
      <c r="K161" s="237"/>
      <c r="L161" s="233"/>
      <c r="M161" s="238">
        <v>6000</v>
      </c>
      <c r="N161" s="42"/>
      <c r="O161" s="145"/>
      <c r="P161" s="665"/>
      <c r="Q161" s="646"/>
      <c r="R161" s="611"/>
    </row>
    <row r="162" spans="2:18" ht="18" customHeight="1">
      <c r="B162" s="779"/>
      <c r="C162" s="649" t="s">
        <v>209</v>
      </c>
      <c r="D162" s="675" t="s">
        <v>162</v>
      </c>
      <c r="E162" s="675" t="s">
        <v>162</v>
      </c>
      <c r="F162" s="42" t="s">
        <v>206</v>
      </c>
      <c r="G162" s="724">
        <v>2030</v>
      </c>
      <c r="H162" s="707" t="s">
        <v>30</v>
      </c>
      <c r="I162" s="233"/>
      <c r="J162" s="42"/>
      <c r="K162" s="239"/>
      <c r="L162" s="239"/>
      <c r="M162" s="235"/>
      <c r="N162" s="42"/>
      <c r="O162" s="50">
        <v>600</v>
      </c>
      <c r="P162" s="666" t="s">
        <v>108</v>
      </c>
      <c r="Q162" s="651" t="s">
        <v>211</v>
      </c>
      <c r="R162" s="628" t="s">
        <v>212</v>
      </c>
    </row>
    <row r="163" spans="2:18" ht="57" customHeight="1">
      <c r="B163" s="776"/>
      <c r="C163" s="650"/>
      <c r="D163" s="677"/>
      <c r="E163" s="677"/>
      <c r="F163" s="42" t="s">
        <v>40</v>
      </c>
      <c r="G163" s="725"/>
      <c r="H163" s="708"/>
      <c r="I163" s="233"/>
      <c r="J163" s="42"/>
      <c r="K163" s="239"/>
      <c r="L163" s="239"/>
      <c r="M163" s="237"/>
      <c r="N163" s="233"/>
      <c r="O163" s="240">
        <v>6000</v>
      </c>
      <c r="P163" s="665"/>
      <c r="Q163" s="646"/>
      <c r="R163" s="611"/>
    </row>
    <row r="164" spans="2:18" ht="15.95" customHeight="1">
      <c r="B164" s="779"/>
      <c r="C164" s="649" t="s">
        <v>213</v>
      </c>
      <c r="D164" s="675" t="s">
        <v>162</v>
      </c>
      <c r="E164" s="675" t="s">
        <v>162</v>
      </c>
      <c r="F164" s="42" t="s">
        <v>206</v>
      </c>
      <c r="G164" s="724">
        <v>2030</v>
      </c>
      <c r="H164" s="707" t="s">
        <v>30</v>
      </c>
      <c r="I164" s="42"/>
      <c r="J164" s="42"/>
      <c r="K164" s="42"/>
      <c r="L164" s="42"/>
      <c r="M164" s="42"/>
      <c r="N164" s="42"/>
      <c r="O164" s="175">
        <v>400</v>
      </c>
      <c r="P164" s="666" t="s">
        <v>108</v>
      </c>
      <c r="Q164" s="651" t="s">
        <v>207</v>
      </c>
      <c r="R164" s="628" t="s">
        <v>214</v>
      </c>
    </row>
    <row r="165" spans="2:18" ht="45.95" customHeight="1">
      <c r="B165" s="776"/>
      <c r="C165" s="650"/>
      <c r="D165" s="677"/>
      <c r="E165" s="677"/>
      <c r="F165" s="42" t="s">
        <v>40</v>
      </c>
      <c r="G165" s="725"/>
      <c r="H165" s="708"/>
      <c r="I165" s="42"/>
      <c r="J165" s="42"/>
      <c r="K165" s="42"/>
      <c r="L165" s="42"/>
      <c r="M165" s="42"/>
      <c r="N165" s="42"/>
      <c r="O165" s="51">
        <v>2050</v>
      </c>
      <c r="P165" s="665"/>
      <c r="Q165" s="646"/>
      <c r="R165" s="611"/>
    </row>
    <row r="166" spans="2:18" ht="20.100000000000001" customHeight="1">
      <c r="B166" s="241"/>
      <c r="C166" s="178" t="s">
        <v>139</v>
      </c>
      <c r="D166" s="179"/>
      <c r="E166" s="179"/>
      <c r="F166" s="179"/>
      <c r="G166" s="179"/>
      <c r="H166" s="179"/>
      <c r="I166" s="242">
        <f t="shared" ref="I166:O166" si="11">I159+I161+I163+I165</f>
        <v>0</v>
      </c>
      <c r="J166" s="242">
        <f t="shared" si="11"/>
        <v>13.6</v>
      </c>
      <c r="K166" s="242">
        <f t="shared" si="11"/>
        <v>0</v>
      </c>
      <c r="L166" s="242">
        <f t="shared" si="11"/>
        <v>0</v>
      </c>
      <c r="M166" s="243">
        <f t="shared" si="11"/>
        <v>7500</v>
      </c>
      <c r="N166" s="242">
        <f t="shared" si="11"/>
        <v>0</v>
      </c>
      <c r="O166" s="242">
        <f t="shared" si="11"/>
        <v>8050</v>
      </c>
      <c r="P166" s="244"/>
      <c r="Q166" s="245"/>
      <c r="R166" s="246"/>
    </row>
    <row r="167" spans="2:18" ht="32.25" customHeight="1">
      <c r="B167" s="23"/>
      <c r="C167" s="197" t="s">
        <v>215</v>
      </c>
      <c r="D167" s="247"/>
      <c r="E167" s="247"/>
      <c r="F167" s="28"/>
      <c r="G167" s="247"/>
      <c r="H167" s="247"/>
      <c r="I167" s="28"/>
      <c r="J167" s="204"/>
      <c r="K167" s="204"/>
      <c r="L167" s="204"/>
      <c r="M167" s="28"/>
      <c r="N167" s="204"/>
      <c r="O167" s="160"/>
      <c r="P167" s="248"/>
      <c r="Q167" s="249"/>
      <c r="R167" s="250"/>
    </row>
    <row r="168" spans="2:18" ht="31.5">
      <c r="B168" s="779"/>
      <c r="C168" s="748" t="s">
        <v>216</v>
      </c>
      <c r="D168" s="675" t="s">
        <v>162</v>
      </c>
      <c r="E168" s="675" t="s">
        <v>162</v>
      </c>
      <c r="F168" s="42" t="s">
        <v>217</v>
      </c>
      <c r="G168" s="675">
        <v>2029</v>
      </c>
      <c r="H168" s="675" t="s">
        <v>30</v>
      </c>
      <c r="I168" s="597" t="s">
        <v>218</v>
      </c>
      <c r="J168" s="44"/>
      <c r="K168" s="44"/>
      <c r="L168" s="44"/>
      <c r="M168" s="44"/>
      <c r="N168" s="44">
        <v>1</v>
      </c>
      <c r="O168" s="218"/>
      <c r="P168" s="666" t="s">
        <v>108</v>
      </c>
      <c r="Q168" s="645" t="s">
        <v>169</v>
      </c>
      <c r="R168" s="610" t="s">
        <v>219</v>
      </c>
    </row>
    <row r="169" spans="2:18" ht="41.25" customHeight="1">
      <c r="B169" s="776"/>
      <c r="C169" s="723"/>
      <c r="D169" s="677"/>
      <c r="E169" s="677"/>
      <c r="F169" s="42" t="s">
        <v>40</v>
      </c>
      <c r="G169" s="677"/>
      <c r="H169" s="677"/>
      <c r="I169" s="44">
        <v>63.2</v>
      </c>
      <c r="J169" s="44"/>
      <c r="K169" s="44"/>
      <c r="L169" s="44"/>
      <c r="M169" s="44"/>
      <c r="N169" s="44">
        <v>671.3</v>
      </c>
      <c r="O169" s="218"/>
      <c r="P169" s="665"/>
      <c r="Q169" s="646"/>
      <c r="R169" s="611"/>
    </row>
    <row r="170" spans="2:18" ht="26.25" customHeight="1">
      <c r="B170" s="779"/>
      <c r="C170" s="748" t="s">
        <v>220</v>
      </c>
      <c r="D170" s="675" t="s">
        <v>162</v>
      </c>
      <c r="E170" s="675" t="s">
        <v>162</v>
      </c>
      <c r="F170" s="42" t="s">
        <v>217</v>
      </c>
      <c r="G170" s="675" t="s">
        <v>221</v>
      </c>
      <c r="H170" s="675" t="s">
        <v>30</v>
      </c>
      <c r="I170" s="44">
        <v>1</v>
      </c>
      <c r="J170" s="44"/>
      <c r="K170" s="44"/>
      <c r="L170" s="44"/>
      <c r="M170" s="44"/>
      <c r="N170" s="44"/>
      <c r="O170" s="218"/>
      <c r="P170" s="666" t="s">
        <v>108</v>
      </c>
      <c r="Q170" s="645" t="s">
        <v>169</v>
      </c>
      <c r="R170" s="610" t="s">
        <v>219</v>
      </c>
    </row>
    <row r="171" spans="2:18" ht="46.5" customHeight="1">
      <c r="B171" s="776"/>
      <c r="C171" s="723"/>
      <c r="D171" s="677"/>
      <c r="E171" s="677"/>
      <c r="F171" s="42" t="s">
        <v>40</v>
      </c>
      <c r="G171" s="677"/>
      <c r="H171" s="677"/>
      <c r="I171" s="44">
        <v>107.4</v>
      </c>
      <c r="J171" s="44">
        <v>144.19999999999999</v>
      </c>
      <c r="K171" s="44"/>
      <c r="L171" s="44">
        <v>595.5</v>
      </c>
      <c r="M171" s="44"/>
      <c r="N171" s="44"/>
      <c r="O171" s="218"/>
      <c r="P171" s="665"/>
      <c r="Q171" s="646"/>
      <c r="R171" s="611"/>
    </row>
    <row r="172" spans="2:18" ht="31.5">
      <c r="B172" s="779"/>
      <c r="C172" s="748" t="s">
        <v>222</v>
      </c>
      <c r="D172" s="675" t="s">
        <v>162</v>
      </c>
      <c r="E172" s="675" t="s">
        <v>162</v>
      </c>
      <c r="F172" s="42" t="s">
        <v>217</v>
      </c>
      <c r="G172" s="675">
        <v>2030</v>
      </c>
      <c r="H172" s="675" t="s">
        <v>30</v>
      </c>
      <c r="I172" s="44">
        <v>1</v>
      </c>
      <c r="J172" s="44"/>
      <c r="K172" s="44"/>
      <c r="L172" s="44"/>
      <c r="M172" s="44"/>
      <c r="N172" s="44"/>
      <c r="O172" s="51">
        <v>1</v>
      </c>
      <c r="P172" s="666" t="s">
        <v>108</v>
      </c>
      <c r="Q172" s="645" t="s">
        <v>169</v>
      </c>
      <c r="R172" s="610" t="s">
        <v>219</v>
      </c>
    </row>
    <row r="173" spans="2:18" ht="42" customHeight="1">
      <c r="B173" s="776"/>
      <c r="C173" s="723"/>
      <c r="D173" s="677"/>
      <c r="E173" s="677"/>
      <c r="F173" s="42" t="s">
        <v>40</v>
      </c>
      <c r="G173" s="677"/>
      <c r="H173" s="677"/>
      <c r="I173" s="44">
        <v>143.6</v>
      </c>
      <c r="J173" s="44"/>
      <c r="K173" s="44"/>
      <c r="L173" s="44"/>
      <c r="M173" s="44"/>
      <c r="N173" s="44"/>
      <c r="O173" s="51">
        <v>510.5</v>
      </c>
      <c r="P173" s="665"/>
      <c r="Q173" s="646"/>
      <c r="R173" s="611"/>
    </row>
    <row r="174" spans="2:18" ht="31.5">
      <c r="B174" s="772"/>
      <c r="C174" s="770" t="s">
        <v>223</v>
      </c>
      <c r="D174" s="675" t="s">
        <v>162</v>
      </c>
      <c r="E174" s="675" t="s">
        <v>162</v>
      </c>
      <c r="F174" s="42" t="s">
        <v>217</v>
      </c>
      <c r="G174" s="675">
        <v>20242026</v>
      </c>
      <c r="H174" s="675" t="s">
        <v>30</v>
      </c>
      <c r="I174" s="44">
        <v>1</v>
      </c>
      <c r="J174" s="44"/>
      <c r="K174" s="252"/>
      <c r="L174" s="44"/>
      <c r="M174" s="44"/>
      <c r="N174" s="44"/>
      <c r="O174" s="218"/>
      <c r="P174" s="666" t="s">
        <v>108</v>
      </c>
      <c r="Q174" s="645" t="s">
        <v>169</v>
      </c>
      <c r="R174" s="610" t="s">
        <v>224</v>
      </c>
    </row>
    <row r="175" spans="2:18" ht="76.5" customHeight="1">
      <c r="B175" s="772"/>
      <c r="C175" s="770"/>
      <c r="D175" s="677"/>
      <c r="E175" s="677"/>
      <c r="F175" s="42" t="s">
        <v>40</v>
      </c>
      <c r="G175" s="677"/>
      <c r="H175" s="677"/>
      <c r="I175" s="44">
        <v>69</v>
      </c>
      <c r="J175" s="44">
        <v>173</v>
      </c>
      <c r="K175" s="252">
        <v>825.3</v>
      </c>
      <c r="L175" s="44"/>
      <c r="M175" s="44"/>
      <c r="N175" s="44"/>
      <c r="O175" s="218"/>
      <c r="P175" s="665"/>
      <c r="Q175" s="646"/>
      <c r="R175" s="611"/>
    </row>
    <row r="176" spans="2:18" ht="24" customHeight="1">
      <c r="B176" s="772"/>
      <c r="C176" s="770" t="s">
        <v>225</v>
      </c>
      <c r="D176" s="675" t="s">
        <v>162</v>
      </c>
      <c r="E176" s="675" t="s">
        <v>162</v>
      </c>
      <c r="F176" s="42" t="s">
        <v>217</v>
      </c>
      <c r="G176" s="698">
        <v>2028</v>
      </c>
      <c r="H176" s="698" t="s">
        <v>30</v>
      </c>
      <c r="I176" s="44"/>
      <c r="J176" s="44"/>
      <c r="K176" s="44"/>
      <c r="L176" s="44">
        <v>1</v>
      </c>
      <c r="M176" s="44"/>
      <c r="N176" s="44"/>
      <c r="O176" s="218"/>
      <c r="P176" s="666" t="s">
        <v>108</v>
      </c>
      <c r="Q176" s="645" t="s">
        <v>169</v>
      </c>
      <c r="R176" s="610" t="s">
        <v>226</v>
      </c>
    </row>
    <row r="177" spans="2:18" ht="70.5" customHeight="1">
      <c r="B177" s="772"/>
      <c r="C177" s="770"/>
      <c r="D177" s="677"/>
      <c r="E177" s="677"/>
      <c r="F177" s="42" t="s">
        <v>40</v>
      </c>
      <c r="G177" s="677"/>
      <c r="H177" s="677"/>
      <c r="I177" s="44"/>
      <c r="J177" s="44"/>
      <c r="K177" s="44"/>
      <c r="L177" s="44">
        <v>737.10699999999997</v>
      </c>
      <c r="M177" s="44"/>
      <c r="N177" s="44"/>
      <c r="O177" s="218"/>
      <c r="P177" s="665"/>
      <c r="Q177" s="646"/>
      <c r="R177" s="611"/>
    </row>
    <row r="178" spans="2:18" ht="24" customHeight="1">
      <c r="B178" s="772"/>
      <c r="C178" s="770" t="s">
        <v>227</v>
      </c>
      <c r="D178" s="675" t="s">
        <v>162</v>
      </c>
      <c r="E178" s="675" t="s">
        <v>162</v>
      </c>
      <c r="F178" s="42" t="s">
        <v>217</v>
      </c>
      <c r="G178" s="698">
        <v>2028</v>
      </c>
      <c r="H178" s="698" t="s">
        <v>30</v>
      </c>
      <c r="I178" s="44"/>
      <c r="J178" s="44"/>
      <c r="K178" s="44"/>
      <c r="L178" s="44"/>
      <c r="M178" s="44">
        <v>1</v>
      </c>
      <c r="N178" s="44"/>
      <c r="O178" s="218"/>
      <c r="P178" s="666" t="s">
        <v>108</v>
      </c>
      <c r="Q178" s="645" t="s">
        <v>169</v>
      </c>
      <c r="R178" s="610" t="s">
        <v>228</v>
      </c>
    </row>
    <row r="179" spans="2:18" ht="73.5" customHeight="1">
      <c r="B179" s="772"/>
      <c r="C179" s="770"/>
      <c r="D179" s="677"/>
      <c r="E179" s="677"/>
      <c r="F179" s="42" t="s">
        <v>40</v>
      </c>
      <c r="G179" s="677"/>
      <c r="H179" s="677"/>
      <c r="I179" s="44"/>
      <c r="J179" s="44"/>
      <c r="K179" s="44"/>
      <c r="L179" s="44"/>
      <c r="M179" s="44">
        <v>563.01</v>
      </c>
      <c r="N179" s="44"/>
      <c r="O179" s="218"/>
      <c r="P179" s="665"/>
      <c r="Q179" s="646"/>
      <c r="R179" s="611"/>
    </row>
    <row r="180" spans="2:18" ht="24" customHeight="1">
      <c r="B180" s="772"/>
      <c r="C180" s="770" t="s">
        <v>229</v>
      </c>
      <c r="D180" s="675" t="s">
        <v>162</v>
      </c>
      <c r="E180" s="675" t="s">
        <v>162</v>
      </c>
      <c r="F180" s="42" t="s">
        <v>217</v>
      </c>
      <c r="G180" s="698">
        <v>2029</v>
      </c>
      <c r="H180" s="698" t="s">
        <v>30</v>
      </c>
      <c r="I180" s="44"/>
      <c r="J180" s="44"/>
      <c r="K180" s="44"/>
      <c r="L180" s="44"/>
      <c r="M180" s="44"/>
      <c r="N180" s="44">
        <v>1</v>
      </c>
      <c r="O180" s="218"/>
      <c r="P180" s="666" t="s">
        <v>108</v>
      </c>
      <c r="Q180" s="645" t="s">
        <v>169</v>
      </c>
      <c r="R180" s="610" t="s">
        <v>219</v>
      </c>
    </row>
    <row r="181" spans="2:18" ht="73.5" customHeight="1">
      <c r="B181" s="772"/>
      <c r="C181" s="770"/>
      <c r="D181" s="677"/>
      <c r="E181" s="677"/>
      <c r="F181" s="42" t="s">
        <v>40</v>
      </c>
      <c r="G181" s="677"/>
      <c r="H181" s="677"/>
      <c r="I181" s="44"/>
      <c r="J181" s="44"/>
      <c r="K181" s="44"/>
      <c r="L181" s="44"/>
      <c r="M181" s="44"/>
      <c r="N181" s="44">
        <v>498.6</v>
      </c>
      <c r="O181" s="218"/>
      <c r="P181" s="665"/>
      <c r="Q181" s="646"/>
      <c r="R181" s="611"/>
    </row>
    <row r="182" spans="2:18" ht="15" customHeight="1">
      <c r="B182" s="775"/>
      <c r="C182" s="770" t="s">
        <v>230</v>
      </c>
      <c r="D182" s="675" t="s">
        <v>162</v>
      </c>
      <c r="E182" s="675" t="s">
        <v>162</v>
      </c>
      <c r="F182" s="42" t="s">
        <v>105</v>
      </c>
      <c r="G182" s="675">
        <v>2030</v>
      </c>
      <c r="H182" s="699" t="s">
        <v>30</v>
      </c>
      <c r="I182" s="44"/>
      <c r="J182" s="44"/>
      <c r="K182" s="44"/>
      <c r="L182" s="44"/>
      <c r="M182" s="149"/>
      <c r="N182" s="149"/>
      <c r="O182" s="51">
        <v>1</v>
      </c>
      <c r="P182" s="666" t="s">
        <v>108</v>
      </c>
      <c r="Q182" s="645" t="s">
        <v>169</v>
      </c>
      <c r="R182" s="629" t="s">
        <v>219</v>
      </c>
    </row>
    <row r="183" spans="2:18" ht="47.1" customHeight="1">
      <c r="B183" s="776"/>
      <c r="C183" s="770"/>
      <c r="D183" s="677"/>
      <c r="E183" s="677"/>
      <c r="F183" s="42" t="s">
        <v>40</v>
      </c>
      <c r="G183" s="677"/>
      <c r="H183" s="699"/>
      <c r="I183" s="44"/>
      <c r="J183" s="44"/>
      <c r="K183" s="44"/>
      <c r="L183" s="44"/>
      <c r="M183" s="149"/>
      <c r="N183" s="149"/>
      <c r="O183" s="51">
        <v>654.6</v>
      </c>
      <c r="P183" s="665"/>
      <c r="Q183" s="646"/>
      <c r="R183" s="611"/>
    </row>
    <row r="184" spans="2:18" ht="15" customHeight="1">
      <c r="B184" s="775"/>
      <c r="C184" s="770" t="s">
        <v>231</v>
      </c>
      <c r="D184" s="675" t="s">
        <v>162</v>
      </c>
      <c r="E184" s="675" t="s">
        <v>162</v>
      </c>
      <c r="F184" s="42" t="s">
        <v>105</v>
      </c>
      <c r="G184" s="675">
        <v>2029</v>
      </c>
      <c r="H184" s="699" t="s">
        <v>30</v>
      </c>
      <c r="I184" s="44"/>
      <c r="J184" s="44"/>
      <c r="K184" s="44"/>
      <c r="L184" s="44"/>
      <c r="M184" s="149"/>
      <c r="N184" s="44">
        <v>1</v>
      </c>
      <c r="O184" s="253"/>
      <c r="P184" s="666" t="s">
        <v>108</v>
      </c>
      <c r="Q184" s="645" t="s">
        <v>169</v>
      </c>
      <c r="R184" s="629" t="s">
        <v>219</v>
      </c>
    </row>
    <row r="185" spans="2:18" ht="48" customHeight="1">
      <c r="B185" s="776"/>
      <c r="C185" s="770"/>
      <c r="D185" s="677"/>
      <c r="E185" s="677"/>
      <c r="F185" s="42" t="s">
        <v>40</v>
      </c>
      <c r="G185" s="677"/>
      <c r="H185" s="699"/>
      <c r="I185" s="44"/>
      <c r="J185" s="44"/>
      <c r="K185" s="44"/>
      <c r="L185" s="44"/>
      <c r="M185" s="149"/>
      <c r="N185" s="44">
        <v>378.1</v>
      </c>
      <c r="O185" s="253"/>
      <c r="P185" s="665"/>
      <c r="Q185" s="646"/>
      <c r="R185" s="611"/>
    </row>
    <row r="186" spans="2:18" ht="15" customHeight="1">
      <c r="B186" s="775"/>
      <c r="C186" s="770" t="s">
        <v>232</v>
      </c>
      <c r="D186" s="675" t="s">
        <v>162</v>
      </c>
      <c r="E186" s="675" t="s">
        <v>162</v>
      </c>
      <c r="F186" s="42" t="s">
        <v>105</v>
      </c>
      <c r="G186" s="675">
        <v>2029</v>
      </c>
      <c r="H186" s="699" t="s">
        <v>30</v>
      </c>
      <c r="I186" s="44"/>
      <c r="J186" s="44"/>
      <c r="K186" s="44"/>
      <c r="L186" s="44"/>
      <c r="M186" s="149"/>
      <c r="N186" s="44">
        <v>1</v>
      </c>
      <c r="O186" s="253"/>
      <c r="P186" s="666" t="s">
        <v>108</v>
      </c>
      <c r="Q186" s="645" t="s">
        <v>169</v>
      </c>
      <c r="R186" s="629" t="s">
        <v>219</v>
      </c>
    </row>
    <row r="187" spans="2:18" ht="48" customHeight="1">
      <c r="B187" s="776"/>
      <c r="C187" s="770"/>
      <c r="D187" s="677"/>
      <c r="E187" s="677"/>
      <c r="F187" s="42" t="s">
        <v>40</v>
      </c>
      <c r="G187" s="677"/>
      <c r="H187" s="699"/>
      <c r="I187" s="44"/>
      <c r="J187" s="44"/>
      <c r="K187" s="44"/>
      <c r="L187" s="44"/>
      <c r="M187" s="149"/>
      <c r="N187" s="44">
        <v>306</v>
      </c>
      <c r="O187" s="253"/>
      <c r="P187" s="665"/>
      <c r="Q187" s="646"/>
      <c r="R187" s="611"/>
    </row>
    <row r="188" spans="2:18" ht="15" customHeight="1">
      <c r="B188" s="775"/>
      <c r="C188" s="770" t="s">
        <v>233</v>
      </c>
      <c r="D188" s="675" t="s">
        <v>162</v>
      </c>
      <c r="E188" s="675" t="s">
        <v>162</v>
      </c>
      <c r="F188" s="42" t="s">
        <v>105</v>
      </c>
      <c r="G188" s="675">
        <v>2029</v>
      </c>
      <c r="H188" s="699" t="s">
        <v>30</v>
      </c>
      <c r="I188" s="44"/>
      <c r="J188" s="44"/>
      <c r="K188" s="44"/>
      <c r="L188" s="44"/>
      <c r="M188" s="149"/>
      <c r="N188" s="44">
        <v>1</v>
      </c>
      <c r="O188" s="253"/>
      <c r="P188" s="666" t="s">
        <v>108</v>
      </c>
      <c r="Q188" s="645" t="s">
        <v>169</v>
      </c>
      <c r="R188" s="629" t="s">
        <v>219</v>
      </c>
    </row>
    <row r="189" spans="2:18" ht="42.95" customHeight="1">
      <c r="B189" s="776"/>
      <c r="C189" s="770"/>
      <c r="D189" s="677"/>
      <c r="E189" s="677"/>
      <c r="F189" s="42" t="s">
        <v>40</v>
      </c>
      <c r="G189" s="677"/>
      <c r="H189" s="699"/>
      <c r="I189" s="44"/>
      <c r="J189" s="44"/>
      <c r="K189" s="44"/>
      <c r="L189" s="44"/>
      <c r="M189" s="149"/>
      <c r="N189" s="44">
        <v>150</v>
      </c>
      <c r="O189" s="253"/>
      <c r="P189" s="665"/>
      <c r="Q189" s="646"/>
      <c r="R189" s="611"/>
    </row>
    <row r="190" spans="2:18" ht="15" customHeight="1">
      <c r="B190" s="775"/>
      <c r="C190" s="770" t="s">
        <v>234</v>
      </c>
      <c r="D190" s="675" t="s">
        <v>162</v>
      </c>
      <c r="E190" s="675" t="s">
        <v>162</v>
      </c>
      <c r="F190" s="42" t="s">
        <v>105</v>
      </c>
      <c r="G190" s="675">
        <v>2029</v>
      </c>
      <c r="H190" s="699" t="s">
        <v>30</v>
      </c>
      <c r="I190" s="44"/>
      <c r="J190" s="44"/>
      <c r="K190" s="44"/>
      <c r="L190" s="44"/>
      <c r="M190" s="149"/>
      <c r="N190" s="44">
        <v>1</v>
      </c>
      <c r="O190" s="253"/>
      <c r="P190" s="666" t="s">
        <v>108</v>
      </c>
      <c r="Q190" s="645" t="s">
        <v>169</v>
      </c>
      <c r="R190" s="629" t="s">
        <v>219</v>
      </c>
    </row>
    <row r="191" spans="2:18" ht="45.95" customHeight="1">
      <c r="B191" s="776"/>
      <c r="C191" s="770"/>
      <c r="D191" s="677"/>
      <c r="E191" s="677"/>
      <c r="F191" s="42" t="s">
        <v>40</v>
      </c>
      <c r="G191" s="677"/>
      <c r="H191" s="699"/>
      <c r="I191" s="44"/>
      <c r="J191" s="44"/>
      <c r="K191" s="44"/>
      <c r="L191" s="44"/>
      <c r="M191" s="149"/>
      <c r="N191" s="44">
        <v>320</v>
      </c>
      <c r="O191" s="253"/>
      <c r="P191" s="665"/>
      <c r="Q191" s="646"/>
      <c r="R191" s="611"/>
    </row>
    <row r="192" spans="2:18" ht="15.75">
      <c r="B192" s="241"/>
      <c r="C192" s="178" t="s">
        <v>139</v>
      </c>
      <c r="D192" s="254"/>
      <c r="E192" s="254"/>
      <c r="F192" s="57"/>
      <c r="G192" s="179"/>
      <c r="H192" s="179"/>
      <c r="I192" s="154">
        <f t="shared" ref="I192:O192" si="12">I169+I171+I173+I175+I177+I179+I181+I183+I185+I187+I189+I191</f>
        <v>383.20000000000005</v>
      </c>
      <c r="J192" s="154">
        <f t="shared" si="12"/>
        <v>317.2</v>
      </c>
      <c r="K192" s="154">
        <f t="shared" si="12"/>
        <v>825.3</v>
      </c>
      <c r="L192" s="154">
        <f t="shared" si="12"/>
        <v>1332.607</v>
      </c>
      <c r="M192" s="155">
        <f t="shared" si="12"/>
        <v>563.01</v>
      </c>
      <c r="N192" s="154">
        <f t="shared" si="12"/>
        <v>2324</v>
      </c>
      <c r="O192" s="154">
        <f t="shared" si="12"/>
        <v>1165.0999999999999</v>
      </c>
      <c r="P192" s="211"/>
      <c r="Q192" s="255"/>
      <c r="R192" s="211"/>
    </row>
    <row r="193" spans="2:18" ht="54.75" customHeight="1">
      <c r="B193" s="228"/>
      <c r="C193" s="197" t="s">
        <v>235</v>
      </c>
      <c r="D193" s="203"/>
      <c r="E193" s="203"/>
      <c r="F193" s="204"/>
      <c r="G193" s="204"/>
      <c r="H193" s="204"/>
      <c r="I193" s="204"/>
      <c r="J193" s="204"/>
      <c r="K193" s="204"/>
      <c r="L193" s="204"/>
      <c r="M193" s="28"/>
      <c r="N193" s="204"/>
      <c r="O193" s="204"/>
      <c r="P193" s="84"/>
      <c r="Q193" s="198"/>
      <c r="R193" s="84"/>
    </row>
    <row r="194" spans="2:18" ht="15" customHeight="1">
      <c r="B194" s="779"/>
      <c r="C194" s="770" t="s">
        <v>236</v>
      </c>
      <c r="D194" s="675" t="s">
        <v>162</v>
      </c>
      <c r="E194" s="675" t="s">
        <v>162</v>
      </c>
      <c r="F194" s="42" t="s">
        <v>114</v>
      </c>
      <c r="G194" s="675">
        <v>2026</v>
      </c>
      <c r="H194" s="675" t="s">
        <v>194</v>
      </c>
      <c r="I194" s="42"/>
      <c r="J194" s="42"/>
      <c r="K194" s="42"/>
      <c r="L194" s="42"/>
      <c r="M194" s="42"/>
      <c r="N194" s="42">
        <v>1</v>
      </c>
      <c r="O194" s="42"/>
      <c r="P194" s="666" t="s">
        <v>108</v>
      </c>
      <c r="Q194" s="645" t="s">
        <v>169</v>
      </c>
      <c r="R194" s="610" t="s">
        <v>237</v>
      </c>
    </row>
    <row r="195" spans="2:18" ht="69.95" customHeight="1">
      <c r="B195" s="776"/>
      <c r="C195" s="770"/>
      <c r="D195" s="677"/>
      <c r="E195" s="677"/>
      <c r="F195" s="42" t="s">
        <v>40</v>
      </c>
      <c r="G195" s="677"/>
      <c r="H195" s="677"/>
      <c r="I195" s="42"/>
      <c r="J195" s="42"/>
      <c r="K195" s="42"/>
      <c r="L195" s="42"/>
      <c r="M195" s="42"/>
      <c r="N195" s="42">
        <v>43.8</v>
      </c>
      <c r="O195" s="42"/>
      <c r="P195" s="665"/>
      <c r="Q195" s="646"/>
      <c r="R195" s="611"/>
    </row>
    <row r="196" spans="2:18" ht="15" customHeight="1">
      <c r="B196" s="779"/>
      <c r="C196" s="770" t="s">
        <v>238</v>
      </c>
      <c r="D196" s="675" t="s">
        <v>162</v>
      </c>
      <c r="E196" s="675" t="s">
        <v>162</v>
      </c>
      <c r="F196" s="42" t="s">
        <v>114</v>
      </c>
      <c r="G196" s="675">
        <v>2027</v>
      </c>
      <c r="H196" s="675" t="s">
        <v>194</v>
      </c>
      <c r="I196" s="42"/>
      <c r="J196" s="42"/>
      <c r="K196" s="42"/>
      <c r="L196" s="42"/>
      <c r="M196" s="42"/>
      <c r="N196" s="42"/>
      <c r="O196" s="42">
        <v>1</v>
      </c>
      <c r="P196" s="666" t="s">
        <v>108</v>
      </c>
      <c r="Q196" s="645" t="s">
        <v>169</v>
      </c>
      <c r="R196" s="610" t="s">
        <v>237</v>
      </c>
    </row>
    <row r="197" spans="2:18" ht="71.099999999999994" customHeight="1">
      <c r="B197" s="776"/>
      <c r="C197" s="770"/>
      <c r="D197" s="677"/>
      <c r="E197" s="677"/>
      <c r="F197" s="42" t="s">
        <v>40</v>
      </c>
      <c r="G197" s="677"/>
      <c r="H197" s="677"/>
      <c r="I197" s="42"/>
      <c r="J197" s="42"/>
      <c r="K197" s="42"/>
      <c r="L197" s="44"/>
      <c r="M197" s="42"/>
      <c r="N197" s="42"/>
      <c r="O197" s="44">
        <v>22</v>
      </c>
      <c r="P197" s="665"/>
      <c r="Q197" s="646"/>
      <c r="R197" s="611"/>
    </row>
    <row r="198" spans="2:18" ht="15" customHeight="1">
      <c r="B198" s="779"/>
      <c r="C198" s="770" t="s">
        <v>239</v>
      </c>
      <c r="D198" s="675" t="s">
        <v>162</v>
      </c>
      <c r="E198" s="675" t="s">
        <v>162</v>
      </c>
      <c r="F198" s="42" t="s">
        <v>114</v>
      </c>
      <c r="G198" s="675">
        <v>2027</v>
      </c>
      <c r="H198" s="675" t="s">
        <v>194</v>
      </c>
      <c r="I198" s="42"/>
      <c r="J198" s="42"/>
      <c r="K198" s="42"/>
      <c r="L198" s="42"/>
      <c r="M198" s="42"/>
      <c r="N198" s="42"/>
      <c r="O198" s="42">
        <v>1</v>
      </c>
      <c r="P198" s="666" t="s">
        <v>108</v>
      </c>
      <c r="Q198" s="645" t="s">
        <v>169</v>
      </c>
      <c r="R198" s="610" t="s">
        <v>237</v>
      </c>
    </row>
    <row r="199" spans="2:18" ht="71.099999999999994" customHeight="1">
      <c r="B199" s="776"/>
      <c r="C199" s="770"/>
      <c r="D199" s="677"/>
      <c r="E199" s="677"/>
      <c r="F199" s="42" t="s">
        <v>40</v>
      </c>
      <c r="G199" s="677"/>
      <c r="H199" s="677"/>
      <c r="I199" s="42"/>
      <c r="J199" s="42"/>
      <c r="K199" s="42"/>
      <c r="L199" s="42"/>
      <c r="M199" s="42"/>
      <c r="N199" s="42"/>
      <c r="O199" s="42">
        <v>39.6</v>
      </c>
      <c r="P199" s="665"/>
      <c r="Q199" s="646"/>
      <c r="R199" s="611"/>
    </row>
    <row r="200" spans="2:18" ht="15" customHeight="1">
      <c r="B200" s="775"/>
      <c r="C200" s="771" t="s">
        <v>240</v>
      </c>
      <c r="D200" s="675" t="s">
        <v>162</v>
      </c>
      <c r="E200" s="675" t="s">
        <v>162</v>
      </c>
      <c r="F200" s="168" t="s">
        <v>114</v>
      </c>
      <c r="G200" s="698" t="s">
        <v>241</v>
      </c>
      <c r="H200" s="698" t="s">
        <v>194</v>
      </c>
      <c r="I200" s="168"/>
      <c r="J200" s="168"/>
      <c r="K200" s="168"/>
      <c r="L200" s="168"/>
      <c r="M200" s="168">
        <v>1</v>
      </c>
      <c r="N200" s="168">
        <v>1</v>
      </c>
      <c r="O200" s="256">
        <v>2</v>
      </c>
      <c r="P200" s="666" t="s">
        <v>108</v>
      </c>
      <c r="Q200" s="681" t="s">
        <v>169</v>
      </c>
      <c r="R200" s="610" t="s">
        <v>237</v>
      </c>
    </row>
    <row r="201" spans="2:18" ht="31.5">
      <c r="B201" s="776"/>
      <c r="C201" s="723"/>
      <c r="D201" s="677"/>
      <c r="E201" s="677"/>
      <c r="F201" s="42" t="s">
        <v>40</v>
      </c>
      <c r="G201" s="677"/>
      <c r="H201" s="677"/>
      <c r="I201" s="42"/>
      <c r="J201" s="42"/>
      <c r="K201" s="42"/>
      <c r="L201" s="44"/>
      <c r="M201" s="44">
        <v>20</v>
      </c>
      <c r="N201" s="44">
        <v>20</v>
      </c>
      <c r="O201" s="51">
        <v>40</v>
      </c>
      <c r="P201" s="665"/>
      <c r="Q201" s="646"/>
      <c r="R201" s="611"/>
    </row>
    <row r="202" spans="2:18" ht="15" customHeight="1">
      <c r="B202" s="775"/>
      <c r="C202" s="771" t="s">
        <v>242</v>
      </c>
      <c r="D202" s="675" t="s">
        <v>162</v>
      </c>
      <c r="E202" s="675" t="s">
        <v>162</v>
      </c>
      <c r="F202" s="42" t="s">
        <v>114</v>
      </c>
      <c r="G202" s="675" t="s">
        <v>243</v>
      </c>
      <c r="H202" s="675" t="s">
        <v>194</v>
      </c>
      <c r="I202" s="42"/>
      <c r="J202" s="42"/>
      <c r="K202" s="42"/>
      <c r="L202" s="42"/>
      <c r="M202" s="42">
        <v>1</v>
      </c>
      <c r="N202" s="42">
        <v>1</v>
      </c>
      <c r="O202" s="175">
        <v>1</v>
      </c>
      <c r="P202" s="666" t="s">
        <v>108</v>
      </c>
      <c r="Q202" s="681" t="s">
        <v>169</v>
      </c>
      <c r="R202" s="610" t="s">
        <v>237</v>
      </c>
    </row>
    <row r="203" spans="2:18" ht="31.5">
      <c r="B203" s="776"/>
      <c r="C203" s="723"/>
      <c r="D203" s="677"/>
      <c r="E203" s="677"/>
      <c r="F203" s="42" t="s">
        <v>40</v>
      </c>
      <c r="G203" s="677"/>
      <c r="H203" s="677"/>
      <c r="I203" s="42"/>
      <c r="J203" s="42"/>
      <c r="K203" s="42"/>
      <c r="L203" s="42"/>
      <c r="M203" s="44">
        <v>35</v>
      </c>
      <c r="N203" s="44">
        <v>35</v>
      </c>
      <c r="O203" s="51">
        <v>35</v>
      </c>
      <c r="P203" s="665"/>
      <c r="Q203" s="646"/>
      <c r="R203" s="611"/>
    </row>
    <row r="204" spans="2:18" ht="15" customHeight="1">
      <c r="B204" s="775"/>
      <c r="C204" s="771" t="s">
        <v>244</v>
      </c>
      <c r="D204" s="675" t="s">
        <v>162</v>
      </c>
      <c r="E204" s="675" t="s">
        <v>162</v>
      </c>
      <c r="F204" s="42" t="s">
        <v>114</v>
      </c>
      <c r="G204" s="675" t="s">
        <v>243</v>
      </c>
      <c r="H204" s="675" t="s">
        <v>194</v>
      </c>
      <c r="I204" s="42"/>
      <c r="J204" s="42"/>
      <c r="K204" s="42"/>
      <c r="L204" s="42"/>
      <c r="M204" s="42">
        <v>1</v>
      </c>
      <c r="N204" s="42">
        <v>1</v>
      </c>
      <c r="O204" s="175">
        <v>1</v>
      </c>
      <c r="P204" s="666" t="s">
        <v>108</v>
      </c>
      <c r="Q204" s="681" t="s">
        <v>169</v>
      </c>
      <c r="R204" s="610" t="s">
        <v>237</v>
      </c>
    </row>
    <row r="205" spans="2:18" ht="31.5">
      <c r="B205" s="776"/>
      <c r="C205" s="723"/>
      <c r="D205" s="677"/>
      <c r="E205" s="677"/>
      <c r="F205" s="42" t="s">
        <v>40</v>
      </c>
      <c r="G205" s="677"/>
      <c r="H205" s="677"/>
      <c r="I205" s="42"/>
      <c r="J205" s="42"/>
      <c r="K205" s="42"/>
      <c r="L205" s="42"/>
      <c r="M205" s="44">
        <v>10</v>
      </c>
      <c r="N205" s="44">
        <v>10</v>
      </c>
      <c r="O205" s="51">
        <v>10</v>
      </c>
      <c r="P205" s="665"/>
      <c r="Q205" s="646"/>
      <c r="R205" s="611"/>
    </row>
    <row r="206" spans="2:18" ht="15" customHeight="1">
      <c r="B206" s="775"/>
      <c r="C206" s="771" t="s">
        <v>245</v>
      </c>
      <c r="D206" s="675" t="s">
        <v>162</v>
      </c>
      <c r="E206" s="675" t="s">
        <v>162</v>
      </c>
      <c r="F206" s="168" t="s">
        <v>114</v>
      </c>
      <c r="G206" s="698" t="s">
        <v>243</v>
      </c>
      <c r="H206" s="698" t="s">
        <v>194</v>
      </c>
      <c r="I206" s="168"/>
      <c r="J206" s="168"/>
      <c r="K206" s="168"/>
      <c r="L206" s="168"/>
      <c r="M206" s="42">
        <v>1</v>
      </c>
      <c r="N206" s="42">
        <v>1</v>
      </c>
      <c r="O206" s="175">
        <v>1</v>
      </c>
      <c r="P206" s="666" t="s">
        <v>108</v>
      </c>
      <c r="Q206" s="681" t="s">
        <v>169</v>
      </c>
      <c r="R206" s="610" t="s">
        <v>237</v>
      </c>
    </row>
    <row r="207" spans="2:18" ht="41.1" customHeight="1">
      <c r="B207" s="776"/>
      <c r="C207" s="723"/>
      <c r="D207" s="677"/>
      <c r="E207" s="677"/>
      <c r="F207" s="42" t="s">
        <v>40</v>
      </c>
      <c r="G207" s="677"/>
      <c r="H207" s="677"/>
      <c r="I207" s="42"/>
      <c r="J207" s="42"/>
      <c r="K207" s="42"/>
      <c r="L207" s="42"/>
      <c r="M207" s="44">
        <v>15</v>
      </c>
      <c r="N207" s="44">
        <v>15</v>
      </c>
      <c r="O207" s="51">
        <v>15</v>
      </c>
      <c r="P207" s="665"/>
      <c r="Q207" s="646"/>
      <c r="R207" s="611"/>
    </row>
    <row r="208" spans="2:18" ht="15.75">
      <c r="B208" s="257"/>
      <c r="C208" s="178" t="s">
        <v>139</v>
      </c>
      <c r="D208" s="179"/>
      <c r="E208" s="179"/>
      <c r="F208" s="57"/>
      <c r="G208" s="179"/>
      <c r="H208" s="179"/>
      <c r="I208" s="154">
        <f t="shared" ref="I208:O208" si="13">I195+I197+I199+I201+I203+I205+I207</f>
        <v>0</v>
      </c>
      <c r="J208" s="154">
        <f t="shared" si="13"/>
        <v>0</v>
      </c>
      <c r="K208" s="154">
        <f t="shared" si="13"/>
        <v>0</v>
      </c>
      <c r="L208" s="154">
        <f t="shared" si="13"/>
        <v>0</v>
      </c>
      <c r="M208" s="155">
        <f t="shared" si="13"/>
        <v>80</v>
      </c>
      <c r="N208" s="154">
        <f t="shared" si="13"/>
        <v>123.8</v>
      </c>
      <c r="O208" s="154">
        <f t="shared" si="13"/>
        <v>161.6</v>
      </c>
      <c r="P208" s="211"/>
      <c r="Q208" s="212"/>
      <c r="R208" s="213"/>
    </row>
    <row r="209" spans="2:18" ht="51.95" customHeight="1">
      <c r="B209" s="258"/>
      <c r="C209" s="202" t="s">
        <v>246</v>
      </c>
      <c r="D209" s="28"/>
      <c r="E209" s="28"/>
      <c r="F209" s="28"/>
      <c r="G209" s="28"/>
      <c r="H209" s="28"/>
      <c r="I209" s="82"/>
      <c r="J209" s="82"/>
      <c r="K209" s="82"/>
      <c r="L209" s="82"/>
      <c r="M209" s="82"/>
      <c r="N209" s="82"/>
      <c r="O209" s="82"/>
      <c r="P209" s="259"/>
      <c r="Q209" s="260"/>
      <c r="R209" s="261"/>
    </row>
    <row r="210" spans="2:18" ht="15" customHeight="1">
      <c r="B210" s="790"/>
      <c r="C210" s="749" t="s">
        <v>247</v>
      </c>
      <c r="D210" s="675" t="s">
        <v>162</v>
      </c>
      <c r="E210" s="675" t="s">
        <v>162</v>
      </c>
      <c r="F210" s="168" t="s">
        <v>114</v>
      </c>
      <c r="G210" s="698">
        <v>2028</v>
      </c>
      <c r="H210" s="698" t="s">
        <v>194</v>
      </c>
      <c r="I210" s="168"/>
      <c r="J210" s="42"/>
      <c r="K210" s="42"/>
      <c r="L210" s="42"/>
      <c r="M210" s="42">
        <v>1</v>
      </c>
      <c r="N210" s="42"/>
      <c r="O210" s="175"/>
      <c r="P210" s="666" t="s">
        <v>108</v>
      </c>
      <c r="Q210" s="681" t="s">
        <v>169</v>
      </c>
      <c r="R210" s="629" t="s">
        <v>248</v>
      </c>
    </row>
    <row r="211" spans="2:18" ht="45" customHeight="1">
      <c r="B211" s="791"/>
      <c r="C211" s="650"/>
      <c r="D211" s="677"/>
      <c r="E211" s="677"/>
      <c r="F211" s="42" t="s">
        <v>40</v>
      </c>
      <c r="G211" s="677"/>
      <c r="H211" s="677"/>
      <c r="I211" s="42"/>
      <c r="J211" s="42"/>
      <c r="K211" s="42"/>
      <c r="L211" s="42"/>
      <c r="M211" s="44">
        <v>51</v>
      </c>
      <c r="N211" s="42"/>
      <c r="O211" s="175"/>
      <c r="P211" s="665"/>
      <c r="Q211" s="646"/>
      <c r="R211" s="611"/>
    </row>
    <row r="212" spans="2:18" ht="15" customHeight="1">
      <c r="B212" s="681"/>
      <c r="C212" s="749" t="s">
        <v>249</v>
      </c>
      <c r="D212" s="675" t="s">
        <v>162</v>
      </c>
      <c r="E212" s="675" t="s">
        <v>162</v>
      </c>
      <c r="F212" s="168" t="s">
        <v>114</v>
      </c>
      <c r="G212" s="698">
        <v>2028</v>
      </c>
      <c r="H212" s="698" t="s">
        <v>194</v>
      </c>
      <c r="I212" s="42"/>
      <c r="J212" s="42"/>
      <c r="K212" s="42"/>
      <c r="L212" s="42"/>
      <c r="M212" s="42">
        <v>1</v>
      </c>
      <c r="N212" s="42"/>
      <c r="O212" s="175"/>
      <c r="P212" s="666" t="s">
        <v>108</v>
      </c>
      <c r="Q212" s="681" t="s">
        <v>169</v>
      </c>
      <c r="R212" s="629" t="s">
        <v>248</v>
      </c>
    </row>
    <row r="213" spans="2:18" ht="35.1" customHeight="1">
      <c r="B213" s="646"/>
      <c r="C213" s="650"/>
      <c r="D213" s="677"/>
      <c r="E213" s="677"/>
      <c r="F213" s="42" t="s">
        <v>40</v>
      </c>
      <c r="G213" s="677"/>
      <c r="H213" s="677"/>
      <c r="I213" s="42"/>
      <c r="J213" s="42"/>
      <c r="K213" s="42"/>
      <c r="L213" s="42"/>
      <c r="M213" s="44">
        <v>52</v>
      </c>
      <c r="N213" s="42"/>
      <c r="O213" s="175"/>
      <c r="P213" s="665"/>
      <c r="Q213" s="646"/>
      <c r="R213" s="611"/>
    </row>
    <row r="214" spans="2:18" ht="15" customHeight="1">
      <c r="B214" s="681"/>
      <c r="C214" s="749" t="s">
        <v>250</v>
      </c>
      <c r="D214" s="675" t="s">
        <v>162</v>
      </c>
      <c r="E214" s="675" t="s">
        <v>162</v>
      </c>
      <c r="F214" s="168" t="s">
        <v>114</v>
      </c>
      <c r="G214" s="698">
        <v>2026</v>
      </c>
      <c r="H214" s="698" t="s">
        <v>194</v>
      </c>
      <c r="I214" s="42"/>
      <c r="J214" s="42"/>
      <c r="K214" s="42"/>
      <c r="L214" s="42"/>
      <c r="M214" s="42"/>
      <c r="N214" s="42">
        <v>1</v>
      </c>
      <c r="O214" s="175"/>
      <c r="P214" s="666" t="s">
        <v>108</v>
      </c>
      <c r="Q214" s="681" t="s">
        <v>169</v>
      </c>
      <c r="R214" s="629" t="s">
        <v>248</v>
      </c>
    </row>
    <row r="215" spans="2:18" ht="38.1" customHeight="1">
      <c r="B215" s="646"/>
      <c r="C215" s="650"/>
      <c r="D215" s="677"/>
      <c r="E215" s="677"/>
      <c r="F215" s="42" t="s">
        <v>40</v>
      </c>
      <c r="G215" s="677"/>
      <c r="H215" s="677"/>
      <c r="I215" s="42"/>
      <c r="J215" s="42"/>
      <c r="K215" s="130"/>
      <c r="L215" s="42"/>
      <c r="M215" s="42"/>
      <c r="N215" s="130">
        <v>48</v>
      </c>
      <c r="O215" s="175"/>
      <c r="P215" s="665"/>
      <c r="Q215" s="646"/>
      <c r="R215" s="611"/>
    </row>
    <row r="216" spans="2:18" ht="15" customHeight="1">
      <c r="B216" s="681"/>
      <c r="C216" s="749" t="s">
        <v>251</v>
      </c>
      <c r="D216" s="675" t="s">
        <v>162</v>
      </c>
      <c r="E216" s="675" t="s">
        <v>162</v>
      </c>
      <c r="F216" s="168" t="s">
        <v>114</v>
      </c>
      <c r="G216" s="698">
        <v>2029</v>
      </c>
      <c r="H216" s="698" t="s">
        <v>194</v>
      </c>
      <c r="I216" s="42"/>
      <c r="J216" s="42"/>
      <c r="K216" s="42"/>
      <c r="L216" s="42"/>
      <c r="M216" s="42"/>
      <c r="N216" s="42">
        <v>1</v>
      </c>
      <c r="O216" s="175"/>
      <c r="P216" s="666" t="s">
        <v>108</v>
      </c>
      <c r="Q216" s="681" t="s">
        <v>169</v>
      </c>
      <c r="R216" s="629" t="s">
        <v>248</v>
      </c>
    </row>
    <row r="217" spans="2:18" ht="33" customHeight="1">
      <c r="B217" s="646"/>
      <c r="C217" s="650"/>
      <c r="D217" s="677"/>
      <c r="E217" s="677"/>
      <c r="F217" s="42" t="s">
        <v>40</v>
      </c>
      <c r="G217" s="677"/>
      <c r="H217" s="677"/>
      <c r="I217" s="42"/>
      <c r="J217" s="42"/>
      <c r="K217" s="42"/>
      <c r="L217" s="42"/>
      <c r="M217" s="42"/>
      <c r="N217" s="44">
        <v>51</v>
      </c>
      <c r="O217" s="175"/>
      <c r="P217" s="665"/>
      <c r="Q217" s="646"/>
      <c r="R217" s="611"/>
    </row>
    <row r="218" spans="2:18" ht="20.100000000000001" customHeight="1">
      <c r="B218" s="681"/>
      <c r="C218" s="749" t="s">
        <v>252</v>
      </c>
      <c r="D218" s="675" t="s">
        <v>162</v>
      </c>
      <c r="E218" s="675" t="s">
        <v>162</v>
      </c>
      <c r="F218" s="168" t="s">
        <v>114</v>
      </c>
      <c r="G218" s="698">
        <v>2030</v>
      </c>
      <c r="H218" s="698" t="s">
        <v>194</v>
      </c>
      <c r="I218" s="42"/>
      <c r="J218" s="42"/>
      <c r="K218" s="42"/>
      <c r="L218" s="42"/>
      <c r="M218" s="42"/>
      <c r="N218" s="42"/>
      <c r="O218" s="175">
        <v>1</v>
      </c>
      <c r="P218" s="666" t="s">
        <v>108</v>
      </c>
      <c r="Q218" s="681" t="s">
        <v>169</v>
      </c>
      <c r="R218" s="629" t="s">
        <v>248</v>
      </c>
    </row>
    <row r="219" spans="2:18" ht="47.1" customHeight="1">
      <c r="B219" s="646"/>
      <c r="C219" s="650"/>
      <c r="D219" s="677"/>
      <c r="E219" s="677"/>
      <c r="F219" s="42" t="s">
        <v>40</v>
      </c>
      <c r="G219" s="677"/>
      <c r="H219" s="677"/>
      <c r="I219" s="42"/>
      <c r="J219" s="42"/>
      <c r="K219" s="42"/>
      <c r="L219" s="42"/>
      <c r="M219" s="42"/>
      <c r="N219" s="42"/>
      <c r="O219" s="51">
        <v>53</v>
      </c>
      <c r="P219" s="665"/>
      <c r="Q219" s="646"/>
      <c r="R219" s="611"/>
    </row>
    <row r="220" spans="2:18" ht="15" customHeight="1">
      <c r="B220" s="681"/>
      <c r="C220" s="749" t="s">
        <v>253</v>
      </c>
      <c r="D220" s="675" t="s">
        <v>162</v>
      </c>
      <c r="E220" s="675" t="s">
        <v>162</v>
      </c>
      <c r="F220" s="168" t="s">
        <v>114</v>
      </c>
      <c r="G220" s="698">
        <v>2028</v>
      </c>
      <c r="H220" s="698" t="s">
        <v>194</v>
      </c>
      <c r="I220" s="42"/>
      <c r="J220" s="42"/>
      <c r="K220" s="42"/>
      <c r="L220" s="42"/>
      <c r="M220" s="42">
        <v>1</v>
      </c>
      <c r="N220" s="42"/>
      <c r="O220" s="175"/>
      <c r="P220" s="666" t="s">
        <v>108</v>
      </c>
      <c r="Q220" s="681" t="s">
        <v>169</v>
      </c>
      <c r="R220" s="629" t="s">
        <v>248</v>
      </c>
    </row>
    <row r="221" spans="2:18" ht="36" customHeight="1">
      <c r="B221" s="646"/>
      <c r="C221" s="650"/>
      <c r="D221" s="677"/>
      <c r="E221" s="677"/>
      <c r="F221" s="42" t="s">
        <v>40</v>
      </c>
      <c r="G221" s="677"/>
      <c r="H221" s="677"/>
      <c r="I221" s="42"/>
      <c r="J221" s="42"/>
      <c r="K221" s="42"/>
      <c r="L221" s="42"/>
      <c r="M221" s="44">
        <v>55</v>
      </c>
      <c r="N221" s="42"/>
      <c r="O221" s="175"/>
      <c r="P221" s="665"/>
      <c r="Q221" s="646"/>
      <c r="R221" s="611"/>
    </row>
    <row r="222" spans="2:18" ht="15" customHeight="1">
      <c r="B222" s="681"/>
      <c r="C222" s="749" t="s">
        <v>254</v>
      </c>
      <c r="D222" s="675" t="s">
        <v>162</v>
      </c>
      <c r="E222" s="675" t="s">
        <v>162</v>
      </c>
      <c r="F222" s="168" t="s">
        <v>114</v>
      </c>
      <c r="G222" s="698">
        <v>2028</v>
      </c>
      <c r="H222" s="698" t="s">
        <v>194</v>
      </c>
      <c r="I222" s="42"/>
      <c r="J222" s="42"/>
      <c r="K222" s="42"/>
      <c r="L222" s="42"/>
      <c r="M222" s="42">
        <v>1</v>
      </c>
      <c r="N222" s="42"/>
      <c r="O222" s="175"/>
      <c r="P222" s="666" t="s">
        <v>108</v>
      </c>
      <c r="Q222" s="681" t="s">
        <v>169</v>
      </c>
      <c r="R222" s="629" t="s">
        <v>248</v>
      </c>
    </row>
    <row r="223" spans="2:18" ht="44.25" customHeight="1">
      <c r="B223" s="646"/>
      <c r="C223" s="650"/>
      <c r="D223" s="677"/>
      <c r="E223" s="677"/>
      <c r="F223" s="42" t="s">
        <v>40</v>
      </c>
      <c r="G223" s="677"/>
      <c r="H223" s="677"/>
      <c r="I223" s="42"/>
      <c r="J223" s="42"/>
      <c r="K223" s="42"/>
      <c r="L223" s="42"/>
      <c r="M223" s="44">
        <v>55</v>
      </c>
      <c r="N223" s="42"/>
      <c r="O223" s="175"/>
      <c r="P223" s="665"/>
      <c r="Q223" s="646"/>
      <c r="R223" s="611"/>
    </row>
    <row r="224" spans="2:18" ht="15" customHeight="1">
      <c r="B224" s="681"/>
      <c r="C224" s="749" t="s">
        <v>255</v>
      </c>
      <c r="D224" s="675" t="s">
        <v>162</v>
      </c>
      <c r="E224" s="675" t="s">
        <v>162</v>
      </c>
      <c r="F224" s="168" t="s">
        <v>114</v>
      </c>
      <c r="G224" s="698">
        <v>2030</v>
      </c>
      <c r="H224" s="698" t="s">
        <v>194</v>
      </c>
      <c r="I224" s="42"/>
      <c r="J224" s="42"/>
      <c r="K224" s="42"/>
      <c r="L224" s="42"/>
      <c r="M224" s="42"/>
      <c r="N224" s="42"/>
      <c r="O224" s="175">
        <v>1</v>
      </c>
      <c r="P224" s="666" t="s">
        <v>108</v>
      </c>
      <c r="Q224" s="681" t="s">
        <v>169</v>
      </c>
      <c r="R224" s="629" t="s">
        <v>248</v>
      </c>
    </row>
    <row r="225" spans="2:18" ht="39.950000000000003" customHeight="1">
      <c r="B225" s="646"/>
      <c r="C225" s="650"/>
      <c r="D225" s="677"/>
      <c r="E225" s="677"/>
      <c r="F225" s="42" t="s">
        <v>40</v>
      </c>
      <c r="G225" s="677"/>
      <c r="H225" s="677"/>
      <c r="I225" s="42"/>
      <c r="J225" s="42"/>
      <c r="K225" s="42"/>
      <c r="L225" s="42"/>
      <c r="M225" s="42"/>
      <c r="N225" s="42"/>
      <c r="O225" s="51">
        <v>49</v>
      </c>
      <c r="P225" s="665"/>
      <c r="Q225" s="646"/>
      <c r="R225" s="611"/>
    </row>
    <row r="226" spans="2:18" ht="23.25" customHeight="1">
      <c r="B226" s="681"/>
      <c r="C226" s="749" t="s">
        <v>256</v>
      </c>
      <c r="D226" s="675" t="s">
        <v>162</v>
      </c>
      <c r="E226" s="675" t="s">
        <v>162</v>
      </c>
      <c r="F226" s="168" t="s">
        <v>114</v>
      </c>
      <c r="G226" s="698">
        <v>2029</v>
      </c>
      <c r="H226" s="698" t="s">
        <v>194</v>
      </c>
      <c r="I226" s="42"/>
      <c r="J226" s="42"/>
      <c r="K226" s="42"/>
      <c r="L226" s="42"/>
      <c r="M226" s="42"/>
      <c r="N226" s="42">
        <v>1</v>
      </c>
      <c r="O226" s="175"/>
      <c r="P226" s="666" t="s">
        <v>108</v>
      </c>
      <c r="Q226" s="681" t="s">
        <v>169</v>
      </c>
      <c r="R226" s="629" t="s">
        <v>248</v>
      </c>
    </row>
    <row r="227" spans="2:18" ht="27" customHeight="1">
      <c r="B227" s="646"/>
      <c r="C227" s="650"/>
      <c r="D227" s="677"/>
      <c r="E227" s="677"/>
      <c r="F227" s="42" t="s">
        <v>40</v>
      </c>
      <c r="G227" s="677"/>
      <c r="H227" s="677"/>
      <c r="I227" s="42"/>
      <c r="J227" s="42"/>
      <c r="K227" s="42"/>
      <c r="L227" s="42"/>
      <c r="M227" s="42"/>
      <c r="N227" s="44">
        <v>50</v>
      </c>
      <c r="O227" s="175"/>
      <c r="P227" s="665"/>
      <c r="Q227" s="646"/>
      <c r="R227" s="611"/>
    </row>
    <row r="228" spans="2:18" ht="15" customHeight="1">
      <c r="B228" s="681"/>
      <c r="C228" s="749" t="s">
        <v>257</v>
      </c>
      <c r="D228" s="675" t="s">
        <v>162</v>
      </c>
      <c r="E228" s="675" t="s">
        <v>162</v>
      </c>
      <c r="F228" s="168" t="s">
        <v>114</v>
      </c>
      <c r="G228" s="698">
        <v>2029</v>
      </c>
      <c r="H228" s="698" t="s">
        <v>194</v>
      </c>
      <c r="I228" s="42"/>
      <c r="J228" s="42"/>
      <c r="K228" s="42"/>
      <c r="L228" s="42"/>
      <c r="M228" s="42"/>
      <c r="N228" s="42">
        <v>1</v>
      </c>
      <c r="O228" s="175"/>
      <c r="P228" s="666" t="s">
        <v>108</v>
      </c>
      <c r="Q228" s="681" t="s">
        <v>169</v>
      </c>
      <c r="R228" s="629" t="s">
        <v>248</v>
      </c>
    </row>
    <row r="229" spans="2:18" ht="34.5" customHeight="1">
      <c r="B229" s="646"/>
      <c r="C229" s="650"/>
      <c r="D229" s="677"/>
      <c r="E229" s="677"/>
      <c r="F229" s="42" t="s">
        <v>40</v>
      </c>
      <c r="G229" s="677"/>
      <c r="H229" s="677"/>
      <c r="I229" s="42"/>
      <c r="J229" s="42"/>
      <c r="K229" s="42"/>
      <c r="L229" s="44"/>
      <c r="M229" s="42"/>
      <c r="N229" s="42">
        <v>50</v>
      </c>
      <c r="O229" s="175"/>
      <c r="P229" s="665"/>
      <c r="Q229" s="646"/>
      <c r="R229" s="611"/>
    </row>
    <row r="230" spans="2:18" ht="17.100000000000001" customHeight="1">
      <c r="B230" s="681"/>
      <c r="C230" s="749" t="s">
        <v>258</v>
      </c>
      <c r="D230" s="675" t="s">
        <v>162</v>
      </c>
      <c r="E230" s="675" t="s">
        <v>162</v>
      </c>
      <c r="F230" s="168" t="s">
        <v>114</v>
      </c>
      <c r="G230" s="698">
        <v>2029</v>
      </c>
      <c r="H230" s="698" t="s">
        <v>194</v>
      </c>
      <c r="I230" s="42"/>
      <c r="J230" s="42"/>
      <c r="K230" s="42"/>
      <c r="L230" s="42"/>
      <c r="M230" s="42"/>
      <c r="N230" s="42">
        <v>1</v>
      </c>
      <c r="O230" s="175"/>
      <c r="P230" s="666" t="s">
        <v>108</v>
      </c>
      <c r="Q230" s="681" t="s">
        <v>169</v>
      </c>
      <c r="R230" s="629" t="s">
        <v>248</v>
      </c>
    </row>
    <row r="231" spans="2:18" ht="35.1" customHeight="1">
      <c r="B231" s="646"/>
      <c r="C231" s="650"/>
      <c r="D231" s="677"/>
      <c r="E231" s="677"/>
      <c r="F231" s="42" t="s">
        <v>40</v>
      </c>
      <c r="G231" s="677"/>
      <c r="H231" s="677"/>
      <c r="I231" s="42"/>
      <c r="J231" s="42"/>
      <c r="K231" s="42"/>
      <c r="L231" s="42"/>
      <c r="M231" s="42"/>
      <c r="N231" s="44">
        <v>86.4</v>
      </c>
      <c r="O231" s="175"/>
      <c r="P231" s="665"/>
      <c r="Q231" s="646"/>
      <c r="R231" s="611"/>
    </row>
    <row r="232" spans="2:18" ht="17.100000000000001" customHeight="1">
      <c r="B232" s="262"/>
      <c r="C232" s="178" t="s">
        <v>139</v>
      </c>
      <c r="D232" s="263"/>
      <c r="E232" s="263"/>
      <c r="F232" s="264"/>
      <c r="G232" s="265"/>
      <c r="H232" s="265"/>
      <c r="I232" s="154">
        <f t="shared" ref="I232:O232" si="14">I211+I213+I215+I217+I219+I221+I223+I225+I227+I229+I231</f>
        <v>0</v>
      </c>
      <c r="J232" s="154">
        <f t="shared" si="14"/>
        <v>0</v>
      </c>
      <c r="K232" s="154">
        <f t="shared" si="14"/>
        <v>0</v>
      </c>
      <c r="L232" s="154">
        <f t="shared" si="14"/>
        <v>0</v>
      </c>
      <c r="M232" s="155">
        <f t="shared" si="14"/>
        <v>213</v>
      </c>
      <c r="N232" s="154">
        <f t="shared" si="14"/>
        <v>285.39999999999998</v>
      </c>
      <c r="O232" s="154">
        <f t="shared" si="14"/>
        <v>102</v>
      </c>
      <c r="P232" s="244"/>
      <c r="Q232" s="266"/>
      <c r="R232" s="267"/>
    </row>
    <row r="233" spans="2:18" ht="51" customHeight="1">
      <c r="B233" s="23">
        <v>17</v>
      </c>
      <c r="C233" s="24" t="s">
        <v>259</v>
      </c>
      <c r="D233" s="28" t="s">
        <v>162</v>
      </c>
      <c r="E233" s="28" t="s">
        <v>162</v>
      </c>
      <c r="F233" s="28" t="s">
        <v>26</v>
      </c>
      <c r="G233" s="82"/>
      <c r="H233" s="82"/>
      <c r="I233" s="76">
        <v>90</v>
      </c>
      <c r="J233" s="76">
        <v>70</v>
      </c>
      <c r="K233" s="76">
        <v>77</v>
      </c>
      <c r="L233" s="76">
        <v>100</v>
      </c>
      <c r="M233" s="76">
        <v>100</v>
      </c>
      <c r="N233" s="76">
        <v>100</v>
      </c>
      <c r="O233" s="214">
        <v>100</v>
      </c>
      <c r="P233" s="84"/>
      <c r="Q233" s="198"/>
      <c r="R233" s="84"/>
    </row>
    <row r="234" spans="2:18" ht="17.100000000000001" customHeight="1">
      <c r="B234" s="664"/>
      <c r="C234" s="746" t="s">
        <v>260</v>
      </c>
      <c r="D234" s="675" t="s">
        <v>46</v>
      </c>
      <c r="E234" s="675" t="s">
        <v>46</v>
      </c>
      <c r="F234" s="42" t="s">
        <v>261</v>
      </c>
      <c r="G234" s="675">
        <v>2030</v>
      </c>
      <c r="H234" s="698" t="s">
        <v>30</v>
      </c>
      <c r="I234" s="42"/>
      <c r="J234" s="42"/>
      <c r="K234" s="42"/>
      <c r="L234" s="42"/>
      <c r="M234" s="42"/>
      <c r="N234" s="42"/>
      <c r="O234" s="42">
        <v>1</v>
      </c>
      <c r="P234" s="666" t="s">
        <v>108</v>
      </c>
      <c r="Q234" s="651" t="s">
        <v>165</v>
      </c>
      <c r="R234" s="610" t="s">
        <v>262</v>
      </c>
    </row>
    <row r="235" spans="2:18" ht="69" customHeight="1">
      <c r="B235" s="665"/>
      <c r="C235" s="650"/>
      <c r="D235" s="677"/>
      <c r="E235" s="677"/>
      <c r="F235" s="42" t="s">
        <v>40</v>
      </c>
      <c r="G235" s="677"/>
      <c r="H235" s="677"/>
      <c r="I235" s="42"/>
      <c r="J235" s="42"/>
      <c r="K235" s="42"/>
      <c r="L235" s="42"/>
      <c r="M235" s="42"/>
      <c r="N235" s="42"/>
      <c r="O235" s="44">
        <f>O236</f>
        <v>810</v>
      </c>
      <c r="P235" s="665"/>
      <c r="Q235" s="646"/>
      <c r="R235" s="611"/>
    </row>
    <row r="236" spans="2:18" ht="17.100000000000001" customHeight="1">
      <c r="B236" s="177"/>
      <c r="C236" s="178" t="s">
        <v>139</v>
      </c>
      <c r="D236" s="263"/>
      <c r="E236" s="263"/>
      <c r="F236" s="264"/>
      <c r="G236" s="268"/>
      <c r="H236" s="268"/>
      <c r="I236" s="268"/>
      <c r="J236" s="268"/>
      <c r="K236" s="268"/>
      <c r="L236" s="268"/>
      <c r="M236" s="269"/>
      <c r="N236" s="268"/>
      <c r="O236" s="270">
        <v>810</v>
      </c>
      <c r="P236" s="188"/>
      <c r="Q236" s="271"/>
      <c r="R236" s="188"/>
    </row>
    <row r="237" spans="2:18" ht="95.25" customHeight="1">
      <c r="B237" s="23">
        <v>18</v>
      </c>
      <c r="C237" s="24" t="s">
        <v>263</v>
      </c>
      <c r="D237" s="28"/>
      <c r="E237" s="28"/>
      <c r="F237" s="28"/>
      <c r="G237" s="82"/>
      <c r="H237" s="82"/>
      <c r="I237" s="82"/>
      <c r="J237" s="82"/>
      <c r="K237" s="82"/>
      <c r="L237" s="82"/>
      <c r="M237" s="82"/>
      <c r="N237" s="82"/>
      <c r="O237" s="272"/>
      <c r="P237" s="84"/>
      <c r="Q237" s="198"/>
      <c r="R237" s="84"/>
    </row>
    <row r="238" spans="2:18" ht="17.100000000000001" customHeight="1">
      <c r="B238" s="664"/>
      <c r="C238" s="649" t="s">
        <v>264</v>
      </c>
      <c r="D238" s="675" t="s">
        <v>162</v>
      </c>
      <c r="E238" s="675" t="s">
        <v>162</v>
      </c>
      <c r="F238" s="42" t="s">
        <v>105</v>
      </c>
      <c r="G238" s="675">
        <v>2029</v>
      </c>
      <c r="H238" s="675" t="s">
        <v>194</v>
      </c>
      <c r="I238" s="39"/>
      <c r="J238" s="42"/>
      <c r="K238" s="42"/>
      <c r="L238" s="42"/>
      <c r="M238" s="42"/>
      <c r="N238" s="42">
        <v>1</v>
      </c>
      <c r="O238" s="145"/>
      <c r="P238" s="666" t="s">
        <v>108</v>
      </c>
      <c r="Q238" s="681" t="s">
        <v>169</v>
      </c>
      <c r="R238" s="628" t="s">
        <v>265</v>
      </c>
    </row>
    <row r="239" spans="2:18" ht="51.95" customHeight="1">
      <c r="B239" s="665"/>
      <c r="C239" s="650"/>
      <c r="D239" s="677"/>
      <c r="E239" s="677"/>
      <c r="F239" s="42" t="s">
        <v>40</v>
      </c>
      <c r="G239" s="698"/>
      <c r="H239" s="698"/>
      <c r="I239" s="164"/>
      <c r="J239" s="166"/>
      <c r="K239" s="166"/>
      <c r="L239" s="166"/>
      <c r="M239" s="166"/>
      <c r="N239" s="166">
        <v>752.2</v>
      </c>
      <c r="O239" s="273"/>
      <c r="P239" s="665"/>
      <c r="Q239" s="646"/>
      <c r="R239" s="611"/>
    </row>
    <row r="240" spans="2:18" ht="17.100000000000001" customHeight="1">
      <c r="B240" s="274"/>
      <c r="C240" s="178" t="s">
        <v>139</v>
      </c>
      <c r="D240" s="263"/>
      <c r="E240" s="263"/>
      <c r="F240" s="263"/>
      <c r="G240" s="264"/>
      <c r="H240" s="264"/>
      <c r="I240" s="264"/>
      <c r="J240" s="264"/>
      <c r="K240" s="264"/>
      <c r="L240" s="264"/>
      <c r="M240" s="275"/>
      <c r="N240" s="57">
        <v>752.2</v>
      </c>
      <c r="O240" s="264"/>
      <c r="P240" s="188"/>
      <c r="Q240" s="271"/>
      <c r="R240" s="188"/>
    </row>
    <row r="241" spans="2:18" ht="17.100000000000001" customHeight="1">
      <c r="B241" s="69"/>
      <c r="C241" s="71" t="s">
        <v>266</v>
      </c>
      <c r="D241" s="226"/>
      <c r="E241" s="226"/>
      <c r="F241" s="226"/>
      <c r="G241" s="226"/>
      <c r="H241" s="226"/>
      <c r="I241" s="226"/>
      <c r="J241" s="226"/>
      <c r="K241" s="226"/>
      <c r="L241" s="226"/>
      <c r="M241" s="226"/>
      <c r="N241" s="226"/>
      <c r="O241" s="227"/>
      <c r="P241" s="73"/>
      <c r="Q241" s="276"/>
      <c r="R241" s="73"/>
    </row>
    <row r="242" spans="2:18" ht="51.75" customHeight="1">
      <c r="B242" s="23"/>
      <c r="C242" s="24" t="s">
        <v>267</v>
      </c>
      <c r="D242" s="28" t="s">
        <v>268</v>
      </c>
      <c r="E242" s="28" t="s">
        <v>268</v>
      </c>
      <c r="F242" s="28" t="s">
        <v>26</v>
      </c>
      <c r="G242" s="82"/>
      <c r="H242" s="82"/>
      <c r="I242" s="77"/>
      <c r="J242" s="77"/>
      <c r="K242" s="77">
        <v>75</v>
      </c>
      <c r="L242" s="77">
        <v>75</v>
      </c>
      <c r="M242" s="77">
        <v>85</v>
      </c>
      <c r="N242" s="77">
        <v>90</v>
      </c>
      <c r="O242" s="78">
        <v>95</v>
      </c>
      <c r="P242" s="84"/>
      <c r="Q242" s="198"/>
      <c r="R242" s="84"/>
    </row>
    <row r="243" spans="2:18" ht="15.95" customHeight="1">
      <c r="B243" s="772"/>
      <c r="C243" s="767" t="s">
        <v>269</v>
      </c>
      <c r="D243" s="698" t="s">
        <v>46</v>
      </c>
      <c r="E243" s="698" t="s">
        <v>46</v>
      </c>
      <c r="F243" s="168" t="s">
        <v>270</v>
      </c>
      <c r="G243" s="675" t="s">
        <v>271</v>
      </c>
      <c r="H243" s="698" t="s">
        <v>30</v>
      </c>
      <c r="I243" s="168">
        <v>150</v>
      </c>
      <c r="J243" s="168"/>
      <c r="K243" s="168"/>
      <c r="L243" s="168"/>
      <c r="M243" s="168"/>
      <c r="N243" s="168"/>
      <c r="O243" s="172"/>
      <c r="P243" s="691" t="s">
        <v>272</v>
      </c>
      <c r="Q243" s="651" t="s">
        <v>273</v>
      </c>
      <c r="R243" s="629" t="s">
        <v>274</v>
      </c>
    </row>
    <row r="244" spans="2:18" ht="69.95" customHeight="1">
      <c r="B244" s="772"/>
      <c r="C244" s="767"/>
      <c r="D244" s="698"/>
      <c r="E244" s="698"/>
      <c r="F244" s="166" t="s">
        <v>40</v>
      </c>
      <c r="G244" s="677"/>
      <c r="H244" s="698"/>
      <c r="I244" s="277">
        <v>548.36500000000001</v>
      </c>
      <c r="J244" s="277">
        <v>90.5</v>
      </c>
      <c r="K244" s="277"/>
      <c r="L244" s="277"/>
      <c r="M244" s="277"/>
      <c r="N244" s="277"/>
      <c r="O244" s="273"/>
      <c r="P244" s="681"/>
      <c r="Q244" s="646"/>
      <c r="R244" s="648"/>
    </row>
    <row r="245" spans="2:18" ht="18.75" customHeight="1">
      <c r="B245" s="278"/>
      <c r="C245" s="178" t="s">
        <v>275</v>
      </c>
      <c r="D245" s="57"/>
      <c r="E245" s="57"/>
      <c r="F245" s="57"/>
      <c r="G245" s="138"/>
      <c r="H245" s="138"/>
      <c r="I245" s="138">
        <v>448.4</v>
      </c>
      <c r="J245" s="138">
        <v>21.5</v>
      </c>
      <c r="K245" s="138"/>
      <c r="L245" s="138"/>
      <c r="M245" s="279"/>
      <c r="N245" s="280"/>
      <c r="O245" s="268"/>
      <c r="P245" s="178" t="s">
        <v>275</v>
      </c>
      <c r="Q245" s="281" t="s">
        <v>276</v>
      </c>
      <c r="R245" s="282"/>
    </row>
    <row r="246" spans="2:18" ht="15.75">
      <c r="B246" s="278"/>
      <c r="C246" s="178" t="s">
        <v>139</v>
      </c>
      <c r="D246" s="57"/>
      <c r="E246" s="57"/>
      <c r="F246" s="57"/>
      <c r="G246" s="138"/>
      <c r="H246" s="138"/>
      <c r="I246" s="138"/>
      <c r="J246" s="138">
        <v>69</v>
      </c>
      <c r="K246" s="138"/>
      <c r="L246" s="138"/>
      <c r="M246" s="279"/>
      <c r="N246" s="280"/>
      <c r="O246" s="268"/>
      <c r="P246" s="178" t="s">
        <v>139</v>
      </c>
      <c r="Q246" s="281" t="s">
        <v>277</v>
      </c>
      <c r="R246" s="282"/>
    </row>
    <row r="247" spans="2:18" ht="15.75">
      <c r="B247" s="278"/>
      <c r="C247" s="283" t="s">
        <v>278</v>
      </c>
      <c r="D247" s="57"/>
      <c r="E247" s="57"/>
      <c r="F247" s="57"/>
      <c r="G247" s="138"/>
      <c r="H247" s="138"/>
      <c r="I247" s="138">
        <v>100</v>
      </c>
      <c r="J247" s="138"/>
      <c r="K247" s="138"/>
      <c r="L247" s="138"/>
      <c r="M247" s="279"/>
      <c r="N247" s="280"/>
      <c r="O247" s="268"/>
      <c r="P247" s="283" t="s">
        <v>278</v>
      </c>
      <c r="Q247" s="281" t="s">
        <v>279</v>
      </c>
      <c r="R247" s="282"/>
    </row>
    <row r="248" spans="2:18" ht="15" customHeight="1">
      <c r="B248" s="772"/>
      <c r="C248" s="751" t="s">
        <v>280</v>
      </c>
      <c r="D248" s="698" t="s">
        <v>46</v>
      </c>
      <c r="E248" s="698" t="s">
        <v>46</v>
      </c>
      <c r="F248" s="42" t="s">
        <v>281</v>
      </c>
      <c r="G248" s="675" t="s">
        <v>271</v>
      </c>
      <c r="H248" s="698" t="s">
        <v>30</v>
      </c>
      <c r="I248" s="284">
        <v>300</v>
      </c>
      <c r="J248" s="284"/>
      <c r="K248" s="284"/>
      <c r="L248" s="284"/>
      <c r="M248" s="284"/>
      <c r="N248" s="284"/>
      <c r="O248" s="88"/>
      <c r="P248" s="691" t="s">
        <v>272</v>
      </c>
      <c r="Q248" s="651" t="s">
        <v>273</v>
      </c>
      <c r="R248" s="628" t="s">
        <v>700</v>
      </c>
    </row>
    <row r="249" spans="2:18" ht="63.75" customHeight="1">
      <c r="B249" s="772"/>
      <c r="C249" s="751"/>
      <c r="D249" s="698"/>
      <c r="E249" s="698"/>
      <c r="F249" s="42" t="s">
        <v>282</v>
      </c>
      <c r="G249" s="677"/>
      <c r="H249" s="698"/>
      <c r="I249" s="284">
        <v>252.6</v>
      </c>
      <c r="J249" s="284">
        <v>153.19999999999999</v>
      </c>
      <c r="K249" s="284"/>
      <c r="L249" s="284">
        <v>441.45400000000001</v>
      </c>
      <c r="M249" s="284"/>
      <c r="N249" s="284"/>
      <c r="O249" s="88"/>
      <c r="P249" s="681"/>
      <c r="Q249" s="646"/>
      <c r="R249" s="648"/>
    </row>
    <row r="250" spans="2:18" ht="15.75">
      <c r="B250" s="278"/>
      <c r="C250" s="178" t="s">
        <v>275</v>
      </c>
      <c r="D250" s="57"/>
      <c r="E250" s="57"/>
      <c r="F250" s="57"/>
      <c r="G250" s="138"/>
      <c r="H250" s="138"/>
      <c r="I250" s="138">
        <v>252.6</v>
      </c>
      <c r="J250" s="138">
        <v>77.8</v>
      </c>
      <c r="K250" s="280"/>
      <c r="L250" s="280"/>
      <c r="M250" s="279"/>
      <c r="N250" s="280"/>
      <c r="O250" s="268"/>
      <c r="P250" s="178" t="s">
        <v>275</v>
      </c>
      <c r="Q250" s="281" t="s">
        <v>276</v>
      </c>
      <c r="R250" s="282"/>
    </row>
    <row r="251" spans="2:18" ht="18.75" customHeight="1">
      <c r="B251" s="278"/>
      <c r="C251" s="178" t="s">
        <v>283</v>
      </c>
      <c r="D251" s="57"/>
      <c r="E251" s="57"/>
      <c r="F251" s="57"/>
      <c r="G251" s="138"/>
      <c r="H251" s="138"/>
      <c r="I251" s="138"/>
      <c r="J251" s="138">
        <v>36.5</v>
      </c>
      <c r="K251" s="280"/>
      <c r="L251" s="280">
        <v>441.45400000000001</v>
      </c>
      <c r="M251" s="279"/>
      <c r="N251" s="280"/>
      <c r="O251" s="268"/>
      <c r="P251" s="178" t="s">
        <v>283</v>
      </c>
      <c r="Q251" s="281" t="s">
        <v>284</v>
      </c>
      <c r="R251" s="282"/>
    </row>
    <row r="252" spans="2:18" ht="15.75">
      <c r="B252" s="285"/>
      <c r="C252" s="286" t="s">
        <v>139</v>
      </c>
      <c r="D252" s="287"/>
      <c r="E252" s="287"/>
      <c r="F252" s="287"/>
      <c r="G252" s="288"/>
      <c r="H252" s="288"/>
      <c r="I252" s="288"/>
      <c r="J252" s="288">
        <v>38.9</v>
      </c>
      <c r="K252" s="288"/>
      <c r="L252" s="289"/>
      <c r="M252" s="279"/>
      <c r="N252" s="289"/>
      <c r="O252" s="290"/>
      <c r="P252" s="286" t="s">
        <v>139</v>
      </c>
      <c r="Q252" s="281" t="s">
        <v>277</v>
      </c>
      <c r="R252" s="291"/>
    </row>
    <row r="253" spans="2:18" ht="15.75">
      <c r="B253" s="665"/>
      <c r="C253" s="767" t="s">
        <v>285</v>
      </c>
      <c r="D253" s="698" t="s">
        <v>46</v>
      </c>
      <c r="E253" s="698" t="s">
        <v>46</v>
      </c>
      <c r="F253" s="168" t="s">
        <v>105</v>
      </c>
      <c r="G253" s="736" t="s">
        <v>286</v>
      </c>
      <c r="H253" s="721" t="s">
        <v>30</v>
      </c>
      <c r="I253" s="292"/>
      <c r="J253" s="292"/>
      <c r="K253" s="292"/>
      <c r="L253" s="292"/>
      <c r="M253" s="292"/>
      <c r="N253" s="292">
        <v>150</v>
      </c>
      <c r="O253" s="172"/>
      <c r="P253" s="666" t="s">
        <v>287</v>
      </c>
      <c r="Q253" s="678" t="s">
        <v>288</v>
      </c>
      <c r="R253" s="610" t="s">
        <v>289</v>
      </c>
    </row>
    <row r="254" spans="2:18" ht="53.1" customHeight="1">
      <c r="B254" s="787"/>
      <c r="C254" s="743"/>
      <c r="D254" s="698"/>
      <c r="E254" s="698"/>
      <c r="F254" s="42" t="s">
        <v>40</v>
      </c>
      <c r="G254" s="722"/>
      <c r="H254" s="722"/>
      <c r="I254" s="284"/>
      <c r="J254" s="284"/>
      <c r="K254" s="284"/>
      <c r="L254" s="284"/>
      <c r="M254" s="284"/>
      <c r="N254" s="284">
        <v>500</v>
      </c>
      <c r="O254" s="51">
        <v>500</v>
      </c>
      <c r="P254" s="687"/>
      <c r="Q254" s="646"/>
      <c r="R254" s="611"/>
    </row>
    <row r="255" spans="2:18" ht="15.75">
      <c r="B255" s="278"/>
      <c r="C255" s="293" t="s">
        <v>139</v>
      </c>
      <c r="D255" s="264"/>
      <c r="E255" s="264"/>
      <c r="F255" s="264"/>
      <c r="G255" s="280"/>
      <c r="H255" s="280"/>
      <c r="I255" s="138"/>
      <c r="J255" s="138"/>
      <c r="K255" s="138"/>
      <c r="L255" s="138"/>
      <c r="M255" s="139"/>
      <c r="N255" s="280">
        <f>N254</f>
        <v>500</v>
      </c>
      <c r="O255" s="280">
        <f>O254</f>
        <v>500</v>
      </c>
      <c r="P255" s="282"/>
      <c r="Q255" s="189"/>
      <c r="R255" s="282"/>
    </row>
    <row r="256" spans="2:18" ht="15.75">
      <c r="B256" s="772"/>
      <c r="C256" s="746" t="s">
        <v>290</v>
      </c>
      <c r="D256" s="698" t="s">
        <v>46</v>
      </c>
      <c r="E256" s="698" t="s">
        <v>46</v>
      </c>
      <c r="F256" s="168" t="s">
        <v>105</v>
      </c>
      <c r="G256" s="736" t="s">
        <v>286</v>
      </c>
      <c r="H256" s="721" t="s">
        <v>30</v>
      </c>
      <c r="I256" s="294"/>
      <c r="J256" s="294"/>
      <c r="K256" s="294"/>
      <c r="L256" s="294"/>
      <c r="M256" s="294"/>
      <c r="N256" s="292">
        <v>150</v>
      </c>
      <c r="O256" s="172"/>
      <c r="P256" s="669" t="s">
        <v>287</v>
      </c>
      <c r="Q256" s="678" t="s">
        <v>288</v>
      </c>
      <c r="R256" s="644" t="s">
        <v>291</v>
      </c>
    </row>
    <row r="257" spans="2:18" ht="48.75" customHeight="1">
      <c r="B257" s="772"/>
      <c r="C257" s="650"/>
      <c r="D257" s="698"/>
      <c r="E257" s="698"/>
      <c r="F257" s="42" t="s">
        <v>40</v>
      </c>
      <c r="G257" s="722"/>
      <c r="H257" s="722"/>
      <c r="I257" s="294"/>
      <c r="J257" s="294"/>
      <c r="K257" s="292"/>
      <c r="L257" s="292"/>
      <c r="M257" s="292"/>
      <c r="N257" s="292">
        <v>515</v>
      </c>
      <c r="O257" s="295">
        <v>515</v>
      </c>
      <c r="P257" s="665"/>
      <c r="Q257" s="646"/>
      <c r="R257" s="634"/>
    </row>
    <row r="258" spans="2:18" ht="15.75">
      <c r="B258" s="278"/>
      <c r="C258" s="293" t="s">
        <v>139</v>
      </c>
      <c r="D258" s="264"/>
      <c r="E258" s="264"/>
      <c r="F258" s="264"/>
      <c r="G258" s="280"/>
      <c r="H258" s="280"/>
      <c r="I258" s="138"/>
      <c r="J258" s="138"/>
      <c r="K258" s="280"/>
      <c r="L258" s="280"/>
      <c r="M258" s="279"/>
      <c r="N258" s="138">
        <f>N257</f>
        <v>515</v>
      </c>
      <c r="O258" s="138">
        <f>O257</f>
        <v>515</v>
      </c>
      <c r="P258" s="282"/>
      <c r="Q258" s="189"/>
      <c r="R258" s="282"/>
    </row>
    <row r="259" spans="2:18" ht="15.75">
      <c r="B259" s="776"/>
      <c r="C259" s="746" t="s">
        <v>292</v>
      </c>
      <c r="D259" s="698" t="s">
        <v>46</v>
      </c>
      <c r="E259" s="698" t="s">
        <v>46</v>
      </c>
      <c r="F259" s="168" t="s">
        <v>105</v>
      </c>
      <c r="G259" s="736" t="s">
        <v>286</v>
      </c>
      <c r="H259" s="721" t="s">
        <v>30</v>
      </c>
      <c r="I259" s="294"/>
      <c r="J259" s="294"/>
      <c r="K259" s="292"/>
      <c r="L259" s="292"/>
      <c r="M259" s="292"/>
      <c r="N259" s="292">
        <v>150</v>
      </c>
      <c r="O259" s="256"/>
      <c r="P259" s="669" t="s">
        <v>287</v>
      </c>
      <c r="Q259" s="678" t="s">
        <v>288</v>
      </c>
      <c r="R259" s="644" t="s">
        <v>291</v>
      </c>
    </row>
    <row r="260" spans="2:18" ht="51" customHeight="1">
      <c r="B260" s="772"/>
      <c r="C260" s="650"/>
      <c r="D260" s="698"/>
      <c r="E260" s="698"/>
      <c r="F260" s="42" t="s">
        <v>40</v>
      </c>
      <c r="G260" s="722"/>
      <c r="H260" s="722"/>
      <c r="I260" s="294"/>
      <c r="J260" s="294"/>
      <c r="K260" s="292"/>
      <c r="L260" s="292"/>
      <c r="M260" s="292"/>
      <c r="N260" s="292">
        <v>600</v>
      </c>
      <c r="O260" s="295">
        <v>615</v>
      </c>
      <c r="P260" s="665"/>
      <c r="Q260" s="646"/>
      <c r="R260" s="634"/>
    </row>
    <row r="261" spans="2:18" ht="15.75">
      <c r="B261" s="278"/>
      <c r="C261" s="293" t="s">
        <v>139</v>
      </c>
      <c r="D261" s="264"/>
      <c r="E261" s="264"/>
      <c r="F261" s="264"/>
      <c r="G261" s="280"/>
      <c r="H261" s="280"/>
      <c r="I261" s="138"/>
      <c r="J261" s="138"/>
      <c r="K261" s="280"/>
      <c r="L261" s="280"/>
      <c r="M261" s="279"/>
      <c r="N261" s="138">
        <f>N260</f>
        <v>600</v>
      </c>
      <c r="O261" s="138">
        <f>O260</f>
        <v>615</v>
      </c>
      <c r="P261" s="282"/>
      <c r="Q261" s="189"/>
      <c r="R261" s="282"/>
    </row>
    <row r="262" spans="2:18" ht="15" customHeight="1">
      <c r="B262" s="664"/>
      <c r="C262" s="768" t="s">
        <v>293</v>
      </c>
      <c r="D262" s="694" t="s">
        <v>268</v>
      </c>
      <c r="E262" s="694" t="s">
        <v>268</v>
      </c>
      <c r="F262" s="44" t="s">
        <v>105</v>
      </c>
      <c r="G262" s="724">
        <v>2029</v>
      </c>
      <c r="H262" s="694" t="s">
        <v>194</v>
      </c>
      <c r="I262" s="44"/>
      <c r="J262" s="44"/>
      <c r="K262" s="44"/>
      <c r="L262" s="44"/>
      <c r="M262" s="44"/>
      <c r="N262" s="44">
        <v>1</v>
      </c>
      <c r="O262" s="218"/>
      <c r="P262" s="689" t="s">
        <v>108</v>
      </c>
      <c r="Q262" s="673" t="s">
        <v>294</v>
      </c>
      <c r="R262" s="647" t="s">
        <v>295</v>
      </c>
    </row>
    <row r="263" spans="2:18" ht="42.95" customHeight="1">
      <c r="B263" s="665"/>
      <c r="C263" s="769"/>
      <c r="D263" s="695"/>
      <c r="E263" s="695"/>
      <c r="F263" s="44" t="s">
        <v>40</v>
      </c>
      <c r="G263" s="725"/>
      <c r="H263" s="695"/>
      <c r="I263" s="44"/>
      <c r="J263" s="44"/>
      <c r="K263" s="44"/>
      <c r="L263" s="44"/>
      <c r="M263" s="44"/>
      <c r="N263" s="44">
        <v>152</v>
      </c>
      <c r="O263" s="218"/>
      <c r="P263" s="690"/>
      <c r="Q263" s="674"/>
      <c r="R263" s="640"/>
    </row>
    <row r="264" spans="2:18" ht="15.75">
      <c r="B264" s="296"/>
      <c r="C264" s="297" t="s">
        <v>139</v>
      </c>
      <c r="D264" s="298"/>
      <c r="E264" s="298"/>
      <c r="F264" s="264"/>
      <c r="G264" s="299"/>
      <c r="H264" s="280"/>
      <c r="I264" s="280"/>
      <c r="J264" s="280"/>
      <c r="K264" s="280"/>
      <c r="L264" s="280"/>
      <c r="M264" s="279"/>
      <c r="N264" s="138">
        <v>152</v>
      </c>
      <c r="O264" s="300"/>
      <c r="P264" s="301"/>
      <c r="Q264" s="245"/>
      <c r="R264" s="246"/>
    </row>
    <row r="265" spans="2:18" ht="15" customHeight="1">
      <c r="B265" s="664"/>
      <c r="C265" s="764" t="s">
        <v>296</v>
      </c>
      <c r="D265" s="694" t="s">
        <v>268</v>
      </c>
      <c r="E265" s="694" t="s">
        <v>268</v>
      </c>
      <c r="F265" s="42" t="s">
        <v>105</v>
      </c>
      <c r="G265" s="724">
        <v>2029</v>
      </c>
      <c r="H265" s="694" t="s">
        <v>194</v>
      </c>
      <c r="I265" s="284"/>
      <c r="J265" s="284"/>
      <c r="K265" s="284"/>
      <c r="L265" s="284"/>
      <c r="M265" s="284"/>
      <c r="N265" s="284">
        <v>1</v>
      </c>
      <c r="O265" s="145"/>
      <c r="P265" s="689" t="s">
        <v>108</v>
      </c>
      <c r="Q265" s="651" t="s">
        <v>294</v>
      </c>
      <c r="R265" s="610" t="s">
        <v>295</v>
      </c>
    </row>
    <row r="266" spans="2:18" ht="51" customHeight="1">
      <c r="B266" s="665"/>
      <c r="C266" s="763"/>
      <c r="D266" s="695"/>
      <c r="E266" s="695"/>
      <c r="F266" s="42" t="s">
        <v>40</v>
      </c>
      <c r="G266" s="725"/>
      <c r="H266" s="695"/>
      <c r="I266" s="284"/>
      <c r="J266" s="284"/>
      <c r="K266" s="284"/>
      <c r="L266" s="284"/>
      <c r="M266" s="284"/>
      <c r="N266" s="284">
        <v>199</v>
      </c>
      <c r="O266" s="145"/>
      <c r="P266" s="690"/>
      <c r="Q266" s="646"/>
      <c r="R266" s="611"/>
    </row>
    <row r="267" spans="2:18" ht="15.75">
      <c r="B267" s="241"/>
      <c r="C267" s="302" t="s">
        <v>139</v>
      </c>
      <c r="D267" s="298"/>
      <c r="E267" s="298"/>
      <c r="F267" s="303"/>
      <c r="G267" s="304"/>
      <c r="H267" s="304"/>
      <c r="I267" s="304"/>
      <c r="J267" s="304"/>
      <c r="K267" s="304"/>
      <c r="L267" s="304"/>
      <c r="M267" s="305"/>
      <c r="N267" s="306">
        <v>199</v>
      </c>
      <c r="O267" s="307"/>
      <c r="P267" s="188"/>
      <c r="Q267" s="308"/>
      <c r="R267" s="244"/>
    </row>
    <row r="268" spans="2:18" ht="15" customHeight="1">
      <c r="B268" s="664"/>
      <c r="C268" s="764" t="s">
        <v>297</v>
      </c>
      <c r="D268" s="694" t="s">
        <v>268</v>
      </c>
      <c r="E268" s="694" t="s">
        <v>268</v>
      </c>
      <c r="F268" s="42" t="s">
        <v>105</v>
      </c>
      <c r="G268" s="724">
        <v>2029</v>
      </c>
      <c r="H268" s="694" t="s">
        <v>194</v>
      </c>
      <c r="I268" s="284"/>
      <c r="J268" s="284"/>
      <c r="K268" s="284"/>
      <c r="L268" s="309"/>
      <c r="M268" s="284"/>
      <c r="N268" s="284">
        <v>1</v>
      </c>
      <c r="O268" s="88"/>
      <c r="P268" s="689" t="s">
        <v>108</v>
      </c>
      <c r="Q268" s="651" t="s">
        <v>294</v>
      </c>
      <c r="R268" s="610" t="s">
        <v>295</v>
      </c>
    </row>
    <row r="269" spans="2:18" ht="41.1" customHeight="1">
      <c r="B269" s="665"/>
      <c r="C269" s="763"/>
      <c r="D269" s="695"/>
      <c r="E269" s="695"/>
      <c r="F269" s="42" t="s">
        <v>40</v>
      </c>
      <c r="G269" s="725"/>
      <c r="H269" s="695"/>
      <c r="I269" s="284"/>
      <c r="J269" s="284"/>
      <c r="K269" s="284"/>
      <c r="L269" s="309"/>
      <c r="M269" s="284"/>
      <c r="N269" s="284">
        <v>356</v>
      </c>
      <c r="O269" s="88"/>
      <c r="P269" s="690"/>
      <c r="Q269" s="646"/>
      <c r="R269" s="611"/>
    </row>
    <row r="270" spans="2:18" ht="15.75">
      <c r="B270" s="177"/>
      <c r="C270" s="293" t="s">
        <v>139</v>
      </c>
      <c r="D270" s="264"/>
      <c r="E270" s="264"/>
      <c r="F270" s="263"/>
      <c r="G270" s="310"/>
      <c r="H270" s="310"/>
      <c r="I270" s="310"/>
      <c r="J270" s="310"/>
      <c r="K270" s="310"/>
      <c r="L270" s="311"/>
      <c r="M270" s="312"/>
      <c r="N270" s="313">
        <v>356</v>
      </c>
      <c r="O270" s="314"/>
      <c r="P270" s="244"/>
      <c r="Q270" s="266"/>
      <c r="R270" s="190"/>
    </row>
    <row r="271" spans="2:18" ht="15" customHeight="1">
      <c r="B271" s="664"/>
      <c r="C271" s="745" t="s">
        <v>298</v>
      </c>
      <c r="D271" s="694" t="s">
        <v>268</v>
      </c>
      <c r="E271" s="694" t="s">
        <v>268</v>
      </c>
      <c r="F271" s="42" t="s">
        <v>105</v>
      </c>
      <c r="G271" s="724">
        <v>2029</v>
      </c>
      <c r="H271" s="694" t="s">
        <v>194</v>
      </c>
      <c r="I271" s="284"/>
      <c r="J271" s="284"/>
      <c r="K271" s="284"/>
      <c r="L271" s="284"/>
      <c r="M271" s="284"/>
      <c r="N271" s="284">
        <v>1</v>
      </c>
      <c r="O271" s="145"/>
      <c r="P271" s="689" t="s">
        <v>108</v>
      </c>
      <c r="Q271" s="651" t="s">
        <v>294</v>
      </c>
      <c r="R271" s="610" t="s">
        <v>299</v>
      </c>
    </row>
    <row r="272" spans="2:18" ht="39" customHeight="1">
      <c r="B272" s="665"/>
      <c r="C272" s="763"/>
      <c r="D272" s="695"/>
      <c r="E272" s="695"/>
      <c r="F272" s="42" t="s">
        <v>40</v>
      </c>
      <c r="G272" s="725"/>
      <c r="H272" s="695"/>
      <c r="I272" s="284"/>
      <c r="J272" s="284"/>
      <c r="K272" s="284"/>
      <c r="L272" s="284"/>
      <c r="M272" s="284"/>
      <c r="N272" s="284">
        <v>214</v>
      </c>
      <c r="O272" s="145"/>
      <c r="P272" s="690"/>
      <c r="Q272" s="646"/>
      <c r="R272" s="611"/>
    </row>
    <row r="273" spans="2:18" ht="15.75">
      <c r="B273" s="177"/>
      <c r="C273" s="293" t="s">
        <v>139</v>
      </c>
      <c r="D273" s="298"/>
      <c r="E273" s="298"/>
      <c r="F273" s="264"/>
      <c r="G273" s="280"/>
      <c r="H273" s="280"/>
      <c r="I273" s="280"/>
      <c r="J273" s="280"/>
      <c r="K273" s="280"/>
      <c r="L273" s="280"/>
      <c r="M273" s="279"/>
      <c r="N273" s="138">
        <v>214</v>
      </c>
      <c r="O273" s="300"/>
      <c r="P273" s="188"/>
      <c r="Q273" s="189"/>
      <c r="R273" s="190"/>
    </row>
    <row r="274" spans="2:18" ht="15" customHeight="1">
      <c r="B274" s="664"/>
      <c r="C274" s="764" t="s">
        <v>300</v>
      </c>
      <c r="D274" s="694" t="s">
        <v>268</v>
      </c>
      <c r="E274" s="694" t="s">
        <v>268</v>
      </c>
      <c r="F274" s="42" t="s">
        <v>105</v>
      </c>
      <c r="G274" s="724">
        <v>2029</v>
      </c>
      <c r="H274" s="694" t="s">
        <v>194</v>
      </c>
      <c r="I274" s="284"/>
      <c r="J274" s="284"/>
      <c r="K274" s="284"/>
      <c r="L274" s="284"/>
      <c r="M274" s="284"/>
      <c r="N274" s="284">
        <v>1</v>
      </c>
      <c r="O274" s="145"/>
      <c r="P274" s="689" t="s">
        <v>108</v>
      </c>
      <c r="Q274" s="651" t="s">
        <v>294</v>
      </c>
      <c r="R274" s="610" t="s">
        <v>299</v>
      </c>
    </row>
    <row r="275" spans="2:18" ht="50.25" customHeight="1">
      <c r="B275" s="665"/>
      <c r="C275" s="763"/>
      <c r="D275" s="695"/>
      <c r="E275" s="695"/>
      <c r="F275" s="42" t="s">
        <v>40</v>
      </c>
      <c r="G275" s="725"/>
      <c r="H275" s="695"/>
      <c r="I275" s="284"/>
      <c r="J275" s="284"/>
      <c r="K275" s="284"/>
      <c r="L275" s="284"/>
      <c r="M275" s="284"/>
      <c r="N275" s="284">
        <v>180</v>
      </c>
      <c r="O275" s="145"/>
      <c r="P275" s="690"/>
      <c r="Q275" s="646"/>
      <c r="R275" s="611"/>
    </row>
    <row r="276" spans="2:18" ht="15.75">
      <c r="B276" s="177"/>
      <c r="C276" s="54" t="s">
        <v>139</v>
      </c>
      <c r="D276" s="315"/>
      <c r="E276" s="316"/>
      <c r="F276" s="317"/>
      <c r="G276" s="318"/>
      <c r="H276" s="318"/>
      <c r="I276" s="318"/>
      <c r="J276" s="138"/>
      <c r="K276" s="319"/>
      <c r="L276" s="138"/>
      <c r="M276" s="139"/>
      <c r="N276" s="138">
        <v>180</v>
      </c>
      <c r="O276" s="300"/>
      <c r="P276" s="188"/>
      <c r="Q276" s="189"/>
      <c r="R276" s="190"/>
    </row>
    <row r="277" spans="2:18" ht="15" customHeight="1">
      <c r="B277" s="664"/>
      <c r="C277" s="746" t="s">
        <v>301</v>
      </c>
      <c r="D277" s="694" t="s">
        <v>268</v>
      </c>
      <c r="E277" s="694" t="s">
        <v>268</v>
      </c>
      <c r="F277" s="42" t="s">
        <v>105</v>
      </c>
      <c r="G277" s="651">
        <v>2029</v>
      </c>
      <c r="H277" s="694" t="s">
        <v>194</v>
      </c>
      <c r="I277" s="45"/>
      <c r="J277" s="284"/>
      <c r="K277" s="44"/>
      <c r="L277" s="284"/>
      <c r="M277" s="284"/>
      <c r="N277" s="284">
        <v>1</v>
      </c>
      <c r="O277" s="145"/>
      <c r="P277" s="689" t="s">
        <v>108</v>
      </c>
      <c r="Q277" s="651" t="s">
        <v>294</v>
      </c>
      <c r="R277" s="610" t="s">
        <v>299</v>
      </c>
    </row>
    <row r="278" spans="2:18" ht="36" customHeight="1">
      <c r="B278" s="665"/>
      <c r="C278" s="650"/>
      <c r="D278" s="695"/>
      <c r="E278" s="695"/>
      <c r="F278" s="42" t="s">
        <v>40</v>
      </c>
      <c r="G278" s="668"/>
      <c r="H278" s="695"/>
      <c r="I278" s="45"/>
      <c r="J278" s="284"/>
      <c r="K278" s="44"/>
      <c r="L278" s="284"/>
      <c r="M278" s="284"/>
      <c r="N278" s="284">
        <v>300</v>
      </c>
      <c r="O278" s="145"/>
      <c r="P278" s="690"/>
      <c r="Q278" s="646"/>
      <c r="R278" s="611"/>
    </row>
    <row r="279" spans="2:18" ht="15.75">
      <c r="B279" s="177"/>
      <c r="C279" s="54" t="s">
        <v>139</v>
      </c>
      <c r="D279" s="320"/>
      <c r="E279" s="321"/>
      <c r="F279" s="322"/>
      <c r="G279" s="321"/>
      <c r="H279" s="321"/>
      <c r="I279" s="321"/>
      <c r="J279" s="280"/>
      <c r="K279" s="323"/>
      <c r="L279" s="280"/>
      <c r="M279" s="279"/>
      <c r="N279" s="138">
        <v>300</v>
      </c>
      <c r="O279" s="300"/>
      <c r="P279" s="188"/>
      <c r="Q279" s="189"/>
      <c r="R279" s="190"/>
    </row>
    <row r="280" spans="2:18" ht="15" customHeight="1">
      <c r="B280" s="664"/>
      <c r="C280" s="746" t="s">
        <v>302</v>
      </c>
      <c r="D280" s="694" t="s">
        <v>268</v>
      </c>
      <c r="E280" s="694" t="s">
        <v>268</v>
      </c>
      <c r="F280" s="42" t="s">
        <v>105</v>
      </c>
      <c r="G280" s="651">
        <v>2029</v>
      </c>
      <c r="H280" s="694" t="s">
        <v>194</v>
      </c>
      <c r="I280" s="45"/>
      <c r="J280" s="284"/>
      <c r="K280" s="44"/>
      <c r="L280" s="284"/>
      <c r="M280" s="284"/>
      <c r="N280" s="284">
        <v>1</v>
      </c>
      <c r="O280" s="145"/>
      <c r="P280" s="689" t="s">
        <v>108</v>
      </c>
      <c r="Q280" s="651" t="s">
        <v>294</v>
      </c>
      <c r="R280" s="610" t="s">
        <v>303</v>
      </c>
    </row>
    <row r="281" spans="2:18" ht="35.1" customHeight="1">
      <c r="B281" s="665"/>
      <c r="C281" s="650"/>
      <c r="D281" s="695"/>
      <c r="E281" s="695"/>
      <c r="F281" s="42" t="s">
        <v>40</v>
      </c>
      <c r="G281" s="668"/>
      <c r="H281" s="695"/>
      <c r="I281" s="45"/>
      <c r="J281" s="284"/>
      <c r="K281" s="44"/>
      <c r="L281" s="284"/>
      <c r="M281" s="284"/>
      <c r="N281" s="284">
        <v>200</v>
      </c>
      <c r="O281" s="145"/>
      <c r="P281" s="690"/>
      <c r="Q281" s="646"/>
      <c r="R281" s="611"/>
    </row>
    <row r="282" spans="2:18" ht="15.75">
      <c r="B282" s="324"/>
      <c r="C282" s="54" t="s">
        <v>139</v>
      </c>
      <c r="D282" s="57"/>
      <c r="E282" s="325"/>
      <c r="F282" s="54"/>
      <c r="G282" s="325"/>
      <c r="H282" s="325"/>
      <c r="I282" s="325"/>
      <c r="J282" s="138"/>
      <c r="K282" s="154"/>
      <c r="L282" s="138"/>
      <c r="M282" s="139"/>
      <c r="N282" s="138">
        <v>200</v>
      </c>
      <c r="O282" s="300"/>
      <c r="P282" s="324"/>
      <c r="Q282" s="271"/>
      <c r="R282" s="324"/>
    </row>
    <row r="283" spans="2:18" ht="15" customHeight="1">
      <c r="B283" s="664"/>
      <c r="C283" s="746" t="s">
        <v>304</v>
      </c>
      <c r="D283" s="694" t="s">
        <v>268</v>
      </c>
      <c r="E283" s="694" t="s">
        <v>268</v>
      </c>
      <c r="F283" s="42" t="s">
        <v>105</v>
      </c>
      <c r="G283" s="651">
        <v>2030</v>
      </c>
      <c r="H283" s="694" t="s">
        <v>194</v>
      </c>
      <c r="I283" s="42"/>
      <c r="J283" s="44"/>
      <c r="K283" s="284"/>
      <c r="L283" s="44"/>
      <c r="M283" s="284"/>
      <c r="N283" s="284"/>
      <c r="O283" s="175">
        <v>1</v>
      </c>
      <c r="P283" s="689" t="s">
        <v>108</v>
      </c>
      <c r="Q283" s="651" t="s">
        <v>294</v>
      </c>
      <c r="R283" s="610" t="s">
        <v>295</v>
      </c>
    </row>
    <row r="284" spans="2:18" ht="49.5" customHeight="1">
      <c r="B284" s="665"/>
      <c r="C284" s="650"/>
      <c r="D284" s="695"/>
      <c r="E284" s="695"/>
      <c r="F284" s="42" t="s">
        <v>40</v>
      </c>
      <c r="G284" s="668"/>
      <c r="H284" s="695"/>
      <c r="I284" s="42"/>
      <c r="J284" s="44"/>
      <c r="K284" s="284"/>
      <c r="L284" s="44"/>
      <c r="M284" s="284"/>
      <c r="N284" s="284"/>
      <c r="O284" s="51">
        <v>406</v>
      </c>
      <c r="P284" s="690"/>
      <c r="Q284" s="646"/>
      <c r="R284" s="611"/>
    </row>
    <row r="285" spans="2:18" ht="15.75">
      <c r="B285" s="324"/>
      <c r="C285" s="54" t="s">
        <v>139</v>
      </c>
      <c r="D285" s="264"/>
      <c r="E285" s="326"/>
      <c r="F285" s="254"/>
      <c r="G285" s="264"/>
      <c r="H285" s="264"/>
      <c r="I285" s="264"/>
      <c r="J285" s="327"/>
      <c r="K285" s="280"/>
      <c r="L285" s="327"/>
      <c r="M285" s="279"/>
      <c r="N285" s="280"/>
      <c r="O285" s="270">
        <v>406</v>
      </c>
      <c r="P285" s="324"/>
      <c r="Q285" s="189"/>
      <c r="R285" s="328"/>
    </row>
    <row r="286" spans="2:18" ht="15" customHeight="1">
      <c r="B286" s="664"/>
      <c r="C286" s="746" t="s">
        <v>305</v>
      </c>
      <c r="D286" s="694" t="s">
        <v>268</v>
      </c>
      <c r="E286" s="694" t="s">
        <v>268</v>
      </c>
      <c r="F286" s="42" t="s">
        <v>105</v>
      </c>
      <c r="G286" s="651">
        <v>2029</v>
      </c>
      <c r="H286" s="694" t="s">
        <v>194</v>
      </c>
      <c r="I286" s="42"/>
      <c r="J286" s="44"/>
      <c r="K286" s="284"/>
      <c r="L286" s="44"/>
      <c r="M286" s="284"/>
      <c r="N286" s="284">
        <v>1</v>
      </c>
      <c r="O286" s="145"/>
      <c r="P286" s="689" t="s">
        <v>108</v>
      </c>
      <c r="Q286" s="651" t="s">
        <v>294</v>
      </c>
      <c r="R286" s="610" t="s">
        <v>295</v>
      </c>
    </row>
    <row r="287" spans="2:18" ht="33" customHeight="1">
      <c r="B287" s="665"/>
      <c r="C287" s="650"/>
      <c r="D287" s="695"/>
      <c r="E287" s="695"/>
      <c r="F287" s="42" t="s">
        <v>40</v>
      </c>
      <c r="G287" s="668"/>
      <c r="H287" s="695"/>
      <c r="I287" s="42"/>
      <c r="J287" s="44"/>
      <c r="K287" s="284"/>
      <c r="L287" s="44"/>
      <c r="M287" s="284"/>
      <c r="N287" s="284">
        <v>180</v>
      </c>
      <c r="O287" s="145"/>
      <c r="P287" s="690"/>
      <c r="Q287" s="646"/>
      <c r="R287" s="611"/>
    </row>
    <row r="288" spans="2:18" ht="15.75">
      <c r="B288" s="324"/>
      <c r="C288" s="54" t="s">
        <v>139</v>
      </c>
      <c r="D288" s="264"/>
      <c r="E288" s="326"/>
      <c r="F288" s="254"/>
      <c r="G288" s="264"/>
      <c r="H288" s="264"/>
      <c r="I288" s="264"/>
      <c r="J288" s="327"/>
      <c r="K288" s="280"/>
      <c r="L288" s="327"/>
      <c r="M288" s="279"/>
      <c r="N288" s="138">
        <v>180</v>
      </c>
      <c r="O288" s="300"/>
      <c r="P288" s="324"/>
      <c r="Q288" s="189"/>
      <c r="R288" s="328"/>
    </row>
    <row r="289" spans="2:18" ht="15" customHeight="1">
      <c r="B289" s="664"/>
      <c r="C289" s="746" t="s">
        <v>306</v>
      </c>
      <c r="D289" s="694" t="s">
        <v>268</v>
      </c>
      <c r="E289" s="694" t="s">
        <v>268</v>
      </c>
      <c r="F289" s="42" t="s">
        <v>105</v>
      </c>
      <c r="G289" s="651">
        <v>2029</v>
      </c>
      <c r="H289" s="694" t="s">
        <v>194</v>
      </c>
      <c r="I289" s="42"/>
      <c r="J289" s="44"/>
      <c r="K289" s="284"/>
      <c r="L289" s="44"/>
      <c r="M289" s="284"/>
      <c r="N289" s="284">
        <v>1</v>
      </c>
      <c r="O289" s="145"/>
      <c r="P289" s="689" t="s">
        <v>108</v>
      </c>
      <c r="Q289" s="651" t="s">
        <v>294</v>
      </c>
      <c r="R289" s="610" t="s">
        <v>295</v>
      </c>
    </row>
    <row r="290" spans="2:18" ht="53.25" customHeight="1">
      <c r="B290" s="665"/>
      <c r="C290" s="650"/>
      <c r="D290" s="695"/>
      <c r="E290" s="695"/>
      <c r="F290" s="42" t="s">
        <v>40</v>
      </c>
      <c r="G290" s="668"/>
      <c r="H290" s="695"/>
      <c r="I290" s="42"/>
      <c r="J290" s="44"/>
      <c r="K290" s="284"/>
      <c r="L290" s="44"/>
      <c r="M290" s="284"/>
      <c r="N290" s="284">
        <v>160</v>
      </c>
      <c r="O290" s="145"/>
      <c r="P290" s="690"/>
      <c r="Q290" s="646"/>
      <c r="R290" s="611"/>
    </row>
    <row r="291" spans="2:18" ht="15.75">
      <c r="B291" s="324"/>
      <c r="C291" s="54" t="s">
        <v>139</v>
      </c>
      <c r="D291" s="264"/>
      <c r="E291" s="326"/>
      <c r="F291" s="254"/>
      <c r="G291" s="264"/>
      <c r="H291" s="264"/>
      <c r="I291" s="264"/>
      <c r="J291" s="327"/>
      <c r="K291" s="280"/>
      <c r="L291" s="327"/>
      <c r="M291" s="279"/>
      <c r="N291" s="138">
        <v>160</v>
      </c>
      <c r="O291" s="300"/>
      <c r="P291" s="324"/>
      <c r="Q291" s="189"/>
      <c r="R291" s="328"/>
    </row>
    <row r="292" spans="2:18" ht="15" customHeight="1">
      <c r="B292" s="664"/>
      <c r="C292" s="746" t="s">
        <v>307</v>
      </c>
      <c r="D292" s="694" t="s">
        <v>268</v>
      </c>
      <c r="E292" s="694" t="s">
        <v>268</v>
      </c>
      <c r="F292" s="42" t="s">
        <v>105</v>
      </c>
      <c r="G292" s="651">
        <v>2030</v>
      </c>
      <c r="H292" s="694" t="s">
        <v>194</v>
      </c>
      <c r="I292" s="42"/>
      <c r="J292" s="42"/>
      <c r="K292" s="42"/>
      <c r="L292" s="42"/>
      <c r="M292" s="42"/>
      <c r="N292" s="42"/>
      <c r="O292" s="175">
        <v>1</v>
      </c>
      <c r="P292" s="689" t="s">
        <v>108</v>
      </c>
      <c r="Q292" s="651" t="s">
        <v>294</v>
      </c>
      <c r="R292" s="610" t="s">
        <v>295</v>
      </c>
    </row>
    <row r="293" spans="2:18" ht="54" customHeight="1">
      <c r="B293" s="665"/>
      <c r="C293" s="650"/>
      <c r="D293" s="695"/>
      <c r="E293" s="695"/>
      <c r="F293" s="42" t="s">
        <v>40</v>
      </c>
      <c r="G293" s="668"/>
      <c r="H293" s="695"/>
      <c r="I293" s="42"/>
      <c r="J293" s="42"/>
      <c r="K293" s="42"/>
      <c r="L293" s="42"/>
      <c r="M293" s="42"/>
      <c r="N293" s="42"/>
      <c r="O293" s="51">
        <v>180</v>
      </c>
      <c r="P293" s="690"/>
      <c r="Q293" s="646"/>
      <c r="R293" s="611"/>
    </row>
    <row r="294" spans="2:18" ht="15.75">
      <c r="B294" s="324"/>
      <c r="C294" s="54" t="s">
        <v>139</v>
      </c>
      <c r="D294" s="264"/>
      <c r="E294" s="264"/>
      <c r="F294" s="264"/>
      <c r="G294" s="264"/>
      <c r="H294" s="264"/>
      <c r="I294" s="264"/>
      <c r="J294" s="264"/>
      <c r="K294" s="264"/>
      <c r="L294" s="264"/>
      <c r="M294" s="275"/>
      <c r="N294" s="264"/>
      <c r="O294" s="270">
        <v>180</v>
      </c>
      <c r="P294" s="324"/>
      <c r="Q294" s="189"/>
      <c r="R294" s="328"/>
    </row>
    <row r="295" spans="2:18" ht="15" customHeight="1">
      <c r="B295" s="664"/>
      <c r="C295" s="746" t="s">
        <v>308</v>
      </c>
      <c r="D295" s="694" t="s">
        <v>268</v>
      </c>
      <c r="E295" s="694" t="s">
        <v>268</v>
      </c>
      <c r="F295" s="42" t="s">
        <v>105</v>
      </c>
      <c r="G295" s="651">
        <v>2030</v>
      </c>
      <c r="H295" s="694" t="s">
        <v>194</v>
      </c>
      <c r="I295" s="42"/>
      <c r="J295" s="42"/>
      <c r="K295" s="42"/>
      <c r="L295" s="42"/>
      <c r="M295" s="42"/>
      <c r="N295" s="42"/>
      <c r="O295" s="175">
        <v>1</v>
      </c>
      <c r="P295" s="689" t="s">
        <v>108</v>
      </c>
      <c r="Q295" s="651" t="s">
        <v>294</v>
      </c>
      <c r="R295" s="610" t="s">
        <v>295</v>
      </c>
    </row>
    <row r="296" spans="2:18" ht="54.75" customHeight="1">
      <c r="B296" s="665"/>
      <c r="C296" s="650"/>
      <c r="D296" s="695"/>
      <c r="E296" s="695"/>
      <c r="F296" s="42" t="s">
        <v>40</v>
      </c>
      <c r="G296" s="668"/>
      <c r="H296" s="695"/>
      <c r="I296" s="42"/>
      <c r="J296" s="42"/>
      <c r="K296" s="42"/>
      <c r="L296" s="42"/>
      <c r="M296" s="42"/>
      <c r="N296" s="42"/>
      <c r="O296" s="51">
        <v>120</v>
      </c>
      <c r="P296" s="690"/>
      <c r="Q296" s="646"/>
      <c r="R296" s="611"/>
    </row>
    <row r="297" spans="2:18" ht="15.75">
      <c r="B297" s="324"/>
      <c r="C297" s="54" t="s">
        <v>139</v>
      </c>
      <c r="D297" s="57"/>
      <c r="E297" s="57"/>
      <c r="F297" s="57"/>
      <c r="G297" s="57"/>
      <c r="H297" s="57"/>
      <c r="I297" s="57"/>
      <c r="J297" s="57"/>
      <c r="K297" s="57"/>
      <c r="L297" s="57"/>
      <c r="M297" s="180"/>
      <c r="N297" s="57"/>
      <c r="O297" s="270">
        <v>120</v>
      </c>
      <c r="P297" s="325"/>
      <c r="Q297" s="271"/>
      <c r="R297" s="324"/>
    </row>
    <row r="298" spans="2:18" ht="15" customHeight="1">
      <c r="B298" s="664"/>
      <c r="C298" s="746" t="s">
        <v>309</v>
      </c>
      <c r="D298" s="694" t="s">
        <v>268</v>
      </c>
      <c r="E298" s="694" t="s">
        <v>268</v>
      </c>
      <c r="F298" s="42" t="s">
        <v>105</v>
      </c>
      <c r="G298" s="651">
        <v>2026</v>
      </c>
      <c r="H298" s="694" t="s">
        <v>194</v>
      </c>
      <c r="I298" s="42"/>
      <c r="J298" s="42"/>
      <c r="K298" s="42"/>
      <c r="L298" s="42"/>
      <c r="M298" s="42"/>
      <c r="N298" s="42">
        <v>1</v>
      </c>
      <c r="O298" s="175"/>
      <c r="P298" s="689" t="s">
        <v>108</v>
      </c>
      <c r="Q298" s="651" t="s">
        <v>294</v>
      </c>
      <c r="R298" s="645" t="s">
        <v>310</v>
      </c>
    </row>
    <row r="299" spans="2:18" ht="51" customHeight="1">
      <c r="B299" s="665"/>
      <c r="C299" s="650"/>
      <c r="D299" s="695"/>
      <c r="E299" s="695"/>
      <c r="F299" s="42" t="s">
        <v>40</v>
      </c>
      <c r="G299" s="668"/>
      <c r="H299" s="695"/>
      <c r="I299" s="42"/>
      <c r="J299" s="42"/>
      <c r="K299" s="44"/>
      <c r="L299" s="42"/>
      <c r="M299" s="42"/>
      <c r="N299" s="44">
        <v>76</v>
      </c>
      <c r="O299" s="175"/>
      <c r="P299" s="690"/>
      <c r="Q299" s="646"/>
      <c r="R299" s="646"/>
    </row>
    <row r="300" spans="2:18" ht="15.75">
      <c r="B300" s="324"/>
      <c r="C300" s="54" t="s">
        <v>139</v>
      </c>
      <c r="D300" s="57"/>
      <c r="E300" s="57"/>
      <c r="F300" s="57"/>
      <c r="G300" s="57"/>
      <c r="H300" s="57"/>
      <c r="I300" s="57"/>
      <c r="J300" s="57"/>
      <c r="K300" s="154"/>
      <c r="L300" s="264"/>
      <c r="M300" s="275"/>
      <c r="N300" s="154">
        <v>76</v>
      </c>
      <c r="O300" s="329"/>
      <c r="P300" s="324"/>
      <c r="Q300" s="189"/>
      <c r="R300" s="328"/>
    </row>
    <row r="301" spans="2:18" ht="15" customHeight="1">
      <c r="B301" s="664"/>
      <c r="C301" s="746" t="s">
        <v>311</v>
      </c>
      <c r="D301" s="694" t="s">
        <v>268</v>
      </c>
      <c r="E301" s="694" t="s">
        <v>268</v>
      </c>
      <c r="F301" s="42" t="s">
        <v>105</v>
      </c>
      <c r="G301" s="651">
        <v>2026</v>
      </c>
      <c r="H301" s="694" t="s">
        <v>194</v>
      </c>
      <c r="I301" s="42"/>
      <c r="J301" s="42"/>
      <c r="K301" s="42"/>
      <c r="L301" s="42"/>
      <c r="M301" s="42"/>
      <c r="N301" s="42">
        <v>1</v>
      </c>
      <c r="O301" s="175"/>
      <c r="P301" s="689" t="s">
        <v>108</v>
      </c>
      <c r="Q301" s="651" t="s">
        <v>294</v>
      </c>
      <c r="R301" s="610" t="s">
        <v>310</v>
      </c>
    </row>
    <row r="302" spans="2:18" ht="42" customHeight="1">
      <c r="B302" s="665"/>
      <c r="C302" s="650"/>
      <c r="D302" s="695"/>
      <c r="E302" s="695"/>
      <c r="F302" s="42" t="s">
        <v>40</v>
      </c>
      <c r="G302" s="668"/>
      <c r="H302" s="695"/>
      <c r="I302" s="42"/>
      <c r="J302" s="42"/>
      <c r="K302" s="44"/>
      <c r="L302" s="42"/>
      <c r="M302" s="42"/>
      <c r="N302" s="44">
        <v>63</v>
      </c>
      <c r="O302" s="175"/>
      <c r="P302" s="690"/>
      <c r="Q302" s="646"/>
      <c r="R302" s="611"/>
    </row>
    <row r="303" spans="2:18" ht="15.75">
      <c r="B303" s="324"/>
      <c r="C303" s="54" t="s">
        <v>139</v>
      </c>
      <c r="D303" s="57"/>
      <c r="E303" s="57"/>
      <c r="F303" s="57"/>
      <c r="G303" s="57"/>
      <c r="H303" s="57"/>
      <c r="I303" s="57"/>
      <c r="J303" s="57"/>
      <c r="K303" s="154"/>
      <c r="L303" s="264"/>
      <c r="M303" s="275"/>
      <c r="N303" s="154">
        <v>63</v>
      </c>
      <c r="O303" s="329"/>
      <c r="P303" s="324"/>
      <c r="Q303" s="189"/>
      <c r="R303" s="328"/>
    </row>
    <row r="304" spans="2:18" ht="15" customHeight="1">
      <c r="B304" s="788"/>
      <c r="C304" s="765" t="s">
        <v>312</v>
      </c>
      <c r="D304" s="694" t="s">
        <v>268</v>
      </c>
      <c r="E304" s="694" t="s">
        <v>268</v>
      </c>
      <c r="F304" s="44" t="s">
        <v>105</v>
      </c>
      <c r="G304" s="673">
        <v>2026</v>
      </c>
      <c r="H304" s="694" t="s">
        <v>194</v>
      </c>
      <c r="I304" s="44"/>
      <c r="J304" s="44"/>
      <c r="K304" s="44"/>
      <c r="L304" s="44"/>
      <c r="M304" s="44"/>
      <c r="N304" s="44">
        <v>1</v>
      </c>
      <c r="O304" s="51"/>
      <c r="P304" s="689" t="s">
        <v>108</v>
      </c>
      <c r="Q304" s="673" t="s">
        <v>294</v>
      </c>
      <c r="R304" s="647" t="s">
        <v>310</v>
      </c>
    </row>
    <row r="305" spans="1:18" ht="41.25" customHeight="1">
      <c r="B305" s="789"/>
      <c r="C305" s="766"/>
      <c r="D305" s="695"/>
      <c r="E305" s="695"/>
      <c r="F305" s="44" t="s">
        <v>40</v>
      </c>
      <c r="G305" s="713"/>
      <c r="H305" s="695"/>
      <c r="I305" s="44"/>
      <c r="J305" s="44"/>
      <c r="K305" s="44"/>
      <c r="L305" s="44"/>
      <c r="M305" s="44"/>
      <c r="N305" s="44">
        <v>65</v>
      </c>
      <c r="O305" s="51"/>
      <c r="P305" s="690"/>
      <c r="Q305" s="674"/>
      <c r="R305" s="640"/>
    </row>
    <row r="306" spans="1:18" ht="15.75">
      <c r="B306" s="177"/>
      <c r="C306" s="54" t="s">
        <v>139</v>
      </c>
      <c r="D306" s="57"/>
      <c r="E306" s="57"/>
      <c r="F306" s="57"/>
      <c r="G306" s="57"/>
      <c r="H306" s="57"/>
      <c r="I306" s="57"/>
      <c r="J306" s="57"/>
      <c r="K306" s="154"/>
      <c r="L306" s="264"/>
      <c r="M306" s="275"/>
      <c r="N306" s="154">
        <v>65</v>
      </c>
      <c r="O306" s="329"/>
      <c r="P306" s="188"/>
      <c r="Q306" s="189"/>
      <c r="R306" s="190"/>
    </row>
    <row r="307" spans="1:18" ht="15" customHeight="1">
      <c r="B307" s="664"/>
      <c r="C307" s="746" t="s">
        <v>313</v>
      </c>
      <c r="D307" s="694" t="s">
        <v>268</v>
      </c>
      <c r="E307" s="694" t="s">
        <v>268</v>
      </c>
      <c r="F307" s="42" t="s">
        <v>105</v>
      </c>
      <c r="G307" s="651">
        <v>2026</v>
      </c>
      <c r="H307" s="694" t="s">
        <v>194</v>
      </c>
      <c r="I307" s="42"/>
      <c r="J307" s="42"/>
      <c r="K307" s="42">
        <v>1</v>
      </c>
      <c r="L307" s="42"/>
      <c r="M307" s="42"/>
      <c r="N307" s="42"/>
      <c r="O307" s="175"/>
      <c r="P307" s="689" t="s">
        <v>108</v>
      </c>
      <c r="Q307" s="651" t="s">
        <v>294</v>
      </c>
      <c r="R307" s="645" t="s">
        <v>310</v>
      </c>
    </row>
    <row r="308" spans="1:18" ht="50.1" customHeight="1">
      <c r="B308" s="665"/>
      <c r="C308" s="650"/>
      <c r="D308" s="695"/>
      <c r="E308" s="695"/>
      <c r="F308" s="42" t="s">
        <v>40</v>
      </c>
      <c r="G308" s="668"/>
      <c r="H308" s="695"/>
      <c r="I308" s="42"/>
      <c r="J308" s="42"/>
      <c r="K308" s="44">
        <v>90</v>
      </c>
      <c r="L308" s="42"/>
      <c r="M308" s="42"/>
      <c r="N308" s="44"/>
      <c r="O308" s="175"/>
      <c r="P308" s="690"/>
      <c r="Q308" s="646"/>
      <c r="R308" s="646"/>
    </row>
    <row r="309" spans="1:18" ht="15.75">
      <c r="B309" s="177"/>
      <c r="C309" s="54" t="s">
        <v>139</v>
      </c>
      <c r="D309" s="57"/>
      <c r="E309" s="57"/>
      <c r="F309" s="57"/>
      <c r="G309" s="57"/>
      <c r="H309" s="57"/>
      <c r="I309" s="57"/>
      <c r="J309" s="57"/>
      <c r="K309" s="154">
        <v>90</v>
      </c>
      <c r="L309" s="264"/>
      <c r="M309" s="275"/>
      <c r="N309" s="154"/>
      <c r="O309" s="329"/>
      <c r="P309" s="188"/>
      <c r="Q309" s="271"/>
      <c r="R309" s="188"/>
    </row>
    <row r="310" spans="1:18" ht="15.75">
      <c r="B310" s="330"/>
      <c r="C310" s="71" t="s">
        <v>314</v>
      </c>
      <c r="D310" s="226"/>
      <c r="E310" s="226"/>
      <c r="F310" s="226"/>
      <c r="G310" s="226"/>
      <c r="H310" s="226"/>
      <c r="I310" s="226"/>
      <c r="J310" s="226"/>
      <c r="K310" s="226"/>
      <c r="L310" s="226"/>
      <c r="M310" s="226"/>
      <c r="N310" s="226"/>
      <c r="O310" s="227"/>
      <c r="P310" s="73"/>
      <c r="Q310" s="276"/>
      <c r="R310" s="73"/>
    </row>
    <row r="311" spans="1:18" ht="99.75" customHeight="1">
      <c r="B311" s="23">
        <v>20</v>
      </c>
      <c r="C311" s="24" t="s">
        <v>315</v>
      </c>
      <c r="D311" s="28" t="s">
        <v>316</v>
      </c>
      <c r="E311" s="28" t="s">
        <v>316</v>
      </c>
      <c r="F311" s="28" t="s">
        <v>26</v>
      </c>
      <c r="G311" s="82"/>
      <c r="H311" s="82"/>
      <c r="I311" s="77">
        <v>42.1</v>
      </c>
      <c r="J311" s="77">
        <v>42.1</v>
      </c>
      <c r="K311" s="77">
        <v>45.8</v>
      </c>
      <c r="L311" s="77">
        <v>47.5</v>
      </c>
      <c r="M311" s="77">
        <v>49.5</v>
      </c>
      <c r="N311" s="77">
        <v>51</v>
      </c>
      <c r="O311" s="78">
        <v>52</v>
      </c>
      <c r="P311" s="84"/>
      <c r="Q311" s="198"/>
      <c r="R311" s="84"/>
    </row>
    <row r="312" spans="1:18" ht="35.25" customHeight="1">
      <c r="B312" s="200"/>
      <c r="C312" s="202" t="s">
        <v>707</v>
      </c>
      <c r="D312" s="204"/>
      <c r="E312" s="204"/>
      <c r="F312" s="204"/>
      <c r="G312" s="204"/>
      <c r="H312" s="204"/>
      <c r="I312" s="204"/>
      <c r="J312" s="331"/>
      <c r="K312" s="331"/>
      <c r="L312" s="331"/>
      <c r="M312" s="77"/>
      <c r="N312" s="331"/>
      <c r="O312" s="331"/>
      <c r="P312" s="84"/>
      <c r="Q312" s="198"/>
      <c r="R312" s="84"/>
    </row>
    <row r="313" spans="1:18" ht="15" customHeight="1">
      <c r="B313" s="787"/>
      <c r="C313" s="742" t="s">
        <v>317</v>
      </c>
      <c r="D313" s="698" t="s">
        <v>46</v>
      </c>
      <c r="E313" s="698" t="s">
        <v>46</v>
      </c>
      <c r="F313" s="168" t="s">
        <v>105</v>
      </c>
      <c r="G313" s="698" t="s">
        <v>271</v>
      </c>
      <c r="H313" s="698" t="s">
        <v>30</v>
      </c>
      <c r="I313" s="168"/>
      <c r="J313" s="168">
        <v>1</v>
      </c>
      <c r="K313" s="42"/>
      <c r="L313" s="42"/>
      <c r="M313" s="42"/>
      <c r="N313" s="42"/>
      <c r="O313" s="145"/>
      <c r="P313" s="651" t="s">
        <v>108</v>
      </c>
      <c r="Q313" s="651" t="s">
        <v>318</v>
      </c>
      <c r="R313" s="610" t="s">
        <v>319</v>
      </c>
    </row>
    <row r="314" spans="1:18" ht="87.75" customHeight="1">
      <c r="A314" s="602"/>
      <c r="B314" s="787"/>
      <c r="C314" s="767"/>
      <c r="D314" s="677"/>
      <c r="E314" s="677"/>
      <c r="F314" s="166" t="s">
        <v>320</v>
      </c>
      <c r="G314" s="677"/>
      <c r="H314" s="698"/>
      <c r="I314" s="332"/>
      <c r="J314" s="277">
        <v>729.79600000000005</v>
      </c>
      <c r="K314" s="166">
        <v>1083.0999999999999</v>
      </c>
      <c r="L314" s="166"/>
      <c r="M314" s="166"/>
      <c r="N314" s="166"/>
      <c r="O314" s="273"/>
      <c r="P314" s="681"/>
      <c r="Q314" s="646"/>
      <c r="R314" s="611"/>
    </row>
    <row r="315" spans="1:18" ht="15.75">
      <c r="A315" s="602"/>
      <c r="B315" s="278"/>
      <c r="C315" s="178" t="s">
        <v>275</v>
      </c>
      <c r="D315" s="57"/>
      <c r="E315" s="57"/>
      <c r="F315" s="57"/>
      <c r="G315" s="55"/>
      <c r="H315" s="55"/>
      <c r="I315" s="318"/>
      <c r="J315" s="138">
        <v>729.8</v>
      </c>
      <c r="K315" s="57"/>
      <c r="L315" s="264"/>
      <c r="M315" s="275"/>
      <c r="N315" s="264"/>
      <c r="O315" s="268"/>
      <c r="P315" s="178" t="s">
        <v>275</v>
      </c>
      <c r="Q315" s="281" t="s">
        <v>321</v>
      </c>
      <c r="R315" s="282"/>
    </row>
    <row r="316" spans="1:18" ht="15.75">
      <c r="A316" s="602"/>
      <c r="B316" s="278"/>
      <c r="C316" s="178" t="s">
        <v>139</v>
      </c>
      <c r="D316" s="264"/>
      <c r="E316" s="264"/>
      <c r="F316" s="264"/>
      <c r="G316" s="333"/>
      <c r="H316" s="333"/>
      <c r="I316" s="321"/>
      <c r="J316" s="280"/>
      <c r="K316" s="264">
        <v>1083.0999999999999</v>
      </c>
      <c r="L316" s="264"/>
      <c r="M316" s="275"/>
      <c r="N316" s="264"/>
      <c r="O316" s="268"/>
      <c r="P316" s="178" t="s">
        <v>139</v>
      </c>
      <c r="Q316" s="281" t="s">
        <v>322</v>
      </c>
      <c r="R316" s="282"/>
    </row>
    <row r="317" spans="1:18" ht="15.75">
      <c r="A317" s="602"/>
      <c r="B317" s="665"/>
      <c r="C317" s="742" t="s">
        <v>323</v>
      </c>
      <c r="D317" s="698" t="s">
        <v>46</v>
      </c>
      <c r="E317" s="698" t="s">
        <v>46</v>
      </c>
      <c r="F317" s="168" t="s">
        <v>105</v>
      </c>
      <c r="G317" s="651">
        <v>2029</v>
      </c>
      <c r="H317" s="678" t="s">
        <v>30</v>
      </c>
      <c r="I317" s="334"/>
      <c r="J317" s="292"/>
      <c r="K317" s="168"/>
      <c r="L317" s="168"/>
      <c r="M317" s="168">
        <v>1</v>
      </c>
      <c r="N317" s="168"/>
      <c r="O317" s="172"/>
      <c r="P317" s="667" t="s">
        <v>108</v>
      </c>
      <c r="Q317" s="678" t="s">
        <v>324</v>
      </c>
      <c r="R317" s="610" t="s">
        <v>325</v>
      </c>
    </row>
    <row r="318" spans="1:18" ht="84.95" customHeight="1">
      <c r="A318" s="602"/>
      <c r="B318" s="787"/>
      <c r="C318" s="743"/>
      <c r="D318" s="677"/>
      <c r="E318" s="677"/>
      <c r="F318" s="42" t="s">
        <v>40</v>
      </c>
      <c r="G318" s="668"/>
      <c r="H318" s="668"/>
      <c r="I318" s="45"/>
      <c r="J318" s="284"/>
      <c r="K318" s="42"/>
      <c r="L318" s="42"/>
      <c r="M318" s="284">
        <v>733.71100000000001</v>
      </c>
      <c r="N318" s="42"/>
      <c r="O318" s="145"/>
      <c r="P318" s="665"/>
      <c r="Q318" s="646"/>
      <c r="R318" s="611"/>
    </row>
    <row r="319" spans="1:18" ht="15.75">
      <c r="B319" s="219"/>
      <c r="C319" s="335" t="s">
        <v>139</v>
      </c>
      <c r="D319" s="287"/>
      <c r="E319" s="287"/>
      <c r="F319" s="287"/>
      <c r="G319" s="287"/>
      <c r="H319" s="287"/>
      <c r="I319" s="287"/>
      <c r="J319" s="287"/>
      <c r="K319" s="287"/>
      <c r="L319" s="287"/>
      <c r="M319" s="279">
        <v>733.71100000000001</v>
      </c>
      <c r="N319" s="336"/>
      <c r="O319" s="337"/>
      <c r="P319" s="338"/>
      <c r="Q319" s="339"/>
      <c r="R319" s="340"/>
    </row>
    <row r="320" spans="1:18" ht="15.75">
      <c r="B320" s="665"/>
      <c r="C320" s="742" t="s">
        <v>326</v>
      </c>
      <c r="D320" s="698" t="s">
        <v>46</v>
      </c>
      <c r="E320" s="698" t="s">
        <v>46</v>
      </c>
      <c r="F320" s="168" t="s">
        <v>105</v>
      </c>
      <c r="G320" s="651">
        <v>2029</v>
      </c>
      <c r="H320" s="678" t="s">
        <v>30</v>
      </c>
      <c r="I320" s="334"/>
      <c r="J320" s="292"/>
      <c r="K320" s="168"/>
      <c r="L320" s="168"/>
      <c r="M320" s="168"/>
      <c r="N320" s="168">
        <v>1</v>
      </c>
      <c r="O320" s="172"/>
      <c r="P320" s="667" t="s">
        <v>108</v>
      </c>
      <c r="Q320" s="678" t="s">
        <v>327</v>
      </c>
      <c r="R320" s="610" t="s">
        <v>328</v>
      </c>
    </row>
    <row r="321" spans="2:18" ht="81" customHeight="1">
      <c r="B321" s="787"/>
      <c r="C321" s="743"/>
      <c r="D321" s="677"/>
      <c r="E321" s="677"/>
      <c r="F321" s="42" t="s">
        <v>40</v>
      </c>
      <c r="G321" s="668"/>
      <c r="H321" s="668"/>
      <c r="I321" s="45"/>
      <c r="J321" s="284"/>
      <c r="K321" s="42"/>
      <c r="L321" s="42"/>
      <c r="M321" s="42"/>
      <c r="N321" s="44">
        <v>1115</v>
      </c>
      <c r="O321" s="145"/>
      <c r="P321" s="665"/>
      <c r="Q321" s="646"/>
      <c r="R321" s="611"/>
    </row>
    <row r="322" spans="2:18" ht="15.75">
      <c r="B322" s="219"/>
      <c r="C322" s="335" t="s">
        <v>139</v>
      </c>
      <c r="D322" s="287"/>
      <c r="E322" s="287"/>
      <c r="F322" s="287"/>
      <c r="G322" s="287"/>
      <c r="H322" s="287"/>
      <c r="I322" s="287"/>
      <c r="J322" s="287"/>
      <c r="K322" s="287"/>
      <c r="L322" s="287"/>
      <c r="M322" s="275"/>
      <c r="N322" s="221">
        <v>1115</v>
      </c>
      <c r="O322" s="337"/>
      <c r="P322" s="338"/>
      <c r="Q322" s="339"/>
      <c r="R322" s="340"/>
    </row>
    <row r="323" spans="2:18" ht="15.75">
      <c r="B323" s="665"/>
      <c r="C323" s="742" t="s">
        <v>705</v>
      </c>
      <c r="D323" s="698" t="s">
        <v>46</v>
      </c>
      <c r="E323" s="698" t="s">
        <v>46</v>
      </c>
      <c r="F323" s="168" t="s">
        <v>105</v>
      </c>
      <c r="G323" s="651">
        <v>2029</v>
      </c>
      <c r="H323" s="678" t="s">
        <v>30</v>
      </c>
      <c r="I323" s="334"/>
      <c r="J323" s="292"/>
      <c r="K323" s="168"/>
      <c r="L323" s="168">
        <v>1</v>
      </c>
      <c r="M323" s="168"/>
      <c r="N323" s="168"/>
      <c r="O323" s="172"/>
      <c r="P323" s="667" t="s">
        <v>108</v>
      </c>
      <c r="Q323" s="678" t="s">
        <v>327</v>
      </c>
      <c r="R323" s="610" t="s">
        <v>328</v>
      </c>
    </row>
    <row r="324" spans="2:18" ht="51.75" customHeight="1">
      <c r="B324" s="787"/>
      <c r="C324" s="743"/>
      <c r="D324" s="677"/>
      <c r="E324" s="677"/>
      <c r="F324" s="42" t="s">
        <v>40</v>
      </c>
      <c r="G324" s="668"/>
      <c r="H324" s="668"/>
      <c r="I324" s="45"/>
      <c r="J324" s="284"/>
      <c r="K324" s="42"/>
      <c r="L324" s="42">
        <v>1000</v>
      </c>
      <c r="M324" s="42"/>
      <c r="N324" s="44"/>
      <c r="O324" s="145"/>
      <c r="P324" s="665"/>
      <c r="Q324" s="646"/>
      <c r="R324" s="611"/>
    </row>
    <row r="325" spans="2:18" ht="19.5" customHeight="1">
      <c r="B325" s="219"/>
      <c r="C325" s="335" t="s">
        <v>139</v>
      </c>
      <c r="D325" s="287"/>
      <c r="E325" s="287"/>
      <c r="F325" s="287"/>
      <c r="G325" s="287"/>
      <c r="H325" s="287"/>
      <c r="I325" s="287"/>
      <c r="J325" s="287"/>
      <c r="K325" s="287"/>
      <c r="L325" s="287">
        <v>1000</v>
      </c>
      <c r="M325" s="275"/>
      <c r="N325" s="221"/>
      <c r="O325" s="337"/>
      <c r="P325" s="338"/>
      <c r="Q325" s="339"/>
      <c r="R325" s="340"/>
    </row>
    <row r="326" spans="2:18" ht="34.5" customHeight="1">
      <c r="B326" s="603"/>
      <c r="C326" s="607" t="s">
        <v>708</v>
      </c>
      <c r="D326" s="470"/>
      <c r="E326" s="470"/>
      <c r="F326" s="470"/>
      <c r="G326" s="470"/>
      <c r="H326" s="470"/>
      <c r="I326" s="470"/>
      <c r="J326" s="470"/>
      <c r="K326" s="470"/>
      <c r="L326" s="470"/>
      <c r="M326" s="142"/>
      <c r="N326" s="474"/>
      <c r="O326" s="143"/>
      <c r="P326" s="604"/>
      <c r="Q326" s="605"/>
      <c r="R326" s="606"/>
    </row>
    <row r="327" spans="2:18" ht="15.75">
      <c r="B327" s="665"/>
      <c r="C327" s="742" t="s">
        <v>329</v>
      </c>
      <c r="D327" s="698" t="s">
        <v>330</v>
      </c>
      <c r="E327" s="698" t="s">
        <v>330</v>
      </c>
      <c r="F327" s="168" t="s">
        <v>105</v>
      </c>
      <c r="G327" s="678">
        <v>2026</v>
      </c>
      <c r="H327" s="678" t="s">
        <v>331</v>
      </c>
      <c r="I327" s="334"/>
      <c r="J327" s="292"/>
      <c r="K327" s="168">
        <v>1</v>
      </c>
      <c r="L327" s="168"/>
      <c r="M327" s="168"/>
      <c r="N327" s="168"/>
      <c r="O327" s="172"/>
      <c r="P327" s="669" t="s">
        <v>332</v>
      </c>
      <c r="Q327" s="678" t="s">
        <v>333</v>
      </c>
      <c r="R327" s="629" t="s">
        <v>328</v>
      </c>
    </row>
    <row r="328" spans="2:18" ht="90" customHeight="1">
      <c r="B328" s="787"/>
      <c r="C328" s="743"/>
      <c r="D328" s="677"/>
      <c r="E328" s="677"/>
      <c r="F328" s="42" t="s">
        <v>40</v>
      </c>
      <c r="G328" s="668"/>
      <c r="H328" s="668"/>
      <c r="I328" s="45"/>
      <c r="J328" s="284"/>
      <c r="K328" s="42">
        <v>50.3</v>
      </c>
      <c r="L328" s="42"/>
      <c r="M328" s="42"/>
      <c r="N328" s="42"/>
      <c r="O328" s="145"/>
      <c r="P328" s="665"/>
      <c r="Q328" s="646"/>
      <c r="R328" s="611"/>
    </row>
    <row r="329" spans="2:18" ht="15.75">
      <c r="B329" s="219"/>
      <c r="C329" s="335" t="s">
        <v>334</v>
      </c>
      <c r="D329" s="287"/>
      <c r="E329" s="287"/>
      <c r="F329" s="287"/>
      <c r="G329" s="287"/>
      <c r="H329" s="287"/>
      <c r="I329" s="287"/>
      <c r="J329" s="287"/>
      <c r="K329" s="287">
        <v>50.3</v>
      </c>
      <c r="L329" s="287"/>
      <c r="M329" s="275"/>
      <c r="N329" s="336"/>
      <c r="O329" s="337"/>
      <c r="P329" s="338"/>
      <c r="Q329" s="339"/>
      <c r="R329" s="340"/>
    </row>
    <row r="330" spans="2:18" ht="49.5" customHeight="1">
      <c r="B330" s="667"/>
      <c r="C330" s="742" t="s">
        <v>335</v>
      </c>
      <c r="D330" s="698" t="s">
        <v>330</v>
      </c>
      <c r="E330" s="698" t="s">
        <v>330</v>
      </c>
      <c r="F330" s="42" t="s">
        <v>105</v>
      </c>
      <c r="G330" s="675">
        <v>2029</v>
      </c>
      <c r="H330" s="678" t="s">
        <v>331</v>
      </c>
      <c r="I330" s="42"/>
      <c r="J330" s="42"/>
      <c r="K330" s="42"/>
      <c r="L330" s="42"/>
      <c r="M330" s="42"/>
      <c r="N330" s="42">
        <v>1</v>
      </c>
      <c r="O330" s="145"/>
      <c r="P330" s="669" t="s">
        <v>332</v>
      </c>
      <c r="Q330" s="678" t="s">
        <v>333</v>
      </c>
      <c r="R330" s="610" t="s">
        <v>336</v>
      </c>
    </row>
    <row r="331" spans="2:18" ht="31.5">
      <c r="B331" s="665"/>
      <c r="C331" s="743"/>
      <c r="D331" s="677"/>
      <c r="E331" s="677"/>
      <c r="F331" s="42" t="s">
        <v>40</v>
      </c>
      <c r="G331" s="677"/>
      <c r="H331" s="668"/>
      <c r="I331" s="42"/>
      <c r="J331" s="42"/>
      <c r="K331" s="42"/>
      <c r="L331" s="42"/>
      <c r="M331" s="42"/>
      <c r="N331" s="44">
        <v>45</v>
      </c>
      <c r="O331" s="145"/>
      <c r="P331" s="665"/>
      <c r="Q331" s="646"/>
      <c r="R331" s="611"/>
    </row>
    <row r="332" spans="2:18" ht="15.75">
      <c r="B332" s="177"/>
      <c r="C332" s="335" t="s">
        <v>334</v>
      </c>
      <c r="D332" s="341"/>
      <c r="E332" s="341"/>
      <c r="F332" s="287"/>
      <c r="G332" s="342"/>
      <c r="H332" s="342"/>
      <c r="I332" s="342"/>
      <c r="J332" s="343"/>
      <c r="K332" s="344"/>
      <c r="L332" s="343"/>
      <c r="M332" s="345"/>
      <c r="N332" s="221">
        <v>45</v>
      </c>
      <c r="O332" s="337"/>
      <c r="P332" s="291"/>
      <c r="Q332" s="223"/>
      <c r="R332" s="291"/>
    </row>
    <row r="333" spans="2:18" ht="15" customHeight="1">
      <c r="B333" s="664"/>
      <c r="C333" s="742" t="s">
        <v>337</v>
      </c>
      <c r="D333" s="698" t="s">
        <v>330</v>
      </c>
      <c r="E333" s="698" t="s">
        <v>330</v>
      </c>
      <c r="F333" s="42" t="s">
        <v>105</v>
      </c>
      <c r="G333" s="675">
        <v>2029</v>
      </c>
      <c r="H333" s="678" t="s">
        <v>331</v>
      </c>
      <c r="I333" s="42"/>
      <c r="J333" s="42"/>
      <c r="K333" s="42"/>
      <c r="L333" s="42"/>
      <c r="M333" s="42"/>
      <c r="N333" s="42">
        <v>1</v>
      </c>
      <c r="O333" s="145"/>
      <c r="P333" s="669" t="s">
        <v>332</v>
      </c>
      <c r="Q333" s="678" t="s">
        <v>333</v>
      </c>
      <c r="R333" s="610" t="s">
        <v>336</v>
      </c>
    </row>
    <row r="334" spans="2:18" ht="61.5" customHeight="1">
      <c r="B334" s="665"/>
      <c r="C334" s="743"/>
      <c r="D334" s="677"/>
      <c r="E334" s="677"/>
      <c r="F334" s="42" t="s">
        <v>40</v>
      </c>
      <c r="G334" s="677"/>
      <c r="H334" s="668"/>
      <c r="I334" s="42"/>
      <c r="J334" s="42"/>
      <c r="K334" s="42"/>
      <c r="L334" s="42"/>
      <c r="M334" s="42"/>
      <c r="N334" s="44">
        <v>40</v>
      </c>
      <c r="O334" s="145"/>
      <c r="P334" s="665"/>
      <c r="Q334" s="646"/>
      <c r="R334" s="611"/>
    </row>
    <row r="335" spans="2:18" ht="15.75">
      <c r="B335" s="108"/>
      <c r="C335" s="335" t="s">
        <v>334</v>
      </c>
      <c r="D335" s="341"/>
      <c r="E335" s="341"/>
      <c r="F335" s="287"/>
      <c r="G335" s="342"/>
      <c r="H335" s="342"/>
      <c r="I335" s="342"/>
      <c r="J335" s="343"/>
      <c r="K335" s="344"/>
      <c r="L335" s="343"/>
      <c r="M335" s="345"/>
      <c r="N335" s="221">
        <v>40</v>
      </c>
      <c r="O335" s="337"/>
      <c r="P335" s="291"/>
      <c r="Q335" s="223"/>
      <c r="R335" s="291"/>
    </row>
    <row r="336" spans="2:18" ht="15" customHeight="1">
      <c r="B336" s="664"/>
      <c r="C336" s="742" t="s">
        <v>338</v>
      </c>
      <c r="D336" s="698" t="s">
        <v>330</v>
      </c>
      <c r="E336" s="698" t="s">
        <v>330</v>
      </c>
      <c r="F336" s="42" t="s">
        <v>105</v>
      </c>
      <c r="G336" s="675">
        <v>2026</v>
      </c>
      <c r="H336" s="678" t="s">
        <v>331</v>
      </c>
      <c r="I336" s="42"/>
      <c r="J336" s="42"/>
      <c r="K336" s="42">
        <v>1</v>
      </c>
      <c r="L336" s="42"/>
      <c r="M336" s="42"/>
      <c r="N336" s="42"/>
      <c r="O336" s="145"/>
      <c r="P336" s="669" t="s">
        <v>332</v>
      </c>
      <c r="Q336" s="678" t="s">
        <v>333</v>
      </c>
      <c r="R336" s="610" t="s">
        <v>336</v>
      </c>
    </row>
    <row r="337" spans="2:18" ht="55.5" customHeight="1">
      <c r="B337" s="665"/>
      <c r="C337" s="743"/>
      <c r="D337" s="677"/>
      <c r="E337" s="677"/>
      <c r="F337" s="42" t="s">
        <v>40</v>
      </c>
      <c r="G337" s="677"/>
      <c r="H337" s="668"/>
      <c r="I337" s="42"/>
      <c r="J337" s="42"/>
      <c r="K337" s="44">
        <v>50</v>
      </c>
      <c r="L337" s="42"/>
      <c r="M337" s="42"/>
      <c r="N337" s="42"/>
      <c r="O337" s="145"/>
      <c r="P337" s="665"/>
      <c r="Q337" s="646"/>
      <c r="R337" s="611"/>
    </row>
    <row r="338" spans="2:18" ht="16.5" customHeight="1">
      <c r="B338" s="177"/>
      <c r="C338" s="335" t="s">
        <v>334</v>
      </c>
      <c r="D338" s="341"/>
      <c r="E338" s="341"/>
      <c r="F338" s="287"/>
      <c r="G338" s="342"/>
      <c r="H338" s="342"/>
      <c r="I338" s="342"/>
      <c r="J338" s="343"/>
      <c r="K338" s="221">
        <v>50</v>
      </c>
      <c r="L338" s="222"/>
      <c r="M338" s="346"/>
      <c r="N338" s="336"/>
      <c r="O338" s="337"/>
      <c r="P338" s="291"/>
      <c r="Q338" s="223"/>
      <c r="R338" s="291"/>
    </row>
    <row r="339" spans="2:18" ht="15.95" customHeight="1">
      <c r="B339" s="779"/>
      <c r="C339" s="649" t="s">
        <v>339</v>
      </c>
      <c r="D339" s="698" t="s">
        <v>330</v>
      </c>
      <c r="E339" s="698" t="s">
        <v>330</v>
      </c>
      <c r="F339" s="42" t="s">
        <v>105</v>
      </c>
      <c r="G339" s="675">
        <v>2029</v>
      </c>
      <c r="H339" s="678" t="s">
        <v>331</v>
      </c>
      <c r="I339" s="347"/>
      <c r="J339" s="284"/>
      <c r="K339" s="42"/>
      <c r="L339" s="42"/>
      <c r="M339" s="42"/>
      <c r="N339" s="42">
        <v>1</v>
      </c>
      <c r="O339" s="145"/>
      <c r="P339" s="669" t="s">
        <v>332</v>
      </c>
      <c r="Q339" s="666" t="s">
        <v>333</v>
      </c>
      <c r="R339" s="610" t="s">
        <v>336</v>
      </c>
    </row>
    <row r="340" spans="2:18" ht="50.25" customHeight="1">
      <c r="B340" s="776"/>
      <c r="C340" s="650"/>
      <c r="D340" s="677"/>
      <c r="E340" s="677"/>
      <c r="F340" s="42" t="s">
        <v>40</v>
      </c>
      <c r="G340" s="677"/>
      <c r="H340" s="668"/>
      <c r="I340" s="347"/>
      <c r="J340" s="284"/>
      <c r="K340" s="42"/>
      <c r="L340" s="42"/>
      <c r="M340" s="42"/>
      <c r="N340" s="42">
        <v>50</v>
      </c>
      <c r="O340" s="145"/>
      <c r="P340" s="665"/>
      <c r="Q340" s="665"/>
      <c r="R340" s="611"/>
    </row>
    <row r="341" spans="2:18" ht="20.100000000000001" customHeight="1">
      <c r="B341" s="177"/>
      <c r="C341" s="335" t="s">
        <v>334</v>
      </c>
      <c r="D341" s="263"/>
      <c r="E341" s="263"/>
      <c r="F341" s="264"/>
      <c r="G341" s="264"/>
      <c r="H341" s="264"/>
      <c r="I341" s="264"/>
      <c r="J341" s="264"/>
      <c r="K341" s="264"/>
      <c r="L341" s="264"/>
      <c r="M341" s="275"/>
      <c r="N341" s="264">
        <v>50</v>
      </c>
      <c r="O341" s="329"/>
      <c r="P341" s="188"/>
      <c r="Q341" s="189"/>
      <c r="R341" s="190"/>
    </row>
    <row r="342" spans="2:18" ht="59.25" customHeight="1">
      <c r="B342" s="664"/>
      <c r="C342" s="649" t="s">
        <v>340</v>
      </c>
      <c r="D342" s="698" t="s">
        <v>330</v>
      </c>
      <c r="E342" s="698" t="s">
        <v>330</v>
      </c>
      <c r="F342" s="42" t="s">
        <v>105</v>
      </c>
      <c r="G342" s="675">
        <v>2029</v>
      </c>
      <c r="H342" s="678" t="s">
        <v>331</v>
      </c>
      <c r="I342" s="42"/>
      <c r="J342" s="42"/>
      <c r="K342" s="42"/>
      <c r="L342" s="42"/>
      <c r="M342" s="42"/>
      <c r="N342" s="42">
        <v>1</v>
      </c>
      <c r="O342" s="175"/>
      <c r="P342" s="669" t="s">
        <v>332</v>
      </c>
      <c r="Q342" s="651" t="s">
        <v>333</v>
      </c>
      <c r="R342" s="610" t="s">
        <v>341</v>
      </c>
    </row>
    <row r="343" spans="2:18" ht="24.95" customHeight="1">
      <c r="B343" s="665"/>
      <c r="C343" s="650"/>
      <c r="D343" s="677"/>
      <c r="E343" s="677"/>
      <c r="F343" s="42" t="s">
        <v>40</v>
      </c>
      <c r="G343" s="677"/>
      <c r="H343" s="668"/>
      <c r="I343" s="42"/>
      <c r="J343" s="42"/>
      <c r="K343" s="42"/>
      <c r="L343" s="42"/>
      <c r="M343" s="42"/>
      <c r="N343" s="44">
        <v>90</v>
      </c>
      <c r="O343" s="175"/>
      <c r="P343" s="665"/>
      <c r="Q343" s="646"/>
      <c r="R343" s="611"/>
    </row>
    <row r="344" spans="2:18" ht="15.95" customHeight="1">
      <c r="B344" s="177"/>
      <c r="C344" s="335" t="s">
        <v>334</v>
      </c>
      <c r="D344" s="263"/>
      <c r="E344" s="263"/>
      <c r="F344" s="264"/>
      <c r="G344" s="264"/>
      <c r="H344" s="264"/>
      <c r="I344" s="264"/>
      <c r="J344" s="264"/>
      <c r="K344" s="264"/>
      <c r="L344" s="264"/>
      <c r="M344" s="275"/>
      <c r="N344" s="154">
        <v>90</v>
      </c>
      <c r="O344" s="329"/>
      <c r="P344" s="188"/>
      <c r="Q344" s="189"/>
      <c r="R344" s="190"/>
    </row>
    <row r="345" spans="2:18" ht="24" customHeight="1">
      <c r="B345" s="664"/>
      <c r="C345" s="649" t="s">
        <v>342</v>
      </c>
      <c r="D345" s="698" t="s">
        <v>330</v>
      </c>
      <c r="E345" s="698" t="s">
        <v>330</v>
      </c>
      <c r="F345" s="42" t="s">
        <v>105</v>
      </c>
      <c r="G345" s="675">
        <v>2029</v>
      </c>
      <c r="H345" s="678" t="s">
        <v>331</v>
      </c>
      <c r="I345" s="42"/>
      <c r="J345" s="42"/>
      <c r="K345" s="42"/>
      <c r="L345" s="42"/>
      <c r="M345" s="42"/>
      <c r="N345" s="42">
        <v>1</v>
      </c>
      <c r="O345" s="175"/>
      <c r="P345" s="669" t="s">
        <v>332</v>
      </c>
      <c r="Q345" s="173" t="s">
        <v>333</v>
      </c>
      <c r="R345" s="610" t="s">
        <v>341</v>
      </c>
    </row>
    <row r="346" spans="2:18" ht="63" customHeight="1">
      <c r="B346" s="665"/>
      <c r="C346" s="650"/>
      <c r="D346" s="677"/>
      <c r="E346" s="677"/>
      <c r="F346" s="42" t="s">
        <v>40</v>
      </c>
      <c r="G346" s="677"/>
      <c r="H346" s="668"/>
      <c r="I346" s="42"/>
      <c r="J346" s="42"/>
      <c r="K346" s="42"/>
      <c r="L346" s="42"/>
      <c r="M346" s="42"/>
      <c r="N346" s="44">
        <v>90</v>
      </c>
      <c r="O346" s="175"/>
      <c r="P346" s="665"/>
      <c r="Q346" s="174"/>
      <c r="R346" s="611"/>
    </row>
    <row r="347" spans="2:18" ht="20.100000000000001" customHeight="1">
      <c r="B347" s="177"/>
      <c r="C347" s="335" t="s">
        <v>334</v>
      </c>
      <c r="D347" s="263"/>
      <c r="E347" s="263"/>
      <c r="F347" s="264"/>
      <c r="G347" s="264"/>
      <c r="H347" s="264"/>
      <c r="I347" s="264"/>
      <c r="J347" s="264"/>
      <c r="K347" s="264"/>
      <c r="L347" s="264"/>
      <c r="M347" s="275"/>
      <c r="N347" s="327">
        <v>90</v>
      </c>
      <c r="O347" s="329"/>
      <c r="P347" s="188"/>
      <c r="Q347" s="189"/>
      <c r="R347" s="190"/>
    </row>
    <row r="348" spans="2:18" ht="24.95" customHeight="1">
      <c r="B348" s="664"/>
      <c r="C348" s="649" t="s">
        <v>343</v>
      </c>
      <c r="D348" s="698" t="s">
        <v>330</v>
      </c>
      <c r="E348" s="698" t="s">
        <v>330</v>
      </c>
      <c r="F348" s="42" t="s">
        <v>105</v>
      </c>
      <c r="G348" s="675">
        <v>2029</v>
      </c>
      <c r="H348" s="678" t="s">
        <v>331</v>
      </c>
      <c r="I348" s="42"/>
      <c r="J348" s="42"/>
      <c r="K348" s="42"/>
      <c r="L348" s="42"/>
      <c r="M348" s="42"/>
      <c r="N348" s="42">
        <v>1</v>
      </c>
      <c r="O348" s="175"/>
      <c r="P348" s="669" t="s">
        <v>332</v>
      </c>
      <c r="Q348" s="651" t="s">
        <v>333</v>
      </c>
      <c r="R348" s="610" t="s">
        <v>344</v>
      </c>
    </row>
    <row r="349" spans="2:18" ht="68.099999999999994" customHeight="1">
      <c r="B349" s="665"/>
      <c r="C349" s="650"/>
      <c r="D349" s="677"/>
      <c r="E349" s="677"/>
      <c r="F349" s="42" t="s">
        <v>40</v>
      </c>
      <c r="G349" s="677"/>
      <c r="H349" s="668"/>
      <c r="I349" s="42"/>
      <c r="J349" s="42"/>
      <c r="K349" s="42"/>
      <c r="L349" s="42"/>
      <c r="M349" s="42"/>
      <c r="N349" s="44">
        <v>50</v>
      </c>
      <c r="O349" s="175"/>
      <c r="P349" s="665"/>
      <c r="Q349" s="646"/>
      <c r="R349" s="611"/>
    </row>
    <row r="350" spans="2:18" ht="15" customHeight="1">
      <c r="B350" s="177"/>
      <c r="C350" s="335" t="s">
        <v>334</v>
      </c>
      <c r="D350" s="263"/>
      <c r="E350" s="263"/>
      <c r="F350" s="264"/>
      <c r="G350" s="264"/>
      <c r="H350" s="264"/>
      <c r="I350" s="264"/>
      <c r="J350" s="264"/>
      <c r="K350" s="264"/>
      <c r="L350" s="264"/>
      <c r="M350" s="275"/>
      <c r="N350" s="154">
        <v>50</v>
      </c>
      <c r="O350" s="329"/>
      <c r="P350" s="188"/>
      <c r="Q350" s="189"/>
      <c r="R350" s="190"/>
    </row>
    <row r="351" spans="2:18" ht="28.5" customHeight="1">
      <c r="B351" s="69"/>
      <c r="C351" s="71" t="s">
        <v>345</v>
      </c>
      <c r="D351" s="226"/>
      <c r="E351" s="226"/>
      <c r="F351" s="226"/>
      <c r="G351" s="226"/>
      <c r="H351" s="226"/>
      <c r="I351" s="226"/>
      <c r="J351" s="226"/>
      <c r="K351" s="226"/>
      <c r="L351" s="226"/>
      <c r="M351" s="226"/>
      <c r="N351" s="226"/>
      <c r="O351" s="227"/>
      <c r="P351" s="73"/>
      <c r="Q351" s="276"/>
      <c r="R351" s="73"/>
    </row>
    <row r="352" spans="2:18" ht="18.95" customHeight="1">
      <c r="B352" s="608">
        <v>21</v>
      </c>
      <c r="C352" s="762" t="s">
        <v>346</v>
      </c>
      <c r="D352" s="737" t="s">
        <v>347</v>
      </c>
      <c r="E352" s="737" t="s">
        <v>347</v>
      </c>
      <c r="F352" s="737" t="s">
        <v>26</v>
      </c>
      <c r="G352" s="719"/>
      <c r="H352" s="719"/>
      <c r="I352" s="692">
        <v>64.900000000000006</v>
      </c>
      <c r="J352" s="692">
        <v>65.3</v>
      </c>
      <c r="K352" s="692">
        <v>70</v>
      </c>
      <c r="L352" s="692">
        <v>74.2</v>
      </c>
      <c r="M352" s="692">
        <v>79.8</v>
      </c>
      <c r="N352" s="692">
        <v>82.7</v>
      </c>
      <c r="O352" s="696">
        <v>85.9</v>
      </c>
      <c r="P352" s="612"/>
      <c r="Q352" s="348"/>
      <c r="R352" s="612"/>
    </row>
    <row r="353" spans="2:18" ht="46.5" customHeight="1">
      <c r="B353" s="609"/>
      <c r="C353" s="762"/>
      <c r="D353" s="737"/>
      <c r="E353" s="737"/>
      <c r="F353" s="737"/>
      <c r="G353" s="720"/>
      <c r="H353" s="720"/>
      <c r="I353" s="693"/>
      <c r="J353" s="693"/>
      <c r="K353" s="693"/>
      <c r="L353" s="693"/>
      <c r="M353" s="693"/>
      <c r="N353" s="693"/>
      <c r="O353" s="697"/>
      <c r="P353" s="613"/>
      <c r="Q353" s="350"/>
      <c r="R353" s="613"/>
    </row>
    <row r="354" spans="2:18" ht="57.95" customHeight="1">
      <c r="B354" s="200"/>
      <c r="C354" s="202" t="s">
        <v>348</v>
      </c>
      <c r="D354" s="204"/>
      <c r="E354" s="204"/>
      <c r="F354" s="204"/>
      <c r="G354" s="204"/>
      <c r="H354" s="204"/>
      <c r="I354" s="331"/>
      <c r="J354" s="331"/>
      <c r="K354" s="331"/>
      <c r="L354" s="331"/>
      <c r="M354" s="77"/>
      <c r="N354" s="331"/>
      <c r="O354" s="331"/>
      <c r="P354" s="84"/>
      <c r="Q354" s="198"/>
      <c r="R354" s="84"/>
    </row>
    <row r="355" spans="2:18" ht="24.75" customHeight="1">
      <c r="B355" s="664"/>
      <c r="C355" s="649" t="s">
        <v>349</v>
      </c>
      <c r="D355" s="675" t="s">
        <v>350</v>
      </c>
      <c r="E355" s="675" t="s">
        <v>350</v>
      </c>
      <c r="F355" s="42" t="s">
        <v>351</v>
      </c>
      <c r="G355" s="675" t="s">
        <v>286</v>
      </c>
      <c r="H355" s="675" t="s">
        <v>30</v>
      </c>
      <c r="I355" s="42"/>
      <c r="J355" s="42"/>
      <c r="K355" s="351"/>
      <c r="L355" s="42"/>
      <c r="M355" s="42"/>
      <c r="N355" s="42"/>
      <c r="O355" s="145"/>
      <c r="P355" s="669" t="s">
        <v>108</v>
      </c>
      <c r="Q355" s="679" t="s">
        <v>352</v>
      </c>
      <c r="R355" s="628" t="s">
        <v>353</v>
      </c>
    </row>
    <row r="356" spans="2:18" ht="45" customHeight="1">
      <c r="B356" s="665"/>
      <c r="C356" s="650"/>
      <c r="D356" s="677"/>
      <c r="E356" s="677"/>
      <c r="F356" s="42" t="s">
        <v>40</v>
      </c>
      <c r="G356" s="677"/>
      <c r="H356" s="677"/>
      <c r="I356" s="42"/>
      <c r="J356" s="42"/>
      <c r="K356" s="351"/>
      <c r="L356" s="42"/>
      <c r="M356" s="42"/>
      <c r="N356" s="44">
        <v>500</v>
      </c>
      <c r="O356" s="51">
        <v>500</v>
      </c>
      <c r="P356" s="665"/>
      <c r="Q356" s="680"/>
      <c r="R356" s="611"/>
    </row>
    <row r="357" spans="2:18" ht="20.25" customHeight="1">
      <c r="B357" s="271"/>
      <c r="C357" s="352" t="s">
        <v>139</v>
      </c>
      <c r="D357" s="264"/>
      <c r="E357" s="264"/>
      <c r="F357" s="264"/>
      <c r="G357" s="264"/>
      <c r="H357" s="264"/>
      <c r="I357" s="264"/>
      <c r="J357" s="264"/>
      <c r="K357" s="353"/>
      <c r="L357" s="264"/>
      <c r="M357" s="275"/>
      <c r="N357" s="154">
        <v>500</v>
      </c>
      <c r="O357" s="270">
        <v>500</v>
      </c>
      <c r="P357" s="271"/>
      <c r="Q357" s="189"/>
      <c r="R357" s="354"/>
    </row>
    <row r="358" spans="2:18" s="1" customFormat="1" ht="17.100000000000001" customHeight="1">
      <c r="B358" s="665"/>
      <c r="C358" s="744" t="s">
        <v>354</v>
      </c>
      <c r="D358" s="698" t="s">
        <v>46</v>
      </c>
      <c r="E358" s="698" t="s">
        <v>350</v>
      </c>
      <c r="F358" s="168" t="s">
        <v>355</v>
      </c>
      <c r="G358" s="716" t="s">
        <v>356</v>
      </c>
      <c r="H358" s="716" t="s">
        <v>30</v>
      </c>
      <c r="I358" s="355">
        <v>15.7</v>
      </c>
      <c r="J358" s="355">
        <v>5</v>
      </c>
      <c r="K358" s="355"/>
      <c r="L358" s="355">
        <v>15</v>
      </c>
      <c r="M358" s="168"/>
      <c r="N358" s="168"/>
      <c r="O358" s="172"/>
      <c r="P358" s="681" t="s">
        <v>357</v>
      </c>
      <c r="Q358" s="651" t="s">
        <v>358</v>
      </c>
      <c r="R358" s="632" t="s">
        <v>359</v>
      </c>
    </row>
    <row r="359" spans="2:18" s="1" customFormat="1" ht="140.1" customHeight="1">
      <c r="B359" s="787"/>
      <c r="C359" s="745"/>
      <c r="D359" s="677"/>
      <c r="E359" s="677"/>
      <c r="F359" s="42" t="s">
        <v>360</v>
      </c>
      <c r="G359" s="708"/>
      <c r="H359" s="708"/>
      <c r="I359" s="44">
        <v>2749</v>
      </c>
      <c r="J359" s="44">
        <v>3085.4</v>
      </c>
      <c r="K359" s="44"/>
      <c r="L359" s="44">
        <v>2837.123</v>
      </c>
      <c r="M359" s="42"/>
      <c r="N359" s="42"/>
      <c r="O359" s="145"/>
      <c r="P359" s="646"/>
      <c r="Q359" s="668"/>
      <c r="R359" s="611"/>
    </row>
    <row r="360" spans="2:18" ht="23.25" customHeight="1">
      <c r="B360" s="356"/>
      <c r="C360" s="352" t="s">
        <v>275</v>
      </c>
      <c r="D360" s="179"/>
      <c r="E360" s="179"/>
      <c r="F360" s="57"/>
      <c r="G360" s="357"/>
      <c r="H360" s="357"/>
      <c r="I360" s="154">
        <v>2748.97</v>
      </c>
      <c r="J360" s="154">
        <v>2835.4</v>
      </c>
      <c r="K360" s="154"/>
      <c r="L360" s="154"/>
      <c r="M360" s="180"/>
      <c r="N360" s="57"/>
      <c r="O360" s="358"/>
      <c r="P360" s="352" t="s">
        <v>275</v>
      </c>
      <c r="Q360" s="55" t="s">
        <v>361</v>
      </c>
      <c r="R360" s="55"/>
    </row>
    <row r="361" spans="2:18" ht="17.25" customHeight="1">
      <c r="B361" s="356"/>
      <c r="C361" s="352" t="s">
        <v>139</v>
      </c>
      <c r="D361" s="179"/>
      <c r="E361" s="179"/>
      <c r="F361" s="57"/>
      <c r="G361" s="357"/>
      <c r="H361" s="357"/>
      <c r="I361" s="154"/>
      <c r="J361" s="359">
        <v>250</v>
      </c>
      <c r="K361" s="360"/>
      <c r="L361" s="360">
        <v>2838.123</v>
      </c>
      <c r="M361" s="345"/>
      <c r="N361" s="57"/>
      <c r="O361" s="358"/>
      <c r="P361" s="352" t="s">
        <v>139</v>
      </c>
      <c r="Q361" s="55" t="s">
        <v>362</v>
      </c>
      <c r="R361" s="55"/>
    </row>
    <row r="362" spans="2:18" s="1" customFormat="1" ht="17.25" customHeight="1">
      <c r="B362" s="787"/>
      <c r="C362" s="747" t="s">
        <v>363</v>
      </c>
      <c r="D362" s="699" t="s">
        <v>350</v>
      </c>
      <c r="E362" s="699" t="s">
        <v>350</v>
      </c>
      <c r="F362" s="42" t="s">
        <v>355</v>
      </c>
      <c r="G362" s="707" t="s">
        <v>356</v>
      </c>
      <c r="H362" s="707" t="s">
        <v>30</v>
      </c>
      <c r="I362" s="49">
        <v>5</v>
      </c>
      <c r="J362" s="49">
        <v>10</v>
      </c>
      <c r="K362" s="49"/>
      <c r="L362" s="49">
        <v>16</v>
      </c>
      <c r="M362" s="42"/>
      <c r="N362" s="42"/>
      <c r="O362" s="145"/>
      <c r="P362" s="645" t="s">
        <v>357</v>
      </c>
      <c r="Q362" s="651" t="s">
        <v>364</v>
      </c>
      <c r="R362" s="610" t="s">
        <v>365</v>
      </c>
    </row>
    <row r="363" spans="2:18" s="1" customFormat="1" ht="56.1" customHeight="1">
      <c r="B363" s="787"/>
      <c r="C363" s="747"/>
      <c r="D363" s="699"/>
      <c r="E363" s="699"/>
      <c r="F363" s="42" t="s">
        <v>40</v>
      </c>
      <c r="G363" s="708"/>
      <c r="H363" s="708"/>
      <c r="I363" s="44">
        <v>500</v>
      </c>
      <c r="J363" s="44">
        <v>1000</v>
      </c>
      <c r="K363" s="44"/>
      <c r="L363" s="44">
        <v>2461.3850000000002</v>
      </c>
      <c r="M363" s="42"/>
      <c r="N363" s="42"/>
      <c r="O363" s="145"/>
      <c r="P363" s="646"/>
      <c r="Q363" s="646"/>
      <c r="R363" s="611"/>
    </row>
    <row r="364" spans="2:18" ht="25.5" customHeight="1">
      <c r="B364" s="356"/>
      <c r="C364" s="352" t="s">
        <v>283</v>
      </c>
      <c r="D364" s="362"/>
      <c r="E364" s="362"/>
      <c r="F364" s="57"/>
      <c r="G364" s="357"/>
      <c r="H364" s="357"/>
      <c r="I364" s="154">
        <v>500</v>
      </c>
      <c r="J364" s="359">
        <v>1000</v>
      </c>
      <c r="K364" s="154"/>
      <c r="L364" s="154"/>
      <c r="M364" s="180"/>
      <c r="N364" s="57"/>
      <c r="O364" s="358"/>
      <c r="P364" s="352" t="s">
        <v>283</v>
      </c>
      <c r="Q364" s="55" t="s">
        <v>366</v>
      </c>
      <c r="R364" s="55"/>
    </row>
    <row r="365" spans="2:18" ht="24.75" customHeight="1">
      <c r="B365" s="356"/>
      <c r="C365" s="352" t="s">
        <v>139</v>
      </c>
      <c r="D365" s="362"/>
      <c r="E365" s="362"/>
      <c r="F365" s="57"/>
      <c r="G365" s="357"/>
      <c r="H365" s="357"/>
      <c r="I365" s="154"/>
      <c r="J365" s="154"/>
      <c r="K365" s="154"/>
      <c r="L365" s="154">
        <v>2461.3850000000002</v>
      </c>
      <c r="M365" s="180"/>
      <c r="N365" s="57"/>
      <c r="O365" s="358"/>
      <c r="P365" s="352" t="s">
        <v>139</v>
      </c>
      <c r="Q365" s="55" t="s">
        <v>367</v>
      </c>
      <c r="R365" s="55"/>
    </row>
    <row r="366" spans="2:18" s="1" customFormat="1" ht="17.25" customHeight="1">
      <c r="B366" s="787"/>
      <c r="C366" s="649" t="s">
        <v>368</v>
      </c>
      <c r="D366" s="675" t="s">
        <v>350</v>
      </c>
      <c r="E366" s="675" t="s">
        <v>350</v>
      </c>
      <c r="F366" s="42" t="s">
        <v>351</v>
      </c>
      <c r="G366" s="707" t="s">
        <v>356</v>
      </c>
      <c r="H366" s="716" t="s">
        <v>30</v>
      </c>
      <c r="I366" s="44">
        <v>3</v>
      </c>
      <c r="J366" s="240">
        <v>5</v>
      </c>
      <c r="K366" s="44"/>
      <c r="L366" s="44">
        <v>14</v>
      </c>
      <c r="M366" s="42"/>
      <c r="N366" s="42"/>
      <c r="O366" s="145"/>
      <c r="P366" s="645" t="s">
        <v>357</v>
      </c>
      <c r="Q366" s="651" t="s">
        <v>364</v>
      </c>
      <c r="R366" s="628" t="s">
        <v>369</v>
      </c>
    </row>
    <row r="367" spans="2:18" s="1" customFormat="1" ht="84.95" customHeight="1">
      <c r="B367" s="787"/>
      <c r="C367" s="749"/>
      <c r="D367" s="698"/>
      <c r="E367" s="698"/>
      <c r="F367" s="166" t="s">
        <v>40</v>
      </c>
      <c r="G367" s="708"/>
      <c r="H367" s="716"/>
      <c r="I367" s="44">
        <v>700</v>
      </c>
      <c r="J367" s="240">
        <v>1000</v>
      </c>
      <c r="K367" s="44"/>
      <c r="L367" s="44">
        <v>2233.8449999999998</v>
      </c>
      <c r="M367" s="42"/>
      <c r="N367" s="42"/>
      <c r="O367" s="145"/>
      <c r="P367" s="646"/>
      <c r="Q367" s="646"/>
      <c r="R367" s="611"/>
    </row>
    <row r="368" spans="2:18" ht="15" customHeight="1">
      <c r="B368" s="356"/>
      <c r="C368" s="178" t="s">
        <v>283</v>
      </c>
      <c r="D368" s="57"/>
      <c r="E368" s="57"/>
      <c r="F368" s="57"/>
      <c r="G368" s="357"/>
      <c r="H368" s="357"/>
      <c r="I368" s="154">
        <v>700</v>
      </c>
      <c r="J368" s="363">
        <v>1000</v>
      </c>
      <c r="K368" s="154"/>
      <c r="L368" s="154"/>
      <c r="M368" s="180"/>
      <c r="N368" s="57"/>
      <c r="O368" s="156"/>
      <c r="P368" s="178" t="s">
        <v>283</v>
      </c>
      <c r="Q368" s="55" t="s">
        <v>366</v>
      </c>
      <c r="R368" s="55"/>
    </row>
    <row r="369" spans="2:18" ht="21" customHeight="1">
      <c r="B369" s="356"/>
      <c r="C369" s="178" t="s">
        <v>139</v>
      </c>
      <c r="D369" s="57"/>
      <c r="E369" s="57"/>
      <c r="F369" s="57"/>
      <c r="G369" s="357"/>
      <c r="H369" s="357"/>
      <c r="I369" s="154"/>
      <c r="J369" s="364"/>
      <c r="K369" s="154"/>
      <c r="L369" s="154">
        <v>2233.8449999999998</v>
      </c>
      <c r="M369" s="180"/>
      <c r="N369" s="57"/>
      <c r="O369" s="156"/>
      <c r="P369" s="178" t="s">
        <v>139</v>
      </c>
      <c r="Q369" s="55" t="s">
        <v>367</v>
      </c>
      <c r="R369" s="55"/>
    </row>
    <row r="370" spans="2:18" ht="15.75">
      <c r="B370" s="667"/>
      <c r="C370" s="749" t="s">
        <v>370</v>
      </c>
      <c r="D370" s="698" t="s">
        <v>350</v>
      </c>
      <c r="E370" s="698" t="s">
        <v>350</v>
      </c>
      <c r="F370" s="168" t="s">
        <v>351</v>
      </c>
      <c r="G370" s="724" t="s">
        <v>371</v>
      </c>
      <c r="H370" s="716" t="s">
        <v>30</v>
      </c>
      <c r="I370" s="234"/>
      <c r="J370" s="365"/>
      <c r="K370" s="234"/>
      <c r="L370" s="168"/>
      <c r="M370" s="168">
        <v>26.8</v>
      </c>
      <c r="N370" s="168"/>
      <c r="O370" s="172"/>
      <c r="P370" s="678" t="s">
        <v>108</v>
      </c>
      <c r="Q370" s="651" t="s">
        <v>372</v>
      </c>
      <c r="R370" s="628" t="s">
        <v>373</v>
      </c>
    </row>
    <row r="371" spans="2:18" ht="90.95" customHeight="1">
      <c r="B371" s="665"/>
      <c r="C371" s="650"/>
      <c r="D371" s="677"/>
      <c r="E371" s="677"/>
      <c r="F371" s="42" t="s">
        <v>40</v>
      </c>
      <c r="G371" s="725"/>
      <c r="H371" s="708"/>
      <c r="I371" s="233"/>
      <c r="J371" s="309"/>
      <c r="K371" s="233"/>
      <c r="L371" s="233"/>
      <c r="M371" s="44">
        <v>10118.675999999999</v>
      </c>
      <c r="N371" s="44"/>
      <c r="O371" s="145"/>
      <c r="P371" s="646"/>
      <c r="Q371" s="668"/>
      <c r="R371" s="611"/>
    </row>
    <row r="372" spans="2:18" ht="21" customHeight="1">
      <c r="B372" s="274"/>
      <c r="C372" s="352" t="s">
        <v>139</v>
      </c>
      <c r="D372" s="179"/>
      <c r="E372" s="179"/>
      <c r="F372" s="57"/>
      <c r="G372" s="366"/>
      <c r="H372" s="366"/>
      <c r="I372" s="357"/>
      <c r="J372" s="325"/>
      <c r="K372" s="357"/>
      <c r="L372" s="357"/>
      <c r="M372" s="155">
        <v>10118.675999999999</v>
      </c>
      <c r="N372" s="154"/>
      <c r="O372" s="300"/>
      <c r="P372" s="367"/>
      <c r="Q372" s="266"/>
      <c r="R372" s="368"/>
    </row>
    <row r="373" spans="2:18" ht="15.75">
      <c r="B373" s="787"/>
      <c r="C373" s="749" t="s">
        <v>374</v>
      </c>
      <c r="D373" s="698" t="s">
        <v>375</v>
      </c>
      <c r="E373" s="698" t="s">
        <v>375</v>
      </c>
      <c r="F373" s="168" t="s">
        <v>351</v>
      </c>
      <c r="G373" s="724">
        <v>2028</v>
      </c>
      <c r="H373" s="716" t="s">
        <v>30</v>
      </c>
      <c r="I373" s="234"/>
      <c r="J373" s="365"/>
      <c r="K373" s="234"/>
      <c r="L373" s="234"/>
      <c r="M373" s="168">
        <v>1</v>
      </c>
      <c r="N373" s="168"/>
      <c r="O373" s="172"/>
      <c r="P373" s="678" t="s">
        <v>108</v>
      </c>
      <c r="Q373" s="675" t="s">
        <v>376</v>
      </c>
      <c r="R373" s="628" t="s">
        <v>377</v>
      </c>
    </row>
    <row r="374" spans="2:18" ht="81.95" customHeight="1">
      <c r="B374" s="787"/>
      <c r="C374" s="749"/>
      <c r="D374" s="677"/>
      <c r="E374" s="677"/>
      <c r="F374" s="42" t="s">
        <v>40</v>
      </c>
      <c r="G374" s="725"/>
      <c r="H374" s="708"/>
      <c r="I374" s="233"/>
      <c r="J374" s="309"/>
      <c r="K374" s="233"/>
      <c r="L374" s="233"/>
      <c r="M374" s="44">
        <v>697.35799999999995</v>
      </c>
      <c r="N374" s="42"/>
      <c r="O374" s="145"/>
      <c r="P374" s="646"/>
      <c r="Q374" s="676"/>
      <c r="R374" s="611"/>
    </row>
    <row r="375" spans="2:18" ht="19.5" customHeight="1">
      <c r="B375" s="356"/>
      <c r="C375" s="286" t="s">
        <v>139</v>
      </c>
      <c r="D375" s="287"/>
      <c r="E375" s="287"/>
      <c r="F375" s="287"/>
      <c r="G375" s="342"/>
      <c r="H375" s="342"/>
      <c r="I375" s="342"/>
      <c r="J375" s="369"/>
      <c r="K375" s="342"/>
      <c r="L375" s="342"/>
      <c r="M375" s="155">
        <v>697.35799999999995</v>
      </c>
      <c r="N375" s="287"/>
      <c r="O375" s="370"/>
      <c r="P375" s="371"/>
      <c r="Q375" s="372"/>
      <c r="R375" s="373"/>
    </row>
    <row r="376" spans="2:18" ht="18" customHeight="1">
      <c r="B376" s="776"/>
      <c r="C376" s="650" t="s">
        <v>378</v>
      </c>
      <c r="D376" s="698" t="s">
        <v>375</v>
      </c>
      <c r="E376" s="698" t="s">
        <v>375</v>
      </c>
      <c r="F376" s="168" t="s">
        <v>355</v>
      </c>
      <c r="G376" s="685">
        <v>2029</v>
      </c>
      <c r="H376" s="709" t="s">
        <v>30</v>
      </c>
      <c r="I376" s="374"/>
      <c r="J376" s="234"/>
      <c r="K376" s="234"/>
      <c r="L376" s="234"/>
      <c r="M376" s="168"/>
      <c r="N376" s="168">
        <v>1</v>
      </c>
      <c r="O376" s="88"/>
      <c r="P376" s="678" t="s">
        <v>108</v>
      </c>
      <c r="Q376" s="675" t="s">
        <v>376</v>
      </c>
      <c r="R376" s="644" t="s">
        <v>379</v>
      </c>
    </row>
    <row r="377" spans="2:18" ht="81" customHeight="1">
      <c r="B377" s="772"/>
      <c r="C377" s="763"/>
      <c r="D377" s="677"/>
      <c r="E377" s="677"/>
      <c r="F377" s="42" t="s">
        <v>29</v>
      </c>
      <c r="G377" s="728"/>
      <c r="H377" s="710"/>
      <c r="I377" s="375"/>
      <c r="J377" s="233"/>
      <c r="K377" s="233"/>
      <c r="L377" s="233"/>
      <c r="M377" s="42"/>
      <c r="N377" s="44">
        <v>1000</v>
      </c>
      <c r="O377" s="88"/>
      <c r="P377" s="646"/>
      <c r="Q377" s="677"/>
      <c r="R377" s="634"/>
    </row>
    <row r="378" spans="2:18" ht="20.25" customHeight="1">
      <c r="B378" s="278"/>
      <c r="C378" s="286" t="s">
        <v>139</v>
      </c>
      <c r="D378" s="287"/>
      <c r="E378" s="287"/>
      <c r="F378" s="287"/>
      <c r="G378" s="342"/>
      <c r="H378" s="342"/>
      <c r="I378" s="342"/>
      <c r="J378" s="369"/>
      <c r="K378" s="342"/>
      <c r="L378" s="342"/>
      <c r="M378" s="180"/>
      <c r="N378" s="221">
        <v>1000</v>
      </c>
      <c r="O378" s="290"/>
      <c r="P378" s="371"/>
      <c r="Q378" s="223"/>
      <c r="R378" s="291"/>
    </row>
    <row r="379" spans="2:18" ht="15.75">
      <c r="B379" s="787"/>
      <c r="C379" s="650" t="s">
        <v>380</v>
      </c>
      <c r="D379" s="698" t="s">
        <v>375</v>
      </c>
      <c r="E379" s="698" t="s">
        <v>375</v>
      </c>
      <c r="F379" s="168" t="s">
        <v>355</v>
      </c>
      <c r="G379" s="732">
        <v>2029</v>
      </c>
      <c r="H379" s="709" t="s">
        <v>30</v>
      </c>
      <c r="I379" s="376"/>
      <c r="J379" s="233"/>
      <c r="K379" s="233"/>
      <c r="L379" s="233"/>
      <c r="M379" s="42"/>
      <c r="N379" s="42">
        <v>1</v>
      </c>
      <c r="O379" s="88"/>
      <c r="P379" s="651" t="s">
        <v>108</v>
      </c>
      <c r="Q379" s="675" t="s">
        <v>376</v>
      </c>
      <c r="R379" s="610" t="s">
        <v>379</v>
      </c>
    </row>
    <row r="380" spans="2:18" ht="80.099999999999994" customHeight="1">
      <c r="B380" s="787"/>
      <c r="C380" s="763"/>
      <c r="D380" s="677"/>
      <c r="E380" s="677"/>
      <c r="F380" s="42" t="s">
        <v>29</v>
      </c>
      <c r="G380" s="733"/>
      <c r="H380" s="710"/>
      <c r="I380" s="376"/>
      <c r="J380" s="233"/>
      <c r="K380" s="233"/>
      <c r="L380" s="233"/>
      <c r="M380" s="42"/>
      <c r="N380" s="44">
        <v>10000</v>
      </c>
      <c r="O380" s="88"/>
      <c r="P380" s="646"/>
      <c r="Q380" s="677"/>
      <c r="R380" s="611"/>
    </row>
    <row r="381" spans="2:18" ht="20.25" customHeight="1">
      <c r="B381" s="278"/>
      <c r="C381" s="286" t="s">
        <v>139</v>
      </c>
      <c r="D381" s="287"/>
      <c r="E381" s="287"/>
      <c r="F381" s="287"/>
      <c r="G381" s="377"/>
      <c r="H381" s="342"/>
      <c r="I381" s="342"/>
      <c r="J381" s="369"/>
      <c r="K381" s="342"/>
      <c r="L381" s="342"/>
      <c r="M381" s="180"/>
      <c r="N381" s="221">
        <v>10000</v>
      </c>
      <c r="O381" s="290"/>
      <c r="P381" s="371"/>
      <c r="Q381" s="223"/>
      <c r="R381" s="291"/>
    </row>
    <row r="382" spans="2:18" ht="15.75">
      <c r="B382" s="787"/>
      <c r="C382" s="746" t="s">
        <v>381</v>
      </c>
      <c r="D382" s="699" t="s">
        <v>375</v>
      </c>
      <c r="E382" s="699" t="s">
        <v>375</v>
      </c>
      <c r="F382" s="42" t="s">
        <v>355</v>
      </c>
      <c r="G382" s="732">
        <v>2028</v>
      </c>
      <c r="H382" s="717" t="s">
        <v>30</v>
      </c>
      <c r="I382" s="376"/>
      <c r="J382" s="233"/>
      <c r="K382" s="233"/>
      <c r="L382" s="233"/>
      <c r="M382" s="42">
        <v>1</v>
      </c>
      <c r="N382" s="42"/>
      <c r="O382" s="145"/>
      <c r="P382" s="651" t="s">
        <v>108</v>
      </c>
      <c r="Q382" s="651" t="s">
        <v>376</v>
      </c>
      <c r="R382" s="628" t="s">
        <v>382</v>
      </c>
    </row>
    <row r="383" spans="2:18" ht="101.1" customHeight="1">
      <c r="B383" s="787"/>
      <c r="C383" s="745"/>
      <c r="D383" s="699"/>
      <c r="E383" s="699"/>
      <c r="F383" s="42" t="s">
        <v>29</v>
      </c>
      <c r="G383" s="733"/>
      <c r="H383" s="710"/>
      <c r="I383" s="376"/>
      <c r="J383" s="233"/>
      <c r="K383" s="233"/>
      <c r="L383" s="233"/>
      <c r="M383" s="44">
        <v>501.16800000000001</v>
      </c>
      <c r="N383" s="42"/>
      <c r="O383" s="145"/>
      <c r="P383" s="646"/>
      <c r="Q383" s="646"/>
      <c r="R383" s="611"/>
    </row>
    <row r="384" spans="2:18" ht="18.75" customHeight="1">
      <c r="B384" s="278"/>
      <c r="C384" s="286" t="s">
        <v>139</v>
      </c>
      <c r="D384" s="287"/>
      <c r="E384" s="287"/>
      <c r="F384" s="287"/>
      <c r="G384" s="342"/>
      <c r="H384" s="342"/>
      <c r="I384" s="342"/>
      <c r="J384" s="369"/>
      <c r="K384" s="342"/>
      <c r="L384" s="342"/>
      <c r="M384" s="155">
        <v>501.16800000000001</v>
      </c>
      <c r="N384" s="336"/>
      <c r="O384" s="290"/>
      <c r="P384" s="371"/>
      <c r="Q384" s="223"/>
      <c r="R384" s="291"/>
    </row>
    <row r="385" spans="2:18" ht="15.75">
      <c r="B385" s="787"/>
      <c r="C385" s="746" t="s">
        <v>383</v>
      </c>
      <c r="D385" s="698" t="s">
        <v>375</v>
      </c>
      <c r="E385" s="698" t="s">
        <v>375</v>
      </c>
      <c r="F385" s="42" t="s">
        <v>355</v>
      </c>
      <c r="G385" s="685">
        <v>2028</v>
      </c>
      <c r="H385" s="717" t="s">
        <v>30</v>
      </c>
      <c r="I385" s="376"/>
      <c r="J385" s="233"/>
      <c r="K385" s="233"/>
      <c r="L385" s="233"/>
      <c r="M385" s="42">
        <v>1</v>
      </c>
      <c r="N385" s="42"/>
      <c r="O385" s="145"/>
      <c r="P385" s="678" t="s">
        <v>108</v>
      </c>
      <c r="Q385" s="651" t="s">
        <v>376</v>
      </c>
      <c r="R385" s="628" t="s">
        <v>384</v>
      </c>
    </row>
    <row r="386" spans="2:18" ht="96.95" customHeight="1">
      <c r="B386" s="787"/>
      <c r="C386" s="745"/>
      <c r="D386" s="677"/>
      <c r="E386" s="677"/>
      <c r="F386" s="42" t="s">
        <v>29</v>
      </c>
      <c r="G386" s="728"/>
      <c r="H386" s="710"/>
      <c r="I386" s="376"/>
      <c r="J386" s="233"/>
      <c r="K386" s="233"/>
      <c r="L386" s="233"/>
      <c r="M386" s="44">
        <v>487.71100000000001</v>
      </c>
      <c r="N386" s="42"/>
      <c r="O386" s="145"/>
      <c r="P386" s="646"/>
      <c r="Q386" s="646"/>
      <c r="R386" s="611"/>
    </row>
    <row r="387" spans="2:18" ht="15" customHeight="1">
      <c r="B387" s="356"/>
      <c r="C387" s="286" t="s">
        <v>139</v>
      </c>
      <c r="D387" s="287"/>
      <c r="E387" s="287"/>
      <c r="F387" s="287"/>
      <c r="G387" s="342"/>
      <c r="H387" s="342"/>
      <c r="I387" s="342"/>
      <c r="J387" s="369"/>
      <c r="K387" s="342"/>
      <c r="L387" s="342"/>
      <c r="M387" s="155">
        <v>487.71100000000001</v>
      </c>
      <c r="N387" s="336"/>
      <c r="O387" s="290"/>
      <c r="P387" s="371"/>
      <c r="Q387" s="223"/>
      <c r="R387" s="291"/>
    </row>
    <row r="388" spans="2:18" ht="39.75" customHeight="1">
      <c r="B388" s="349"/>
      <c r="C388" s="379" t="s">
        <v>385</v>
      </c>
      <c r="D388" s="380"/>
      <c r="E388" s="380"/>
      <c r="F388" s="158"/>
      <c r="G388" s="381"/>
      <c r="H388" s="381"/>
      <c r="I388" s="382"/>
      <c r="J388" s="382"/>
      <c r="K388" s="382"/>
      <c r="L388" s="382"/>
      <c r="M388" s="382"/>
      <c r="N388" s="382"/>
      <c r="O388" s="382"/>
      <c r="P388" s="258"/>
      <c r="Q388" s="383"/>
      <c r="R388" s="384"/>
    </row>
    <row r="389" spans="2:18" ht="18" customHeight="1">
      <c r="B389" s="779"/>
      <c r="C389" s="649" t="s">
        <v>386</v>
      </c>
      <c r="D389" s="675" t="s">
        <v>330</v>
      </c>
      <c r="E389" s="675" t="s">
        <v>330</v>
      </c>
      <c r="F389" s="42" t="s">
        <v>351</v>
      </c>
      <c r="G389" s="724" t="s">
        <v>387</v>
      </c>
      <c r="H389" s="707" t="s">
        <v>30</v>
      </c>
      <c r="I389" s="233"/>
      <c r="J389" s="233"/>
      <c r="K389" s="233"/>
      <c r="L389" s="233">
        <v>2.2200000000000002</v>
      </c>
      <c r="M389" s="42"/>
      <c r="N389" s="42"/>
      <c r="O389" s="88"/>
      <c r="P389" s="678" t="s">
        <v>108</v>
      </c>
      <c r="Q389" s="651" t="s">
        <v>388</v>
      </c>
      <c r="R389" s="633" t="s">
        <v>389</v>
      </c>
    </row>
    <row r="390" spans="2:18" ht="72" customHeight="1">
      <c r="B390" s="776"/>
      <c r="C390" s="650"/>
      <c r="D390" s="677"/>
      <c r="E390" s="677"/>
      <c r="F390" s="168" t="s">
        <v>40</v>
      </c>
      <c r="G390" s="725"/>
      <c r="H390" s="708"/>
      <c r="I390" s="234"/>
      <c r="J390" s="234"/>
      <c r="K390" s="234"/>
      <c r="L390" s="234">
        <v>570.29999999999995</v>
      </c>
      <c r="M390" s="292"/>
      <c r="N390" s="168"/>
      <c r="O390" s="172"/>
      <c r="P390" s="646"/>
      <c r="Q390" s="646"/>
      <c r="R390" s="634"/>
    </row>
    <row r="391" spans="2:18" ht="18" customHeight="1">
      <c r="B391" s="177"/>
      <c r="C391" s="286" t="s">
        <v>139</v>
      </c>
      <c r="D391" s="287"/>
      <c r="E391" s="287"/>
      <c r="F391" s="287"/>
      <c r="G391" s="342"/>
      <c r="H391" s="342"/>
      <c r="I391" s="342"/>
      <c r="J391" s="369"/>
      <c r="K391" s="342"/>
      <c r="L391" s="342">
        <v>570.29999999999995</v>
      </c>
      <c r="M391" s="139"/>
      <c r="N391" s="287"/>
      <c r="O391" s="290"/>
      <c r="P391" s="371"/>
      <c r="Q391" s="223"/>
      <c r="R391" s="291"/>
    </row>
    <row r="392" spans="2:18" ht="16.5" customHeight="1">
      <c r="B392" s="664"/>
      <c r="C392" s="759" t="s">
        <v>390</v>
      </c>
      <c r="D392" s="675" t="s">
        <v>330</v>
      </c>
      <c r="E392" s="675" t="s">
        <v>330</v>
      </c>
      <c r="F392" s="42" t="s">
        <v>355</v>
      </c>
      <c r="G392" s="724">
        <v>2028</v>
      </c>
      <c r="H392" s="707" t="s">
        <v>30</v>
      </c>
      <c r="I392" s="233"/>
      <c r="J392" s="233"/>
      <c r="K392" s="233"/>
      <c r="L392" s="233"/>
      <c r="M392" s="42">
        <v>3.3</v>
      </c>
      <c r="N392" s="42"/>
      <c r="O392" s="145"/>
      <c r="P392" s="678" t="s">
        <v>108</v>
      </c>
      <c r="Q392" s="651" t="s">
        <v>388</v>
      </c>
      <c r="R392" s="610" t="s">
        <v>391</v>
      </c>
    </row>
    <row r="393" spans="2:18" ht="55.5" customHeight="1">
      <c r="B393" s="665"/>
      <c r="C393" s="760"/>
      <c r="D393" s="677"/>
      <c r="E393" s="677"/>
      <c r="F393" s="42" t="s">
        <v>40</v>
      </c>
      <c r="G393" s="725"/>
      <c r="H393" s="708"/>
      <c r="I393" s="233"/>
      <c r="J393" s="233"/>
      <c r="K393" s="233"/>
      <c r="L393" s="233"/>
      <c r="M393" s="44">
        <v>457.31299999999999</v>
      </c>
      <c r="N393" s="42"/>
      <c r="O393" s="145"/>
      <c r="P393" s="646"/>
      <c r="Q393" s="646"/>
      <c r="R393" s="611"/>
    </row>
    <row r="394" spans="2:18" ht="17.25" customHeight="1">
      <c r="B394" s="278"/>
      <c r="C394" s="178" t="s">
        <v>392</v>
      </c>
      <c r="D394" s="287"/>
      <c r="E394" s="287"/>
      <c r="F394" s="287"/>
      <c r="G394" s="342"/>
      <c r="H394" s="342"/>
      <c r="I394" s="342"/>
      <c r="J394" s="369"/>
      <c r="K394" s="342"/>
      <c r="L394" s="342"/>
      <c r="M394" s="155">
        <v>457.31299999999999</v>
      </c>
      <c r="N394" s="336"/>
      <c r="O394" s="290"/>
      <c r="P394" s="371"/>
      <c r="Q394" s="223"/>
      <c r="R394" s="291"/>
    </row>
    <row r="395" spans="2:18" ht="21" customHeight="1">
      <c r="B395" s="784"/>
      <c r="C395" s="761" t="s">
        <v>393</v>
      </c>
      <c r="D395" s="675" t="s">
        <v>330</v>
      </c>
      <c r="E395" s="675" t="s">
        <v>330</v>
      </c>
      <c r="F395" s="130" t="s">
        <v>355</v>
      </c>
      <c r="G395" s="718" t="s">
        <v>356</v>
      </c>
      <c r="H395" s="718" t="s">
        <v>30</v>
      </c>
      <c r="I395" s="44">
        <v>7.9</v>
      </c>
      <c r="J395" s="44">
        <v>1.2</v>
      </c>
      <c r="K395" s="44">
        <v>1</v>
      </c>
      <c r="L395" s="130"/>
      <c r="M395" s="130"/>
      <c r="N395" s="130"/>
      <c r="O395" s="133"/>
      <c r="P395" s="678" t="s">
        <v>108</v>
      </c>
      <c r="Q395" s="670" t="s">
        <v>388</v>
      </c>
      <c r="R395" s="643" t="s">
        <v>394</v>
      </c>
    </row>
    <row r="396" spans="2:18" ht="47.25" customHeight="1">
      <c r="B396" s="784"/>
      <c r="C396" s="753"/>
      <c r="D396" s="677"/>
      <c r="E396" s="677"/>
      <c r="F396" s="130" t="s">
        <v>29</v>
      </c>
      <c r="G396" s="715"/>
      <c r="H396" s="715"/>
      <c r="I396" s="105">
        <v>734.7</v>
      </c>
      <c r="J396" s="44">
        <v>12.5</v>
      </c>
      <c r="K396" s="44">
        <v>38.5</v>
      </c>
      <c r="L396" s="44"/>
      <c r="M396" s="130"/>
      <c r="N396" s="130"/>
      <c r="O396" s="133"/>
      <c r="P396" s="646"/>
      <c r="Q396" s="672"/>
      <c r="R396" s="638"/>
    </row>
    <row r="397" spans="2:18" ht="18" customHeight="1">
      <c r="B397" s="177"/>
      <c r="C397" s="178" t="s">
        <v>139</v>
      </c>
      <c r="D397" s="57"/>
      <c r="E397" s="57"/>
      <c r="F397" s="57"/>
      <c r="G397" s="357"/>
      <c r="H397" s="357"/>
      <c r="I397" s="154">
        <v>734.7</v>
      </c>
      <c r="J397" s="363">
        <v>12.5</v>
      </c>
      <c r="K397" s="154">
        <v>38.5</v>
      </c>
      <c r="L397" s="154"/>
      <c r="M397" s="275"/>
      <c r="N397" s="264"/>
      <c r="O397" s="268"/>
      <c r="P397" s="386"/>
      <c r="Q397" s="189"/>
      <c r="R397" s="282"/>
    </row>
    <row r="398" spans="2:18" ht="20.100000000000001" customHeight="1">
      <c r="B398" s="664"/>
      <c r="C398" s="742" t="s">
        <v>395</v>
      </c>
      <c r="D398" s="675" t="s">
        <v>330</v>
      </c>
      <c r="E398" s="675" t="s">
        <v>330</v>
      </c>
      <c r="F398" s="42" t="s">
        <v>396</v>
      </c>
      <c r="G398" s="717" t="s">
        <v>397</v>
      </c>
      <c r="H398" s="717" t="s">
        <v>30</v>
      </c>
      <c r="I398" s="376"/>
      <c r="J398" s="44">
        <v>5</v>
      </c>
      <c r="K398" s="44"/>
      <c r="L398" s="44">
        <v>1.31</v>
      </c>
      <c r="M398" s="42"/>
      <c r="N398" s="42"/>
      <c r="O398" s="145"/>
      <c r="P398" s="651" t="s">
        <v>108</v>
      </c>
      <c r="Q398" s="651" t="s">
        <v>388</v>
      </c>
      <c r="R398" s="610" t="s">
        <v>398</v>
      </c>
    </row>
    <row r="399" spans="2:18" ht="51" customHeight="1">
      <c r="B399" s="665"/>
      <c r="C399" s="756"/>
      <c r="D399" s="677"/>
      <c r="E399" s="677"/>
      <c r="F399" s="42" t="s">
        <v>40</v>
      </c>
      <c r="G399" s="710"/>
      <c r="H399" s="710"/>
      <c r="I399" s="376"/>
      <c r="J399" s="44">
        <v>879.3</v>
      </c>
      <c r="K399" s="44"/>
      <c r="L399" s="44">
        <v>173.73500000000001</v>
      </c>
      <c r="M399" s="42"/>
      <c r="N399" s="42"/>
      <c r="O399" s="145"/>
      <c r="P399" s="668"/>
      <c r="Q399" s="646"/>
      <c r="R399" s="611"/>
    </row>
    <row r="400" spans="2:18" ht="21" customHeight="1">
      <c r="B400" s="177"/>
      <c r="C400" s="387" t="s">
        <v>139</v>
      </c>
      <c r="D400" s="341"/>
      <c r="E400" s="341"/>
      <c r="F400" s="287"/>
      <c r="G400" s="388"/>
      <c r="H400" s="388"/>
      <c r="I400" s="389"/>
      <c r="J400" s="221">
        <v>879.2</v>
      </c>
      <c r="K400" s="221"/>
      <c r="L400" s="221">
        <v>173.7</v>
      </c>
      <c r="M400" s="275"/>
      <c r="N400" s="336"/>
      <c r="O400" s="337"/>
      <c r="P400" s="338"/>
      <c r="Q400" s="390"/>
      <c r="R400" s="338"/>
    </row>
    <row r="401" spans="2:18" ht="18" hidden="1" customHeight="1">
      <c r="B401" s="391"/>
      <c r="C401" s="178" t="s">
        <v>392</v>
      </c>
      <c r="D401" s="392"/>
      <c r="E401" s="392"/>
      <c r="F401" s="287"/>
      <c r="G401" s="393"/>
      <c r="H401" s="393"/>
      <c r="I401" s="389"/>
      <c r="J401" s="221"/>
      <c r="K401" s="221"/>
      <c r="L401" s="221"/>
      <c r="M401" s="275"/>
      <c r="N401" s="336"/>
      <c r="O401" s="337"/>
      <c r="P401" s="222"/>
      <c r="Q401" s="394"/>
      <c r="R401" s="395"/>
    </row>
    <row r="402" spans="2:18" ht="18.95" customHeight="1">
      <c r="B402" s="664"/>
      <c r="C402" s="747" t="s">
        <v>399</v>
      </c>
      <c r="D402" s="675" t="s">
        <v>330</v>
      </c>
      <c r="E402" s="675" t="s">
        <v>330</v>
      </c>
      <c r="F402" s="42" t="s">
        <v>351</v>
      </c>
      <c r="G402" s="734">
        <v>2028</v>
      </c>
      <c r="H402" s="717" t="s">
        <v>30</v>
      </c>
      <c r="I402" s="376"/>
      <c r="J402" s="233"/>
      <c r="K402" s="233"/>
      <c r="L402" s="233"/>
      <c r="M402" s="42">
        <v>4.4000000000000004</v>
      </c>
      <c r="N402" s="42"/>
      <c r="O402" s="145"/>
      <c r="P402" s="666" t="s">
        <v>332</v>
      </c>
      <c r="Q402" s="651" t="s">
        <v>400</v>
      </c>
      <c r="R402" s="610" t="s">
        <v>401</v>
      </c>
    </row>
    <row r="403" spans="2:18" ht="51" customHeight="1">
      <c r="B403" s="665"/>
      <c r="C403" s="747"/>
      <c r="D403" s="677"/>
      <c r="E403" s="677"/>
      <c r="F403" s="42" t="s">
        <v>40</v>
      </c>
      <c r="G403" s="735"/>
      <c r="H403" s="710"/>
      <c r="I403" s="376"/>
      <c r="J403" s="233"/>
      <c r="K403" s="233"/>
      <c r="L403" s="233"/>
      <c r="M403" s="44">
        <v>485.548</v>
      </c>
      <c r="N403" s="42"/>
      <c r="O403" s="145"/>
      <c r="P403" s="687"/>
      <c r="Q403" s="646"/>
      <c r="R403" s="611"/>
    </row>
    <row r="404" spans="2:18" ht="17.25" customHeight="1">
      <c r="B404" s="397"/>
      <c r="C404" s="178" t="s">
        <v>392</v>
      </c>
      <c r="D404" s="57"/>
      <c r="E404" s="57"/>
      <c r="F404" s="57"/>
      <c r="G404" s="398"/>
      <c r="H404" s="398"/>
      <c r="I404" s="398"/>
      <c r="J404" s="357"/>
      <c r="K404" s="357"/>
      <c r="L404" s="357"/>
      <c r="M404" s="155">
        <v>485.548</v>
      </c>
      <c r="N404" s="264"/>
      <c r="O404" s="300"/>
      <c r="P404" s="301"/>
      <c r="Q404" s="399"/>
      <c r="R404" s="400"/>
    </row>
    <row r="405" spans="2:18" ht="15.75">
      <c r="B405" s="664"/>
      <c r="C405" s="747" t="s">
        <v>402</v>
      </c>
      <c r="D405" s="675" t="s">
        <v>330</v>
      </c>
      <c r="E405" s="675" t="s">
        <v>330</v>
      </c>
      <c r="F405" s="42" t="s">
        <v>351</v>
      </c>
      <c r="G405" s="734" t="s">
        <v>286</v>
      </c>
      <c r="H405" s="717" t="s">
        <v>30</v>
      </c>
      <c r="I405" s="376"/>
      <c r="J405" s="233"/>
      <c r="K405" s="233"/>
      <c r="L405" s="233"/>
      <c r="M405" s="42"/>
      <c r="N405" s="42">
        <v>5.7</v>
      </c>
      <c r="O405" s="175">
        <v>14.3</v>
      </c>
      <c r="P405" s="688" t="s">
        <v>108</v>
      </c>
      <c r="Q405" s="651" t="s">
        <v>388</v>
      </c>
      <c r="R405" s="628" t="s">
        <v>403</v>
      </c>
    </row>
    <row r="406" spans="2:18" ht="50.1" customHeight="1">
      <c r="B406" s="665"/>
      <c r="C406" s="747"/>
      <c r="D406" s="677"/>
      <c r="E406" s="677"/>
      <c r="F406" s="42" t="s">
        <v>40</v>
      </c>
      <c r="G406" s="735"/>
      <c r="H406" s="710"/>
      <c r="I406" s="376"/>
      <c r="J406" s="233"/>
      <c r="K406" s="233"/>
      <c r="L406" s="233"/>
      <c r="M406" s="42"/>
      <c r="N406" s="44">
        <v>300</v>
      </c>
      <c r="O406" s="51">
        <v>742.9</v>
      </c>
      <c r="P406" s="672"/>
      <c r="Q406" s="646"/>
      <c r="R406" s="611"/>
    </row>
    <row r="407" spans="2:18" ht="21.75" customHeight="1">
      <c r="B407" s="397"/>
      <c r="C407" s="178" t="s">
        <v>139</v>
      </c>
      <c r="D407" s="57"/>
      <c r="E407" s="57"/>
      <c r="F407" s="57"/>
      <c r="G407" s="398"/>
      <c r="H407" s="398"/>
      <c r="I407" s="398"/>
      <c r="J407" s="357"/>
      <c r="K407" s="357"/>
      <c r="L407" s="357"/>
      <c r="M407" s="180"/>
      <c r="N407" s="154">
        <v>300</v>
      </c>
      <c r="O407" s="270">
        <v>742.9</v>
      </c>
      <c r="P407" s="301"/>
      <c r="Q407" s="399"/>
      <c r="R407" s="400"/>
    </row>
    <row r="408" spans="2:18" ht="21.95" customHeight="1">
      <c r="B408" s="779"/>
      <c r="C408" s="747" t="s">
        <v>404</v>
      </c>
      <c r="D408" s="675" t="s">
        <v>330</v>
      </c>
      <c r="E408" s="675" t="s">
        <v>330</v>
      </c>
      <c r="F408" s="42" t="s">
        <v>351</v>
      </c>
      <c r="G408" s="729">
        <v>2030</v>
      </c>
      <c r="H408" s="717" t="s">
        <v>30</v>
      </c>
      <c r="I408" s="376"/>
      <c r="J408" s="233"/>
      <c r="K408" s="233"/>
      <c r="L408" s="233"/>
      <c r="M408" s="42"/>
      <c r="N408" s="42"/>
      <c r="O408" s="175">
        <v>2</v>
      </c>
      <c r="P408" s="688" t="s">
        <v>108</v>
      </c>
      <c r="Q408" s="651" t="s">
        <v>388</v>
      </c>
      <c r="R408" s="628" t="s">
        <v>405</v>
      </c>
    </row>
    <row r="409" spans="2:18" ht="42.95" customHeight="1">
      <c r="B409" s="776"/>
      <c r="C409" s="747"/>
      <c r="D409" s="677"/>
      <c r="E409" s="677"/>
      <c r="F409" s="42" t="s">
        <v>40</v>
      </c>
      <c r="G409" s="730"/>
      <c r="H409" s="710"/>
      <c r="I409" s="376"/>
      <c r="J409" s="233"/>
      <c r="K409" s="233"/>
      <c r="L409" s="233"/>
      <c r="M409" s="42"/>
      <c r="N409" s="42"/>
      <c r="O409" s="51">
        <v>60</v>
      </c>
      <c r="P409" s="672"/>
      <c r="Q409" s="646"/>
      <c r="R409" s="611"/>
    </row>
    <row r="410" spans="2:18" ht="19.5" customHeight="1">
      <c r="B410" s="397"/>
      <c r="C410" s="178" t="s">
        <v>139</v>
      </c>
      <c r="D410" s="57"/>
      <c r="E410" s="57"/>
      <c r="F410" s="57"/>
      <c r="G410" s="398"/>
      <c r="H410" s="398"/>
      <c r="I410" s="398"/>
      <c r="J410" s="357"/>
      <c r="K410" s="357"/>
      <c r="L410" s="357"/>
      <c r="M410" s="180"/>
      <c r="N410" s="57"/>
      <c r="O410" s="270">
        <v>60</v>
      </c>
      <c r="P410" s="301"/>
      <c r="Q410" s="399"/>
      <c r="R410" s="400"/>
    </row>
    <row r="411" spans="2:18" ht="18.75" customHeight="1">
      <c r="B411" s="779"/>
      <c r="C411" s="747" t="s">
        <v>406</v>
      </c>
      <c r="D411" s="675" t="s">
        <v>330</v>
      </c>
      <c r="E411" s="675" t="s">
        <v>330</v>
      </c>
      <c r="F411" s="42" t="s">
        <v>351</v>
      </c>
      <c r="G411" s="729">
        <v>2030</v>
      </c>
      <c r="H411" s="717" t="s">
        <v>30</v>
      </c>
      <c r="I411" s="376"/>
      <c r="J411" s="233"/>
      <c r="K411" s="233"/>
      <c r="L411" s="233"/>
      <c r="M411" s="42"/>
      <c r="N411" s="42"/>
      <c r="O411" s="175">
        <v>0.9</v>
      </c>
      <c r="P411" s="688" t="s">
        <v>108</v>
      </c>
      <c r="Q411" s="651" t="s">
        <v>388</v>
      </c>
      <c r="R411" s="628" t="s">
        <v>403</v>
      </c>
    </row>
    <row r="412" spans="2:18" ht="51.95" customHeight="1">
      <c r="B412" s="776"/>
      <c r="C412" s="747"/>
      <c r="D412" s="677"/>
      <c r="E412" s="677"/>
      <c r="F412" s="42" t="s">
        <v>40</v>
      </c>
      <c r="G412" s="730"/>
      <c r="H412" s="710"/>
      <c r="I412" s="376"/>
      <c r="J412" s="233"/>
      <c r="K412" s="233"/>
      <c r="L412" s="233"/>
      <c r="M412" s="42"/>
      <c r="N412" s="42"/>
      <c r="O412" s="51">
        <v>100</v>
      </c>
      <c r="P412" s="672"/>
      <c r="Q412" s="646"/>
      <c r="R412" s="611"/>
    </row>
    <row r="413" spans="2:18" ht="24.75" customHeight="1">
      <c r="B413" s="397"/>
      <c r="C413" s="178" t="s">
        <v>139</v>
      </c>
      <c r="D413" s="57"/>
      <c r="E413" s="57"/>
      <c r="F413" s="57"/>
      <c r="G413" s="398"/>
      <c r="H413" s="398"/>
      <c r="I413" s="398"/>
      <c r="J413" s="357"/>
      <c r="K413" s="357"/>
      <c r="L413" s="357"/>
      <c r="M413" s="180"/>
      <c r="N413" s="57"/>
      <c r="O413" s="270">
        <v>100</v>
      </c>
      <c r="P413" s="301"/>
      <c r="Q413" s="399"/>
      <c r="R413" s="400"/>
    </row>
    <row r="414" spans="2:18" ht="17.100000000000001" customHeight="1">
      <c r="B414" s="664"/>
      <c r="C414" s="747" t="s">
        <v>407</v>
      </c>
      <c r="D414" s="675" t="s">
        <v>330</v>
      </c>
      <c r="E414" s="675" t="s">
        <v>330</v>
      </c>
      <c r="F414" s="42" t="s">
        <v>351</v>
      </c>
      <c r="G414" s="729" t="s">
        <v>387</v>
      </c>
      <c r="H414" s="717" t="s">
        <v>30</v>
      </c>
      <c r="I414" s="376"/>
      <c r="J414" s="233"/>
      <c r="K414" s="233"/>
      <c r="L414" s="239"/>
      <c r="M414" s="42"/>
      <c r="N414" s="44">
        <v>2.7759999999999998</v>
      </c>
      <c r="O414" s="145"/>
      <c r="P414" s="688" t="s">
        <v>108</v>
      </c>
      <c r="Q414" s="173" t="s">
        <v>388</v>
      </c>
      <c r="R414" s="628" t="s">
        <v>403</v>
      </c>
    </row>
    <row r="415" spans="2:18" ht="35.1" customHeight="1">
      <c r="B415" s="665"/>
      <c r="C415" s="747"/>
      <c r="D415" s="677"/>
      <c r="E415" s="677"/>
      <c r="F415" s="42" t="s">
        <v>40</v>
      </c>
      <c r="G415" s="730"/>
      <c r="H415" s="710"/>
      <c r="I415" s="376"/>
      <c r="J415" s="233"/>
      <c r="K415" s="233"/>
      <c r="L415" s="239"/>
      <c r="M415" s="42"/>
      <c r="N415" s="44">
        <v>547.20000000000005</v>
      </c>
      <c r="O415" s="145"/>
      <c r="P415" s="672"/>
      <c r="Q415" s="174"/>
      <c r="R415" s="611"/>
    </row>
    <row r="416" spans="2:18" ht="17.25" customHeight="1">
      <c r="B416" s="177"/>
      <c r="C416" s="178" t="s">
        <v>139</v>
      </c>
      <c r="D416" s="57"/>
      <c r="E416" s="57"/>
      <c r="F416" s="57"/>
      <c r="G416" s="398"/>
      <c r="H416" s="398"/>
      <c r="I416" s="398"/>
      <c r="J416" s="357"/>
      <c r="K416" s="357"/>
      <c r="L416" s="357"/>
      <c r="M416" s="180"/>
      <c r="N416" s="154">
        <v>547.20000000000005</v>
      </c>
      <c r="O416" s="300"/>
      <c r="P416" s="244"/>
      <c r="Q416" s="402"/>
      <c r="R416" s="244"/>
    </row>
    <row r="417" spans="2:19" ht="18.95" customHeight="1">
      <c r="B417" s="664"/>
      <c r="C417" s="649" t="s">
        <v>408</v>
      </c>
      <c r="D417" s="675" t="s">
        <v>330</v>
      </c>
      <c r="E417" s="675" t="s">
        <v>330</v>
      </c>
      <c r="F417" s="42" t="s">
        <v>351</v>
      </c>
      <c r="G417" s="685">
        <v>2029</v>
      </c>
      <c r="H417" s="717" t="s">
        <v>30</v>
      </c>
      <c r="I417" s="376"/>
      <c r="J417" s="233"/>
      <c r="K417" s="233"/>
      <c r="L417" s="233"/>
      <c r="M417" s="42"/>
      <c r="N417" s="42">
        <v>4</v>
      </c>
      <c r="O417" s="88"/>
      <c r="P417" s="688" t="s">
        <v>108</v>
      </c>
      <c r="Q417" s="651" t="s">
        <v>388</v>
      </c>
      <c r="R417" s="628" t="s">
        <v>403</v>
      </c>
    </row>
    <row r="418" spans="2:19" ht="51" customHeight="1">
      <c r="B418" s="665"/>
      <c r="C418" s="650"/>
      <c r="D418" s="677"/>
      <c r="E418" s="677"/>
      <c r="F418" s="42" t="s">
        <v>40</v>
      </c>
      <c r="G418" s="728"/>
      <c r="H418" s="710"/>
      <c r="I418" s="376"/>
      <c r="J418" s="233"/>
      <c r="K418" s="233"/>
      <c r="L418" s="233"/>
      <c r="M418" s="42"/>
      <c r="N418" s="44">
        <v>810</v>
      </c>
      <c r="O418" s="145"/>
      <c r="P418" s="672"/>
      <c r="Q418" s="646"/>
      <c r="R418" s="611"/>
    </row>
    <row r="419" spans="2:19" ht="25.5" customHeight="1">
      <c r="B419" s="177"/>
      <c r="C419" s="403" t="s">
        <v>48</v>
      </c>
      <c r="D419" s="362"/>
      <c r="E419" s="362"/>
      <c r="F419" s="57"/>
      <c r="G419" s="404"/>
      <c r="H419" s="404"/>
      <c r="I419" s="398"/>
      <c r="J419" s="357"/>
      <c r="K419" s="357"/>
      <c r="L419" s="357"/>
      <c r="M419" s="180"/>
      <c r="N419" s="154">
        <v>810</v>
      </c>
      <c r="O419" s="300"/>
      <c r="P419" s="188"/>
      <c r="Q419" s="189"/>
      <c r="R419" s="190"/>
    </row>
    <row r="420" spans="2:19" ht="15.75">
      <c r="B420" s="664"/>
      <c r="C420" s="649" t="s">
        <v>409</v>
      </c>
      <c r="D420" s="675" t="s">
        <v>330</v>
      </c>
      <c r="E420" s="675" t="s">
        <v>330</v>
      </c>
      <c r="F420" s="42" t="s">
        <v>351</v>
      </c>
      <c r="G420" s="685">
        <v>2029</v>
      </c>
      <c r="H420" s="717" t="s">
        <v>30</v>
      </c>
      <c r="I420" s="376"/>
      <c r="J420" s="233"/>
      <c r="K420" s="239"/>
      <c r="L420" s="239"/>
      <c r="M420" s="42"/>
      <c r="N420" s="44">
        <v>7</v>
      </c>
      <c r="O420" s="145"/>
      <c r="P420" s="688" t="s">
        <v>108</v>
      </c>
      <c r="Q420" s="651" t="s">
        <v>388</v>
      </c>
      <c r="R420" s="628" t="s">
        <v>403</v>
      </c>
    </row>
    <row r="421" spans="2:19" ht="66" customHeight="1">
      <c r="B421" s="665"/>
      <c r="C421" s="650"/>
      <c r="D421" s="677"/>
      <c r="E421" s="677"/>
      <c r="F421" s="42" t="s">
        <v>40</v>
      </c>
      <c r="G421" s="728"/>
      <c r="H421" s="710"/>
      <c r="I421" s="376"/>
      <c r="J421" s="233"/>
      <c r="K421" s="239"/>
      <c r="L421" s="239"/>
      <c r="M421" s="42"/>
      <c r="N421" s="44">
        <v>260</v>
      </c>
      <c r="O421" s="145"/>
      <c r="P421" s="672"/>
      <c r="Q421" s="646"/>
      <c r="R421" s="611"/>
    </row>
    <row r="422" spans="2:19" ht="21.75" customHeight="1">
      <c r="B422" s="241"/>
      <c r="C422" s="178" t="s">
        <v>139</v>
      </c>
      <c r="D422" s="57"/>
      <c r="E422" s="57"/>
      <c r="F422" s="57"/>
      <c r="G422" s="398"/>
      <c r="H422" s="398"/>
      <c r="I422" s="398"/>
      <c r="J422" s="357"/>
      <c r="K422" s="357"/>
      <c r="L422" s="357"/>
      <c r="M422" s="180"/>
      <c r="N422" s="154">
        <v>260</v>
      </c>
      <c r="O422" s="300"/>
      <c r="P422" s="244"/>
      <c r="Q422" s="402"/>
      <c r="R422" s="244"/>
    </row>
    <row r="423" spans="2:19" ht="15.75">
      <c r="B423" s="667"/>
      <c r="C423" s="649" t="s">
        <v>410</v>
      </c>
      <c r="D423" s="675" t="s">
        <v>330</v>
      </c>
      <c r="E423" s="675" t="s">
        <v>330</v>
      </c>
      <c r="F423" s="168" t="s">
        <v>351</v>
      </c>
      <c r="G423" s="685" t="s">
        <v>371</v>
      </c>
      <c r="H423" s="709" t="s">
        <v>30</v>
      </c>
      <c r="I423" s="376"/>
      <c r="J423" s="233"/>
      <c r="K423" s="233"/>
      <c r="L423" s="233"/>
      <c r="M423" s="42">
        <v>8.6999999999999993</v>
      </c>
      <c r="N423" s="42"/>
      <c r="O423" s="145"/>
      <c r="P423" s="666" t="s">
        <v>332</v>
      </c>
      <c r="Q423" s="651" t="s">
        <v>400</v>
      </c>
      <c r="R423" s="628" t="s">
        <v>411</v>
      </c>
    </row>
    <row r="424" spans="2:19" ht="36.950000000000003" customHeight="1">
      <c r="B424" s="665"/>
      <c r="C424" s="650"/>
      <c r="D424" s="677"/>
      <c r="E424" s="677"/>
      <c r="F424" s="168" t="s">
        <v>40</v>
      </c>
      <c r="G424" s="728"/>
      <c r="H424" s="710"/>
      <c r="I424" s="376"/>
      <c r="J424" s="233"/>
      <c r="K424" s="233"/>
      <c r="L424" s="233"/>
      <c r="M424" s="44">
        <v>424.89100000000002</v>
      </c>
      <c r="N424" s="42"/>
      <c r="O424" s="145"/>
      <c r="P424" s="687"/>
      <c r="Q424" s="646"/>
      <c r="R424" s="611"/>
    </row>
    <row r="425" spans="2:19" ht="21" customHeight="1">
      <c r="B425" s="241"/>
      <c r="C425" s="178" t="s">
        <v>392</v>
      </c>
      <c r="D425" s="57"/>
      <c r="E425" s="57"/>
      <c r="F425" s="57"/>
      <c r="G425" s="398"/>
      <c r="H425" s="398"/>
      <c r="I425" s="398"/>
      <c r="J425" s="357"/>
      <c r="K425" s="357"/>
      <c r="L425" s="357"/>
      <c r="M425" s="155">
        <v>424.89100000000002</v>
      </c>
      <c r="N425" s="264"/>
      <c r="O425" s="300"/>
      <c r="P425" s="244"/>
      <c r="Q425" s="402"/>
      <c r="R425" s="244"/>
    </row>
    <row r="426" spans="2:19" ht="15.75">
      <c r="B426" s="664"/>
      <c r="C426" s="649" t="s">
        <v>412</v>
      </c>
      <c r="D426" s="675" t="s">
        <v>330</v>
      </c>
      <c r="E426" s="675" t="s">
        <v>330</v>
      </c>
      <c r="F426" s="168" t="s">
        <v>351</v>
      </c>
      <c r="G426" s="717">
        <v>2029</v>
      </c>
      <c r="H426" s="709" t="s">
        <v>30</v>
      </c>
      <c r="I426" s="376"/>
      <c r="J426" s="233"/>
      <c r="K426" s="233"/>
      <c r="L426" s="233"/>
      <c r="M426" s="42"/>
      <c r="N426" s="42"/>
      <c r="O426" s="175">
        <v>3.7</v>
      </c>
      <c r="P426" s="688" t="s">
        <v>108</v>
      </c>
      <c r="Q426" s="651" t="s">
        <v>388</v>
      </c>
      <c r="R426" s="610" t="s">
        <v>413</v>
      </c>
    </row>
    <row r="427" spans="2:19" ht="36" customHeight="1">
      <c r="B427" s="665"/>
      <c r="C427" s="650"/>
      <c r="D427" s="677"/>
      <c r="E427" s="677"/>
      <c r="F427" s="168" t="s">
        <v>40</v>
      </c>
      <c r="G427" s="710"/>
      <c r="H427" s="710"/>
      <c r="I427" s="376"/>
      <c r="J427" s="233"/>
      <c r="K427" s="233"/>
      <c r="L427" s="233"/>
      <c r="M427" s="42"/>
      <c r="N427" s="42"/>
      <c r="O427" s="51">
        <v>200</v>
      </c>
      <c r="P427" s="672"/>
      <c r="Q427" s="646"/>
      <c r="R427" s="611"/>
    </row>
    <row r="428" spans="2:19" ht="17.25" customHeight="1">
      <c r="B428" s="278"/>
      <c r="C428" s="178" t="s">
        <v>139</v>
      </c>
      <c r="D428" s="264"/>
      <c r="E428" s="264"/>
      <c r="F428" s="264"/>
      <c r="G428" s="405"/>
      <c r="H428" s="405"/>
      <c r="I428" s="406"/>
      <c r="J428" s="407"/>
      <c r="K428" s="407"/>
      <c r="L428" s="407"/>
      <c r="M428" s="275"/>
      <c r="N428" s="264"/>
      <c r="O428" s="154">
        <v>200</v>
      </c>
      <c r="P428" s="301"/>
      <c r="Q428" s="189"/>
      <c r="R428" s="282"/>
    </row>
    <row r="429" spans="2:19" ht="15.75">
      <c r="B429" s="664"/>
      <c r="C429" s="649" t="s">
        <v>414</v>
      </c>
      <c r="D429" s="675" t="s">
        <v>330</v>
      </c>
      <c r="E429" s="675" t="s">
        <v>330</v>
      </c>
      <c r="F429" s="168" t="s">
        <v>351</v>
      </c>
      <c r="G429" s="685">
        <v>2030</v>
      </c>
      <c r="H429" s="709" t="s">
        <v>30</v>
      </c>
      <c r="I429" s="376"/>
      <c r="J429" s="233"/>
      <c r="K429" s="233"/>
      <c r="L429" s="233"/>
      <c r="M429" s="42"/>
      <c r="N429" s="42"/>
      <c r="O429" s="175">
        <v>3.7</v>
      </c>
      <c r="P429" s="688" t="s">
        <v>108</v>
      </c>
      <c r="Q429" s="651" t="s">
        <v>388</v>
      </c>
      <c r="R429" s="628" t="s">
        <v>403</v>
      </c>
    </row>
    <row r="430" spans="2:19" ht="37.5" customHeight="1">
      <c r="B430" s="665"/>
      <c r="C430" s="650"/>
      <c r="D430" s="677"/>
      <c r="E430" s="677"/>
      <c r="F430" s="168" t="s">
        <v>40</v>
      </c>
      <c r="G430" s="728"/>
      <c r="H430" s="710"/>
      <c r="I430" s="376"/>
      <c r="J430" s="233"/>
      <c r="K430" s="233"/>
      <c r="L430" s="233"/>
      <c r="M430" s="42"/>
      <c r="N430" s="42"/>
      <c r="O430" s="51">
        <v>200</v>
      </c>
      <c r="P430" s="672"/>
      <c r="Q430" s="646"/>
      <c r="R430" s="611"/>
    </row>
    <row r="431" spans="2:19" ht="21" customHeight="1">
      <c r="B431" s="278"/>
      <c r="C431" s="178" t="s">
        <v>139</v>
      </c>
      <c r="D431" s="264"/>
      <c r="E431" s="264"/>
      <c r="F431" s="264"/>
      <c r="G431" s="408"/>
      <c r="H431" s="405"/>
      <c r="I431" s="406"/>
      <c r="J431" s="407"/>
      <c r="K431" s="407"/>
      <c r="L431" s="407"/>
      <c r="M431" s="275"/>
      <c r="N431" s="264"/>
      <c r="O431" s="154">
        <v>200</v>
      </c>
      <c r="P431" s="301"/>
      <c r="Q431" s="189"/>
      <c r="R431" s="282"/>
      <c r="S431" s="614"/>
    </row>
    <row r="432" spans="2:19" ht="15.75">
      <c r="B432" s="667"/>
      <c r="C432" s="649" t="s">
        <v>415</v>
      </c>
      <c r="D432" s="675" t="s">
        <v>330</v>
      </c>
      <c r="E432" s="675" t="s">
        <v>330</v>
      </c>
      <c r="F432" s="168" t="s">
        <v>351</v>
      </c>
      <c r="G432" s="685" t="s">
        <v>387</v>
      </c>
      <c r="H432" s="709" t="s">
        <v>30</v>
      </c>
      <c r="I432" s="409"/>
      <c r="J432" s="234"/>
      <c r="K432" s="234"/>
      <c r="L432" s="234"/>
      <c r="M432" s="168"/>
      <c r="N432" s="168">
        <v>8.5</v>
      </c>
      <c r="O432" s="172"/>
      <c r="P432" s="688" t="s">
        <v>108</v>
      </c>
      <c r="Q432" s="651" t="s">
        <v>388</v>
      </c>
      <c r="R432" s="628" t="s">
        <v>403</v>
      </c>
      <c r="S432" s="615"/>
    </row>
    <row r="433" spans="2:18" ht="53.25" customHeight="1">
      <c r="B433" s="665"/>
      <c r="C433" s="745"/>
      <c r="D433" s="677"/>
      <c r="E433" s="677"/>
      <c r="F433" s="42" t="s">
        <v>40</v>
      </c>
      <c r="G433" s="728"/>
      <c r="H433" s="710"/>
      <c r="I433" s="376"/>
      <c r="J433" s="233"/>
      <c r="K433" s="233"/>
      <c r="L433" s="233"/>
      <c r="M433" s="42"/>
      <c r="N433" s="44">
        <v>500</v>
      </c>
      <c r="O433" s="145"/>
      <c r="P433" s="672"/>
      <c r="Q433" s="646"/>
      <c r="R433" s="611"/>
    </row>
    <row r="434" spans="2:18" ht="18" customHeight="1">
      <c r="B434" s="177"/>
      <c r="C434" s="178" t="s">
        <v>139</v>
      </c>
      <c r="D434" s="263"/>
      <c r="E434" s="263"/>
      <c r="F434" s="264"/>
      <c r="G434" s="410"/>
      <c r="H434" s="410"/>
      <c r="I434" s="406"/>
      <c r="J434" s="407"/>
      <c r="K434" s="407"/>
      <c r="L434" s="407"/>
      <c r="M434" s="275"/>
      <c r="N434" s="154">
        <v>500</v>
      </c>
      <c r="O434" s="300"/>
      <c r="P434" s="244"/>
      <c r="Q434" s="402"/>
      <c r="R434" s="244"/>
    </row>
    <row r="435" spans="2:18" ht="15.75">
      <c r="B435" s="664"/>
      <c r="C435" s="649" t="s">
        <v>416</v>
      </c>
      <c r="D435" s="675" t="s">
        <v>330</v>
      </c>
      <c r="E435" s="675" t="s">
        <v>330</v>
      </c>
      <c r="F435" s="42" t="s">
        <v>351</v>
      </c>
      <c r="G435" s="685">
        <v>2030</v>
      </c>
      <c r="H435" s="709" t="s">
        <v>30</v>
      </c>
      <c r="I435" s="376"/>
      <c r="J435" s="233"/>
      <c r="K435" s="233"/>
      <c r="L435" s="233"/>
      <c r="M435" s="42"/>
      <c r="N435" s="42"/>
      <c r="O435" s="175">
        <v>6</v>
      </c>
      <c r="P435" s="688" t="s">
        <v>108</v>
      </c>
      <c r="Q435" s="651" t="s">
        <v>388</v>
      </c>
      <c r="R435" s="628" t="s">
        <v>403</v>
      </c>
    </row>
    <row r="436" spans="2:18" ht="58.5" customHeight="1">
      <c r="B436" s="665"/>
      <c r="C436" s="745"/>
      <c r="D436" s="677"/>
      <c r="E436" s="677"/>
      <c r="F436" s="42" t="s">
        <v>40</v>
      </c>
      <c r="G436" s="728"/>
      <c r="H436" s="710"/>
      <c r="I436" s="376"/>
      <c r="J436" s="233"/>
      <c r="K436" s="233"/>
      <c r="L436" s="233"/>
      <c r="M436" s="42"/>
      <c r="N436" s="42"/>
      <c r="O436" s="51">
        <v>400</v>
      </c>
      <c r="P436" s="672"/>
      <c r="Q436" s="646"/>
      <c r="R436" s="611"/>
    </row>
    <row r="437" spans="2:18" ht="18.75" customHeight="1">
      <c r="B437" s="177"/>
      <c r="C437" s="178" t="s">
        <v>139</v>
      </c>
      <c r="D437" s="263"/>
      <c r="E437" s="263"/>
      <c r="F437" s="264"/>
      <c r="G437" s="411"/>
      <c r="H437" s="410"/>
      <c r="I437" s="406"/>
      <c r="J437" s="407"/>
      <c r="K437" s="407"/>
      <c r="L437" s="407"/>
      <c r="M437" s="275"/>
      <c r="N437" s="264"/>
      <c r="O437" s="270">
        <v>400</v>
      </c>
      <c r="P437" s="244"/>
      <c r="Q437" s="402"/>
      <c r="R437" s="244"/>
    </row>
    <row r="438" spans="2:18" ht="15.75">
      <c r="B438" s="664"/>
      <c r="C438" s="649" t="s">
        <v>417</v>
      </c>
      <c r="D438" s="675" t="s">
        <v>330</v>
      </c>
      <c r="E438" s="675" t="s">
        <v>330</v>
      </c>
      <c r="F438" s="42" t="s">
        <v>351</v>
      </c>
      <c r="G438" s="685" t="s">
        <v>418</v>
      </c>
      <c r="H438" s="709" t="s">
        <v>30</v>
      </c>
      <c r="I438" s="376"/>
      <c r="J438" s="233"/>
      <c r="K438" s="233"/>
      <c r="L438" s="233"/>
      <c r="M438" s="42"/>
      <c r="N438" s="42"/>
      <c r="O438" s="175">
        <v>2.5</v>
      </c>
      <c r="P438" s="688" t="s">
        <v>108</v>
      </c>
      <c r="Q438" s="651" t="s">
        <v>388</v>
      </c>
      <c r="R438" s="610" t="s">
        <v>401</v>
      </c>
    </row>
    <row r="439" spans="2:18" ht="64.5" customHeight="1">
      <c r="B439" s="665"/>
      <c r="C439" s="745"/>
      <c r="D439" s="677"/>
      <c r="E439" s="677"/>
      <c r="F439" s="42" t="s">
        <v>40</v>
      </c>
      <c r="G439" s="728"/>
      <c r="H439" s="710"/>
      <c r="I439" s="376"/>
      <c r="J439" s="233"/>
      <c r="K439" s="233"/>
      <c r="L439" s="233"/>
      <c r="M439" s="42"/>
      <c r="N439" s="42"/>
      <c r="O439" s="51">
        <v>130</v>
      </c>
      <c r="P439" s="672"/>
      <c r="Q439" s="646"/>
      <c r="R439" s="611"/>
    </row>
    <row r="440" spans="2:18" ht="15" customHeight="1">
      <c r="B440" s="177"/>
      <c r="C440" s="178" t="s">
        <v>139</v>
      </c>
      <c r="D440" s="263"/>
      <c r="E440" s="263"/>
      <c r="F440" s="264"/>
      <c r="G440" s="411"/>
      <c r="H440" s="410"/>
      <c r="I440" s="406"/>
      <c r="J440" s="407"/>
      <c r="K440" s="407"/>
      <c r="L440" s="407"/>
      <c r="M440" s="275"/>
      <c r="N440" s="264"/>
      <c r="O440" s="412">
        <v>130</v>
      </c>
      <c r="P440" s="244"/>
      <c r="Q440" s="402"/>
      <c r="R440" s="244"/>
    </row>
    <row r="441" spans="2:18" ht="33.75" customHeight="1">
      <c r="B441" s="198"/>
      <c r="C441" s="202" t="s">
        <v>419</v>
      </c>
      <c r="D441" s="28"/>
      <c r="E441" s="28"/>
      <c r="F441" s="28"/>
      <c r="G441" s="413"/>
      <c r="H441" s="413"/>
      <c r="I441" s="414"/>
      <c r="J441" s="414"/>
      <c r="K441" s="414"/>
      <c r="L441" s="414"/>
      <c r="M441" s="414"/>
      <c r="N441" s="414"/>
      <c r="O441" s="414"/>
      <c r="P441" s="198"/>
      <c r="Q441" s="198"/>
      <c r="R441" s="198"/>
    </row>
    <row r="442" spans="2:18" ht="15.75">
      <c r="B442" s="665"/>
      <c r="C442" s="742" t="s">
        <v>420</v>
      </c>
      <c r="D442" s="675" t="s">
        <v>330</v>
      </c>
      <c r="E442" s="675" t="s">
        <v>330</v>
      </c>
      <c r="F442" s="168" t="s">
        <v>355</v>
      </c>
      <c r="G442" s="731" t="s">
        <v>421</v>
      </c>
      <c r="H442" s="716" t="s">
        <v>30</v>
      </c>
      <c r="I442" s="234"/>
      <c r="J442" s="234"/>
      <c r="K442" s="234">
        <v>5.17</v>
      </c>
      <c r="L442" s="365"/>
      <c r="M442" s="168"/>
      <c r="N442" s="234"/>
      <c r="O442" s="172"/>
      <c r="P442" s="688" t="s">
        <v>108</v>
      </c>
      <c r="Q442" s="651" t="s">
        <v>388</v>
      </c>
      <c r="R442" s="610" t="s">
        <v>422</v>
      </c>
    </row>
    <row r="443" spans="2:18" ht="165" customHeight="1">
      <c r="B443" s="787"/>
      <c r="C443" s="756"/>
      <c r="D443" s="677"/>
      <c r="E443" s="677"/>
      <c r="F443" s="42" t="s">
        <v>282</v>
      </c>
      <c r="G443" s="725"/>
      <c r="H443" s="708"/>
      <c r="I443" s="233"/>
      <c r="J443" s="44">
        <v>150</v>
      </c>
      <c r="K443" s="44">
        <v>82.8</v>
      </c>
      <c r="L443" s="252"/>
      <c r="M443" s="44"/>
      <c r="N443" s="44"/>
      <c r="O443" s="145"/>
      <c r="P443" s="672"/>
      <c r="Q443" s="646"/>
      <c r="R443" s="611"/>
    </row>
    <row r="444" spans="2:18" ht="18.75" customHeight="1">
      <c r="B444" s="415"/>
      <c r="C444" s="387" t="s">
        <v>139</v>
      </c>
      <c r="D444" s="341"/>
      <c r="E444" s="341"/>
      <c r="F444" s="287"/>
      <c r="G444" s="416"/>
      <c r="H444" s="416"/>
      <c r="I444" s="389"/>
      <c r="J444" s="221">
        <v>150</v>
      </c>
      <c r="K444" s="221">
        <f>K443</f>
        <v>82.8</v>
      </c>
      <c r="L444" s="221"/>
      <c r="M444" s="155"/>
      <c r="N444" s="221"/>
      <c r="O444" s="417"/>
      <c r="P444" s="418"/>
      <c r="Q444" s="419"/>
      <c r="R444" s="418"/>
    </row>
    <row r="445" spans="2:18" ht="16.5" customHeight="1">
      <c r="B445" s="664"/>
      <c r="C445" s="649" t="s">
        <v>423</v>
      </c>
      <c r="D445" s="675" t="s">
        <v>330</v>
      </c>
      <c r="E445" s="675" t="s">
        <v>330</v>
      </c>
      <c r="F445" s="42" t="s">
        <v>351</v>
      </c>
      <c r="G445" s="685">
        <v>2029</v>
      </c>
      <c r="H445" s="717" t="s">
        <v>30</v>
      </c>
      <c r="I445" s="376"/>
      <c r="J445" s="233"/>
      <c r="K445" s="233"/>
      <c r="L445" s="233"/>
      <c r="M445" s="42"/>
      <c r="N445" s="44">
        <v>2.5</v>
      </c>
      <c r="O445" s="145"/>
      <c r="P445" s="688" t="s">
        <v>108</v>
      </c>
      <c r="Q445" s="651" t="s">
        <v>388</v>
      </c>
      <c r="R445" s="628" t="s">
        <v>403</v>
      </c>
    </row>
    <row r="446" spans="2:18" ht="33" customHeight="1">
      <c r="B446" s="665"/>
      <c r="C446" s="650"/>
      <c r="D446" s="677"/>
      <c r="E446" s="677"/>
      <c r="F446" s="42" t="s">
        <v>40</v>
      </c>
      <c r="G446" s="728"/>
      <c r="H446" s="710"/>
      <c r="I446" s="376"/>
      <c r="J446" s="233"/>
      <c r="K446" s="233"/>
      <c r="L446" s="233"/>
      <c r="M446" s="42"/>
      <c r="N446" s="44">
        <v>302</v>
      </c>
      <c r="O446" s="145"/>
      <c r="P446" s="672"/>
      <c r="Q446" s="646"/>
      <c r="R446" s="611"/>
    </row>
    <row r="447" spans="2:18" ht="20.25" customHeight="1">
      <c r="B447" s="420"/>
      <c r="C447" s="387" t="s">
        <v>139</v>
      </c>
      <c r="D447" s="287"/>
      <c r="E447" s="287"/>
      <c r="F447" s="287"/>
      <c r="G447" s="389"/>
      <c r="H447" s="389"/>
      <c r="I447" s="416"/>
      <c r="J447" s="421"/>
      <c r="K447" s="421"/>
      <c r="L447" s="421"/>
      <c r="M447" s="422"/>
      <c r="N447" s="423">
        <v>302</v>
      </c>
      <c r="O447" s="424"/>
      <c r="P447" s="425"/>
      <c r="Q447" s="426"/>
      <c r="R447" s="425"/>
    </row>
    <row r="448" spans="2:18" ht="16.5" customHeight="1">
      <c r="B448" s="664"/>
      <c r="C448" s="649" t="s">
        <v>424</v>
      </c>
      <c r="D448" s="675" t="s">
        <v>330</v>
      </c>
      <c r="E448" s="675" t="s">
        <v>330</v>
      </c>
      <c r="F448" s="168" t="s">
        <v>355</v>
      </c>
      <c r="G448" s="731">
        <v>2028</v>
      </c>
      <c r="H448" s="716" t="s">
        <v>30</v>
      </c>
      <c r="I448" s="376"/>
      <c r="J448" s="233"/>
      <c r="K448" s="233"/>
      <c r="L448" s="233"/>
      <c r="M448" s="42">
        <v>12.2</v>
      </c>
      <c r="N448" s="42"/>
      <c r="O448" s="145"/>
      <c r="P448" s="669" t="s">
        <v>332</v>
      </c>
      <c r="Q448" s="651" t="s">
        <v>400</v>
      </c>
      <c r="R448" s="628" t="s">
        <v>425</v>
      </c>
    </row>
    <row r="449" spans="2:18" ht="132.94999999999999" customHeight="1">
      <c r="B449" s="665"/>
      <c r="C449" s="650"/>
      <c r="D449" s="677"/>
      <c r="E449" s="677"/>
      <c r="F449" s="42" t="s">
        <v>282</v>
      </c>
      <c r="G449" s="725"/>
      <c r="H449" s="708"/>
      <c r="I449" s="376"/>
      <c r="J449" s="233"/>
      <c r="K449" s="233"/>
      <c r="L449" s="233"/>
      <c r="M449" s="44">
        <v>407.38799999999998</v>
      </c>
      <c r="N449" s="42"/>
      <c r="O449" s="145"/>
      <c r="P449" s="665"/>
      <c r="Q449" s="646"/>
      <c r="R449" s="611"/>
    </row>
    <row r="450" spans="2:18" ht="19.5" customHeight="1">
      <c r="B450" s="241"/>
      <c r="C450" s="352" t="s">
        <v>392</v>
      </c>
      <c r="D450" s="263"/>
      <c r="E450" s="263"/>
      <c r="F450" s="264"/>
      <c r="G450" s="411"/>
      <c r="H450" s="410"/>
      <c r="I450" s="406"/>
      <c r="J450" s="407"/>
      <c r="K450" s="407"/>
      <c r="L450" s="407"/>
      <c r="M450" s="427">
        <v>407.38799999999998</v>
      </c>
      <c r="N450" s="264"/>
      <c r="O450" s="300"/>
      <c r="P450" s="244"/>
      <c r="Q450" s="402"/>
      <c r="R450" s="244"/>
    </row>
    <row r="451" spans="2:18" ht="15.75">
      <c r="B451" s="664"/>
      <c r="C451" s="649" t="s">
        <v>426</v>
      </c>
      <c r="D451" s="675" t="s">
        <v>330</v>
      </c>
      <c r="E451" s="675" t="s">
        <v>330</v>
      </c>
      <c r="F451" s="42" t="s">
        <v>351</v>
      </c>
      <c r="G451" s="686">
        <v>2029</v>
      </c>
      <c r="H451" s="709" t="s">
        <v>30</v>
      </c>
      <c r="I451" s="376"/>
      <c r="J451" s="233"/>
      <c r="K451" s="233"/>
      <c r="L451" s="233"/>
      <c r="M451" s="42"/>
      <c r="N451" s="42">
        <v>1.6</v>
      </c>
      <c r="O451" s="145"/>
      <c r="P451" s="688" t="s">
        <v>108</v>
      </c>
      <c r="Q451" s="651" t="s">
        <v>388</v>
      </c>
      <c r="R451" s="628" t="s">
        <v>403</v>
      </c>
    </row>
    <row r="452" spans="2:18" ht="84.95" customHeight="1">
      <c r="B452" s="665"/>
      <c r="C452" s="650"/>
      <c r="D452" s="677"/>
      <c r="E452" s="677"/>
      <c r="F452" s="42" t="s">
        <v>40</v>
      </c>
      <c r="G452" s="728"/>
      <c r="H452" s="710"/>
      <c r="I452" s="376"/>
      <c r="J452" s="233"/>
      <c r="K452" s="233"/>
      <c r="L452" s="233"/>
      <c r="M452" s="42"/>
      <c r="N452" s="44">
        <v>88</v>
      </c>
      <c r="O452" s="145"/>
      <c r="P452" s="672"/>
      <c r="Q452" s="646"/>
      <c r="R452" s="611"/>
    </row>
    <row r="453" spans="2:18" ht="18" customHeight="1">
      <c r="B453" s="241"/>
      <c r="C453" s="352" t="s">
        <v>139</v>
      </c>
      <c r="D453" s="263"/>
      <c r="E453" s="263"/>
      <c r="F453" s="264"/>
      <c r="G453" s="411"/>
      <c r="H453" s="410"/>
      <c r="I453" s="406"/>
      <c r="J453" s="407"/>
      <c r="K453" s="407"/>
      <c r="L453" s="407"/>
      <c r="M453" s="275"/>
      <c r="N453" s="154">
        <v>88</v>
      </c>
      <c r="O453" s="300"/>
      <c r="P453" s="244"/>
      <c r="Q453" s="402"/>
      <c r="R453" s="244"/>
    </row>
    <row r="454" spans="2:18" ht="18.75" customHeight="1">
      <c r="B454" s="775"/>
      <c r="C454" s="649" t="s">
        <v>427</v>
      </c>
      <c r="D454" s="675" t="s">
        <v>330</v>
      </c>
      <c r="E454" s="675" t="s">
        <v>330</v>
      </c>
      <c r="F454" s="42" t="s">
        <v>351</v>
      </c>
      <c r="G454" s="686">
        <v>2029</v>
      </c>
      <c r="H454" s="709" t="s">
        <v>30</v>
      </c>
      <c r="I454" s="376"/>
      <c r="J454" s="233"/>
      <c r="K454" s="233"/>
      <c r="L454" s="233"/>
      <c r="M454" s="42"/>
      <c r="N454" s="42">
        <v>2.7</v>
      </c>
      <c r="O454" s="145"/>
      <c r="P454" s="688" t="s">
        <v>108</v>
      </c>
      <c r="Q454" s="651" t="s">
        <v>388</v>
      </c>
      <c r="R454" s="628" t="s">
        <v>403</v>
      </c>
    </row>
    <row r="455" spans="2:18" ht="87" customHeight="1">
      <c r="B455" s="776"/>
      <c r="C455" s="650"/>
      <c r="D455" s="677"/>
      <c r="E455" s="677"/>
      <c r="F455" s="42" t="s">
        <v>40</v>
      </c>
      <c r="G455" s="728"/>
      <c r="H455" s="710"/>
      <c r="I455" s="376"/>
      <c r="J455" s="233"/>
      <c r="K455" s="233"/>
      <c r="L455" s="233"/>
      <c r="M455" s="42"/>
      <c r="N455" s="42">
        <v>178.2</v>
      </c>
      <c r="O455" s="145"/>
      <c r="P455" s="672"/>
      <c r="Q455" s="646"/>
      <c r="R455" s="611"/>
    </row>
    <row r="456" spans="2:18" ht="18.75" customHeight="1">
      <c r="B456" s="241"/>
      <c r="C456" s="428" t="s">
        <v>139</v>
      </c>
      <c r="D456" s="179"/>
      <c r="E456" s="179"/>
      <c r="F456" s="57"/>
      <c r="G456" s="429"/>
      <c r="H456" s="430"/>
      <c r="I456" s="398"/>
      <c r="J456" s="357"/>
      <c r="K456" s="357"/>
      <c r="L456" s="357"/>
      <c r="M456" s="180"/>
      <c r="N456" s="57">
        <v>178.2</v>
      </c>
      <c r="O456" s="300"/>
      <c r="P456" s="244"/>
      <c r="Q456" s="402"/>
      <c r="R456" s="244"/>
    </row>
    <row r="457" spans="2:18" ht="17.25" customHeight="1">
      <c r="B457" s="664"/>
      <c r="C457" s="649" t="s">
        <v>428</v>
      </c>
      <c r="D457" s="675" t="s">
        <v>330</v>
      </c>
      <c r="E457" s="675" t="s">
        <v>330</v>
      </c>
      <c r="F457" s="42" t="s">
        <v>351</v>
      </c>
      <c r="G457" s="685">
        <v>2028</v>
      </c>
      <c r="H457" s="717" t="s">
        <v>30</v>
      </c>
      <c r="I457" s="376"/>
      <c r="J457" s="233"/>
      <c r="K457" s="233"/>
      <c r="L457" s="233"/>
      <c r="M457" s="42">
        <v>3.2</v>
      </c>
      <c r="N457" s="42"/>
      <c r="O457" s="145"/>
      <c r="P457" s="669" t="s">
        <v>332</v>
      </c>
      <c r="Q457" s="651" t="s">
        <v>400</v>
      </c>
      <c r="R457" s="628" t="s">
        <v>403</v>
      </c>
    </row>
    <row r="458" spans="2:18" ht="54.95" customHeight="1">
      <c r="B458" s="665"/>
      <c r="C458" s="650"/>
      <c r="D458" s="677"/>
      <c r="E458" s="677"/>
      <c r="F458" s="42" t="s">
        <v>40</v>
      </c>
      <c r="G458" s="728"/>
      <c r="H458" s="710"/>
      <c r="I458" s="376"/>
      <c r="J458" s="233"/>
      <c r="K458" s="233"/>
      <c r="L458" s="233"/>
      <c r="M458" s="44">
        <v>330.79500000000002</v>
      </c>
      <c r="N458" s="42"/>
      <c r="O458" s="145"/>
      <c r="P458" s="665"/>
      <c r="Q458" s="646"/>
      <c r="R458" s="611"/>
    </row>
    <row r="459" spans="2:18" ht="24.75" customHeight="1">
      <c r="B459" s="241"/>
      <c r="C459" s="352" t="s">
        <v>392</v>
      </c>
      <c r="D459" s="179"/>
      <c r="E459" s="179"/>
      <c r="F459" s="57"/>
      <c r="G459" s="429"/>
      <c r="H459" s="430"/>
      <c r="I459" s="398"/>
      <c r="J459" s="357"/>
      <c r="K459" s="357"/>
      <c r="L459" s="357"/>
      <c r="M459" s="155">
        <v>330.79500000000002</v>
      </c>
      <c r="N459" s="57"/>
      <c r="O459" s="300"/>
      <c r="P459" s="244"/>
      <c r="Q459" s="402"/>
      <c r="R459" s="244"/>
    </row>
    <row r="460" spans="2:18" ht="20.25" customHeight="1">
      <c r="B460" s="667"/>
      <c r="C460" s="649" t="s">
        <v>429</v>
      </c>
      <c r="D460" s="675" t="s">
        <v>330</v>
      </c>
      <c r="E460" s="675" t="s">
        <v>330</v>
      </c>
      <c r="F460" s="42" t="s">
        <v>351</v>
      </c>
      <c r="G460" s="686">
        <v>2029</v>
      </c>
      <c r="H460" s="709" t="s">
        <v>30</v>
      </c>
      <c r="I460" s="376"/>
      <c r="J460" s="233"/>
      <c r="K460" s="233"/>
      <c r="L460" s="233"/>
      <c r="M460" s="42"/>
      <c r="N460" s="42">
        <v>1.4</v>
      </c>
      <c r="O460" s="145"/>
      <c r="P460" s="688" t="s">
        <v>108</v>
      </c>
      <c r="Q460" s="651" t="s">
        <v>388</v>
      </c>
      <c r="R460" s="628" t="s">
        <v>403</v>
      </c>
    </row>
    <row r="461" spans="2:18" ht="78" customHeight="1">
      <c r="B461" s="665"/>
      <c r="C461" s="650"/>
      <c r="D461" s="677"/>
      <c r="E461" s="677"/>
      <c r="F461" s="42" t="s">
        <v>40</v>
      </c>
      <c r="G461" s="728"/>
      <c r="H461" s="710"/>
      <c r="I461" s="376"/>
      <c r="J461" s="233"/>
      <c r="K461" s="233"/>
      <c r="L461" s="233"/>
      <c r="M461" s="42"/>
      <c r="N461" s="44">
        <v>45</v>
      </c>
      <c r="O461" s="145"/>
      <c r="P461" s="672"/>
      <c r="Q461" s="646"/>
      <c r="R461" s="611"/>
    </row>
    <row r="462" spans="2:18" ht="24" customHeight="1">
      <c r="B462" s="177"/>
      <c r="C462" s="428" t="s">
        <v>139</v>
      </c>
      <c r="D462" s="57"/>
      <c r="E462" s="57"/>
      <c r="F462" s="57"/>
      <c r="G462" s="398"/>
      <c r="H462" s="398"/>
      <c r="I462" s="398"/>
      <c r="J462" s="357"/>
      <c r="K462" s="357"/>
      <c r="L462" s="357"/>
      <c r="M462" s="180"/>
      <c r="N462" s="154">
        <v>45</v>
      </c>
      <c r="O462" s="268"/>
      <c r="P462" s="188"/>
      <c r="Q462" s="266"/>
      <c r="R462" s="267"/>
    </row>
    <row r="463" spans="2:18" ht="15.75">
      <c r="B463" s="787"/>
      <c r="C463" s="649" t="s">
        <v>430</v>
      </c>
      <c r="D463" s="675" t="s">
        <v>330</v>
      </c>
      <c r="E463" s="675" t="s">
        <v>330</v>
      </c>
      <c r="F463" s="42" t="s">
        <v>351</v>
      </c>
      <c r="G463" s="686">
        <v>2029</v>
      </c>
      <c r="H463" s="709" t="s">
        <v>30</v>
      </c>
      <c r="I463" s="376"/>
      <c r="J463" s="233"/>
      <c r="K463" s="233"/>
      <c r="L463" s="233"/>
      <c r="M463" s="42"/>
      <c r="N463" s="42">
        <v>2</v>
      </c>
      <c r="O463" s="88"/>
      <c r="P463" s="688" t="s">
        <v>108</v>
      </c>
      <c r="Q463" s="651" t="s">
        <v>388</v>
      </c>
      <c r="R463" s="610" t="s">
        <v>431</v>
      </c>
    </row>
    <row r="464" spans="2:18" ht="47.25" customHeight="1">
      <c r="B464" s="787"/>
      <c r="C464" s="650"/>
      <c r="D464" s="677"/>
      <c r="E464" s="677"/>
      <c r="F464" s="42" t="s">
        <v>40</v>
      </c>
      <c r="G464" s="728"/>
      <c r="H464" s="710"/>
      <c r="I464" s="376"/>
      <c r="J464" s="233"/>
      <c r="K464" s="233"/>
      <c r="L464" s="233"/>
      <c r="M464" s="42"/>
      <c r="N464" s="44">
        <v>200</v>
      </c>
      <c r="O464" s="88"/>
      <c r="P464" s="672"/>
      <c r="Q464" s="646"/>
      <c r="R464" s="611"/>
    </row>
    <row r="465" spans="2:18" ht="24" customHeight="1">
      <c r="B465" s="241"/>
      <c r="C465" s="428" t="s">
        <v>139</v>
      </c>
      <c r="D465" s="431"/>
      <c r="E465" s="431"/>
      <c r="F465" s="57"/>
      <c r="G465" s="429"/>
      <c r="H465" s="430"/>
      <c r="I465" s="398"/>
      <c r="J465" s="357"/>
      <c r="K465" s="357"/>
      <c r="L465" s="357"/>
      <c r="M465" s="180"/>
      <c r="N465" s="154">
        <v>200</v>
      </c>
      <c r="O465" s="300"/>
      <c r="P465" s="244"/>
      <c r="Q465" s="266"/>
      <c r="R465" s="267"/>
    </row>
    <row r="466" spans="2:18" ht="18" customHeight="1">
      <c r="B466" s="783"/>
      <c r="C466" s="758" t="s">
        <v>432</v>
      </c>
      <c r="D466" s="675" t="s">
        <v>330</v>
      </c>
      <c r="E466" s="675" t="s">
        <v>330</v>
      </c>
      <c r="F466" s="130" t="s">
        <v>351</v>
      </c>
      <c r="G466" s="686">
        <v>2028</v>
      </c>
      <c r="H466" s="688" t="s">
        <v>30</v>
      </c>
      <c r="I466" s="432"/>
      <c r="J466" s="433"/>
      <c r="K466" s="130"/>
      <c r="L466" s="130"/>
      <c r="M466" s="434">
        <v>3.722</v>
      </c>
      <c r="N466" s="130"/>
      <c r="O466" s="133"/>
      <c r="P466" s="669" t="s">
        <v>332</v>
      </c>
      <c r="Q466" s="670" t="s">
        <v>400</v>
      </c>
      <c r="R466" s="637" t="s">
        <v>403</v>
      </c>
    </row>
    <row r="467" spans="2:18" ht="117.95" customHeight="1">
      <c r="B467" s="781"/>
      <c r="C467" s="758"/>
      <c r="D467" s="677"/>
      <c r="E467" s="677"/>
      <c r="F467" s="130" t="s">
        <v>40</v>
      </c>
      <c r="G467" s="728"/>
      <c r="H467" s="671"/>
      <c r="I467" s="432"/>
      <c r="J467" s="433"/>
      <c r="K467" s="130"/>
      <c r="L467" s="130"/>
      <c r="M467" s="44">
        <v>187.08699999999999</v>
      </c>
      <c r="N467" s="130"/>
      <c r="O467" s="133"/>
      <c r="P467" s="665"/>
      <c r="Q467" s="672"/>
      <c r="R467" s="638"/>
    </row>
    <row r="468" spans="2:18" ht="21" customHeight="1">
      <c r="B468" s="241"/>
      <c r="C468" s="352" t="s">
        <v>392</v>
      </c>
      <c r="D468" s="298"/>
      <c r="E468" s="298"/>
      <c r="F468" s="264"/>
      <c r="G468" s="411"/>
      <c r="H468" s="410"/>
      <c r="I468" s="406"/>
      <c r="J468" s="407"/>
      <c r="K468" s="407"/>
      <c r="L468" s="407"/>
      <c r="M468" s="155">
        <v>187.08699999999999</v>
      </c>
      <c r="N468" s="264"/>
      <c r="O468" s="300"/>
      <c r="P468" s="244"/>
      <c r="Q468" s="266"/>
      <c r="R468" s="267"/>
    </row>
    <row r="469" spans="2:18" ht="15.75">
      <c r="B469" s="664"/>
      <c r="C469" s="747" t="s">
        <v>433</v>
      </c>
      <c r="D469" s="675" t="s">
        <v>330</v>
      </c>
      <c r="E469" s="675" t="s">
        <v>330</v>
      </c>
      <c r="F469" s="42" t="s">
        <v>351</v>
      </c>
      <c r="G469" s="686">
        <v>2029</v>
      </c>
      <c r="H469" s="709" t="s">
        <v>30</v>
      </c>
      <c r="I469" s="376"/>
      <c r="J469" s="233"/>
      <c r="K469" s="233"/>
      <c r="L469" s="233"/>
      <c r="M469" s="42">
        <v>3.48</v>
      </c>
      <c r="N469" s="44"/>
      <c r="O469" s="145"/>
      <c r="P469" s="688" t="s">
        <v>108</v>
      </c>
      <c r="Q469" s="651" t="s">
        <v>388</v>
      </c>
      <c r="R469" s="628" t="s">
        <v>403</v>
      </c>
    </row>
    <row r="470" spans="2:18" ht="99.95" customHeight="1">
      <c r="B470" s="665"/>
      <c r="C470" s="747"/>
      <c r="D470" s="677"/>
      <c r="E470" s="677"/>
      <c r="F470" s="42" t="s">
        <v>40</v>
      </c>
      <c r="G470" s="728"/>
      <c r="H470" s="710"/>
      <c r="I470" s="376"/>
      <c r="J470" s="233"/>
      <c r="K470" s="233"/>
      <c r="L470" s="233"/>
      <c r="M470" s="42">
        <v>120.179</v>
      </c>
      <c r="N470" s="44"/>
      <c r="O470" s="145"/>
      <c r="P470" s="672"/>
      <c r="Q470" s="646"/>
      <c r="R470" s="611"/>
    </row>
    <row r="471" spans="2:18" ht="21" customHeight="1">
      <c r="B471" s="177"/>
      <c r="C471" s="428" t="s">
        <v>139</v>
      </c>
      <c r="D471" s="303"/>
      <c r="E471" s="303"/>
      <c r="F471" s="264"/>
      <c r="G471" s="435"/>
      <c r="H471" s="406"/>
      <c r="I471" s="406"/>
      <c r="J471" s="407"/>
      <c r="K471" s="407"/>
      <c r="L471" s="407"/>
      <c r="M471" s="275">
        <v>120.179</v>
      </c>
      <c r="N471" s="154"/>
      <c r="O471" s="300"/>
      <c r="P471" s="188"/>
      <c r="Q471" s="189"/>
      <c r="R471" s="190"/>
    </row>
    <row r="472" spans="2:18" ht="15.75">
      <c r="B472" s="664"/>
      <c r="C472" s="649" t="s">
        <v>434</v>
      </c>
      <c r="D472" s="675" t="s">
        <v>330</v>
      </c>
      <c r="E472" s="675" t="s">
        <v>330</v>
      </c>
      <c r="F472" s="42" t="s">
        <v>351</v>
      </c>
      <c r="G472" s="685">
        <v>2029</v>
      </c>
      <c r="H472" s="717" t="s">
        <v>30</v>
      </c>
      <c r="I472" s="376"/>
      <c r="J472" s="233"/>
      <c r="K472" s="233"/>
      <c r="L472" s="233"/>
      <c r="M472" s="42"/>
      <c r="N472" s="42">
        <v>2.9</v>
      </c>
      <c r="O472" s="145"/>
      <c r="P472" s="688" t="s">
        <v>108</v>
      </c>
      <c r="Q472" s="651" t="s">
        <v>388</v>
      </c>
      <c r="R472" s="628" t="s">
        <v>411</v>
      </c>
    </row>
    <row r="473" spans="2:18" ht="36.950000000000003" customHeight="1">
      <c r="B473" s="665"/>
      <c r="C473" s="650"/>
      <c r="D473" s="677"/>
      <c r="E473" s="677"/>
      <c r="F473" s="166" t="s">
        <v>40</v>
      </c>
      <c r="G473" s="686"/>
      <c r="H473" s="710"/>
      <c r="I473" s="376"/>
      <c r="J473" s="233"/>
      <c r="K473" s="233"/>
      <c r="L473" s="233"/>
      <c r="M473" s="42"/>
      <c r="N473" s="44">
        <v>303</v>
      </c>
      <c r="O473" s="145"/>
      <c r="P473" s="672"/>
      <c r="Q473" s="646"/>
      <c r="R473" s="611"/>
    </row>
    <row r="474" spans="2:18" ht="19.5" customHeight="1">
      <c r="B474" s="177"/>
      <c r="C474" s="428" t="s">
        <v>139</v>
      </c>
      <c r="D474" s="264"/>
      <c r="E474" s="264"/>
      <c r="F474" s="264"/>
      <c r="G474" s="435"/>
      <c r="H474" s="406"/>
      <c r="I474" s="406"/>
      <c r="J474" s="407"/>
      <c r="K474" s="407"/>
      <c r="L474" s="407"/>
      <c r="M474" s="275"/>
      <c r="N474" s="154">
        <v>303</v>
      </c>
      <c r="O474" s="268"/>
      <c r="P474" s="188"/>
      <c r="Q474" s="271"/>
      <c r="R474" s="188"/>
    </row>
    <row r="475" spans="2:18" ht="15.75">
      <c r="B475" s="779"/>
      <c r="C475" s="649" t="s">
        <v>435</v>
      </c>
      <c r="D475" s="675" t="s">
        <v>330</v>
      </c>
      <c r="E475" s="675" t="s">
        <v>330</v>
      </c>
      <c r="F475" s="42" t="s">
        <v>351</v>
      </c>
      <c r="G475" s="685">
        <v>2030</v>
      </c>
      <c r="H475" s="717" t="s">
        <v>30</v>
      </c>
      <c r="I475" s="376"/>
      <c r="J475" s="233"/>
      <c r="K475" s="233"/>
      <c r="L475" s="233"/>
      <c r="M475" s="42"/>
      <c r="N475" s="42"/>
      <c r="O475" s="51">
        <v>5</v>
      </c>
      <c r="P475" s="688" t="s">
        <v>108</v>
      </c>
      <c r="Q475" s="651" t="s">
        <v>388</v>
      </c>
      <c r="R475" s="628" t="s">
        <v>403</v>
      </c>
    </row>
    <row r="476" spans="2:18" ht="23.25" customHeight="1">
      <c r="B476" s="775"/>
      <c r="C476" s="650"/>
      <c r="D476" s="677"/>
      <c r="E476" s="677"/>
      <c r="F476" s="166" t="s">
        <v>40</v>
      </c>
      <c r="G476" s="686"/>
      <c r="H476" s="709"/>
      <c r="I476" s="436"/>
      <c r="J476" s="232"/>
      <c r="K476" s="232"/>
      <c r="L476" s="232"/>
      <c r="M476" s="166"/>
      <c r="N476" s="166"/>
      <c r="O476" s="437">
        <v>400</v>
      </c>
      <c r="P476" s="672"/>
      <c r="Q476" s="646"/>
      <c r="R476" s="611"/>
    </row>
    <row r="477" spans="2:18" ht="24.75" customHeight="1">
      <c r="B477" s="177"/>
      <c r="C477" s="428" t="s">
        <v>139</v>
      </c>
      <c r="D477" s="264"/>
      <c r="E477" s="264"/>
      <c r="F477" s="264"/>
      <c r="G477" s="435"/>
      <c r="H477" s="406"/>
      <c r="I477" s="406"/>
      <c r="J477" s="407"/>
      <c r="K477" s="407"/>
      <c r="L477" s="407"/>
      <c r="M477" s="275"/>
      <c r="N477" s="264"/>
      <c r="O477" s="154">
        <v>400</v>
      </c>
      <c r="P477" s="188"/>
      <c r="Q477" s="271"/>
      <c r="R477" s="188"/>
    </row>
    <row r="478" spans="2:18" ht="15.75">
      <c r="B478" s="664"/>
      <c r="C478" s="649" t="s">
        <v>436</v>
      </c>
      <c r="D478" s="675" t="s">
        <v>330</v>
      </c>
      <c r="E478" s="675" t="s">
        <v>330</v>
      </c>
      <c r="F478" s="42" t="s">
        <v>351</v>
      </c>
      <c r="G478" s="685">
        <v>2029</v>
      </c>
      <c r="H478" s="717" t="s">
        <v>30</v>
      </c>
      <c r="I478" s="376"/>
      <c r="J478" s="233"/>
      <c r="K478" s="233"/>
      <c r="L478" s="233"/>
      <c r="M478" s="42"/>
      <c r="N478" s="42">
        <v>2.4</v>
      </c>
      <c r="O478" s="145"/>
      <c r="P478" s="688" t="s">
        <v>108</v>
      </c>
      <c r="Q478" s="651" t="s">
        <v>388</v>
      </c>
      <c r="R478" s="628" t="s">
        <v>403</v>
      </c>
    </row>
    <row r="479" spans="2:18" ht="39.950000000000003" customHeight="1">
      <c r="B479" s="665"/>
      <c r="C479" s="650"/>
      <c r="D479" s="677"/>
      <c r="E479" s="677"/>
      <c r="F479" s="42" t="s">
        <v>40</v>
      </c>
      <c r="G479" s="728"/>
      <c r="H479" s="710"/>
      <c r="I479" s="376"/>
      <c r="J479" s="233"/>
      <c r="K479" s="233"/>
      <c r="L479" s="233"/>
      <c r="M479" s="42"/>
      <c r="N479" s="44">
        <v>123</v>
      </c>
      <c r="O479" s="145"/>
      <c r="P479" s="672"/>
      <c r="Q479" s="646"/>
      <c r="R479" s="611"/>
    </row>
    <row r="480" spans="2:18" ht="15.75">
      <c r="B480" s="177"/>
      <c r="C480" s="428" t="s">
        <v>139</v>
      </c>
      <c r="D480" s="303"/>
      <c r="E480" s="303"/>
      <c r="F480" s="264"/>
      <c r="G480" s="406"/>
      <c r="H480" s="406"/>
      <c r="I480" s="406"/>
      <c r="J480" s="407"/>
      <c r="K480" s="407"/>
      <c r="L480" s="407"/>
      <c r="M480" s="275"/>
      <c r="N480" s="154">
        <v>123</v>
      </c>
      <c r="O480" s="300"/>
      <c r="P480" s="188"/>
      <c r="Q480" s="189"/>
      <c r="R480" s="190"/>
    </row>
    <row r="481" spans="2:18" ht="15.75">
      <c r="B481" s="664"/>
      <c r="C481" s="649" t="s">
        <v>437</v>
      </c>
      <c r="D481" s="675" t="s">
        <v>330</v>
      </c>
      <c r="E481" s="675" t="s">
        <v>330</v>
      </c>
      <c r="F481" s="42" t="s">
        <v>351</v>
      </c>
      <c r="G481" s="685">
        <v>2029</v>
      </c>
      <c r="H481" s="717" t="s">
        <v>30</v>
      </c>
      <c r="I481" s="376"/>
      <c r="J481" s="233"/>
      <c r="K481" s="233"/>
      <c r="L481" s="233"/>
      <c r="M481" s="42"/>
      <c r="N481" s="42">
        <v>5</v>
      </c>
      <c r="O481" s="145"/>
      <c r="P481" s="688" t="s">
        <v>108</v>
      </c>
      <c r="Q481" s="651" t="s">
        <v>388</v>
      </c>
      <c r="R481" s="628" t="s">
        <v>411</v>
      </c>
    </row>
    <row r="482" spans="2:18" ht="36" customHeight="1">
      <c r="B482" s="665"/>
      <c r="C482" s="650"/>
      <c r="D482" s="677"/>
      <c r="E482" s="677"/>
      <c r="F482" s="42" t="s">
        <v>40</v>
      </c>
      <c r="G482" s="728"/>
      <c r="H482" s="710"/>
      <c r="I482" s="376"/>
      <c r="J482" s="233"/>
      <c r="K482" s="233"/>
      <c r="L482" s="233"/>
      <c r="M482" s="42"/>
      <c r="N482" s="44">
        <v>500</v>
      </c>
      <c r="O482" s="145"/>
      <c r="P482" s="672"/>
      <c r="Q482" s="668"/>
      <c r="R482" s="611"/>
    </row>
    <row r="483" spans="2:18" ht="19.5" customHeight="1">
      <c r="B483" s="177"/>
      <c r="C483" s="428" t="s">
        <v>139</v>
      </c>
      <c r="D483" s="303"/>
      <c r="E483" s="303"/>
      <c r="F483" s="264"/>
      <c r="G483" s="435"/>
      <c r="H483" s="406"/>
      <c r="I483" s="406"/>
      <c r="J483" s="407"/>
      <c r="K483" s="407"/>
      <c r="L483" s="407"/>
      <c r="M483" s="275"/>
      <c r="N483" s="154">
        <v>500</v>
      </c>
      <c r="O483" s="300"/>
      <c r="P483" s="188"/>
      <c r="Q483" s="189"/>
      <c r="R483" s="190"/>
    </row>
    <row r="484" spans="2:18" ht="18" customHeight="1">
      <c r="B484" s="664"/>
      <c r="C484" s="747" t="s">
        <v>438</v>
      </c>
      <c r="D484" s="699" t="s">
        <v>439</v>
      </c>
      <c r="E484" s="699" t="s">
        <v>439</v>
      </c>
      <c r="F484" s="42" t="s">
        <v>355</v>
      </c>
      <c r="G484" s="729">
        <v>2026</v>
      </c>
      <c r="H484" s="376"/>
      <c r="I484" s="376"/>
      <c r="J484" s="233"/>
      <c r="K484" s="44">
        <v>14</v>
      </c>
      <c r="L484" s="233"/>
      <c r="M484" s="42"/>
      <c r="N484" s="42"/>
      <c r="O484" s="145"/>
      <c r="P484" s="669" t="s">
        <v>108</v>
      </c>
      <c r="Q484" s="669" t="s">
        <v>388</v>
      </c>
      <c r="R484" s="628" t="s">
        <v>411</v>
      </c>
    </row>
    <row r="485" spans="2:18" ht="48" customHeight="1">
      <c r="B485" s="665"/>
      <c r="C485" s="747"/>
      <c r="D485" s="699"/>
      <c r="E485" s="699"/>
      <c r="F485" s="42" t="s">
        <v>40</v>
      </c>
      <c r="G485" s="730"/>
      <c r="H485" s="376"/>
      <c r="I485" s="376"/>
      <c r="J485" s="233"/>
      <c r="K485" s="44">
        <v>900</v>
      </c>
      <c r="L485" s="233"/>
      <c r="M485" s="42"/>
      <c r="N485" s="42"/>
      <c r="O485" s="145"/>
      <c r="P485" s="665"/>
      <c r="Q485" s="665"/>
      <c r="R485" s="611"/>
    </row>
    <row r="486" spans="2:18" ht="15.75">
      <c r="B486" s="177"/>
      <c r="C486" s="352" t="s">
        <v>139</v>
      </c>
      <c r="D486" s="263"/>
      <c r="E486" s="263"/>
      <c r="F486" s="264"/>
      <c r="G486" s="411"/>
      <c r="H486" s="410"/>
      <c r="I486" s="406"/>
      <c r="J486" s="407"/>
      <c r="K486" s="427">
        <v>900</v>
      </c>
      <c r="L486" s="407"/>
      <c r="M486" s="275"/>
      <c r="N486" s="264"/>
      <c r="O486" s="329"/>
      <c r="P486" s="244"/>
      <c r="Q486" s="402"/>
      <c r="R486" s="244"/>
    </row>
    <row r="487" spans="2:18" ht="18" customHeight="1">
      <c r="B487" s="664"/>
      <c r="C487" s="649" t="s">
        <v>440</v>
      </c>
      <c r="D487" s="675" t="s">
        <v>330</v>
      </c>
      <c r="E487" s="675" t="s">
        <v>330</v>
      </c>
      <c r="F487" s="42" t="s">
        <v>351</v>
      </c>
      <c r="G487" s="686">
        <v>2028</v>
      </c>
      <c r="H487" s="709" t="s">
        <v>30</v>
      </c>
      <c r="I487" s="376"/>
      <c r="J487" s="233"/>
      <c r="K487" s="233"/>
      <c r="L487" s="233"/>
      <c r="M487" s="42">
        <v>3.6</v>
      </c>
      <c r="N487" s="42"/>
      <c r="O487" s="145"/>
      <c r="P487" s="669" t="s">
        <v>332</v>
      </c>
      <c r="Q487" s="651" t="s">
        <v>400</v>
      </c>
      <c r="R487" s="610" t="s">
        <v>441</v>
      </c>
    </row>
    <row r="488" spans="2:18" ht="165" customHeight="1">
      <c r="B488" s="665"/>
      <c r="C488" s="745"/>
      <c r="D488" s="677"/>
      <c r="E488" s="677"/>
      <c r="F488" s="42" t="s">
        <v>40</v>
      </c>
      <c r="G488" s="728"/>
      <c r="H488" s="710"/>
      <c r="I488" s="376"/>
      <c r="J488" s="233"/>
      <c r="K488" s="233"/>
      <c r="L488" s="233"/>
      <c r="M488" s="44">
        <v>224.58</v>
      </c>
      <c r="N488" s="42"/>
      <c r="O488" s="145"/>
      <c r="P488" s="665"/>
      <c r="Q488" s="646"/>
      <c r="R488" s="611"/>
    </row>
    <row r="489" spans="2:18" ht="15.75">
      <c r="B489" s="177"/>
      <c r="C489" s="352" t="s">
        <v>334</v>
      </c>
      <c r="D489" s="179"/>
      <c r="E489" s="179"/>
      <c r="F489" s="57"/>
      <c r="G489" s="429"/>
      <c r="H489" s="430"/>
      <c r="I489" s="398"/>
      <c r="J489" s="357"/>
      <c r="K489" s="357"/>
      <c r="L489" s="357"/>
      <c r="M489" s="155">
        <v>224.58</v>
      </c>
      <c r="N489" s="264"/>
      <c r="O489" s="329"/>
      <c r="P489" s="244"/>
      <c r="Q489" s="402"/>
      <c r="R489" s="244"/>
    </row>
    <row r="490" spans="2:18" ht="15.75">
      <c r="B490" s="664"/>
      <c r="C490" s="649" t="s">
        <v>442</v>
      </c>
      <c r="D490" s="675" t="s">
        <v>330</v>
      </c>
      <c r="E490" s="675" t="s">
        <v>330</v>
      </c>
      <c r="F490" s="42" t="s">
        <v>351</v>
      </c>
      <c r="G490" s="686">
        <v>2030</v>
      </c>
      <c r="H490" s="709" t="s">
        <v>30</v>
      </c>
      <c r="I490" s="376"/>
      <c r="J490" s="233"/>
      <c r="K490" s="233"/>
      <c r="L490" s="233"/>
      <c r="M490" s="42"/>
      <c r="N490" s="42"/>
      <c r="O490" s="175">
        <v>4.0999999999999996</v>
      </c>
      <c r="P490" s="688" t="s">
        <v>108</v>
      </c>
      <c r="Q490" s="651" t="s">
        <v>388</v>
      </c>
      <c r="R490" s="610" t="s">
        <v>401</v>
      </c>
    </row>
    <row r="491" spans="2:18" ht="75" customHeight="1">
      <c r="B491" s="665"/>
      <c r="C491" s="745"/>
      <c r="D491" s="677"/>
      <c r="E491" s="677"/>
      <c r="F491" s="42" t="s">
        <v>40</v>
      </c>
      <c r="G491" s="728"/>
      <c r="H491" s="710"/>
      <c r="I491" s="376"/>
      <c r="J491" s="233"/>
      <c r="K491" s="233"/>
      <c r="L491" s="233"/>
      <c r="M491" s="42"/>
      <c r="N491" s="42"/>
      <c r="O491" s="51">
        <v>220</v>
      </c>
      <c r="P491" s="672"/>
      <c r="Q491" s="646"/>
      <c r="R491" s="611"/>
    </row>
    <row r="492" spans="2:18" ht="15.75">
      <c r="B492" s="177"/>
      <c r="C492" s="352" t="s">
        <v>139</v>
      </c>
      <c r="D492" s="263"/>
      <c r="E492" s="263"/>
      <c r="F492" s="264"/>
      <c r="G492" s="411"/>
      <c r="H492" s="410"/>
      <c r="I492" s="406"/>
      <c r="J492" s="407"/>
      <c r="K492" s="407"/>
      <c r="L492" s="407"/>
      <c r="M492" s="275"/>
      <c r="N492" s="264"/>
      <c r="O492" s="270">
        <v>220</v>
      </c>
      <c r="P492" s="244"/>
      <c r="Q492" s="402"/>
      <c r="R492" s="244"/>
    </row>
    <row r="493" spans="2:18" ht="15.75">
      <c r="B493" s="783"/>
      <c r="C493" s="752" t="s">
        <v>443</v>
      </c>
      <c r="D493" s="675" t="s">
        <v>330</v>
      </c>
      <c r="E493" s="675" t="s">
        <v>330</v>
      </c>
      <c r="F493" s="130" t="s">
        <v>351</v>
      </c>
      <c r="G493" s="686">
        <v>2030</v>
      </c>
      <c r="H493" s="688" t="s">
        <v>30</v>
      </c>
      <c r="I493" s="432"/>
      <c r="J493" s="130"/>
      <c r="K493" s="130"/>
      <c r="L493" s="130"/>
      <c r="M493" s="130"/>
      <c r="N493" s="130"/>
      <c r="O493" s="51">
        <v>2.7</v>
      </c>
      <c r="P493" s="688" t="s">
        <v>108</v>
      </c>
      <c r="Q493" s="670" t="s">
        <v>388</v>
      </c>
      <c r="R493" s="637" t="s">
        <v>403</v>
      </c>
    </row>
    <row r="494" spans="2:18" ht="57" customHeight="1">
      <c r="B494" s="781"/>
      <c r="C494" s="753"/>
      <c r="D494" s="677"/>
      <c r="E494" s="677"/>
      <c r="F494" s="130" t="s">
        <v>40</v>
      </c>
      <c r="G494" s="728"/>
      <c r="H494" s="671"/>
      <c r="I494" s="432"/>
      <c r="J494" s="130"/>
      <c r="K494" s="130"/>
      <c r="L494" s="130"/>
      <c r="M494" s="130"/>
      <c r="N494" s="130"/>
      <c r="O494" s="51">
        <v>162</v>
      </c>
      <c r="P494" s="672"/>
      <c r="Q494" s="671"/>
      <c r="R494" s="638"/>
    </row>
    <row r="495" spans="2:18" ht="17.25" customHeight="1">
      <c r="B495" s="177"/>
      <c r="C495" s="352" t="s">
        <v>139</v>
      </c>
      <c r="D495" s="263"/>
      <c r="E495" s="263"/>
      <c r="F495" s="264"/>
      <c r="G495" s="411"/>
      <c r="H495" s="410"/>
      <c r="I495" s="406"/>
      <c r="J495" s="407"/>
      <c r="K495" s="407"/>
      <c r="L495" s="407"/>
      <c r="M495" s="275"/>
      <c r="N495" s="264"/>
      <c r="O495" s="270">
        <v>162</v>
      </c>
      <c r="P495" s="244"/>
      <c r="Q495" s="402"/>
      <c r="R495" s="244"/>
    </row>
    <row r="496" spans="2:18" ht="20.25" customHeight="1">
      <c r="B496" s="784"/>
      <c r="C496" s="752" t="s">
        <v>444</v>
      </c>
      <c r="D496" s="718" t="s">
        <v>330</v>
      </c>
      <c r="E496" s="718" t="s">
        <v>330</v>
      </c>
      <c r="F496" s="130" t="s">
        <v>351</v>
      </c>
      <c r="G496" s="670" t="s">
        <v>371</v>
      </c>
      <c r="H496" s="711" t="s">
        <v>30</v>
      </c>
      <c r="I496" s="432"/>
      <c r="J496" s="130"/>
      <c r="K496" s="130"/>
      <c r="L496" s="130"/>
      <c r="M496" s="44">
        <v>3</v>
      </c>
      <c r="N496" s="130"/>
      <c r="O496" s="132"/>
      <c r="P496" s="669" t="s">
        <v>332</v>
      </c>
      <c r="Q496" s="670" t="s">
        <v>400</v>
      </c>
      <c r="R496" s="637" t="s">
        <v>403</v>
      </c>
    </row>
    <row r="497" spans="2:18" ht="45" customHeight="1">
      <c r="B497" s="784"/>
      <c r="C497" s="753"/>
      <c r="D497" s="715"/>
      <c r="E497" s="715"/>
      <c r="F497" s="130" t="s">
        <v>40</v>
      </c>
      <c r="G497" s="671"/>
      <c r="H497" s="711"/>
      <c r="I497" s="432"/>
      <c r="J497" s="130"/>
      <c r="K497" s="130"/>
      <c r="L497" s="130"/>
      <c r="M497" s="44">
        <v>198.9</v>
      </c>
      <c r="N497" s="130"/>
      <c r="O497" s="132"/>
      <c r="P497" s="665"/>
      <c r="Q497" s="672"/>
      <c r="R497" s="638"/>
    </row>
    <row r="498" spans="2:18" ht="16.5" customHeight="1">
      <c r="B498" s="177"/>
      <c r="C498" s="352" t="s">
        <v>334</v>
      </c>
      <c r="D498" s="263"/>
      <c r="E498" s="263"/>
      <c r="F498" s="264"/>
      <c r="G498" s="411"/>
      <c r="H498" s="410"/>
      <c r="I498" s="406"/>
      <c r="J498" s="407"/>
      <c r="K498" s="407"/>
      <c r="L498" s="407"/>
      <c r="M498" s="180">
        <v>198.9</v>
      </c>
      <c r="N498" s="264"/>
      <c r="O498" s="300"/>
      <c r="P498" s="244"/>
      <c r="Q498" s="402"/>
      <c r="R498" s="244"/>
    </row>
    <row r="499" spans="2:18" ht="17.25" customHeight="1">
      <c r="B499" s="785"/>
      <c r="C499" s="754" t="s">
        <v>445</v>
      </c>
      <c r="D499" s="718" t="s">
        <v>330</v>
      </c>
      <c r="E499" s="718" t="s">
        <v>330</v>
      </c>
      <c r="F499" s="44" t="s">
        <v>351</v>
      </c>
      <c r="G499" s="712" t="s">
        <v>387</v>
      </c>
      <c r="H499" s="712" t="s">
        <v>30</v>
      </c>
      <c r="I499" s="438"/>
      <c r="J499" s="44"/>
      <c r="K499" s="44"/>
      <c r="L499" s="44"/>
      <c r="M499" s="44"/>
      <c r="N499" s="44">
        <v>2.4</v>
      </c>
      <c r="O499" s="218"/>
      <c r="P499" s="688" t="s">
        <v>108</v>
      </c>
      <c r="Q499" s="673" t="s">
        <v>388</v>
      </c>
      <c r="R499" s="639" t="s">
        <v>403</v>
      </c>
    </row>
    <row r="500" spans="2:18" ht="51" customHeight="1">
      <c r="B500" s="786"/>
      <c r="C500" s="755"/>
      <c r="D500" s="715"/>
      <c r="E500" s="715"/>
      <c r="F500" s="44" t="s">
        <v>40</v>
      </c>
      <c r="G500" s="713"/>
      <c r="H500" s="713"/>
      <c r="I500" s="438"/>
      <c r="J500" s="44"/>
      <c r="K500" s="44"/>
      <c r="L500" s="44"/>
      <c r="M500" s="44"/>
      <c r="N500" s="44">
        <v>150</v>
      </c>
      <c r="O500" s="218"/>
      <c r="P500" s="672"/>
      <c r="Q500" s="674"/>
      <c r="R500" s="640"/>
    </row>
    <row r="501" spans="2:18" ht="21" customHeight="1">
      <c r="B501" s="177"/>
      <c r="C501" s="352" t="s">
        <v>139</v>
      </c>
      <c r="D501" s="263"/>
      <c r="E501" s="263"/>
      <c r="F501" s="264"/>
      <c r="G501" s="410"/>
      <c r="H501" s="410"/>
      <c r="I501" s="406"/>
      <c r="J501" s="407"/>
      <c r="K501" s="407"/>
      <c r="L501" s="407"/>
      <c r="M501" s="275"/>
      <c r="N501" s="154">
        <v>150</v>
      </c>
      <c r="O501" s="300"/>
      <c r="P501" s="244"/>
      <c r="Q501" s="402"/>
      <c r="R501" s="244"/>
    </row>
    <row r="502" spans="2:18" ht="31.5">
      <c r="B502" s="23"/>
      <c r="C502" s="439" t="s">
        <v>446</v>
      </c>
      <c r="D502" s="158"/>
      <c r="E502" s="158"/>
      <c r="F502" s="28"/>
      <c r="G502" s="440"/>
      <c r="H502" s="440"/>
      <c r="I502" s="440"/>
      <c r="J502" s="230"/>
      <c r="K502" s="230"/>
      <c r="L502" s="230"/>
      <c r="M502" s="230"/>
      <c r="N502" s="230"/>
      <c r="O502" s="230"/>
      <c r="P502" s="84"/>
      <c r="Q502" s="198"/>
      <c r="R502" s="84"/>
    </row>
    <row r="503" spans="2:18" ht="52.5" customHeight="1">
      <c r="B503" s="441"/>
      <c r="C503" s="361" t="s">
        <v>447</v>
      </c>
      <c r="D503" s="130" t="s">
        <v>330</v>
      </c>
      <c r="E503" s="130" t="s">
        <v>330</v>
      </c>
      <c r="F503" s="166" t="s">
        <v>40</v>
      </c>
      <c r="G503" s="401" t="s">
        <v>418</v>
      </c>
      <c r="H503" s="378" t="s">
        <v>331</v>
      </c>
      <c r="I503" s="396"/>
      <c r="J503" s="232"/>
      <c r="K503" s="232"/>
      <c r="L503" s="232"/>
      <c r="M503" s="166"/>
      <c r="N503" s="166"/>
      <c r="O503" s="442">
        <v>1.4</v>
      </c>
      <c r="P503" s="208" t="s">
        <v>287</v>
      </c>
      <c r="Q503" s="173" t="s">
        <v>448</v>
      </c>
      <c r="R503" s="443" t="s">
        <v>449</v>
      </c>
    </row>
    <row r="504" spans="2:18" ht="15.75">
      <c r="B504" s="177"/>
      <c r="C504" s="352" t="s">
        <v>334</v>
      </c>
      <c r="D504" s="444"/>
      <c r="E504" s="444"/>
      <c r="F504" s="264"/>
      <c r="G504" s="435"/>
      <c r="H504" s="406"/>
      <c r="I504" s="406"/>
      <c r="J504" s="407"/>
      <c r="K504" s="407"/>
      <c r="L504" s="407"/>
      <c r="M504" s="275"/>
      <c r="N504" s="264"/>
      <c r="O504" s="264">
        <v>1.4</v>
      </c>
      <c r="P504" s="188"/>
      <c r="Q504" s="189"/>
      <c r="R504" s="190"/>
    </row>
    <row r="505" spans="2:18" ht="53.1" customHeight="1">
      <c r="B505" s="309"/>
      <c r="C505" s="361" t="s">
        <v>450</v>
      </c>
      <c r="D505" s="130" t="s">
        <v>330</v>
      </c>
      <c r="E505" s="130" t="s">
        <v>330</v>
      </c>
      <c r="F505" s="42" t="s">
        <v>40</v>
      </c>
      <c r="G505" s="445" t="s">
        <v>451</v>
      </c>
      <c r="H505" s="378" t="s">
        <v>331</v>
      </c>
      <c r="I505" s="376"/>
      <c r="J505" s="233"/>
      <c r="K505" s="233"/>
      <c r="L505" s="233"/>
      <c r="M505" s="42"/>
      <c r="N505" s="42"/>
      <c r="O505" s="51">
        <v>45</v>
      </c>
      <c r="P505" s="208" t="s">
        <v>287</v>
      </c>
      <c r="Q505" s="173" t="s">
        <v>448</v>
      </c>
      <c r="R505" s="46" t="s">
        <v>449</v>
      </c>
    </row>
    <row r="506" spans="2:18" ht="20.25" customHeight="1">
      <c r="B506" s="177"/>
      <c r="C506" s="352" t="s">
        <v>334</v>
      </c>
      <c r="D506" s="446"/>
      <c r="E506" s="446"/>
      <c r="F506" s="446"/>
      <c r="G506" s="264"/>
      <c r="H506" s="264"/>
      <c r="I506" s="264"/>
      <c r="J506" s="264"/>
      <c r="K506" s="264"/>
      <c r="L506" s="264"/>
      <c r="M506" s="275"/>
      <c r="N506" s="264"/>
      <c r="O506" s="412">
        <v>45</v>
      </c>
      <c r="P506" s="188"/>
      <c r="Q506" s="271"/>
      <c r="R506" s="188"/>
    </row>
    <row r="507" spans="2:18" ht="39" customHeight="1">
      <c r="B507" s="69"/>
      <c r="C507" s="71" t="s">
        <v>452</v>
      </c>
      <c r="D507" s="71"/>
      <c r="E507" s="71"/>
      <c r="F507" s="71"/>
      <c r="G507" s="226"/>
      <c r="H507" s="226"/>
      <c r="I507" s="226"/>
      <c r="J507" s="226"/>
      <c r="K507" s="226"/>
      <c r="L507" s="226"/>
      <c r="M507" s="226"/>
      <c r="N507" s="226"/>
      <c r="O507" s="227"/>
      <c r="P507" s="73"/>
      <c r="Q507" s="276"/>
      <c r="R507" s="73"/>
    </row>
    <row r="508" spans="2:18" ht="63">
      <c r="B508" s="23">
        <v>22</v>
      </c>
      <c r="C508" s="24" t="s">
        <v>453</v>
      </c>
      <c r="D508" s="28" t="s">
        <v>375</v>
      </c>
      <c r="E508" s="28" t="s">
        <v>375</v>
      </c>
      <c r="F508" s="28" t="s">
        <v>26</v>
      </c>
      <c r="G508" s="28"/>
      <c r="H508" s="28"/>
      <c r="I508" s="77">
        <v>100</v>
      </c>
      <c r="J508" s="77">
        <v>100</v>
      </c>
      <c r="K508" s="77">
        <v>100</v>
      </c>
      <c r="L508" s="77">
        <v>100</v>
      </c>
      <c r="M508" s="77">
        <v>100</v>
      </c>
      <c r="N508" s="77">
        <v>100</v>
      </c>
      <c r="O508" s="78">
        <v>100</v>
      </c>
      <c r="P508" s="84"/>
      <c r="Q508" s="198"/>
      <c r="R508" s="84"/>
    </row>
    <row r="509" spans="2:18" ht="35.25" customHeight="1">
      <c r="B509" s="228"/>
      <c r="C509" s="202" t="s">
        <v>454</v>
      </c>
      <c r="D509" s="204"/>
      <c r="E509" s="204"/>
      <c r="F509" s="204"/>
      <c r="G509" s="447"/>
      <c r="H509" s="447"/>
      <c r="I509" s="447"/>
      <c r="J509" s="447"/>
      <c r="K509" s="447"/>
      <c r="L509" s="204"/>
      <c r="M509" s="28"/>
      <c r="N509" s="204"/>
      <c r="O509" s="160"/>
      <c r="P509" s="84"/>
      <c r="Q509" s="198"/>
      <c r="R509" s="84"/>
    </row>
    <row r="510" spans="2:18" ht="19.5" customHeight="1">
      <c r="B510" s="664"/>
      <c r="C510" s="649" t="s">
        <v>455</v>
      </c>
      <c r="D510" s="675" t="s">
        <v>350</v>
      </c>
      <c r="E510" s="675" t="s">
        <v>350</v>
      </c>
      <c r="F510" s="42" t="s">
        <v>351</v>
      </c>
      <c r="G510" s="698">
        <v>2029</v>
      </c>
      <c r="H510" s="698" t="s">
        <v>30</v>
      </c>
      <c r="I510" s="42"/>
      <c r="J510" s="42"/>
      <c r="K510" s="351"/>
      <c r="L510" s="42"/>
      <c r="M510" s="42"/>
      <c r="N510" s="351">
        <v>1.9</v>
      </c>
      <c r="O510" s="175"/>
      <c r="P510" s="669" t="s">
        <v>108</v>
      </c>
      <c r="Q510" s="651" t="s">
        <v>367</v>
      </c>
      <c r="R510" s="628" t="s">
        <v>456</v>
      </c>
    </row>
    <row r="511" spans="2:18" ht="83.1" customHeight="1">
      <c r="B511" s="665"/>
      <c r="C511" s="650"/>
      <c r="D511" s="677"/>
      <c r="E511" s="677"/>
      <c r="F511" s="42" t="s">
        <v>40</v>
      </c>
      <c r="G511" s="677"/>
      <c r="H511" s="677"/>
      <c r="I511" s="42">
        <v>146.19999999999999</v>
      </c>
      <c r="J511" s="42"/>
      <c r="K511" s="351"/>
      <c r="L511" s="42"/>
      <c r="M511" s="42"/>
      <c r="N511" s="351">
        <v>242</v>
      </c>
      <c r="O511" s="175"/>
      <c r="P511" s="665"/>
      <c r="Q511" s="646"/>
      <c r="R511" s="611"/>
    </row>
    <row r="512" spans="2:18" ht="24" customHeight="1">
      <c r="B512" s="285"/>
      <c r="C512" s="335" t="s">
        <v>139</v>
      </c>
      <c r="D512" s="287"/>
      <c r="E512" s="287"/>
      <c r="F512" s="287"/>
      <c r="G512" s="287"/>
      <c r="H512" s="287"/>
      <c r="I512" s="287">
        <v>146.19999999999999</v>
      </c>
      <c r="J512" s="287"/>
      <c r="K512" s="448"/>
      <c r="L512" s="287"/>
      <c r="M512" s="180"/>
      <c r="N512" s="448">
        <v>242</v>
      </c>
      <c r="O512" s="337"/>
      <c r="P512" s="338"/>
      <c r="Q512" s="339"/>
      <c r="R512" s="340"/>
    </row>
    <row r="513" spans="2:18" ht="17.25" customHeight="1">
      <c r="B513" s="664"/>
      <c r="C513" s="649" t="s">
        <v>457</v>
      </c>
      <c r="D513" s="675" t="s">
        <v>350</v>
      </c>
      <c r="E513" s="675" t="s">
        <v>350</v>
      </c>
      <c r="F513" s="42" t="s">
        <v>351</v>
      </c>
      <c r="G513" s="675" t="s">
        <v>286</v>
      </c>
      <c r="H513" s="675" t="s">
        <v>30</v>
      </c>
      <c r="I513" s="42"/>
      <c r="J513" s="42"/>
      <c r="K513" s="351"/>
      <c r="L513" s="42"/>
      <c r="M513" s="42"/>
      <c r="N513" s="42">
        <v>10</v>
      </c>
      <c r="O513" s="175">
        <v>30</v>
      </c>
      <c r="P513" s="669" t="s">
        <v>108</v>
      </c>
      <c r="Q513" s="651" t="s">
        <v>367</v>
      </c>
      <c r="R513" s="628" t="s">
        <v>458</v>
      </c>
    </row>
    <row r="514" spans="2:18" ht="83.1" customHeight="1">
      <c r="B514" s="665"/>
      <c r="C514" s="650"/>
      <c r="D514" s="677"/>
      <c r="E514" s="677"/>
      <c r="F514" s="42" t="s">
        <v>40</v>
      </c>
      <c r="G514" s="677"/>
      <c r="H514" s="677"/>
      <c r="I514" s="42"/>
      <c r="J514" s="42"/>
      <c r="K514" s="351"/>
      <c r="L514" s="42"/>
      <c r="M514" s="42"/>
      <c r="N514" s="44">
        <v>500</v>
      </c>
      <c r="O514" s="51">
        <v>1000</v>
      </c>
      <c r="P514" s="665"/>
      <c r="Q514" s="646"/>
      <c r="R514" s="611"/>
    </row>
    <row r="515" spans="2:18" ht="18" customHeight="1">
      <c r="B515" s="285"/>
      <c r="C515" s="335" t="s">
        <v>139</v>
      </c>
      <c r="D515" s="287"/>
      <c r="E515" s="287"/>
      <c r="F515" s="287"/>
      <c r="G515" s="287"/>
      <c r="H515" s="287"/>
      <c r="I515" s="287"/>
      <c r="J515" s="287"/>
      <c r="K515" s="448"/>
      <c r="L515" s="287"/>
      <c r="M515" s="180"/>
      <c r="N515" s="221">
        <v>500</v>
      </c>
      <c r="O515" s="449">
        <v>1000</v>
      </c>
      <c r="P515" s="338"/>
      <c r="Q515" s="339"/>
      <c r="R515" s="340"/>
    </row>
    <row r="516" spans="2:18" ht="18" customHeight="1">
      <c r="B516" s="664"/>
      <c r="C516" s="649" t="s">
        <v>459</v>
      </c>
      <c r="D516" s="675" t="s">
        <v>350</v>
      </c>
      <c r="E516" s="675" t="s">
        <v>460</v>
      </c>
      <c r="F516" s="42" t="s">
        <v>351</v>
      </c>
      <c r="G516" s="675" t="s">
        <v>286</v>
      </c>
      <c r="H516" s="675" t="s">
        <v>30</v>
      </c>
      <c r="I516" s="42"/>
      <c r="J516" s="42"/>
      <c r="K516" s="351"/>
      <c r="L516" s="42"/>
      <c r="M516" s="42"/>
      <c r="N516" s="42"/>
      <c r="O516" s="145"/>
      <c r="P516" s="669" t="s">
        <v>108</v>
      </c>
      <c r="Q516" s="651" t="s">
        <v>461</v>
      </c>
      <c r="R516" s="628" t="s">
        <v>353</v>
      </c>
    </row>
    <row r="517" spans="2:18" ht="51.95" customHeight="1">
      <c r="B517" s="665"/>
      <c r="C517" s="650"/>
      <c r="D517" s="698"/>
      <c r="E517" s="698"/>
      <c r="F517" s="42" t="s">
        <v>40</v>
      </c>
      <c r="G517" s="677"/>
      <c r="H517" s="677"/>
      <c r="I517" s="42"/>
      <c r="J517" s="42"/>
      <c r="K517" s="351"/>
      <c r="L517" s="42"/>
      <c r="M517" s="42"/>
      <c r="N517" s="44">
        <v>500</v>
      </c>
      <c r="O517" s="51">
        <v>1000</v>
      </c>
      <c r="P517" s="665"/>
      <c r="Q517" s="646"/>
      <c r="R517" s="611"/>
    </row>
    <row r="518" spans="2:18" ht="15.75">
      <c r="B518" s="285"/>
      <c r="C518" s="335" t="s">
        <v>139</v>
      </c>
      <c r="D518" s="287"/>
      <c r="E518" s="287"/>
      <c r="F518" s="287"/>
      <c r="G518" s="287"/>
      <c r="H518" s="287"/>
      <c r="I518" s="287"/>
      <c r="J518" s="287"/>
      <c r="K518" s="448"/>
      <c r="L518" s="287"/>
      <c r="M518" s="180"/>
      <c r="N518" s="221">
        <v>500</v>
      </c>
      <c r="O518" s="449">
        <v>1000</v>
      </c>
      <c r="P518" s="338"/>
      <c r="Q518" s="390"/>
      <c r="R518" s="338"/>
    </row>
    <row r="519" spans="2:18" ht="51.75" customHeight="1">
      <c r="B519" s="200"/>
      <c r="C519" s="202" t="s">
        <v>462</v>
      </c>
      <c r="D519" s="204"/>
      <c r="E519" s="204"/>
      <c r="F519" s="204"/>
      <c r="G519" s="204"/>
      <c r="H519" s="204"/>
      <c r="I519" s="204"/>
      <c r="J519" s="204"/>
      <c r="K519" s="450"/>
      <c r="L519" s="450"/>
      <c r="M519" s="450"/>
      <c r="N519" s="450"/>
      <c r="O519" s="450"/>
      <c r="P519" s="84"/>
      <c r="Q519" s="198"/>
      <c r="R519" s="84"/>
    </row>
    <row r="520" spans="2:18" ht="15.75">
      <c r="B520" s="787"/>
      <c r="C520" s="742" t="s">
        <v>463</v>
      </c>
      <c r="D520" s="698" t="s">
        <v>46</v>
      </c>
      <c r="E520" s="698" t="s">
        <v>46</v>
      </c>
      <c r="F520" s="168" t="s">
        <v>355</v>
      </c>
      <c r="G520" s="704" t="s">
        <v>221</v>
      </c>
      <c r="H520" s="704" t="s">
        <v>30</v>
      </c>
      <c r="I520" s="351">
        <v>4.4000000000000004</v>
      </c>
      <c r="J520" s="351">
        <v>3.8</v>
      </c>
      <c r="K520" s="351">
        <v>1</v>
      </c>
      <c r="L520" s="42"/>
      <c r="M520" s="42"/>
      <c r="N520" s="42"/>
      <c r="O520" s="145"/>
      <c r="P520" s="664" t="s">
        <v>357</v>
      </c>
      <c r="Q520" s="651" t="s">
        <v>464</v>
      </c>
      <c r="R520" s="610" t="s">
        <v>465</v>
      </c>
    </row>
    <row r="521" spans="2:18" ht="72.95" customHeight="1">
      <c r="B521" s="787"/>
      <c r="C521" s="756"/>
      <c r="D521" s="677"/>
      <c r="E521" s="677"/>
      <c r="F521" s="42" t="s">
        <v>40</v>
      </c>
      <c r="G521" s="705"/>
      <c r="H521" s="705"/>
      <c r="I521" s="351">
        <v>534.04399999999998</v>
      </c>
      <c r="J521" s="351">
        <v>462.10399999999998</v>
      </c>
      <c r="K521" s="351">
        <v>100</v>
      </c>
      <c r="L521" s="42"/>
      <c r="M521" s="42"/>
      <c r="N521" s="42"/>
      <c r="O521" s="145"/>
      <c r="P521" s="665"/>
      <c r="Q521" s="646"/>
      <c r="R521" s="611"/>
    </row>
    <row r="522" spans="2:18" ht="15.75">
      <c r="B522" s="177"/>
      <c r="C522" s="178" t="s">
        <v>275</v>
      </c>
      <c r="D522" s="57"/>
      <c r="E522" s="57"/>
      <c r="F522" s="57"/>
      <c r="G522" s="453"/>
      <c r="H522" s="453"/>
      <c r="I522" s="453">
        <v>534</v>
      </c>
      <c r="J522" s="454"/>
      <c r="K522" s="453"/>
      <c r="L522" s="264"/>
      <c r="M522" s="275"/>
      <c r="N522" s="264"/>
      <c r="O522" s="268"/>
      <c r="P522" s="188"/>
      <c r="Q522" s="189"/>
      <c r="R522" s="190"/>
    </row>
    <row r="523" spans="2:18" ht="15.75">
      <c r="B523" s="219"/>
      <c r="C523" s="286" t="s">
        <v>139</v>
      </c>
      <c r="D523" s="287"/>
      <c r="E523" s="287"/>
      <c r="F523" s="287"/>
      <c r="G523" s="448"/>
      <c r="H523" s="448"/>
      <c r="I523" s="448"/>
      <c r="J523" s="448">
        <v>462.1</v>
      </c>
      <c r="K523" s="448">
        <v>100</v>
      </c>
      <c r="L523" s="336"/>
      <c r="M523" s="275"/>
      <c r="N523" s="336"/>
      <c r="O523" s="290"/>
      <c r="P523" s="222"/>
      <c r="Q523" s="223"/>
      <c r="R523" s="224"/>
    </row>
    <row r="524" spans="2:18" ht="21" customHeight="1">
      <c r="B524" s="664"/>
      <c r="C524" s="649" t="s">
        <v>466</v>
      </c>
      <c r="D524" s="675" t="s">
        <v>350</v>
      </c>
      <c r="E524" s="675" t="s">
        <v>460</v>
      </c>
      <c r="F524" s="42" t="s">
        <v>351</v>
      </c>
      <c r="G524" s="451" t="s">
        <v>286</v>
      </c>
      <c r="H524" s="704" t="s">
        <v>30</v>
      </c>
      <c r="I524" s="351"/>
      <c r="J524" s="455"/>
      <c r="K524" s="351"/>
      <c r="L524" s="42"/>
      <c r="M524" s="42"/>
      <c r="N524" s="44"/>
      <c r="O524" s="44">
        <v>27</v>
      </c>
      <c r="P524" s="41" t="s">
        <v>108</v>
      </c>
      <c r="Q524" s="651" t="s">
        <v>467</v>
      </c>
      <c r="R524" s="628" t="s">
        <v>465</v>
      </c>
    </row>
    <row r="525" spans="2:18" ht="54.95" customHeight="1">
      <c r="B525" s="665"/>
      <c r="C525" s="650"/>
      <c r="D525" s="677"/>
      <c r="E525" s="677"/>
      <c r="F525" s="42" t="s">
        <v>40</v>
      </c>
      <c r="G525" s="452"/>
      <c r="H525" s="705"/>
      <c r="I525" s="351"/>
      <c r="J525" s="455"/>
      <c r="K525" s="351"/>
      <c r="L525" s="42"/>
      <c r="M525" s="42"/>
      <c r="N525" s="44"/>
      <c r="O525" s="44">
        <v>1599.9</v>
      </c>
      <c r="P525" s="309"/>
      <c r="Q525" s="646"/>
      <c r="R525" s="611"/>
    </row>
    <row r="526" spans="2:18" ht="15.75">
      <c r="B526" s="219"/>
      <c r="C526" s="286" t="s">
        <v>139</v>
      </c>
      <c r="D526" s="336"/>
      <c r="E526" s="336"/>
      <c r="F526" s="336"/>
      <c r="G526" s="456"/>
      <c r="H526" s="456"/>
      <c r="I526" s="456"/>
      <c r="J526" s="457"/>
      <c r="K526" s="456"/>
      <c r="L526" s="336"/>
      <c r="M526" s="275"/>
      <c r="N526" s="221"/>
      <c r="O526" s="221">
        <f>O525</f>
        <v>1599.9</v>
      </c>
      <c r="P526" s="222"/>
      <c r="Q526" s="458"/>
      <c r="R526" s="222"/>
    </row>
    <row r="527" spans="2:18" ht="15" customHeight="1">
      <c r="B527" s="664"/>
      <c r="C527" s="649" t="s">
        <v>468</v>
      </c>
      <c r="D527" s="718" t="s">
        <v>330</v>
      </c>
      <c r="E527" s="718" t="s">
        <v>330</v>
      </c>
      <c r="F527" s="42" t="s">
        <v>105</v>
      </c>
      <c r="G527" s="724">
        <v>2029</v>
      </c>
      <c r="H527" s="704" t="s">
        <v>30</v>
      </c>
      <c r="I527" s="351"/>
      <c r="J527" s="455"/>
      <c r="K527" s="351"/>
      <c r="L527" s="42"/>
      <c r="M527" s="42"/>
      <c r="N527" s="351">
        <v>2</v>
      </c>
      <c r="O527" s="88"/>
      <c r="P527" s="666" t="s">
        <v>108</v>
      </c>
      <c r="Q527" s="651" t="s">
        <v>469</v>
      </c>
      <c r="R527" s="628" t="s">
        <v>470</v>
      </c>
    </row>
    <row r="528" spans="2:18" ht="54.95" customHeight="1">
      <c r="B528" s="665"/>
      <c r="C528" s="650"/>
      <c r="D528" s="715"/>
      <c r="E528" s="715"/>
      <c r="F528" s="42" t="s">
        <v>40</v>
      </c>
      <c r="G528" s="725"/>
      <c r="H528" s="705"/>
      <c r="I528" s="351"/>
      <c r="J528" s="455"/>
      <c r="K528" s="351"/>
      <c r="L528" s="42"/>
      <c r="M528" s="42"/>
      <c r="N528" s="351">
        <v>147</v>
      </c>
      <c r="O528" s="88"/>
      <c r="P528" s="665"/>
      <c r="Q528" s="668"/>
      <c r="R528" s="611"/>
    </row>
    <row r="529" spans="2:18" ht="15.75">
      <c r="B529" s="241"/>
      <c r="C529" s="428" t="s">
        <v>139</v>
      </c>
      <c r="D529" s="179"/>
      <c r="E529" s="179"/>
      <c r="F529" s="57"/>
      <c r="G529" s="459"/>
      <c r="H529" s="459"/>
      <c r="I529" s="453"/>
      <c r="J529" s="454"/>
      <c r="K529" s="453"/>
      <c r="L529" s="57"/>
      <c r="M529" s="180"/>
      <c r="N529" s="453">
        <v>147</v>
      </c>
      <c r="O529" s="300"/>
      <c r="P529" s="244"/>
      <c r="Q529" s="402"/>
      <c r="R529" s="244"/>
    </row>
    <row r="530" spans="2:18" ht="42.95" customHeight="1">
      <c r="B530" s="779"/>
      <c r="C530" s="649" t="s">
        <v>471</v>
      </c>
      <c r="D530" s="718" t="s">
        <v>330</v>
      </c>
      <c r="E530" s="718" t="s">
        <v>330</v>
      </c>
      <c r="F530" s="42" t="s">
        <v>105</v>
      </c>
      <c r="G530" s="724">
        <v>2029</v>
      </c>
      <c r="H530" s="704" t="s">
        <v>30</v>
      </c>
      <c r="I530" s="351"/>
      <c r="J530" s="455"/>
      <c r="K530" s="351"/>
      <c r="L530" s="42"/>
      <c r="M530" s="42"/>
      <c r="N530" s="351">
        <v>1</v>
      </c>
      <c r="O530" s="88"/>
      <c r="P530" s="666" t="s">
        <v>108</v>
      </c>
      <c r="Q530" s="651" t="s">
        <v>469</v>
      </c>
      <c r="R530" s="641" t="s">
        <v>472</v>
      </c>
    </row>
    <row r="531" spans="2:18" ht="53.1" customHeight="1">
      <c r="B531" s="776"/>
      <c r="C531" s="650"/>
      <c r="D531" s="715"/>
      <c r="E531" s="715"/>
      <c r="F531" s="42" t="s">
        <v>40</v>
      </c>
      <c r="G531" s="725"/>
      <c r="H531" s="705"/>
      <c r="I531" s="351"/>
      <c r="J531" s="455"/>
      <c r="K531" s="351"/>
      <c r="L531" s="42"/>
      <c r="M531" s="42"/>
      <c r="N531" s="351">
        <v>50</v>
      </c>
      <c r="O531" s="88"/>
      <c r="P531" s="665"/>
      <c r="Q531" s="668"/>
      <c r="R531" s="642"/>
    </row>
    <row r="532" spans="2:18" ht="15.75">
      <c r="B532" s="241"/>
      <c r="C532" s="428" t="s">
        <v>139</v>
      </c>
      <c r="D532" s="179"/>
      <c r="E532" s="179"/>
      <c r="F532" s="57"/>
      <c r="G532" s="459"/>
      <c r="H532" s="459"/>
      <c r="I532" s="453"/>
      <c r="J532" s="454"/>
      <c r="K532" s="453"/>
      <c r="L532" s="57"/>
      <c r="M532" s="180"/>
      <c r="N532" s="453">
        <v>50</v>
      </c>
      <c r="O532" s="300"/>
      <c r="P532" s="244"/>
      <c r="Q532" s="402"/>
      <c r="R532" s="244"/>
    </row>
    <row r="533" spans="2:18" ht="15" customHeight="1">
      <c r="B533" s="664"/>
      <c r="C533" s="649" t="s">
        <v>473</v>
      </c>
      <c r="D533" s="718" t="s">
        <v>330</v>
      </c>
      <c r="E533" s="718" t="s">
        <v>330</v>
      </c>
      <c r="F533" s="42" t="s">
        <v>351</v>
      </c>
      <c r="G533" s="724">
        <v>2029</v>
      </c>
      <c r="H533" s="704" t="s">
        <v>30</v>
      </c>
      <c r="I533" s="351"/>
      <c r="J533" s="455"/>
      <c r="K533" s="351"/>
      <c r="L533" s="42"/>
      <c r="M533" s="42"/>
      <c r="N533" s="42">
        <v>51.2</v>
      </c>
      <c r="O533" s="88"/>
      <c r="P533" s="666" t="s">
        <v>108</v>
      </c>
      <c r="Q533" s="651" t="s">
        <v>469</v>
      </c>
      <c r="R533" s="628" t="s">
        <v>474</v>
      </c>
    </row>
    <row r="534" spans="2:18" ht="51.95" customHeight="1">
      <c r="B534" s="665"/>
      <c r="C534" s="650"/>
      <c r="D534" s="715"/>
      <c r="E534" s="715"/>
      <c r="F534" s="42" t="s">
        <v>40</v>
      </c>
      <c r="G534" s="725"/>
      <c r="H534" s="705"/>
      <c r="I534" s="351"/>
      <c r="J534" s="455"/>
      <c r="K534" s="351"/>
      <c r="L534" s="42"/>
      <c r="M534" s="42"/>
      <c r="N534" s="44">
        <v>1100</v>
      </c>
      <c r="O534" s="88"/>
      <c r="P534" s="665"/>
      <c r="Q534" s="668"/>
      <c r="R534" s="611"/>
    </row>
    <row r="535" spans="2:18" ht="15.75">
      <c r="B535" s="241"/>
      <c r="C535" s="428" t="s">
        <v>139</v>
      </c>
      <c r="D535" s="179"/>
      <c r="E535" s="179"/>
      <c r="F535" s="57"/>
      <c r="G535" s="460"/>
      <c r="H535" s="459"/>
      <c r="I535" s="453"/>
      <c r="J535" s="454"/>
      <c r="K535" s="453"/>
      <c r="L535" s="57"/>
      <c r="M535" s="180"/>
      <c r="N535" s="154">
        <v>1100</v>
      </c>
      <c r="O535" s="300"/>
      <c r="P535" s="244"/>
      <c r="Q535" s="402"/>
      <c r="R535" s="244"/>
    </row>
    <row r="536" spans="2:18" ht="33" customHeight="1">
      <c r="B536" s="779"/>
      <c r="C536" s="649" t="s">
        <v>475</v>
      </c>
      <c r="D536" s="718" t="s">
        <v>330</v>
      </c>
      <c r="E536" s="718" t="s">
        <v>330</v>
      </c>
      <c r="F536" s="42" t="s">
        <v>351</v>
      </c>
      <c r="G536" s="724">
        <v>2029</v>
      </c>
      <c r="H536" s="704" t="s">
        <v>30</v>
      </c>
      <c r="I536" s="351"/>
      <c r="J536" s="455"/>
      <c r="K536" s="351"/>
      <c r="L536" s="42"/>
      <c r="M536" s="42"/>
      <c r="N536" s="42">
        <v>12.75</v>
      </c>
      <c r="O536" s="88"/>
      <c r="P536" s="666" t="s">
        <v>108</v>
      </c>
      <c r="Q536" s="651" t="s">
        <v>469</v>
      </c>
      <c r="R536" s="628" t="s">
        <v>476</v>
      </c>
    </row>
    <row r="537" spans="2:18" ht="31.5">
      <c r="B537" s="776"/>
      <c r="C537" s="650"/>
      <c r="D537" s="715"/>
      <c r="E537" s="715"/>
      <c r="F537" s="42" t="s">
        <v>40</v>
      </c>
      <c r="G537" s="725"/>
      <c r="H537" s="705"/>
      <c r="I537" s="351"/>
      <c r="J537" s="455"/>
      <c r="K537" s="351"/>
      <c r="L537" s="42"/>
      <c r="M537" s="42"/>
      <c r="N537" s="44">
        <v>145</v>
      </c>
      <c r="O537" s="88"/>
      <c r="P537" s="665"/>
      <c r="Q537" s="668"/>
      <c r="R537" s="611"/>
    </row>
    <row r="538" spans="2:18" ht="15.75">
      <c r="B538" s="241"/>
      <c r="C538" s="428" t="s">
        <v>139</v>
      </c>
      <c r="D538" s="179"/>
      <c r="E538" s="179"/>
      <c r="F538" s="57"/>
      <c r="G538" s="460"/>
      <c r="H538" s="459"/>
      <c r="I538" s="453"/>
      <c r="J538" s="454"/>
      <c r="K538" s="453"/>
      <c r="L538" s="57"/>
      <c r="M538" s="180"/>
      <c r="N538" s="154">
        <v>145</v>
      </c>
      <c r="O538" s="300"/>
      <c r="P538" s="244"/>
      <c r="Q538" s="402"/>
      <c r="R538" s="244"/>
    </row>
    <row r="539" spans="2:18" ht="31.5" customHeight="1">
      <c r="B539" s="779"/>
      <c r="C539" s="649" t="s">
        <v>477</v>
      </c>
      <c r="D539" s="718" t="s">
        <v>330</v>
      </c>
      <c r="E539" s="718" t="s">
        <v>330</v>
      </c>
      <c r="F539" s="42" t="s">
        <v>351</v>
      </c>
      <c r="G539" s="724">
        <v>2029</v>
      </c>
      <c r="H539" s="704" t="s">
        <v>30</v>
      </c>
      <c r="I539" s="351"/>
      <c r="J539" s="455"/>
      <c r="K539" s="351"/>
      <c r="L539" s="42"/>
      <c r="M539" s="42"/>
      <c r="N539" s="42">
        <v>2.5</v>
      </c>
      <c r="O539" s="88"/>
      <c r="P539" s="666" t="s">
        <v>108</v>
      </c>
      <c r="Q539" s="651" t="s">
        <v>469</v>
      </c>
      <c r="R539" s="628" t="s">
        <v>476</v>
      </c>
    </row>
    <row r="540" spans="2:18" ht="33" customHeight="1">
      <c r="B540" s="776"/>
      <c r="C540" s="650"/>
      <c r="D540" s="715"/>
      <c r="E540" s="715"/>
      <c r="F540" s="42" t="s">
        <v>40</v>
      </c>
      <c r="G540" s="725"/>
      <c r="H540" s="705"/>
      <c r="I540" s="351"/>
      <c r="J540" s="455"/>
      <c r="K540" s="351"/>
      <c r="L540" s="42"/>
      <c r="M540" s="42"/>
      <c r="N540" s="42">
        <v>147</v>
      </c>
      <c r="O540" s="88"/>
      <c r="P540" s="665"/>
      <c r="Q540" s="668"/>
      <c r="R540" s="611"/>
    </row>
    <row r="541" spans="2:18" ht="15.75">
      <c r="B541" s="241"/>
      <c r="C541" s="428" t="s">
        <v>139</v>
      </c>
      <c r="D541" s="179"/>
      <c r="E541" s="179"/>
      <c r="F541" s="57"/>
      <c r="G541" s="459"/>
      <c r="H541" s="459"/>
      <c r="I541" s="453"/>
      <c r="J541" s="454"/>
      <c r="K541" s="453"/>
      <c r="L541" s="57"/>
      <c r="M541" s="180"/>
      <c r="N541" s="57">
        <v>147</v>
      </c>
      <c r="O541" s="300"/>
      <c r="P541" s="244"/>
      <c r="Q541" s="402"/>
      <c r="R541" s="244"/>
    </row>
    <row r="542" spans="2:18" ht="15" customHeight="1">
      <c r="B542" s="667"/>
      <c r="C542" s="649" t="s">
        <v>478</v>
      </c>
      <c r="D542" s="718" t="s">
        <v>330</v>
      </c>
      <c r="E542" s="718" t="s">
        <v>330</v>
      </c>
      <c r="F542" s="168" t="s">
        <v>351</v>
      </c>
      <c r="G542" s="724">
        <v>2029</v>
      </c>
      <c r="H542" s="706" t="s">
        <v>30</v>
      </c>
      <c r="I542" s="452"/>
      <c r="J542" s="461"/>
      <c r="K542" s="452"/>
      <c r="L542" s="168"/>
      <c r="M542" s="168"/>
      <c r="N542" s="168">
        <v>8.6</v>
      </c>
      <c r="O542" s="172"/>
      <c r="P542" s="666" t="s">
        <v>108</v>
      </c>
      <c r="Q542" s="651" t="s">
        <v>469</v>
      </c>
      <c r="R542" s="610" t="s">
        <v>479</v>
      </c>
    </row>
    <row r="543" spans="2:18" ht="75" customHeight="1">
      <c r="B543" s="665"/>
      <c r="C543" s="650"/>
      <c r="D543" s="715"/>
      <c r="E543" s="715"/>
      <c r="F543" s="42" t="s">
        <v>40</v>
      </c>
      <c r="G543" s="725"/>
      <c r="H543" s="705"/>
      <c r="I543" s="351"/>
      <c r="J543" s="455"/>
      <c r="K543" s="351"/>
      <c r="L543" s="42"/>
      <c r="M543" s="42"/>
      <c r="N543" s="44">
        <v>331</v>
      </c>
      <c r="O543" s="88"/>
      <c r="P543" s="665"/>
      <c r="Q543" s="668"/>
      <c r="R543" s="611"/>
    </row>
    <row r="544" spans="2:18" ht="15.75">
      <c r="B544" s="241"/>
      <c r="C544" s="428" t="s">
        <v>139</v>
      </c>
      <c r="D544" s="263"/>
      <c r="E544" s="263"/>
      <c r="F544" s="264"/>
      <c r="G544" s="462"/>
      <c r="H544" s="462"/>
      <c r="I544" s="353"/>
      <c r="J544" s="463"/>
      <c r="K544" s="353"/>
      <c r="L544" s="264"/>
      <c r="M544" s="275"/>
      <c r="N544" s="154">
        <v>331</v>
      </c>
      <c r="O544" s="300"/>
      <c r="P544" s="244"/>
      <c r="Q544" s="402"/>
      <c r="R544" s="244"/>
    </row>
    <row r="545" spans="2:18" ht="45" customHeight="1">
      <c r="B545" s="780"/>
      <c r="C545" s="752" t="s">
        <v>480</v>
      </c>
      <c r="D545" s="718" t="s">
        <v>330</v>
      </c>
      <c r="E545" s="718" t="s">
        <v>330</v>
      </c>
      <c r="F545" s="385" t="s">
        <v>351</v>
      </c>
      <c r="G545" s="724">
        <v>2029</v>
      </c>
      <c r="H545" s="714" t="s">
        <v>30</v>
      </c>
      <c r="I545" s="130"/>
      <c r="J545" s="464"/>
      <c r="K545" s="130"/>
      <c r="L545" s="130"/>
      <c r="M545" s="130"/>
      <c r="N545" s="44">
        <v>6.2</v>
      </c>
      <c r="O545" s="133"/>
      <c r="P545" s="666" t="s">
        <v>108</v>
      </c>
      <c r="Q545" s="651" t="s">
        <v>469</v>
      </c>
      <c r="R545" s="637" t="s">
        <v>476</v>
      </c>
    </row>
    <row r="546" spans="2:18" ht="31.5">
      <c r="B546" s="781"/>
      <c r="C546" s="757"/>
      <c r="D546" s="715"/>
      <c r="E546" s="715"/>
      <c r="F546" s="130" t="s">
        <v>40</v>
      </c>
      <c r="G546" s="725"/>
      <c r="H546" s="715"/>
      <c r="I546" s="130"/>
      <c r="J546" s="464"/>
      <c r="K546" s="130"/>
      <c r="L546" s="130"/>
      <c r="M546" s="130"/>
      <c r="N546" s="44">
        <v>211</v>
      </c>
      <c r="O546" s="132"/>
      <c r="P546" s="665"/>
      <c r="Q546" s="668"/>
      <c r="R546" s="638"/>
    </row>
    <row r="547" spans="2:18" ht="15.75">
      <c r="B547" s="241"/>
      <c r="C547" s="428" t="s">
        <v>139</v>
      </c>
      <c r="D547" s="179"/>
      <c r="E547" s="179"/>
      <c r="F547" s="57"/>
      <c r="G547" s="459"/>
      <c r="H547" s="459"/>
      <c r="I547" s="453"/>
      <c r="J547" s="454"/>
      <c r="K547" s="453"/>
      <c r="L547" s="57"/>
      <c r="M547" s="180"/>
      <c r="N547" s="154">
        <v>211</v>
      </c>
      <c r="O547" s="300"/>
      <c r="P547" s="244"/>
      <c r="Q547" s="402"/>
      <c r="R547" s="244"/>
    </row>
    <row r="548" spans="2:18" ht="42.95" customHeight="1">
      <c r="B548" s="782"/>
      <c r="C548" s="749" t="s">
        <v>481</v>
      </c>
      <c r="D548" s="718" t="s">
        <v>330</v>
      </c>
      <c r="E548" s="718" t="s">
        <v>330</v>
      </c>
      <c r="F548" s="168" t="s">
        <v>105</v>
      </c>
      <c r="G548" s="724">
        <v>2029</v>
      </c>
      <c r="H548" s="704" t="s">
        <v>30</v>
      </c>
      <c r="I548" s="465"/>
      <c r="J548" s="466"/>
      <c r="K548" s="465"/>
      <c r="L548" s="185"/>
      <c r="M548" s="185"/>
      <c r="N548" s="168">
        <v>1</v>
      </c>
      <c r="O548" s="467"/>
      <c r="P548" s="666" t="s">
        <v>287</v>
      </c>
      <c r="Q548" s="651" t="s">
        <v>469</v>
      </c>
      <c r="R548" s="632" t="s">
        <v>476</v>
      </c>
    </row>
    <row r="549" spans="2:18" ht="29.25" customHeight="1">
      <c r="B549" s="648"/>
      <c r="C549" s="650"/>
      <c r="D549" s="715"/>
      <c r="E549" s="715"/>
      <c r="F549" s="42" t="s">
        <v>40</v>
      </c>
      <c r="G549" s="725"/>
      <c r="H549" s="705"/>
      <c r="I549" s="465"/>
      <c r="J549" s="466"/>
      <c r="K549" s="465"/>
      <c r="L549" s="185"/>
      <c r="M549" s="185"/>
      <c r="N549" s="207">
        <v>22</v>
      </c>
      <c r="O549" s="467"/>
      <c r="P549" s="665"/>
      <c r="Q549" s="668"/>
      <c r="R549" s="611"/>
    </row>
    <row r="550" spans="2:18" ht="15.75">
      <c r="B550" s="241"/>
      <c r="C550" s="352" t="s">
        <v>334</v>
      </c>
      <c r="D550" s="263"/>
      <c r="E550" s="263"/>
      <c r="F550" s="264"/>
      <c r="G550" s="462"/>
      <c r="H550" s="462"/>
      <c r="I550" s="353"/>
      <c r="J550" s="463"/>
      <c r="K550" s="353"/>
      <c r="L550" s="264"/>
      <c r="M550" s="275"/>
      <c r="N550" s="327">
        <v>22</v>
      </c>
      <c r="O550" s="300"/>
      <c r="P550" s="244"/>
      <c r="Q550" s="402"/>
      <c r="R550" s="244"/>
    </row>
    <row r="551" spans="2:18" ht="36" customHeight="1">
      <c r="B551" s="664"/>
      <c r="C551" s="649" t="s">
        <v>482</v>
      </c>
      <c r="D551" s="718" t="s">
        <v>330</v>
      </c>
      <c r="E551" s="718" t="s">
        <v>330</v>
      </c>
      <c r="F551" s="42" t="s">
        <v>351</v>
      </c>
      <c r="G551" s="724">
        <v>2029</v>
      </c>
      <c r="H551" s="704" t="s">
        <v>30</v>
      </c>
      <c r="I551" s="351"/>
      <c r="J551" s="455"/>
      <c r="K551" s="351"/>
      <c r="L551" s="42"/>
      <c r="M551" s="42"/>
      <c r="N551" s="42">
        <v>5</v>
      </c>
      <c r="O551" s="145"/>
      <c r="P551" s="666" t="s">
        <v>108</v>
      </c>
      <c r="Q551" s="651" t="s">
        <v>469</v>
      </c>
      <c r="R551" s="628" t="s">
        <v>483</v>
      </c>
    </row>
    <row r="552" spans="2:18" ht="20.100000000000001" customHeight="1">
      <c r="B552" s="665"/>
      <c r="C552" s="650"/>
      <c r="D552" s="715"/>
      <c r="E552" s="715"/>
      <c r="F552" s="42" t="s">
        <v>40</v>
      </c>
      <c r="G552" s="725"/>
      <c r="H552" s="705"/>
      <c r="I552" s="351"/>
      <c r="J552" s="455"/>
      <c r="K552" s="351"/>
      <c r="L552" s="42"/>
      <c r="M552" s="42"/>
      <c r="N552" s="44">
        <v>300</v>
      </c>
      <c r="O552" s="145"/>
      <c r="P552" s="665"/>
      <c r="Q552" s="668"/>
      <c r="R552" s="611"/>
    </row>
    <row r="553" spans="2:18" ht="15.75">
      <c r="B553" s="241"/>
      <c r="C553" s="428" t="s">
        <v>139</v>
      </c>
      <c r="D553" s="179"/>
      <c r="E553" s="179"/>
      <c r="F553" s="57"/>
      <c r="G553" s="459"/>
      <c r="H553" s="459"/>
      <c r="I553" s="453"/>
      <c r="J553" s="454"/>
      <c r="K553" s="453"/>
      <c r="L553" s="57"/>
      <c r="M553" s="180"/>
      <c r="N553" s="154">
        <v>300</v>
      </c>
      <c r="O553" s="300"/>
      <c r="P553" s="244"/>
      <c r="Q553" s="402"/>
      <c r="R553" s="244"/>
    </row>
    <row r="554" spans="2:18" ht="45" customHeight="1">
      <c r="B554" s="664"/>
      <c r="C554" s="649" t="s">
        <v>484</v>
      </c>
      <c r="D554" s="718" t="s">
        <v>330</v>
      </c>
      <c r="E554" s="718" t="s">
        <v>330</v>
      </c>
      <c r="F554" s="42" t="s">
        <v>105</v>
      </c>
      <c r="G554" s="724">
        <v>2029</v>
      </c>
      <c r="H554" s="704" t="s">
        <v>30</v>
      </c>
      <c r="I554" s="351"/>
      <c r="J554" s="455"/>
      <c r="K554" s="351"/>
      <c r="L554" s="42"/>
      <c r="M554" s="42"/>
      <c r="N554" s="42">
        <v>1</v>
      </c>
      <c r="O554" s="145"/>
      <c r="P554" s="666" t="s">
        <v>108</v>
      </c>
      <c r="Q554" s="651" t="s">
        <v>469</v>
      </c>
      <c r="R554" s="628" t="s">
        <v>485</v>
      </c>
    </row>
    <row r="555" spans="2:18" ht="21" customHeight="1">
      <c r="B555" s="665"/>
      <c r="C555" s="650"/>
      <c r="D555" s="715"/>
      <c r="E555" s="715"/>
      <c r="F555" s="42" t="s">
        <v>40</v>
      </c>
      <c r="G555" s="725"/>
      <c r="H555" s="705"/>
      <c r="I555" s="351"/>
      <c r="J555" s="455"/>
      <c r="K555" s="351"/>
      <c r="L555" s="42"/>
      <c r="M555" s="42"/>
      <c r="N555" s="44">
        <v>30</v>
      </c>
      <c r="O555" s="145"/>
      <c r="P555" s="665"/>
      <c r="Q555" s="668"/>
      <c r="R555" s="611"/>
    </row>
    <row r="556" spans="2:18" ht="15.75">
      <c r="B556" s="177"/>
      <c r="C556" s="317" t="s">
        <v>139</v>
      </c>
      <c r="D556" s="57"/>
      <c r="E556" s="57"/>
      <c r="F556" s="57"/>
      <c r="G556" s="453"/>
      <c r="H556" s="453"/>
      <c r="I556" s="453"/>
      <c r="J556" s="454"/>
      <c r="K556" s="453"/>
      <c r="L556" s="57"/>
      <c r="M556" s="180"/>
      <c r="N556" s="154">
        <v>30</v>
      </c>
      <c r="O556" s="300"/>
      <c r="P556" s="188"/>
      <c r="Q556" s="271"/>
      <c r="R556" s="188"/>
    </row>
    <row r="557" spans="2:18" ht="33" customHeight="1">
      <c r="B557" s="667"/>
      <c r="C557" s="649" t="s">
        <v>486</v>
      </c>
      <c r="D557" s="718" t="s">
        <v>330</v>
      </c>
      <c r="E557" s="718" t="s">
        <v>330</v>
      </c>
      <c r="F557" s="42" t="s">
        <v>351</v>
      </c>
      <c r="G557" s="724">
        <v>2029</v>
      </c>
      <c r="H557" s="704" t="s">
        <v>30</v>
      </c>
      <c r="I557" s="351"/>
      <c r="J557" s="455"/>
      <c r="K557" s="351"/>
      <c r="L557" s="42"/>
      <c r="M557" s="42"/>
      <c r="N557" s="42">
        <v>9.1999999999999993</v>
      </c>
      <c r="O557" s="145"/>
      <c r="P557" s="666" t="s">
        <v>108</v>
      </c>
      <c r="Q557" s="651" t="s">
        <v>469</v>
      </c>
      <c r="R557" s="628" t="s">
        <v>485</v>
      </c>
    </row>
    <row r="558" spans="2:18" ht="20.100000000000001" customHeight="1">
      <c r="B558" s="665"/>
      <c r="C558" s="650"/>
      <c r="D558" s="715"/>
      <c r="E558" s="715"/>
      <c r="F558" s="42" t="s">
        <v>40</v>
      </c>
      <c r="G558" s="725"/>
      <c r="H558" s="705"/>
      <c r="I558" s="351"/>
      <c r="J558" s="455"/>
      <c r="K558" s="351"/>
      <c r="L558" s="42"/>
      <c r="M558" s="42"/>
      <c r="N558" s="44">
        <v>320</v>
      </c>
      <c r="O558" s="145"/>
      <c r="P558" s="665"/>
      <c r="Q558" s="668"/>
      <c r="R558" s="611"/>
    </row>
    <row r="559" spans="2:18" ht="20.100000000000001" customHeight="1">
      <c r="B559" s="177"/>
      <c r="C559" s="317" t="s">
        <v>139</v>
      </c>
      <c r="D559" s="57"/>
      <c r="E559" s="57"/>
      <c r="F559" s="57"/>
      <c r="G559" s="453"/>
      <c r="H559" s="453"/>
      <c r="I559" s="453"/>
      <c r="J559" s="454"/>
      <c r="K559" s="453"/>
      <c r="L559" s="57"/>
      <c r="M559" s="180"/>
      <c r="N559" s="154">
        <v>320</v>
      </c>
      <c r="O559" s="300"/>
      <c r="P559" s="188"/>
      <c r="Q559" s="271"/>
      <c r="R559" s="188"/>
    </row>
    <row r="560" spans="2:18" ht="24.95" customHeight="1">
      <c r="B560" s="667"/>
      <c r="C560" s="649" t="s">
        <v>487</v>
      </c>
      <c r="D560" s="718" t="s">
        <v>330</v>
      </c>
      <c r="E560" s="718" t="s">
        <v>330</v>
      </c>
      <c r="F560" s="42" t="s">
        <v>351</v>
      </c>
      <c r="G560" s="724">
        <v>2029</v>
      </c>
      <c r="H560" s="704" t="s">
        <v>30</v>
      </c>
      <c r="I560" s="351"/>
      <c r="J560" s="455"/>
      <c r="K560" s="351"/>
      <c r="L560" s="42"/>
      <c r="M560" s="42"/>
      <c r="N560" s="42">
        <v>11.5</v>
      </c>
      <c r="O560" s="145"/>
      <c r="P560" s="666" t="s">
        <v>108</v>
      </c>
      <c r="Q560" s="651" t="s">
        <v>469</v>
      </c>
      <c r="R560" s="628" t="s">
        <v>485</v>
      </c>
    </row>
    <row r="561" spans="2:18" ht="39.950000000000003" customHeight="1">
      <c r="B561" s="665"/>
      <c r="C561" s="650"/>
      <c r="D561" s="715"/>
      <c r="E561" s="715"/>
      <c r="F561" s="42" t="s">
        <v>40</v>
      </c>
      <c r="G561" s="725"/>
      <c r="H561" s="705"/>
      <c r="I561" s="351"/>
      <c r="J561" s="455"/>
      <c r="K561" s="351"/>
      <c r="L561" s="42"/>
      <c r="M561" s="42"/>
      <c r="N561" s="44">
        <v>420</v>
      </c>
      <c r="O561" s="145"/>
      <c r="P561" s="665"/>
      <c r="Q561" s="668"/>
      <c r="R561" s="611"/>
    </row>
    <row r="562" spans="2:18" ht="16.5" customHeight="1">
      <c r="B562" s="177"/>
      <c r="C562" s="317" t="s">
        <v>139</v>
      </c>
      <c r="D562" s="57"/>
      <c r="E562" s="57"/>
      <c r="F562" s="57"/>
      <c r="G562" s="453"/>
      <c r="H562" s="453"/>
      <c r="I562" s="453"/>
      <c r="J562" s="454"/>
      <c r="K562" s="453"/>
      <c r="L562" s="57"/>
      <c r="M562" s="180"/>
      <c r="N562" s="154">
        <v>420</v>
      </c>
      <c r="O562" s="300"/>
      <c r="P562" s="188"/>
      <c r="Q562" s="271"/>
      <c r="R562" s="188"/>
    </row>
    <row r="563" spans="2:18" ht="36" customHeight="1">
      <c r="B563" s="667"/>
      <c r="C563" s="649" t="s">
        <v>488</v>
      </c>
      <c r="D563" s="718" t="s">
        <v>330</v>
      </c>
      <c r="E563" s="718" t="s">
        <v>330</v>
      </c>
      <c r="F563" s="42" t="s">
        <v>351</v>
      </c>
      <c r="G563" s="724">
        <v>2029</v>
      </c>
      <c r="H563" s="704" t="s">
        <v>30</v>
      </c>
      <c r="I563" s="351"/>
      <c r="J563" s="455"/>
      <c r="K563" s="351"/>
      <c r="L563" s="42"/>
      <c r="M563" s="42"/>
      <c r="N563" s="42">
        <v>8.1999999999999993</v>
      </c>
      <c r="O563" s="145"/>
      <c r="P563" s="666" t="s">
        <v>108</v>
      </c>
      <c r="Q563" s="651" t="s">
        <v>469</v>
      </c>
      <c r="R563" s="628" t="s">
        <v>485</v>
      </c>
    </row>
    <row r="564" spans="2:18" ht="27.75" customHeight="1">
      <c r="B564" s="665"/>
      <c r="C564" s="650"/>
      <c r="D564" s="715"/>
      <c r="E564" s="715"/>
      <c r="F564" s="42" t="s">
        <v>40</v>
      </c>
      <c r="G564" s="725"/>
      <c r="H564" s="705"/>
      <c r="I564" s="351"/>
      <c r="J564" s="455"/>
      <c r="K564" s="351"/>
      <c r="L564" s="42"/>
      <c r="M564" s="42"/>
      <c r="N564" s="44">
        <v>250</v>
      </c>
      <c r="O564" s="145"/>
      <c r="P564" s="665"/>
      <c r="Q564" s="668"/>
      <c r="R564" s="611"/>
    </row>
    <row r="565" spans="2:18" ht="18.95" customHeight="1">
      <c r="B565" s="177"/>
      <c r="C565" s="317" t="s">
        <v>139</v>
      </c>
      <c r="D565" s="57"/>
      <c r="E565" s="57"/>
      <c r="F565" s="57"/>
      <c r="G565" s="453"/>
      <c r="H565" s="453"/>
      <c r="I565" s="453"/>
      <c r="J565" s="454"/>
      <c r="K565" s="453"/>
      <c r="L565" s="57"/>
      <c r="M565" s="180"/>
      <c r="N565" s="154">
        <v>250</v>
      </c>
      <c r="O565" s="300"/>
      <c r="P565" s="188"/>
      <c r="Q565" s="271"/>
      <c r="R565" s="188"/>
    </row>
    <row r="566" spans="2:18" ht="30" customHeight="1">
      <c r="B566" s="667"/>
      <c r="C566" s="649" t="s">
        <v>489</v>
      </c>
      <c r="D566" s="718" t="s">
        <v>330</v>
      </c>
      <c r="E566" s="718" t="s">
        <v>330</v>
      </c>
      <c r="F566" s="168" t="s">
        <v>351</v>
      </c>
      <c r="G566" s="724">
        <v>2029</v>
      </c>
      <c r="H566" s="706" t="s">
        <v>30</v>
      </c>
      <c r="I566" s="452"/>
      <c r="J566" s="461"/>
      <c r="K566" s="452"/>
      <c r="L566" s="168"/>
      <c r="M566" s="168"/>
      <c r="N566" s="168">
        <v>10</v>
      </c>
      <c r="O566" s="172"/>
      <c r="P566" s="666" t="s">
        <v>108</v>
      </c>
      <c r="Q566" s="651" t="s">
        <v>469</v>
      </c>
      <c r="R566" s="628" t="s">
        <v>485</v>
      </c>
    </row>
    <row r="567" spans="2:18" ht="38.1" customHeight="1">
      <c r="B567" s="665"/>
      <c r="C567" s="650"/>
      <c r="D567" s="715"/>
      <c r="E567" s="715"/>
      <c r="F567" s="42" t="s">
        <v>40</v>
      </c>
      <c r="G567" s="725"/>
      <c r="H567" s="705"/>
      <c r="I567" s="351"/>
      <c r="J567" s="455"/>
      <c r="K567" s="351"/>
      <c r="L567" s="42"/>
      <c r="M567" s="42"/>
      <c r="N567" s="44">
        <v>264</v>
      </c>
      <c r="O567" s="145"/>
      <c r="P567" s="665"/>
      <c r="Q567" s="668"/>
      <c r="R567" s="611"/>
    </row>
    <row r="568" spans="2:18" ht="18.95" customHeight="1">
      <c r="B568" s="177"/>
      <c r="C568" s="317" t="s">
        <v>139</v>
      </c>
      <c r="D568" s="57"/>
      <c r="E568" s="57"/>
      <c r="F568" s="57"/>
      <c r="G568" s="453"/>
      <c r="H568" s="453"/>
      <c r="I568" s="453"/>
      <c r="J568" s="454"/>
      <c r="K568" s="453"/>
      <c r="L568" s="57"/>
      <c r="M568" s="180"/>
      <c r="N568" s="154">
        <v>264</v>
      </c>
      <c r="O568" s="300"/>
      <c r="P568" s="188"/>
      <c r="Q568" s="271"/>
      <c r="R568" s="188"/>
    </row>
    <row r="569" spans="2:18" ht="47.1" customHeight="1">
      <c r="B569" s="667"/>
      <c r="C569" s="649" t="s">
        <v>490</v>
      </c>
      <c r="D569" s="718" t="s">
        <v>330</v>
      </c>
      <c r="E569" s="718" t="s">
        <v>330</v>
      </c>
      <c r="F569" s="42" t="s">
        <v>351</v>
      </c>
      <c r="G569" s="724">
        <v>2029</v>
      </c>
      <c r="H569" s="704" t="s">
        <v>30</v>
      </c>
      <c r="I569" s="351"/>
      <c r="J569" s="455"/>
      <c r="K569" s="351"/>
      <c r="L569" s="42"/>
      <c r="M569" s="42"/>
      <c r="N569" s="42">
        <v>5.2</v>
      </c>
      <c r="O569" s="145"/>
      <c r="P569" s="666" t="s">
        <v>108</v>
      </c>
      <c r="Q569" s="651" t="s">
        <v>469</v>
      </c>
      <c r="R569" s="628" t="s">
        <v>485</v>
      </c>
    </row>
    <row r="570" spans="2:18" ht="21.95" customHeight="1">
      <c r="B570" s="665"/>
      <c r="C570" s="650"/>
      <c r="D570" s="715"/>
      <c r="E570" s="715"/>
      <c r="F570" s="42" t="s">
        <v>40</v>
      </c>
      <c r="G570" s="725"/>
      <c r="H570" s="705"/>
      <c r="I570" s="351"/>
      <c r="J570" s="455"/>
      <c r="K570" s="351"/>
      <c r="L570" s="42"/>
      <c r="M570" s="42"/>
      <c r="N570" s="44">
        <v>120</v>
      </c>
      <c r="O570" s="145"/>
      <c r="P570" s="665"/>
      <c r="Q570" s="668"/>
      <c r="R570" s="611"/>
    </row>
    <row r="571" spans="2:18" ht="19.5" customHeight="1">
      <c r="B571" s="177"/>
      <c r="C571" s="317" t="s">
        <v>139</v>
      </c>
      <c r="D571" s="57"/>
      <c r="E571" s="57"/>
      <c r="F571" s="57"/>
      <c r="G571" s="453"/>
      <c r="H571" s="453"/>
      <c r="I571" s="453"/>
      <c r="J571" s="454"/>
      <c r="K571" s="453"/>
      <c r="L571" s="57"/>
      <c r="M571" s="180"/>
      <c r="N571" s="154">
        <v>120</v>
      </c>
      <c r="O571" s="300"/>
      <c r="P571" s="188"/>
      <c r="Q571" s="271"/>
      <c r="R571" s="188"/>
    </row>
    <row r="572" spans="2:18" ht="66" customHeight="1">
      <c r="B572" s="667"/>
      <c r="C572" s="649" t="s">
        <v>491</v>
      </c>
      <c r="D572" s="718" t="s">
        <v>330</v>
      </c>
      <c r="E572" s="718" t="s">
        <v>330</v>
      </c>
      <c r="F572" s="42" t="s">
        <v>351</v>
      </c>
      <c r="G572" s="724">
        <v>2029</v>
      </c>
      <c r="H572" s="706" t="s">
        <v>30</v>
      </c>
      <c r="I572" s="351"/>
      <c r="J572" s="455"/>
      <c r="K572" s="351"/>
      <c r="L572" s="42"/>
      <c r="M572" s="42"/>
      <c r="N572" s="42">
        <v>1.9</v>
      </c>
      <c r="O572" s="145"/>
      <c r="P572" s="666" t="s">
        <v>108</v>
      </c>
      <c r="Q572" s="651" t="s">
        <v>469</v>
      </c>
      <c r="R572" s="628" t="s">
        <v>476</v>
      </c>
    </row>
    <row r="573" spans="2:18" ht="31.5">
      <c r="B573" s="665"/>
      <c r="C573" s="650"/>
      <c r="D573" s="715"/>
      <c r="E573" s="715"/>
      <c r="F573" s="42" t="s">
        <v>40</v>
      </c>
      <c r="G573" s="725"/>
      <c r="H573" s="705"/>
      <c r="I573" s="351"/>
      <c r="J573" s="455"/>
      <c r="K573" s="351"/>
      <c r="L573" s="42"/>
      <c r="M573" s="42"/>
      <c r="N573" s="44">
        <v>220</v>
      </c>
      <c r="O573" s="88"/>
      <c r="P573" s="665"/>
      <c r="Q573" s="668"/>
      <c r="R573" s="611"/>
    </row>
    <row r="574" spans="2:18" ht="15.75">
      <c r="B574" s="241"/>
      <c r="C574" s="428" t="s">
        <v>139</v>
      </c>
      <c r="D574" s="179"/>
      <c r="E574" s="179"/>
      <c r="F574" s="57"/>
      <c r="G574" s="459"/>
      <c r="H574" s="459"/>
      <c r="I574" s="453"/>
      <c r="J574" s="454"/>
      <c r="K574" s="453"/>
      <c r="L574" s="57"/>
      <c r="M574" s="180"/>
      <c r="N574" s="154">
        <v>220</v>
      </c>
      <c r="O574" s="300"/>
      <c r="P574" s="244"/>
      <c r="Q574" s="402"/>
      <c r="R574" s="244"/>
    </row>
    <row r="575" spans="2:18" ht="15.95" customHeight="1">
      <c r="B575" s="667"/>
      <c r="C575" s="628" t="s">
        <v>492</v>
      </c>
      <c r="D575" s="718" t="s">
        <v>330</v>
      </c>
      <c r="E575" s="718" t="s">
        <v>330</v>
      </c>
      <c r="F575" s="42" t="s">
        <v>351</v>
      </c>
      <c r="G575" s="724">
        <v>2029</v>
      </c>
      <c r="H575" s="704" t="s">
        <v>30</v>
      </c>
      <c r="I575" s="351"/>
      <c r="J575" s="455"/>
      <c r="K575" s="351"/>
      <c r="L575" s="42"/>
      <c r="M575" s="42"/>
      <c r="N575" s="42">
        <v>8.8000000000000007</v>
      </c>
      <c r="O575" s="145"/>
      <c r="P575" s="666" t="s">
        <v>108</v>
      </c>
      <c r="Q575" s="651" t="s">
        <v>469</v>
      </c>
      <c r="R575" s="628" t="s">
        <v>483</v>
      </c>
    </row>
    <row r="576" spans="2:18" ht="41.1" customHeight="1">
      <c r="B576" s="665"/>
      <c r="C576" s="750"/>
      <c r="D576" s="715"/>
      <c r="E576" s="715"/>
      <c r="F576" s="42" t="s">
        <v>40</v>
      </c>
      <c r="G576" s="725"/>
      <c r="H576" s="705"/>
      <c r="I576" s="351"/>
      <c r="J576" s="455"/>
      <c r="K576" s="351"/>
      <c r="L576" s="42"/>
      <c r="M576" s="42"/>
      <c r="N576" s="42">
        <v>314.7</v>
      </c>
      <c r="O576" s="145"/>
      <c r="P576" s="665"/>
      <c r="Q576" s="668"/>
      <c r="R576" s="611"/>
    </row>
    <row r="577" spans="2:18" ht="17.100000000000001" customHeight="1">
      <c r="B577" s="177"/>
      <c r="C577" s="317" t="s">
        <v>139</v>
      </c>
      <c r="D577" s="57"/>
      <c r="E577" s="57"/>
      <c r="F577" s="57"/>
      <c r="G577" s="453"/>
      <c r="H577" s="453"/>
      <c r="I577" s="453"/>
      <c r="J577" s="454"/>
      <c r="K577" s="453"/>
      <c r="L577" s="57"/>
      <c r="M577" s="180"/>
      <c r="N577" s="57">
        <v>314.7</v>
      </c>
      <c r="O577" s="300"/>
      <c r="P577" s="188"/>
      <c r="Q577" s="271"/>
      <c r="R577" s="188"/>
    </row>
    <row r="578" spans="2:18" ht="45.95" customHeight="1">
      <c r="B578" s="667"/>
      <c r="C578" s="628" t="s">
        <v>493</v>
      </c>
      <c r="D578" s="718" t="s">
        <v>330</v>
      </c>
      <c r="E578" s="718" t="s">
        <v>330</v>
      </c>
      <c r="F578" s="42" t="s">
        <v>351</v>
      </c>
      <c r="G578" s="724">
        <v>2029</v>
      </c>
      <c r="H578" s="704" t="s">
        <v>30</v>
      </c>
      <c r="I578" s="351"/>
      <c r="J578" s="455"/>
      <c r="K578" s="351"/>
      <c r="L578" s="42"/>
      <c r="M578" s="42"/>
      <c r="N578" s="42">
        <v>5</v>
      </c>
      <c r="O578" s="145"/>
      <c r="P578" s="666" t="s">
        <v>108</v>
      </c>
      <c r="Q578" s="651" t="s">
        <v>469</v>
      </c>
      <c r="R578" s="628" t="s">
        <v>483</v>
      </c>
    </row>
    <row r="579" spans="2:18" ht="18" customHeight="1">
      <c r="B579" s="665"/>
      <c r="C579" s="750"/>
      <c r="D579" s="715"/>
      <c r="E579" s="715"/>
      <c r="F579" s="42" t="s">
        <v>40</v>
      </c>
      <c r="G579" s="725"/>
      <c r="H579" s="705"/>
      <c r="I579" s="351"/>
      <c r="J579" s="455"/>
      <c r="K579" s="351"/>
      <c r="L579" s="42"/>
      <c r="M579" s="42"/>
      <c r="N579" s="44">
        <v>300</v>
      </c>
      <c r="O579" s="145"/>
      <c r="P579" s="665"/>
      <c r="Q579" s="668"/>
      <c r="R579" s="611"/>
    </row>
    <row r="580" spans="2:18" ht="18" customHeight="1">
      <c r="B580" s="177"/>
      <c r="C580" s="317" t="s">
        <v>139</v>
      </c>
      <c r="D580" s="57"/>
      <c r="E580" s="57"/>
      <c r="F580" s="57"/>
      <c r="G580" s="453"/>
      <c r="H580" s="453"/>
      <c r="I580" s="453"/>
      <c r="J580" s="454"/>
      <c r="K580" s="453"/>
      <c r="L580" s="57"/>
      <c r="M580" s="180"/>
      <c r="N580" s="154">
        <v>300</v>
      </c>
      <c r="O580" s="300"/>
      <c r="P580" s="188"/>
      <c r="Q580" s="271"/>
      <c r="R580" s="188"/>
    </row>
    <row r="581" spans="2:18" ht="47.25" customHeight="1">
      <c r="B581" s="468"/>
      <c r="C581" s="469" t="s">
        <v>494</v>
      </c>
      <c r="D581" s="470"/>
      <c r="E581" s="470"/>
      <c r="F581" s="470"/>
      <c r="G581" s="471"/>
      <c r="H581" s="471"/>
      <c r="I581" s="472"/>
      <c r="J581" s="473"/>
      <c r="K581" s="472"/>
      <c r="L581" s="470"/>
      <c r="M581" s="470"/>
      <c r="N581" s="474"/>
      <c r="O581" s="475"/>
      <c r="P581" s="476"/>
      <c r="Q581" s="477"/>
      <c r="R581" s="476"/>
    </row>
    <row r="582" spans="2:18" ht="18" customHeight="1">
      <c r="B582" s="664"/>
      <c r="C582" s="649" t="s">
        <v>495</v>
      </c>
      <c r="D582" s="698" t="s">
        <v>46</v>
      </c>
      <c r="E582" s="698" t="s">
        <v>46</v>
      </c>
      <c r="F582" s="42" t="s">
        <v>351</v>
      </c>
      <c r="G582" s="724">
        <v>2030</v>
      </c>
      <c r="H582" s="707" t="s">
        <v>30</v>
      </c>
      <c r="I582" s="233"/>
      <c r="J582" s="478"/>
      <c r="K582" s="233"/>
      <c r="L582" s="233"/>
      <c r="M582" s="233"/>
      <c r="N582" s="44"/>
      <c r="O582" s="44">
        <v>200</v>
      </c>
      <c r="P582" s="666" t="s">
        <v>108</v>
      </c>
      <c r="Q582" s="651" t="s">
        <v>496</v>
      </c>
      <c r="R582" s="610" t="s">
        <v>497</v>
      </c>
    </row>
    <row r="583" spans="2:18" ht="67.5" customHeight="1">
      <c r="B583" s="665"/>
      <c r="C583" s="650"/>
      <c r="D583" s="677"/>
      <c r="E583" s="677"/>
      <c r="F583" s="42" t="s">
        <v>40</v>
      </c>
      <c r="G583" s="725"/>
      <c r="H583" s="708"/>
      <c r="I583" s="233"/>
      <c r="J583" s="478"/>
      <c r="K583" s="233"/>
      <c r="L583" s="233"/>
      <c r="M583" s="233"/>
      <c r="N583" s="44"/>
      <c r="O583" s="44">
        <v>3520</v>
      </c>
      <c r="P583" s="665"/>
      <c r="Q583" s="668"/>
      <c r="R583" s="611"/>
    </row>
    <row r="584" spans="2:18" ht="18.95" customHeight="1">
      <c r="B584" s="241"/>
      <c r="C584" s="153" t="s">
        <v>139</v>
      </c>
      <c r="D584" s="179"/>
      <c r="E584" s="153"/>
      <c r="F584" s="57"/>
      <c r="G584" s="179"/>
      <c r="H584" s="179"/>
      <c r="I584" s="57"/>
      <c r="J584" s="57"/>
      <c r="K584" s="57"/>
      <c r="L584" s="57"/>
      <c r="M584" s="180"/>
      <c r="N584" s="154"/>
      <c r="O584" s="154">
        <v>3520</v>
      </c>
      <c r="P584" s="244"/>
      <c r="Q584" s="402"/>
      <c r="R584" s="244"/>
    </row>
    <row r="585" spans="2:18" ht="21" customHeight="1">
      <c r="B585" s="664"/>
      <c r="C585" s="649" t="s">
        <v>498</v>
      </c>
      <c r="D585" s="698" t="s">
        <v>46</v>
      </c>
      <c r="E585" s="698" t="s">
        <v>46</v>
      </c>
      <c r="F585" s="42" t="s">
        <v>351</v>
      </c>
      <c r="G585" s="724">
        <v>2029</v>
      </c>
      <c r="H585" s="707" t="s">
        <v>30</v>
      </c>
      <c r="I585" s="233"/>
      <c r="J585" s="478"/>
      <c r="K585" s="233"/>
      <c r="L585" s="233"/>
      <c r="M585" s="233"/>
      <c r="N585" s="44">
        <v>20</v>
      </c>
      <c r="O585" s="479"/>
      <c r="P585" s="666" t="s">
        <v>108</v>
      </c>
      <c r="Q585" s="651" t="s">
        <v>496</v>
      </c>
      <c r="R585" s="610" t="s">
        <v>497</v>
      </c>
    </row>
    <row r="586" spans="2:18" ht="62.1" customHeight="1">
      <c r="B586" s="665"/>
      <c r="C586" s="650"/>
      <c r="D586" s="677"/>
      <c r="E586" s="677"/>
      <c r="F586" s="42" t="s">
        <v>40</v>
      </c>
      <c r="G586" s="725"/>
      <c r="H586" s="708"/>
      <c r="I586" s="233"/>
      <c r="J586" s="478"/>
      <c r="K586" s="233"/>
      <c r="L586" s="233"/>
      <c r="M586" s="233"/>
      <c r="N586" s="44">
        <v>500</v>
      </c>
      <c r="O586" s="479"/>
      <c r="P586" s="665"/>
      <c r="Q586" s="668"/>
      <c r="R586" s="611"/>
    </row>
    <row r="587" spans="2:18" ht="18" customHeight="1">
      <c r="B587" s="241"/>
      <c r="C587" s="153" t="s">
        <v>139</v>
      </c>
      <c r="D587" s="179"/>
      <c r="E587" s="153"/>
      <c r="F587" s="57"/>
      <c r="G587" s="179"/>
      <c r="H587" s="179"/>
      <c r="I587" s="57"/>
      <c r="J587" s="57"/>
      <c r="K587" s="57"/>
      <c r="L587" s="57"/>
      <c r="M587" s="180"/>
      <c r="N587" s="154">
        <v>500</v>
      </c>
      <c r="O587" s="329"/>
      <c r="P587" s="244"/>
      <c r="Q587" s="402"/>
      <c r="R587" s="244"/>
    </row>
    <row r="588" spans="2:18" ht="45" customHeight="1">
      <c r="B588" s="23"/>
      <c r="C588" s="480" t="s">
        <v>499</v>
      </c>
      <c r="D588" s="28"/>
      <c r="E588" s="28"/>
      <c r="F588" s="28"/>
      <c r="G588" s="82"/>
      <c r="H588" s="82"/>
      <c r="I588" s="82"/>
      <c r="J588" s="82"/>
      <c r="K588" s="82"/>
      <c r="L588" s="82"/>
      <c r="M588" s="82"/>
      <c r="N588" s="82"/>
      <c r="O588" s="82"/>
      <c r="P588" s="84"/>
      <c r="Q588" s="198"/>
      <c r="R588" s="84"/>
    </row>
    <row r="589" spans="2:18" ht="33" customHeight="1">
      <c r="B589" s="228"/>
      <c r="C589" s="202" t="s">
        <v>500</v>
      </c>
      <c r="D589" s="204"/>
      <c r="E589" s="204"/>
      <c r="F589" s="204"/>
      <c r="G589" s="204"/>
      <c r="H589" s="204"/>
      <c r="I589" s="204"/>
      <c r="J589" s="204"/>
      <c r="K589" s="204"/>
      <c r="L589" s="204"/>
      <c r="M589" s="28"/>
      <c r="N589" s="204"/>
      <c r="O589" s="159"/>
      <c r="P589" s="84"/>
      <c r="Q589" s="198"/>
      <c r="R589" s="84"/>
    </row>
    <row r="590" spans="2:18" ht="21.95" customHeight="1">
      <c r="B590" s="779"/>
      <c r="C590" s="747" t="s">
        <v>501</v>
      </c>
      <c r="D590" s="699" t="s">
        <v>350</v>
      </c>
      <c r="E590" s="699" t="s">
        <v>350</v>
      </c>
      <c r="F590" s="42" t="s">
        <v>396</v>
      </c>
      <c r="G590" s="675" t="s">
        <v>221</v>
      </c>
      <c r="H590" s="675" t="s">
        <v>30</v>
      </c>
      <c r="I590" s="42">
        <v>49</v>
      </c>
      <c r="J590" s="42">
        <v>2.9</v>
      </c>
      <c r="K590" s="42"/>
      <c r="L590" s="42"/>
      <c r="M590" s="42"/>
      <c r="N590" s="42"/>
      <c r="O590" s="88"/>
      <c r="P590" s="666" t="s">
        <v>272</v>
      </c>
      <c r="Q590" s="651" t="s">
        <v>502</v>
      </c>
      <c r="R590" s="628" t="s">
        <v>503</v>
      </c>
    </row>
    <row r="591" spans="2:18" ht="75.95" customHeight="1">
      <c r="B591" s="776"/>
      <c r="C591" s="751"/>
      <c r="D591" s="699"/>
      <c r="E591" s="699"/>
      <c r="F591" s="42" t="s">
        <v>40</v>
      </c>
      <c r="G591" s="677"/>
      <c r="H591" s="677"/>
      <c r="I591" s="44">
        <v>1070.165</v>
      </c>
      <c r="J591" s="44">
        <v>692.99</v>
      </c>
      <c r="K591" s="44">
        <v>515.67499999999995</v>
      </c>
      <c r="L591" s="42"/>
      <c r="M591" s="42"/>
      <c r="N591" s="42"/>
      <c r="O591" s="88"/>
      <c r="P591" s="665"/>
      <c r="Q591" s="646"/>
      <c r="R591" s="611"/>
    </row>
    <row r="592" spans="2:18" ht="23.1" customHeight="1">
      <c r="B592" s="108"/>
      <c r="C592" s="178" t="s">
        <v>283</v>
      </c>
      <c r="D592" s="57"/>
      <c r="E592" s="57"/>
      <c r="F592" s="57"/>
      <c r="G592" s="481"/>
      <c r="H592" s="481"/>
      <c r="I592" s="154">
        <v>200</v>
      </c>
      <c r="J592" s="154"/>
      <c r="K592" s="154"/>
      <c r="L592" s="57"/>
      <c r="M592" s="275"/>
      <c r="N592" s="264"/>
      <c r="O592" s="268"/>
      <c r="P592" s="178" t="s">
        <v>283</v>
      </c>
      <c r="Q592" s="189" t="s">
        <v>504</v>
      </c>
      <c r="R592" s="190"/>
    </row>
    <row r="593" spans="2:18" ht="21.95" customHeight="1">
      <c r="B593" s="108"/>
      <c r="C593" s="178" t="s">
        <v>275</v>
      </c>
      <c r="D593" s="57"/>
      <c r="E593" s="57"/>
      <c r="F593" s="57"/>
      <c r="G593" s="481"/>
      <c r="H593" s="481"/>
      <c r="I593" s="154">
        <v>870.1</v>
      </c>
      <c r="J593" s="154">
        <v>592.99</v>
      </c>
      <c r="K593" s="154"/>
      <c r="L593" s="57"/>
      <c r="M593" s="275"/>
      <c r="N593" s="264"/>
      <c r="O593" s="268"/>
      <c r="P593" s="178" t="s">
        <v>275</v>
      </c>
      <c r="Q593" s="189" t="s">
        <v>321</v>
      </c>
      <c r="R593" s="190"/>
    </row>
    <row r="594" spans="2:18" ht="21.95" customHeight="1">
      <c r="B594" s="482"/>
      <c r="C594" s="286" t="s">
        <v>139</v>
      </c>
      <c r="D594" s="287"/>
      <c r="E594" s="287"/>
      <c r="F594" s="287"/>
      <c r="G594" s="483"/>
      <c r="H594" s="483"/>
      <c r="I594" s="221"/>
      <c r="J594" s="221">
        <v>100</v>
      </c>
      <c r="K594" s="221">
        <v>515.67499999999995</v>
      </c>
      <c r="L594" s="287"/>
      <c r="M594" s="275"/>
      <c r="N594" s="336"/>
      <c r="O594" s="290"/>
      <c r="P594" s="286" t="s">
        <v>139</v>
      </c>
      <c r="Q594" s="223" t="s">
        <v>322</v>
      </c>
      <c r="R594" s="224"/>
    </row>
    <row r="595" spans="2:18" ht="21.95" customHeight="1">
      <c r="B595" s="779"/>
      <c r="C595" s="747" t="s">
        <v>505</v>
      </c>
      <c r="D595" s="699" t="s">
        <v>350</v>
      </c>
      <c r="E595" s="699" t="s">
        <v>350</v>
      </c>
      <c r="F595" s="42" t="s">
        <v>355</v>
      </c>
      <c r="G595" s="675" t="s">
        <v>506</v>
      </c>
      <c r="H595" s="675" t="s">
        <v>30</v>
      </c>
      <c r="I595" s="484"/>
      <c r="J595" s="42"/>
      <c r="K595" s="42"/>
      <c r="L595" s="42"/>
      <c r="M595" s="42"/>
      <c r="N595" s="42"/>
      <c r="O595" s="88"/>
      <c r="P595" s="666" t="s">
        <v>272</v>
      </c>
      <c r="Q595" s="651" t="s">
        <v>507</v>
      </c>
      <c r="R595" s="628" t="s">
        <v>508</v>
      </c>
    </row>
    <row r="596" spans="2:18" ht="47.25" customHeight="1">
      <c r="B596" s="776"/>
      <c r="C596" s="747"/>
      <c r="D596" s="699"/>
      <c r="E596" s="699"/>
      <c r="F596" s="42" t="s">
        <v>29</v>
      </c>
      <c r="G596" s="677"/>
      <c r="H596" s="677"/>
      <c r="I596" s="44">
        <v>425.8</v>
      </c>
      <c r="J596" s="44">
        <v>596.9</v>
      </c>
      <c r="K596" s="44">
        <v>225.63399999999999</v>
      </c>
      <c r="L596" s="44"/>
      <c r="M596" s="42"/>
      <c r="N596" s="42"/>
      <c r="O596" s="88"/>
      <c r="P596" s="665"/>
      <c r="Q596" s="646"/>
      <c r="R596" s="611"/>
    </row>
    <row r="597" spans="2:18" ht="21.95" customHeight="1">
      <c r="B597" s="397"/>
      <c r="C597" s="178" t="s">
        <v>275</v>
      </c>
      <c r="D597" s="57"/>
      <c r="E597" s="57"/>
      <c r="F597" s="57"/>
      <c r="G597" s="318"/>
      <c r="H597" s="318"/>
      <c r="I597" s="154">
        <v>425.8</v>
      </c>
      <c r="J597" s="154"/>
      <c r="K597" s="154"/>
      <c r="L597" s="154"/>
      <c r="M597" s="275"/>
      <c r="N597" s="264"/>
      <c r="O597" s="268"/>
      <c r="P597" s="485"/>
      <c r="Q597" s="399"/>
      <c r="R597" s="400"/>
    </row>
    <row r="598" spans="2:18" ht="22.5" customHeight="1">
      <c r="B598" s="486"/>
      <c r="C598" s="286" t="s">
        <v>139</v>
      </c>
      <c r="D598" s="287"/>
      <c r="E598" s="287"/>
      <c r="F598" s="287"/>
      <c r="G598" s="483"/>
      <c r="H598" s="483"/>
      <c r="I598" s="221"/>
      <c r="J598" s="221">
        <v>596.9</v>
      </c>
      <c r="K598" s="221">
        <v>225.6</v>
      </c>
      <c r="L598" s="221"/>
      <c r="M598" s="275"/>
      <c r="N598" s="336"/>
      <c r="O598" s="290"/>
      <c r="P598" s="487"/>
      <c r="Q598" s="372"/>
      <c r="R598" s="373"/>
    </row>
    <row r="599" spans="2:18" ht="21.95" customHeight="1">
      <c r="B599" s="779"/>
      <c r="C599" s="649" t="s">
        <v>509</v>
      </c>
      <c r="D599" s="699" t="s">
        <v>350</v>
      </c>
      <c r="E599" s="699" t="s">
        <v>350</v>
      </c>
      <c r="F599" s="42" t="s">
        <v>355</v>
      </c>
      <c r="G599" s="724" t="s">
        <v>286</v>
      </c>
      <c r="H599" s="675" t="s">
        <v>30</v>
      </c>
      <c r="I599" s="484"/>
      <c r="J599" s="42"/>
      <c r="K599" s="42"/>
      <c r="L599" s="42"/>
      <c r="M599" s="42"/>
      <c r="N599" s="42">
        <v>60</v>
      </c>
      <c r="O599" s="42">
        <v>15</v>
      </c>
      <c r="P599" s="666" t="s">
        <v>108</v>
      </c>
      <c r="Q599" s="651" t="s">
        <v>372</v>
      </c>
      <c r="R599" s="628" t="s">
        <v>510</v>
      </c>
    </row>
    <row r="600" spans="2:18" ht="77.099999999999994" customHeight="1">
      <c r="B600" s="776"/>
      <c r="C600" s="650"/>
      <c r="D600" s="699"/>
      <c r="E600" s="699"/>
      <c r="F600" s="42" t="s">
        <v>29</v>
      </c>
      <c r="G600" s="725"/>
      <c r="H600" s="677"/>
      <c r="I600" s="484"/>
      <c r="J600" s="42"/>
      <c r="K600" s="42"/>
      <c r="L600" s="42"/>
      <c r="M600" s="42"/>
      <c r="N600" s="44">
        <v>1000</v>
      </c>
      <c r="O600" s="44">
        <v>800</v>
      </c>
      <c r="P600" s="687"/>
      <c r="Q600" s="668"/>
      <c r="R600" s="611"/>
    </row>
    <row r="601" spans="2:18" ht="21.95" customHeight="1">
      <c r="B601" s="219"/>
      <c r="C601" s="286" t="s">
        <v>139</v>
      </c>
      <c r="D601" s="287"/>
      <c r="E601" s="287"/>
      <c r="F601" s="287"/>
      <c r="G601" s="483"/>
      <c r="H601" s="483"/>
      <c r="I601" s="483"/>
      <c r="J601" s="287"/>
      <c r="K601" s="287"/>
      <c r="L601" s="287"/>
      <c r="M601" s="180"/>
      <c r="N601" s="221">
        <v>1000</v>
      </c>
      <c r="O601" s="221">
        <v>800</v>
      </c>
      <c r="P601" s="222"/>
      <c r="Q601" s="223"/>
      <c r="R601" s="224"/>
    </row>
    <row r="602" spans="2:18" ht="81.75" customHeight="1">
      <c r="B602" s="38"/>
      <c r="C602" s="39" t="s">
        <v>511</v>
      </c>
      <c r="D602" s="42" t="s">
        <v>350</v>
      </c>
      <c r="E602" s="42" t="s">
        <v>350</v>
      </c>
      <c r="F602" s="42" t="s">
        <v>40</v>
      </c>
      <c r="G602" s="488" t="s">
        <v>286</v>
      </c>
      <c r="H602" s="484" t="s">
        <v>30</v>
      </c>
      <c r="I602" s="484"/>
      <c r="J602" s="42"/>
      <c r="K602" s="42"/>
      <c r="L602" s="42"/>
      <c r="M602" s="42"/>
      <c r="N602" s="44">
        <v>500</v>
      </c>
      <c r="O602" s="44">
        <v>500</v>
      </c>
      <c r="P602" s="41" t="s">
        <v>108</v>
      </c>
      <c r="Q602" s="40" t="s">
        <v>372</v>
      </c>
      <c r="R602" s="47" t="s">
        <v>353</v>
      </c>
    </row>
    <row r="603" spans="2:18" ht="21.95" customHeight="1">
      <c r="B603" s="219"/>
      <c r="C603" s="286" t="s">
        <v>139</v>
      </c>
      <c r="D603" s="287"/>
      <c r="E603" s="287"/>
      <c r="F603" s="287"/>
      <c r="G603" s="483"/>
      <c r="H603" s="483"/>
      <c r="I603" s="483"/>
      <c r="J603" s="287"/>
      <c r="K603" s="287"/>
      <c r="L603" s="287"/>
      <c r="M603" s="180"/>
      <c r="N603" s="221">
        <v>500</v>
      </c>
      <c r="O603" s="221">
        <v>500</v>
      </c>
      <c r="P603" s="222"/>
      <c r="Q603" s="223"/>
      <c r="R603" s="489"/>
    </row>
    <row r="604" spans="2:18" ht="37.5" customHeight="1">
      <c r="B604" s="228"/>
      <c r="C604" s="197" t="s">
        <v>512</v>
      </c>
      <c r="D604" s="203"/>
      <c r="E604" s="203"/>
      <c r="F604" s="204"/>
      <c r="G604" s="203"/>
      <c r="H604" s="203"/>
      <c r="I604" s="204"/>
      <c r="J604" s="204"/>
      <c r="K604" s="229"/>
      <c r="L604" s="229"/>
      <c r="M604" s="230"/>
      <c r="N604" s="229"/>
      <c r="O604" s="229"/>
      <c r="P604" s="248"/>
      <c r="Q604" s="348"/>
      <c r="R604" s="248"/>
    </row>
    <row r="605" spans="2:18" ht="38.1" customHeight="1">
      <c r="B605" s="664"/>
      <c r="C605" s="649" t="s">
        <v>513</v>
      </c>
      <c r="D605" s="718" t="s">
        <v>330</v>
      </c>
      <c r="E605" s="718" t="s">
        <v>330</v>
      </c>
      <c r="F605" s="42" t="s">
        <v>351</v>
      </c>
      <c r="G605" s="724" t="s">
        <v>387</v>
      </c>
      <c r="H605" s="675" t="s">
        <v>30</v>
      </c>
      <c r="I605" s="42"/>
      <c r="J605" s="42"/>
      <c r="K605" s="233"/>
      <c r="L605" s="233"/>
      <c r="M605" s="233"/>
      <c r="N605" s="44">
        <v>10.5</v>
      </c>
      <c r="O605" s="233"/>
      <c r="P605" s="666" t="s">
        <v>287</v>
      </c>
      <c r="Q605" s="666" t="s">
        <v>514</v>
      </c>
      <c r="R605" s="610" t="s">
        <v>515</v>
      </c>
    </row>
    <row r="606" spans="2:18" ht="21" customHeight="1">
      <c r="B606" s="667"/>
      <c r="C606" s="650"/>
      <c r="D606" s="715"/>
      <c r="E606" s="715"/>
      <c r="F606" s="42" t="s">
        <v>40</v>
      </c>
      <c r="G606" s="725"/>
      <c r="H606" s="677"/>
      <c r="I606" s="42"/>
      <c r="J606" s="42"/>
      <c r="K606" s="233"/>
      <c r="L606" s="233"/>
      <c r="M606" s="233"/>
      <c r="N606" s="44">
        <v>150</v>
      </c>
      <c r="O606" s="233"/>
      <c r="P606" s="665"/>
      <c r="Q606" s="665"/>
      <c r="R606" s="611"/>
    </row>
    <row r="607" spans="2:18" ht="19.5" customHeight="1">
      <c r="B607" s="397"/>
      <c r="C607" s="293" t="s">
        <v>392</v>
      </c>
      <c r="D607" s="264"/>
      <c r="E607" s="264"/>
      <c r="F607" s="264"/>
      <c r="G607" s="299"/>
      <c r="H607" s="264"/>
      <c r="I607" s="264"/>
      <c r="J607" s="264"/>
      <c r="K607" s="407"/>
      <c r="L607" s="407"/>
      <c r="M607" s="490"/>
      <c r="N607" s="154">
        <v>150</v>
      </c>
      <c r="O607" s="407"/>
      <c r="P607" s="188"/>
      <c r="Q607" s="271"/>
      <c r="R607" s="190"/>
    </row>
    <row r="608" spans="2:18" ht="33.950000000000003" customHeight="1">
      <c r="B608" s="664"/>
      <c r="C608" s="649" t="s">
        <v>516</v>
      </c>
      <c r="D608" s="718" t="s">
        <v>330</v>
      </c>
      <c r="E608" s="718" t="s">
        <v>330</v>
      </c>
      <c r="F608" s="42" t="s">
        <v>351</v>
      </c>
      <c r="G608" s="724" t="s">
        <v>387</v>
      </c>
      <c r="H608" s="675" t="s">
        <v>30</v>
      </c>
      <c r="I608" s="42"/>
      <c r="J608" s="42"/>
      <c r="K608" s="233"/>
      <c r="L608" s="233"/>
      <c r="M608" s="233"/>
      <c r="N608" s="44">
        <v>7.8</v>
      </c>
      <c r="O608" s="233"/>
      <c r="P608" s="666" t="s">
        <v>287</v>
      </c>
      <c r="Q608" s="666" t="s">
        <v>514</v>
      </c>
      <c r="R608" s="610" t="s">
        <v>515</v>
      </c>
    </row>
    <row r="609" spans="2:18" ht="26.1" customHeight="1">
      <c r="B609" s="667"/>
      <c r="C609" s="650"/>
      <c r="D609" s="715"/>
      <c r="E609" s="715"/>
      <c r="F609" s="42" t="s">
        <v>40</v>
      </c>
      <c r="G609" s="725"/>
      <c r="H609" s="677"/>
      <c r="I609" s="42"/>
      <c r="J609" s="42"/>
      <c r="K609" s="233"/>
      <c r="L609" s="233"/>
      <c r="M609" s="233"/>
      <c r="N609" s="44">
        <v>150</v>
      </c>
      <c r="O609" s="233"/>
      <c r="P609" s="665"/>
      <c r="Q609" s="665"/>
      <c r="R609" s="611"/>
    </row>
    <row r="610" spans="2:18" ht="19.5" customHeight="1">
      <c r="B610" s="397"/>
      <c r="C610" s="293" t="s">
        <v>392</v>
      </c>
      <c r="D610" s="264"/>
      <c r="E610" s="264"/>
      <c r="F610" s="264"/>
      <c r="G610" s="299"/>
      <c r="H610" s="264"/>
      <c r="I610" s="264"/>
      <c r="J610" s="264"/>
      <c r="K610" s="407"/>
      <c r="L610" s="407"/>
      <c r="M610" s="490"/>
      <c r="N610" s="154">
        <v>150</v>
      </c>
      <c r="O610" s="407"/>
      <c r="P610" s="188"/>
      <c r="Q610" s="271"/>
      <c r="R610" s="190"/>
    </row>
    <row r="611" spans="2:18" ht="38.1" customHeight="1">
      <c r="B611" s="664"/>
      <c r="C611" s="649" t="s">
        <v>517</v>
      </c>
      <c r="D611" s="718" t="s">
        <v>330</v>
      </c>
      <c r="E611" s="718" t="s">
        <v>330</v>
      </c>
      <c r="F611" s="42" t="s">
        <v>351</v>
      </c>
      <c r="G611" s="724" t="s">
        <v>387</v>
      </c>
      <c r="H611" s="675" t="s">
        <v>30</v>
      </c>
      <c r="I611" s="42"/>
      <c r="J611" s="42"/>
      <c r="K611" s="233"/>
      <c r="L611" s="233"/>
      <c r="M611" s="233"/>
      <c r="N611" s="44">
        <v>5.44</v>
      </c>
      <c r="O611" s="233"/>
      <c r="P611" s="666" t="s">
        <v>287</v>
      </c>
      <c r="Q611" s="666" t="s">
        <v>514</v>
      </c>
      <c r="R611" s="610" t="s">
        <v>515</v>
      </c>
    </row>
    <row r="612" spans="2:18" ht="33" customHeight="1">
      <c r="B612" s="667"/>
      <c r="C612" s="650"/>
      <c r="D612" s="715"/>
      <c r="E612" s="715"/>
      <c r="F612" s="42" t="s">
        <v>40</v>
      </c>
      <c r="G612" s="725"/>
      <c r="H612" s="677"/>
      <c r="I612" s="42"/>
      <c r="J612" s="42"/>
      <c r="K612" s="233"/>
      <c r="L612" s="233"/>
      <c r="M612" s="233"/>
      <c r="N612" s="44">
        <v>94</v>
      </c>
      <c r="O612" s="233"/>
      <c r="P612" s="665"/>
      <c r="Q612" s="665"/>
      <c r="R612" s="611"/>
    </row>
    <row r="613" spans="2:18" ht="19.5" customHeight="1">
      <c r="B613" s="397"/>
      <c r="C613" s="293" t="s">
        <v>392</v>
      </c>
      <c r="D613" s="57"/>
      <c r="E613" s="57"/>
      <c r="F613" s="57"/>
      <c r="G613" s="491"/>
      <c r="H613" s="57"/>
      <c r="I613" s="57"/>
      <c r="J613" s="57"/>
      <c r="K613" s="357"/>
      <c r="L613" s="357"/>
      <c r="M613" s="492"/>
      <c r="N613" s="154">
        <v>94</v>
      </c>
      <c r="O613" s="407"/>
      <c r="P613" s="188"/>
      <c r="Q613" s="271"/>
      <c r="R613" s="190"/>
    </row>
    <row r="614" spans="2:18" ht="15.75">
      <c r="B614" s="664"/>
      <c r="C614" s="649" t="s">
        <v>518</v>
      </c>
      <c r="D614" s="718" t="s">
        <v>330</v>
      </c>
      <c r="E614" s="718" t="s">
        <v>330</v>
      </c>
      <c r="F614" s="42" t="s">
        <v>351</v>
      </c>
      <c r="G614" s="724" t="s">
        <v>387</v>
      </c>
      <c r="H614" s="675" t="s">
        <v>30</v>
      </c>
      <c r="I614" s="42"/>
      <c r="J614" s="42"/>
      <c r="K614" s="233"/>
      <c r="L614" s="233"/>
      <c r="M614" s="233"/>
      <c r="N614" s="44">
        <v>2.95</v>
      </c>
      <c r="O614" s="233"/>
      <c r="P614" s="666" t="s">
        <v>287</v>
      </c>
      <c r="Q614" s="666" t="s">
        <v>514</v>
      </c>
      <c r="R614" s="610" t="s">
        <v>515</v>
      </c>
    </row>
    <row r="615" spans="2:18" ht="52.5" customHeight="1">
      <c r="B615" s="667"/>
      <c r="C615" s="650"/>
      <c r="D615" s="715"/>
      <c r="E615" s="715"/>
      <c r="F615" s="42" t="s">
        <v>40</v>
      </c>
      <c r="G615" s="725"/>
      <c r="H615" s="677"/>
      <c r="I615" s="42"/>
      <c r="J615" s="42"/>
      <c r="K615" s="233"/>
      <c r="L615" s="233"/>
      <c r="M615" s="233"/>
      <c r="N615" s="44">
        <v>50</v>
      </c>
      <c r="O615" s="233"/>
      <c r="P615" s="665"/>
      <c r="Q615" s="665"/>
      <c r="R615" s="611"/>
    </row>
    <row r="616" spans="2:18" ht="21.75" customHeight="1">
      <c r="B616" s="397"/>
      <c r="C616" s="293" t="s">
        <v>392</v>
      </c>
      <c r="D616" s="264"/>
      <c r="E616" s="264"/>
      <c r="F616" s="264"/>
      <c r="G616" s="299"/>
      <c r="H616" s="264"/>
      <c r="I616" s="264"/>
      <c r="J616" s="264"/>
      <c r="K616" s="407"/>
      <c r="L616" s="407"/>
      <c r="M616" s="490"/>
      <c r="N616" s="327">
        <v>50</v>
      </c>
      <c r="O616" s="407"/>
      <c r="P616" s="188"/>
      <c r="Q616" s="271"/>
      <c r="R616" s="190"/>
    </row>
    <row r="617" spans="2:18" ht="15.75">
      <c r="B617" s="779"/>
      <c r="C617" s="748" t="s">
        <v>519</v>
      </c>
      <c r="D617" s="738" t="s">
        <v>330</v>
      </c>
      <c r="E617" s="738" t="s">
        <v>330</v>
      </c>
      <c r="F617" s="39" t="s">
        <v>351</v>
      </c>
      <c r="G617" s="726" t="s">
        <v>387</v>
      </c>
      <c r="H617" s="675" t="s">
        <v>30</v>
      </c>
      <c r="I617" s="39"/>
      <c r="J617" s="39"/>
      <c r="K617" s="493"/>
      <c r="L617" s="493"/>
      <c r="M617" s="493"/>
      <c r="N617" s="494">
        <v>4.5999999999999996</v>
      </c>
      <c r="O617" s="493"/>
      <c r="P617" s="666" t="s">
        <v>287</v>
      </c>
      <c r="Q617" s="666" t="s">
        <v>514</v>
      </c>
      <c r="R617" s="635" t="s">
        <v>515</v>
      </c>
    </row>
    <row r="618" spans="2:18" ht="49.5" customHeight="1">
      <c r="B618" s="775"/>
      <c r="C618" s="723"/>
      <c r="D618" s="739"/>
      <c r="E618" s="739"/>
      <c r="F618" s="39" t="s">
        <v>40</v>
      </c>
      <c r="G618" s="727"/>
      <c r="H618" s="677"/>
      <c r="I618" s="39"/>
      <c r="J618" s="39"/>
      <c r="K618" s="493"/>
      <c r="L618" s="493"/>
      <c r="M618" s="493"/>
      <c r="N618" s="494">
        <v>107</v>
      </c>
      <c r="O618" s="493"/>
      <c r="P618" s="665"/>
      <c r="Q618" s="665"/>
      <c r="R618" s="636"/>
    </row>
    <row r="619" spans="2:18" ht="23.1" customHeight="1">
      <c r="B619" s="397"/>
      <c r="C619" s="293" t="s">
        <v>392</v>
      </c>
      <c r="D619" s="264"/>
      <c r="E619" s="264"/>
      <c r="F619" s="264"/>
      <c r="G619" s="299"/>
      <c r="H619" s="264"/>
      <c r="I619" s="264"/>
      <c r="J619" s="264"/>
      <c r="K619" s="407"/>
      <c r="L619" s="407"/>
      <c r="M619" s="490"/>
      <c r="N619" s="327">
        <v>107</v>
      </c>
      <c r="O619" s="407"/>
      <c r="P619" s="188"/>
      <c r="Q619" s="271"/>
      <c r="R619" s="190"/>
    </row>
    <row r="620" spans="2:18" ht="32.1" customHeight="1">
      <c r="B620" s="664"/>
      <c r="C620" s="649" t="s">
        <v>520</v>
      </c>
      <c r="D620" s="738" t="s">
        <v>330</v>
      </c>
      <c r="E620" s="738" t="s">
        <v>330</v>
      </c>
      <c r="F620" s="42" t="s">
        <v>351</v>
      </c>
      <c r="G620" s="724" t="s">
        <v>387</v>
      </c>
      <c r="H620" s="675" t="s">
        <v>30</v>
      </c>
      <c r="I620" s="42"/>
      <c r="J620" s="42"/>
      <c r="K620" s="233"/>
      <c r="L620" s="233"/>
      <c r="M620" s="233"/>
      <c r="N620" s="44">
        <v>3.1</v>
      </c>
      <c r="O620" s="233"/>
      <c r="P620" s="666" t="s">
        <v>287</v>
      </c>
      <c r="Q620" s="666" t="s">
        <v>514</v>
      </c>
      <c r="R620" s="610" t="s">
        <v>515</v>
      </c>
    </row>
    <row r="621" spans="2:18" ht="31.5">
      <c r="B621" s="667"/>
      <c r="C621" s="650"/>
      <c r="D621" s="739"/>
      <c r="E621" s="739"/>
      <c r="F621" s="42" t="s">
        <v>40</v>
      </c>
      <c r="G621" s="725"/>
      <c r="H621" s="677"/>
      <c r="I621" s="42"/>
      <c r="J621" s="42"/>
      <c r="K621" s="233"/>
      <c r="L621" s="233"/>
      <c r="M621" s="233"/>
      <c r="N621" s="44">
        <v>51.5</v>
      </c>
      <c r="O621" s="233"/>
      <c r="P621" s="665"/>
      <c r="Q621" s="665"/>
      <c r="R621" s="611"/>
    </row>
    <row r="622" spans="2:18" ht="21" customHeight="1">
      <c r="B622" s="397"/>
      <c r="C622" s="293" t="s">
        <v>392</v>
      </c>
      <c r="D622" s="264"/>
      <c r="E622" s="264"/>
      <c r="F622" s="264"/>
      <c r="G622" s="299"/>
      <c r="H622" s="264"/>
      <c r="I622" s="264"/>
      <c r="J622" s="264"/>
      <c r="K622" s="407"/>
      <c r="L622" s="407"/>
      <c r="M622" s="490"/>
      <c r="N622" s="327">
        <v>51.5</v>
      </c>
      <c r="O622" s="407"/>
      <c r="P622" s="188"/>
      <c r="Q622" s="271"/>
      <c r="R622" s="190"/>
    </row>
    <row r="623" spans="2:18" ht="15.75">
      <c r="B623" s="779"/>
      <c r="C623" s="649" t="s">
        <v>521</v>
      </c>
      <c r="D623" s="738" t="s">
        <v>330</v>
      </c>
      <c r="E623" s="738" t="s">
        <v>330</v>
      </c>
      <c r="F623" s="42" t="s">
        <v>351</v>
      </c>
      <c r="G623" s="724" t="s">
        <v>387</v>
      </c>
      <c r="H623" s="675" t="s">
        <v>30</v>
      </c>
      <c r="I623" s="42"/>
      <c r="J623" s="42"/>
      <c r="K623" s="233"/>
      <c r="L623" s="233"/>
      <c r="M623" s="233"/>
      <c r="N623" s="44">
        <v>2.8</v>
      </c>
      <c r="O623" s="233"/>
      <c r="P623" s="666" t="s">
        <v>287</v>
      </c>
      <c r="Q623" s="666" t="s">
        <v>514</v>
      </c>
      <c r="R623" s="610" t="s">
        <v>515</v>
      </c>
    </row>
    <row r="624" spans="2:18" ht="50.25" customHeight="1">
      <c r="B624" s="775"/>
      <c r="C624" s="650"/>
      <c r="D624" s="739"/>
      <c r="E624" s="739"/>
      <c r="F624" s="42" t="s">
        <v>40</v>
      </c>
      <c r="G624" s="725"/>
      <c r="H624" s="677"/>
      <c r="I624" s="42"/>
      <c r="J624" s="42"/>
      <c r="K624" s="233"/>
      <c r="L624" s="233"/>
      <c r="M624" s="233"/>
      <c r="N624" s="44">
        <v>80</v>
      </c>
      <c r="O624" s="233"/>
      <c r="P624" s="665"/>
      <c r="Q624" s="665"/>
      <c r="R624" s="611"/>
    </row>
    <row r="625" spans="2:18" ht="22.5" customHeight="1">
      <c r="B625" s="397"/>
      <c r="C625" s="293" t="s">
        <v>392</v>
      </c>
      <c r="D625" s="264"/>
      <c r="E625" s="264"/>
      <c r="F625" s="264"/>
      <c r="G625" s="264"/>
      <c r="H625" s="264"/>
      <c r="I625" s="264"/>
      <c r="J625" s="264"/>
      <c r="K625" s="407"/>
      <c r="L625" s="407"/>
      <c r="M625" s="490"/>
      <c r="N625" s="327">
        <v>80</v>
      </c>
      <c r="O625" s="407"/>
      <c r="P625" s="188"/>
      <c r="Q625" s="271"/>
      <c r="R625" s="190"/>
    </row>
    <row r="626" spans="2:18" ht="36" customHeight="1">
      <c r="B626" s="228"/>
      <c r="C626" s="202" t="s">
        <v>522</v>
      </c>
      <c r="D626" s="204"/>
      <c r="E626" s="204"/>
      <c r="F626" s="204"/>
      <c r="G626" s="204"/>
      <c r="H626" s="204"/>
      <c r="I626" s="204"/>
      <c r="J626" s="204"/>
      <c r="K626" s="229"/>
      <c r="L626" s="229"/>
      <c r="M626" s="230"/>
      <c r="N626" s="229"/>
      <c r="O626" s="229"/>
      <c r="P626" s="84"/>
      <c r="Q626" s="198"/>
      <c r="R626" s="85"/>
    </row>
    <row r="627" spans="2:18" ht="30.95" customHeight="1">
      <c r="B627" s="664"/>
      <c r="C627" s="746" t="s">
        <v>523</v>
      </c>
      <c r="D627" s="699" t="s">
        <v>350</v>
      </c>
      <c r="E627" s="699" t="s">
        <v>350</v>
      </c>
      <c r="F627" s="42" t="s">
        <v>355</v>
      </c>
      <c r="G627" s="724" t="s">
        <v>387</v>
      </c>
      <c r="H627" s="233"/>
      <c r="I627" s="233"/>
      <c r="J627" s="233"/>
      <c r="K627" s="233"/>
      <c r="L627" s="233"/>
      <c r="M627" s="42"/>
      <c r="N627" s="44">
        <v>15</v>
      </c>
      <c r="O627" s="88"/>
      <c r="P627" s="666" t="s">
        <v>108</v>
      </c>
      <c r="Q627" s="651" t="s">
        <v>524</v>
      </c>
      <c r="R627" s="628" t="s">
        <v>525</v>
      </c>
    </row>
    <row r="628" spans="2:18" ht="42" customHeight="1">
      <c r="B628" s="665"/>
      <c r="C628" s="745"/>
      <c r="D628" s="699"/>
      <c r="E628" s="699"/>
      <c r="F628" s="42" t="s">
        <v>40</v>
      </c>
      <c r="G628" s="725"/>
      <c r="H628" s="233"/>
      <c r="I628" s="233"/>
      <c r="J628" s="233"/>
      <c r="K628" s="233"/>
      <c r="L628" s="233"/>
      <c r="M628" s="42"/>
      <c r="N628" s="44">
        <v>152</v>
      </c>
      <c r="O628" s="88"/>
      <c r="P628" s="665"/>
      <c r="Q628" s="646"/>
      <c r="R628" s="611"/>
    </row>
    <row r="629" spans="2:18" ht="15.75">
      <c r="B629" s="219"/>
      <c r="C629" s="286" t="s">
        <v>139</v>
      </c>
      <c r="D629" s="287"/>
      <c r="E629" s="287"/>
      <c r="F629" s="287"/>
      <c r="G629" s="448"/>
      <c r="H629" s="448"/>
      <c r="I629" s="448"/>
      <c r="J629" s="495"/>
      <c r="K629" s="448"/>
      <c r="L629" s="287"/>
      <c r="M629" s="180"/>
      <c r="N629" s="221">
        <v>152</v>
      </c>
      <c r="O629" s="290"/>
      <c r="P629" s="222"/>
      <c r="Q629" s="458"/>
      <c r="R629" s="222"/>
    </row>
    <row r="630" spans="2:18" ht="27" customHeight="1">
      <c r="B630" s="664"/>
      <c r="C630" s="649" t="s">
        <v>526</v>
      </c>
      <c r="D630" s="675" t="s">
        <v>350</v>
      </c>
      <c r="E630" s="675" t="s">
        <v>350</v>
      </c>
      <c r="F630" s="42" t="s">
        <v>351</v>
      </c>
      <c r="G630" s="724" t="s">
        <v>387</v>
      </c>
      <c r="H630" s="701" t="s">
        <v>30</v>
      </c>
      <c r="I630" s="484"/>
      <c r="J630" s="42"/>
      <c r="K630" s="42"/>
      <c r="L630" s="42"/>
      <c r="M630" s="42"/>
      <c r="N630" s="44">
        <v>4.0999999999999996</v>
      </c>
      <c r="O630" s="145"/>
      <c r="P630" s="666" t="s">
        <v>108</v>
      </c>
      <c r="Q630" s="651" t="s">
        <v>524</v>
      </c>
      <c r="R630" s="628" t="s">
        <v>527</v>
      </c>
    </row>
    <row r="631" spans="2:18" ht="44.25" customHeight="1">
      <c r="B631" s="665"/>
      <c r="C631" s="650"/>
      <c r="D631" s="677"/>
      <c r="E631" s="677"/>
      <c r="F631" s="42" t="s">
        <v>40</v>
      </c>
      <c r="G631" s="725"/>
      <c r="H631" s="702"/>
      <c r="I631" s="484"/>
      <c r="J631" s="42"/>
      <c r="K631" s="42"/>
      <c r="L631" s="42"/>
      <c r="M631" s="42"/>
      <c r="N631" s="44">
        <v>30</v>
      </c>
      <c r="O631" s="145"/>
      <c r="P631" s="665"/>
      <c r="Q631" s="646"/>
      <c r="R631" s="611"/>
    </row>
    <row r="632" spans="2:18" ht="23.25" customHeight="1">
      <c r="B632" s="219"/>
      <c r="C632" s="286" t="s">
        <v>139</v>
      </c>
      <c r="D632" s="287"/>
      <c r="E632" s="287"/>
      <c r="F632" s="287"/>
      <c r="G632" s="483"/>
      <c r="H632" s="483"/>
      <c r="I632" s="483"/>
      <c r="J632" s="287"/>
      <c r="K632" s="287"/>
      <c r="L632" s="287"/>
      <c r="M632" s="180"/>
      <c r="N632" s="221">
        <v>30</v>
      </c>
      <c r="O632" s="337"/>
      <c r="P632" s="222"/>
      <c r="Q632" s="458"/>
      <c r="R632" s="222"/>
    </row>
    <row r="633" spans="2:18" ht="24.95" customHeight="1">
      <c r="B633" s="664"/>
      <c r="C633" s="649" t="s">
        <v>528</v>
      </c>
      <c r="D633" s="675" t="s">
        <v>350</v>
      </c>
      <c r="E633" s="675" t="s">
        <v>350</v>
      </c>
      <c r="F633" s="42" t="s">
        <v>351</v>
      </c>
      <c r="G633" s="724" t="s">
        <v>387</v>
      </c>
      <c r="H633" s="701" t="s">
        <v>30</v>
      </c>
      <c r="I633" s="484"/>
      <c r="J633" s="42"/>
      <c r="K633" s="42"/>
      <c r="L633" s="42"/>
      <c r="M633" s="42"/>
      <c r="N633" s="44">
        <v>12.7</v>
      </c>
      <c r="O633" s="145"/>
      <c r="P633" s="666" t="s">
        <v>108</v>
      </c>
      <c r="Q633" s="651" t="s">
        <v>524</v>
      </c>
      <c r="R633" s="628" t="s">
        <v>527</v>
      </c>
    </row>
    <row r="634" spans="2:18" ht="42" customHeight="1">
      <c r="B634" s="665"/>
      <c r="C634" s="650"/>
      <c r="D634" s="677"/>
      <c r="E634" s="677"/>
      <c r="F634" s="42" t="s">
        <v>40</v>
      </c>
      <c r="G634" s="725"/>
      <c r="H634" s="702"/>
      <c r="I634" s="484"/>
      <c r="J634" s="42"/>
      <c r="K634" s="42"/>
      <c r="L634" s="42"/>
      <c r="M634" s="42"/>
      <c r="N634" s="44">
        <v>98</v>
      </c>
      <c r="O634" s="145"/>
      <c r="P634" s="665"/>
      <c r="Q634" s="646"/>
      <c r="R634" s="611"/>
    </row>
    <row r="635" spans="2:18" ht="19.5" customHeight="1">
      <c r="B635" s="219"/>
      <c r="C635" s="286" t="s">
        <v>139</v>
      </c>
      <c r="D635" s="287"/>
      <c r="E635" s="287"/>
      <c r="F635" s="287"/>
      <c r="G635" s="483"/>
      <c r="H635" s="483"/>
      <c r="I635" s="483"/>
      <c r="J635" s="287"/>
      <c r="K635" s="287"/>
      <c r="L635" s="287"/>
      <c r="M635" s="180"/>
      <c r="N635" s="221">
        <v>98</v>
      </c>
      <c r="O635" s="337"/>
      <c r="P635" s="222"/>
      <c r="Q635" s="458"/>
      <c r="R635" s="222"/>
    </row>
    <row r="636" spans="2:18" ht="15.75">
      <c r="B636" s="779"/>
      <c r="C636" s="649" t="s">
        <v>529</v>
      </c>
      <c r="D636" s="675" t="s">
        <v>350</v>
      </c>
      <c r="E636" s="675" t="s">
        <v>350</v>
      </c>
      <c r="F636" s="42" t="s">
        <v>351</v>
      </c>
      <c r="G636" s="724" t="s">
        <v>387</v>
      </c>
      <c r="H636" s="701" t="s">
        <v>30</v>
      </c>
      <c r="I636" s="484"/>
      <c r="J636" s="42"/>
      <c r="K636" s="42"/>
      <c r="L636" s="42"/>
      <c r="M636" s="42"/>
      <c r="N636" s="44">
        <v>2.7</v>
      </c>
      <c r="O636" s="145"/>
      <c r="P636" s="666" t="s">
        <v>108</v>
      </c>
      <c r="Q636" s="651" t="s">
        <v>524</v>
      </c>
      <c r="R636" s="628" t="s">
        <v>527</v>
      </c>
    </row>
    <row r="637" spans="2:18" ht="64.5" customHeight="1">
      <c r="B637" s="776"/>
      <c r="C637" s="650"/>
      <c r="D637" s="677"/>
      <c r="E637" s="677"/>
      <c r="F637" s="42" t="s">
        <v>40</v>
      </c>
      <c r="G637" s="725"/>
      <c r="H637" s="702"/>
      <c r="I637" s="484"/>
      <c r="J637" s="42"/>
      <c r="K637" s="42"/>
      <c r="L637" s="42"/>
      <c r="M637" s="42"/>
      <c r="N637" s="44">
        <v>20</v>
      </c>
      <c r="O637" s="145"/>
      <c r="P637" s="665"/>
      <c r="Q637" s="646"/>
      <c r="R637" s="611"/>
    </row>
    <row r="638" spans="2:18" ht="20.25" customHeight="1">
      <c r="B638" s="219"/>
      <c r="C638" s="286" t="s">
        <v>139</v>
      </c>
      <c r="D638" s="287"/>
      <c r="E638" s="287"/>
      <c r="F638" s="287"/>
      <c r="G638" s="483"/>
      <c r="H638" s="483"/>
      <c r="I638" s="483"/>
      <c r="J638" s="287"/>
      <c r="K638" s="287"/>
      <c r="L638" s="287"/>
      <c r="M638" s="180"/>
      <c r="N638" s="221">
        <v>20</v>
      </c>
      <c r="O638" s="337"/>
      <c r="P638" s="222"/>
      <c r="Q638" s="458"/>
      <c r="R638" s="222"/>
    </row>
    <row r="639" spans="2:18" ht="15.75">
      <c r="B639" s="779"/>
      <c r="C639" s="649" t="s">
        <v>530</v>
      </c>
      <c r="D639" s="675" t="s">
        <v>350</v>
      </c>
      <c r="E639" s="675" t="s">
        <v>350</v>
      </c>
      <c r="F639" s="42" t="s">
        <v>351</v>
      </c>
      <c r="G639" s="724" t="s">
        <v>387</v>
      </c>
      <c r="H639" s="701" t="s">
        <v>30</v>
      </c>
      <c r="I639" s="484"/>
      <c r="J639" s="42"/>
      <c r="K639" s="42"/>
      <c r="L639" s="42"/>
      <c r="M639" s="42"/>
      <c r="N639" s="44">
        <v>1.5</v>
      </c>
      <c r="O639" s="145"/>
      <c r="P639" s="666" t="s">
        <v>108</v>
      </c>
      <c r="Q639" s="651" t="s">
        <v>524</v>
      </c>
      <c r="R639" s="633" t="s">
        <v>527</v>
      </c>
    </row>
    <row r="640" spans="2:18" ht="46.5" customHeight="1">
      <c r="B640" s="776"/>
      <c r="C640" s="650"/>
      <c r="D640" s="677"/>
      <c r="E640" s="677"/>
      <c r="F640" s="42" t="s">
        <v>40</v>
      </c>
      <c r="G640" s="725"/>
      <c r="H640" s="702"/>
      <c r="I640" s="484"/>
      <c r="J640" s="42"/>
      <c r="K640" s="42"/>
      <c r="L640" s="42"/>
      <c r="M640" s="42"/>
      <c r="N640" s="44">
        <v>13</v>
      </c>
      <c r="O640" s="145"/>
      <c r="P640" s="665"/>
      <c r="Q640" s="646"/>
      <c r="R640" s="634"/>
    </row>
    <row r="641" spans="2:18" ht="19.5" customHeight="1">
      <c r="B641" s="219"/>
      <c r="C641" s="286" t="s">
        <v>139</v>
      </c>
      <c r="D641" s="287"/>
      <c r="E641" s="287"/>
      <c r="F641" s="287"/>
      <c r="G641" s="483"/>
      <c r="H641" s="483"/>
      <c r="I641" s="483"/>
      <c r="J641" s="287"/>
      <c r="K641" s="287"/>
      <c r="L641" s="287"/>
      <c r="M641" s="180"/>
      <c r="N641" s="221">
        <v>13</v>
      </c>
      <c r="O641" s="337"/>
      <c r="P641" s="222"/>
      <c r="Q641" s="458"/>
      <c r="R641" s="222"/>
    </row>
    <row r="642" spans="2:18" ht="15.75">
      <c r="B642" s="664"/>
      <c r="C642" s="749" t="s">
        <v>531</v>
      </c>
      <c r="D642" s="675" t="s">
        <v>350</v>
      </c>
      <c r="E642" s="675" t="s">
        <v>350</v>
      </c>
      <c r="F642" s="42" t="s">
        <v>351</v>
      </c>
      <c r="G642" s="724" t="s">
        <v>387</v>
      </c>
      <c r="H642" s="701" t="s">
        <v>30</v>
      </c>
      <c r="I642" s="484"/>
      <c r="J642" s="42"/>
      <c r="K642" s="42"/>
      <c r="L642" s="42"/>
      <c r="M642" s="42"/>
      <c r="N642" s="44">
        <v>8.6999999999999993</v>
      </c>
      <c r="O642" s="145"/>
      <c r="P642" s="666" t="s">
        <v>108</v>
      </c>
      <c r="Q642" s="651" t="s">
        <v>524</v>
      </c>
      <c r="R642" s="628" t="s">
        <v>532</v>
      </c>
    </row>
    <row r="643" spans="2:18" ht="51.95" customHeight="1">
      <c r="B643" s="665"/>
      <c r="C643" s="650"/>
      <c r="D643" s="677"/>
      <c r="E643" s="677"/>
      <c r="F643" s="42" t="s">
        <v>40</v>
      </c>
      <c r="G643" s="725"/>
      <c r="H643" s="702"/>
      <c r="I643" s="484"/>
      <c r="J643" s="42"/>
      <c r="K643" s="42"/>
      <c r="L643" s="42"/>
      <c r="M643" s="42"/>
      <c r="N643" s="44">
        <v>700</v>
      </c>
      <c r="O643" s="145"/>
      <c r="P643" s="665"/>
      <c r="Q643" s="646"/>
      <c r="R643" s="611"/>
    </row>
    <row r="644" spans="2:18" ht="17.25" customHeight="1">
      <c r="B644" s="219"/>
      <c r="C644" s="335" t="s">
        <v>139</v>
      </c>
      <c r="D644" s="287"/>
      <c r="E644" s="287"/>
      <c r="F644" s="287"/>
      <c r="G644" s="483"/>
      <c r="H644" s="483"/>
      <c r="I644" s="483"/>
      <c r="J644" s="287"/>
      <c r="K644" s="287"/>
      <c r="L644" s="287"/>
      <c r="M644" s="180"/>
      <c r="N644" s="221">
        <v>700</v>
      </c>
      <c r="O644" s="337"/>
      <c r="P644" s="222"/>
      <c r="Q644" s="458"/>
      <c r="R644" s="222"/>
    </row>
    <row r="645" spans="2:18" ht="15.75">
      <c r="B645" s="779"/>
      <c r="C645" s="749" t="s">
        <v>533</v>
      </c>
      <c r="D645" s="675" t="s">
        <v>350</v>
      </c>
      <c r="E645" s="675" t="s">
        <v>350</v>
      </c>
      <c r="F645" s="42" t="s">
        <v>351</v>
      </c>
      <c r="G645" s="724" t="s">
        <v>387</v>
      </c>
      <c r="H645" s="701" t="s">
        <v>30</v>
      </c>
      <c r="I645" s="484"/>
      <c r="J645" s="42"/>
      <c r="K645" s="42"/>
      <c r="L645" s="42"/>
      <c r="M645" s="42"/>
      <c r="N645" s="44">
        <v>4</v>
      </c>
      <c r="O645" s="145"/>
      <c r="P645" s="666" t="s">
        <v>108</v>
      </c>
      <c r="Q645" s="651" t="s">
        <v>524</v>
      </c>
      <c r="R645" s="628" t="s">
        <v>532</v>
      </c>
    </row>
    <row r="646" spans="2:18" ht="49.5" customHeight="1">
      <c r="B646" s="776"/>
      <c r="C646" s="650"/>
      <c r="D646" s="677"/>
      <c r="E646" s="677"/>
      <c r="F646" s="42" t="s">
        <v>40</v>
      </c>
      <c r="G646" s="725"/>
      <c r="H646" s="702"/>
      <c r="I646" s="484"/>
      <c r="J646" s="42"/>
      <c r="K646" s="42"/>
      <c r="L646" s="42"/>
      <c r="M646" s="42"/>
      <c r="N646" s="44">
        <v>26</v>
      </c>
      <c r="O646" s="145"/>
      <c r="P646" s="665"/>
      <c r="Q646" s="646"/>
      <c r="R646" s="611"/>
    </row>
    <row r="647" spans="2:18" ht="15.75">
      <c r="B647" s="219"/>
      <c r="C647" s="286" t="s">
        <v>139</v>
      </c>
      <c r="D647" s="336"/>
      <c r="E647" s="336"/>
      <c r="F647" s="336"/>
      <c r="G647" s="496"/>
      <c r="H647" s="496"/>
      <c r="I647" s="496"/>
      <c r="J647" s="336"/>
      <c r="K647" s="336"/>
      <c r="L647" s="336"/>
      <c r="M647" s="275"/>
      <c r="N647" s="497">
        <v>26</v>
      </c>
      <c r="O647" s="337"/>
      <c r="P647" s="222"/>
      <c r="Q647" s="458"/>
      <c r="R647" s="222"/>
    </row>
    <row r="648" spans="2:18" ht="15.75">
      <c r="B648" s="779"/>
      <c r="C648" s="649" t="s">
        <v>534</v>
      </c>
      <c r="D648" s="675" t="s">
        <v>350</v>
      </c>
      <c r="E648" s="675" t="s">
        <v>350</v>
      </c>
      <c r="F648" s="42" t="s">
        <v>351</v>
      </c>
      <c r="G648" s="724" t="s">
        <v>387</v>
      </c>
      <c r="H648" s="701" t="s">
        <v>30</v>
      </c>
      <c r="I648" s="484"/>
      <c r="J648" s="42"/>
      <c r="K648" s="42"/>
      <c r="L648" s="42"/>
      <c r="M648" s="42"/>
      <c r="N648" s="44">
        <v>3.7</v>
      </c>
      <c r="O648" s="145"/>
      <c r="P648" s="666" t="s">
        <v>108</v>
      </c>
      <c r="Q648" s="651" t="s">
        <v>524</v>
      </c>
      <c r="R648" s="628" t="s">
        <v>532</v>
      </c>
    </row>
    <row r="649" spans="2:18" ht="51" customHeight="1">
      <c r="B649" s="776"/>
      <c r="C649" s="650"/>
      <c r="D649" s="677"/>
      <c r="E649" s="677"/>
      <c r="F649" s="42" t="s">
        <v>40</v>
      </c>
      <c r="G649" s="725"/>
      <c r="H649" s="702"/>
      <c r="I649" s="484"/>
      <c r="J649" s="42"/>
      <c r="K649" s="42"/>
      <c r="L649" s="42"/>
      <c r="M649" s="42"/>
      <c r="N649" s="44">
        <v>20</v>
      </c>
      <c r="O649" s="145"/>
      <c r="P649" s="665"/>
      <c r="Q649" s="646"/>
      <c r="R649" s="611"/>
    </row>
    <row r="650" spans="2:18" ht="15.75">
      <c r="B650" s="241"/>
      <c r="C650" s="286" t="s">
        <v>139</v>
      </c>
      <c r="D650" s="263"/>
      <c r="E650" s="263"/>
      <c r="F650" s="264"/>
      <c r="G650" s="498"/>
      <c r="H650" s="498"/>
      <c r="I650" s="499"/>
      <c r="J650" s="264"/>
      <c r="K650" s="264"/>
      <c r="L650" s="264"/>
      <c r="M650" s="275"/>
      <c r="N650" s="327">
        <v>20</v>
      </c>
      <c r="O650" s="300"/>
      <c r="P650" s="244"/>
      <c r="Q650" s="266"/>
      <c r="R650" s="267"/>
    </row>
    <row r="651" spans="2:18" ht="15.75">
      <c r="B651" s="775"/>
      <c r="C651" s="649" t="s">
        <v>535</v>
      </c>
      <c r="D651" s="698" t="s">
        <v>350</v>
      </c>
      <c r="E651" s="698" t="s">
        <v>350</v>
      </c>
      <c r="F651" s="42" t="s">
        <v>351</v>
      </c>
      <c r="G651" s="724" t="s">
        <v>387</v>
      </c>
      <c r="H651" s="703" t="s">
        <v>30</v>
      </c>
      <c r="I651" s="484"/>
      <c r="J651" s="42"/>
      <c r="K651" s="42"/>
      <c r="L651" s="42"/>
      <c r="M651" s="42"/>
      <c r="N651" s="44">
        <v>14.7</v>
      </c>
      <c r="O651" s="145"/>
      <c r="P651" s="666" t="s">
        <v>108</v>
      </c>
      <c r="Q651" s="651" t="s">
        <v>524</v>
      </c>
      <c r="R651" s="628" t="s">
        <v>527</v>
      </c>
    </row>
    <row r="652" spans="2:18" ht="49.5" customHeight="1">
      <c r="B652" s="776"/>
      <c r="C652" s="650"/>
      <c r="D652" s="677"/>
      <c r="E652" s="677"/>
      <c r="F652" s="42" t="s">
        <v>40</v>
      </c>
      <c r="G652" s="725"/>
      <c r="H652" s="702"/>
      <c r="I652" s="484"/>
      <c r="J652" s="42"/>
      <c r="K652" s="42"/>
      <c r="L652" s="42"/>
      <c r="M652" s="42"/>
      <c r="N652" s="44">
        <v>903</v>
      </c>
      <c r="O652" s="145"/>
      <c r="P652" s="665"/>
      <c r="Q652" s="646"/>
      <c r="R652" s="611"/>
    </row>
    <row r="653" spans="2:18" ht="15.75">
      <c r="B653" s="219"/>
      <c r="C653" s="286" t="s">
        <v>139</v>
      </c>
      <c r="D653" s="287"/>
      <c r="E653" s="287"/>
      <c r="F653" s="287"/>
      <c r="G653" s="483"/>
      <c r="H653" s="483"/>
      <c r="I653" s="483"/>
      <c r="J653" s="287"/>
      <c r="K653" s="287"/>
      <c r="L653" s="287"/>
      <c r="M653" s="180"/>
      <c r="N653" s="221">
        <v>903</v>
      </c>
      <c r="O653" s="337"/>
      <c r="P653" s="222"/>
      <c r="Q653" s="458"/>
      <c r="R653" s="222"/>
    </row>
    <row r="654" spans="2:18" ht="57" customHeight="1">
      <c r="B654" s="664"/>
      <c r="C654" s="649" t="s">
        <v>536</v>
      </c>
      <c r="D654" s="698" t="s">
        <v>350</v>
      </c>
      <c r="E654" s="698" t="s">
        <v>350</v>
      </c>
      <c r="F654" s="42" t="s">
        <v>351</v>
      </c>
      <c r="G654" s="724" t="s">
        <v>387</v>
      </c>
      <c r="H654" s="701" t="s">
        <v>30</v>
      </c>
      <c r="I654" s="484"/>
      <c r="J654" s="42"/>
      <c r="K654" s="42"/>
      <c r="L654" s="42"/>
      <c r="M654" s="42"/>
      <c r="N654" s="44">
        <v>5.0999999999999996</v>
      </c>
      <c r="O654" s="145"/>
      <c r="P654" s="666" t="s">
        <v>108</v>
      </c>
      <c r="Q654" s="651" t="s">
        <v>524</v>
      </c>
      <c r="R654" s="610" t="s">
        <v>537</v>
      </c>
    </row>
    <row r="655" spans="2:18" ht="42" customHeight="1">
      <c r="B655" s="665"/>
      <c r="C655" s="650"/>
      <c r="D655" s="677"/>
      <c r="E655" s="677"/>
      <c r="F655" s="42" t="s">
        <v>40</v>
      </c>
      <c r="G655" s="725"/>
      <c r="H655" s="702"/>
      <c r="I655" s="484"/>
      <c r="J655" s="42"/>
      <c r="K655" s="42"/>
      <c r="L655" s="42"/>
      <c r="M655" s="42"/>
      <c r="N655" s="44">
        <v>581</v>
      </c>
      <c r="O655" s="145"/>
      <c r="P655" s="665"/>
      <c r="Q655" s="646"/>
      <c r="R655" s="611"/>
    </row>
    <row r="656" spans="2:18" ht="15.75">
      <c r="B656" s="219"/>
      <c r="C656" s="286" t="s">
        <v>139</v>
      </c>
      <c r="D656" s="287"/>
      <c r="E656" s="287"/>
      <c r="F656" s="287"/>
      <c r="G656" s="483"/>
      <c r="H656" s="483"/>
      <c r="I656" s="483"/>
      <c r="J656" s="287"/>
      <c r="K656" s="287"/>
      <c r="L656" s="287"/>
      <c r="M656" s="180"/>
      <c r="N656" s="221">
        <v>581</v>
      </c>
      <c r="O656" s="337"/>
      <c r="P656" s="222"/>
      <c r="Q656" s="458"/>
      <c r="R656" s="222"/>
    </row>
    <row r="657" spans="2:18" ht="47.1" customHeight="1">
      <c r="B657" s="664"/>
      <c r="C657" s="649" t="s">
        <v>538</v>
      </c>
      <c r="D657" s="698" t="s">
        <v>350</v>
      </c>
      <c r="E657" s="698" t="s">
        <v>350</v>
      </c>
      <c r="F657" s="42" t="s">
        <v>351</v>
      </c>
      <c r="G657" s="724" t="s">
        <v>387</v>
      </c>
      <c r="H657" s="701" t="s">
        <v>30</v>
      </c>
      <c r="I657" s="484"/>
      <c r="J657" s="42"/>
      <c r="K657" s="42"/>
      <c r="L657" s="42"/>
      <c r="M657" s="42"/>
      <c r="N657" s="42">
        <v>4.5</v>
      </c>
      <c r="O657" s="145"/>
      <c r="P657" s="666" t="s">
        <v>108</v>
      </c>
      <c r="Q657" s="651" t="s">
        <v>524</v>
      </c>
      <c r="R657" s="628" t="s">
        <v>525</v>
      </c>
    </row>
    <row r="658" spans="2:18" ht="31.5">
      <c r="B658" s="665"/>
      <c r="C658" s="650"/>
      <c r="D658" s="677"/>
      <c r="E658" s="677"/>
      <c r="F658" s="42" t="s">
        <v>40</v>
      </c>
      <c r="G658" s="725"/>
      <c r="H658" s="702"/>
      <c r="I658" s="484"/>
      <c r="J658" s="42"/>
      <c r="K658" s="42"/>
      <c r="L658" s="42"/>
      <c r="M658" s="42"/>
      <c r="N658" s="44">
        <v>221</v>
      </c>
      <c r="O658" s="145"/>
      <c r="P658" s="665"/>
      <c r="Q658" s="646"/>
      <c r="R658" s="611"/>
    </row>
    <row r="659" spans="2:18" ht="15.75">
      <c r="B659" s="219"/>
      <c r="C659" s="286" t="s">
        <v>139</v>
      </c>
      <c r="D659" s="287"/>
      <c r="E659" s="287"/>
      <c r="F659" s="287"/>
      <c r="G659" s="483"/>
      <c r="H659" s="483"/>
      <c r="I659" s="483"/>
      <c r="J659" s="287"/>
      <c r="K659" s="287"/>
      <c r="L659" s="287"/>
      <c r="M659" s="180"/>
      <c r="N659" s="221">
        <v>221</v>
      </c>
      <c r="O659" s="337"/>
      <c r="P659" s="222"/>
      <c r="Q659" s="458"/>
      <c r="R659" s="222"/>
    </row>
    <row r="660" spans="2:18" ht="42" customHeight="1">
      <c r="B660" s="664"/>
      <c r="C660" s="649" t="s">
        <v>539</v>
      </c>
      <c r="D660" s="675" t="s">
        <v>350</v>
      </c>
      <c r="E660" s="675" t="s">
        <v>350</v>
      </c>
      <c r="F660" s="42" t="s">
        <v>351</v>
      </c>
      <c r="G660" s="724" t="s">
        <v>387</v>
      </c>
      <c r="H660" s="701" t="s">
        <v>30</v>
      </c>
      <c r="I660" s="484"/>
      <c r="J660" s="42"/>
      <c r="K660" s="42"/>
      <c r="L660" s="42"/>
      <c r="M660" s="42"/>
      <c r="N660" s="44">
        <v>2.8</v>
      </c>
      <c r="O660" s="145"/>
      <c r="P660" s="666" t="s">
        <v>108</v>
      </c>
      <c r="Q660" s="651" t="s">
        <v>524</v>
      </c>
      <c r="R660" s="628" t="s">
        <v>527</v>
      </c>
    </row>
    <row r="661" spans="2:18" ht="30" customHeight="1">
      <c r="B661" s="665"/>
      <c r="C661" s="650"/>
      <c r="D661" s="677"/>
      <c r="E661" s="677"/>
      <c r="F661" s="42" t="s">
        <v>40</v>
      </c>
      <c r="G661" s="725"/>
      <c r="H661" s="702"/>
      <c r="I661" s="484"/>
      <c r="J661" s="42"/>
      <c r="K661" s="42"/>
      <c r="L661" s="42"/>
      <c r="M661" s="42"/>
      <c r="N661" s="44">
        <v>110</v>
      </c>
      <c r="O661" s="145"/>
      <c r="P661" s="665"/>
      <c r="Q661" s="646"/>
      <c r="R661" s="611"/>
    </row>
    <row r="662" spans="2:18" ht="14.1" customHeight="1">
      <c r="B662" s="219"/>
      <c r="C662" s="286" t="s">
        <v>139</v>
      </c>
      <c r="D662" s="287"/>
      <c r="E662" s="287"/>
      <c r="F662" s="287"/>
      <c r="G662" s="483"/>
      <c r="H662" s="483"/>
      <c r="I662" s="483"/>
      <c r="J662" s="287"/>
      <c r="K662" s="287"/>
      <c r="L662" s="287"/>
      <c r="M662" s="180"/>
      <c r="N662" s="221">
        <v>110</v>
      </c>
      <c r="O662" s="337"/>
      <c r="P662" s="222"/>
      <c r="Q662" s="458"/>
      <c r="R662" s="222"/>
    </row>
    <row r="663" spans="2:18" ht="15.75">
      <c r="B663" s="664"/>
      <c r="C663" s="649" t="s">
        <v>540</v>
      </c>
      <c r="D663" s="675" t="s">
        <v>350</v>
      </c>
      <c r="E663" s="675" t="s">
        <v>350</v>
      </c>
      <c r="F663" s="42" t="s">
        <v>351</v>
      </c>
      <c r="G663" s="724" t="s">
        <v>387</v>
      </c>
      <c r="H663" s="701" t="s">
        <v>30</v>
      </c>
      <c r="I663" s="484"/>
      <c r="J663" s="42"/>
      <c r="K663" s="42"/>
      <c r="L663" s="42"/>
      <c r="M663" s="42"/>
      <c r="N663" s="44">
        <v>4.5999999999999996</v>
      </c>
      <c r="O663" s="145"/>
      <c r="P663" s="666" t="s">
        <v>108</v>
      </c>
      <c r="Q663" s="664" t="s">
        <v>524</v>
      </c>
      <c r="R663" s="628" t="s">
        <v>527</v>
      </c>
    </row>
    <row r="664" spans="2:18" ht="56.1" customHeight="1">
      <c r="B664" s="665"/>
      <c r="C664" s="650"/>
      <c r="D664" s="677"/>
      <c r="E664" s="677"/>
      <c r="F664" s="42" t="s">
        <v>40</v>
      </c>
      <c r="G664" s="725"/>
      <c r="H664" s="702"/>
      <c r="I664" s="484"/>
      <c r="J664" s="42"/>
      <c r="K664" s="42"/>
      <c r="L664" s="42"/>
      <c r="M664" s="42"/>
      <c r="N664" s="44">
        <v>218</v>
      </c>
      <c r="O664" s="145"/>
      <c r="P664" s="665"/>
      <c r="Q664" s="665"/>
      <c r="R664" s="611"/>
    </row>
    <row r="665" spans="2:18" ht="15.75">
      <c r="B665" s="177"/>
      <c r="C665" s="178" t="s">
        <v>139</v>
      </c>
      <c r="D665" s="57"/>
      <c r="E665" s="57"/>
      <c r="F665" s="57"/>
      <c r="G665" s="481"/>
      <c r="H665" s="481"/>
      <c r="I665" s="481"/>
      <c r="J665" s="57"/>
      <c r="K665" s="57"/>
      <c r="L665" s="57"/>
      <c r="M665" s="180"/>
      <c r="N665" s="154">
        <v>218</v>
      </c>
      <c r="O665" s="300"/>
      <c r="P665" s="188"/>
      <c r="Q665" s="271"/>
      <c r="R665" s="188"/>
    </row>
    <row r="666" spans="2:18" ht="45.95" customHeight="1">
      <c r="B666" s="664"/>
      <c r="C666" s="649" t="s">
        <v>541</v>
      </c>
      <c r="D666" s="698" t="s">
        <v>350</v>
      </c>
      <c r="E666" s="675" t="s">
        <v>350</v>
      </c>
      <c r="F666" s="42" t="s">
        <v>351</v>
      </c>
      <c r="G666" s="724" t="s">
        <v>387</v>
      </c>
      <c r="H666" s="701" t="s">
        <v>30</v>
      </c>
      <c r="I666" s="484"/>
      <c r="J666" s="42"/>
      <c r="K666" s="42"/>
      <c r="L666" s="42"/>
      <c r="M666" s="42"/>
      <c r="N666" s="44">
        <v>5</v>
      </c>
      <c r="O666" s="145"/>
      <c r="P666" s="666" t="s">
        <v>108</v>
      </c>
      <c r="Q666" s="651" t="s">
        <v>524</v>
      </c>
      <c r="R666" s="628" t="s">
        <v>527</v>
      </c>
    </row>
    <row r="667" spans="2:18" ht="31.5">
      <c r="B667" s="665"/>
      <c r="C667" s="650"/>
      <c r="D667" s="677"/>
      <c r="E667" s="677"/>
      <c r="F667" s="42" t="s">
        <v>40</v>
      </c>
      <c r="G667" s="725"/>
      <c r="H667" s="702"/>
      <c r="I667" s="484"/>
      <c r="J667" s="42"/>
      <c r="K667" s="42"/>
      <c r="L667" s="42"/>
      <c r="M667" s="42"/>
      <c r="N667" s="44">
        <v>148</v>
      </c>
      <c r="O667" s="145"/>
      <c r="P667" s="665"/>
      <c r="Q667" s="646"/>
      <c r="R667" s="611"/>
    </row>
    <row r="668" spans="2:18" ht="15.75">
      <c r="B668" s="219"/>
      <c r="C668" s="500" t="s">
        <v>139</v>
      </c>
      <c r="D668" s="341"/>
      <c r="E668" s="341"/>
      <c r="F668" s="287"/>
      <c r="G668" s="483"/>
      <c r="H668" s="483"/>
      <c r="I668" s="483"/>
      <c r="J668" s="287"/>
      <c r="K668" s="287"/>
      <c r="L668" s="287"/>
      <c r="M668" s="180"/>
      <c r="N668" s="221">
        <v>148</v>
      </c>
      <c r="O668" s="337"/>
      <c r="P668" s="222"/>
      <c r="Q668" s="458"/>
      <c r="R668" s="222"/>
    </row>
    <row r="669" spans="2:18" ht="51.95" customHeight="1">
      <c r="B669" s="23"/>
      <c r="C669" s="24" t="s">
        <v>542</v>
      </c>
      <c r="D669" s="28" t="s">
        <v>350</v>
      </c>
      <c r="E669" s="28" t="s">
        <v>25</v>
      </c>
      <c r="F669" s="28" t="s">
        <v>543</v>
      </c>
      <c r="G669" s="159"/>
      <c r="H669" s="159"/>
      <c r="I669" s="331">
        <v>30.9</v>
      </c>
      <c r="J669" s="331">
        <v>30.3</v>
      </c>
      <c r="K669" s="331">
        <v>41.7</v>
      </c>
      <c r="L669" s="331">
        <v>42</v>
      </c>
      <c r="M669" s="77">
        <v>42.8</v>
      </c>
      <c r="N669" s="331">
        <v>43.5</v>
      </c>
      <c r="O669" s="78">
        <v>40</v>
      </c>
      <c r="P669" s="84"/>
      <c r="Q669" s="198"/>
      <c r="R669" s="84"/>
    </row>
    <row r="670" spans="2:18" ht="36" customHeight="1">
      <c r="B670" s="228"/>
      <c r="C670" s="202" t="s">
        <v>544</v>
      </c>
      <c r="D670" s="28"/>
      <c r="E670" s="28"/>
      <c r="F670" s="28"/>
      <c r="G670" s="247"/>
      <c r="H670" s="247"/>
      <c r="I670" s="28"/>
      <c r="J670" s="28"/>
      <c r="K670" s="28"/>
      <c r="L670" s="28"/>
      <c r="M670" s="28"/>
      <c r="N670" s="28"/>
      <c r="O670" s="272"/>
      <c r="P670" s="248"/>
      <c r="Q670" s="348"/>
      <c r="R670" s="248"/>
    </row>
    <row r="671" spans="2:18" ht="66.95" customHeight="1">
      <c r="B671" s="664"/>
      <c r="C671" s="742" t="s">
        <v>545</v>
      </c>
      <c r="D671" s="698" t="s">
        <v>46</v>
      </c>
      <c r="E671" s="698" t="s">
        <v>546</v>
      </c>
      <c r="F671" s="42" t="s">
        <v>543</v>
      </c>
      <c r="G671" s="675">
        <v>2029</v>
      </c>
      <c r="H671" s="675" t="s">
        <v>30</v>
      </c>
      <c r="I671" s="44"/>
      <c r="J671" s="44"/>
      <c r="K671" s="44"/>
      <c r="L671" s="44"/>
      <c r="M671" s="44"/>
      <c r="N671" s="44">
        <v>2.35</v>
      </c>
      <c r="O671" s="218"/>
      <c r="P671" s="666" t="s">
        <v>108</v>
      </c>
      <c r="Q671" s="666" t="s">
        <v>547</v>
      </c>
      <c r="R671" s="610" t="s">
        <v>548</v>
      </c>
    </row>
    <row r="672" spans="2:18" ht="31.5">
      <c r="B672" s="665"/>
      <c r="C672" s="742"/>
      <c r="D672" s="698"/>
      <c r="E672" s="698"/>
      <c r="F672" s="166" t="s">
        <v>40</v>
      </c>
      <c r="G672" s="698"/>
      <c r="H672" s="698"/>
      <c r="I672" s="215"/>
      <c r="J672" s="215"/>
      <c r="K672" s="215"/>
      <c r="L672" s="215"/>
      <c r="M672" s="215"/>
      <c r="N672" s="215">
        <v>713.8</v>
      </c>
      <c r="O672" s="501"/>
      <c r="P672" s="665"/>
      <c r="Q672" s="667"/>
      <c r="R672" s="629"/>
    </row>
    <row r="673" spans="2:18" ht="15.75">
      <c r="B673" s="502"/>
      <c r="C673" s="286" t="s">
        <v>139</v>
      </c>
      <c r="D673" s="287"/>
      <c r="E673" s="287"/>
      <c r="F673" s="287"/>
      <c r="G673" s="287"/>
      <c r="H673" s="287"/>
      <c r="I673" s="221"/>
      <c r="J673" s="221"/>
      <c r="K673" s="221"/>
      <c r="L673" s="221"/>
      <c r="M673" s="155"/>
      <c r="N673" s="221">
        <v>544</v>
      </c>
      <c r="O673" s="503"/>
      <c r="P673" s="502"/>
      <c r="Q673" s="458"/>
      <c r="R673" s="504"/>
    </row>
    <row r="674" spans="2:18" ht="63.95" customHeight="1">
      <c r="B674" s="664"/>
      <c r="C674" s="742" t="s">
        <v>549</v>
      </c>
      <c r="D674" s="698" t="s">
        <v>46</v>
      </c>
      <c r="E674" s="698" t="s">
        <v>546</v>
      </c>
      <c r="F674" s="168" t="s">
        <v>543</v>
      </c>
      <c r="G674" s="698">
        <v>2029</v>
      </c>
      <c r="H674" s="698" t="s">
        <v>30</v>
      </c>
      <c r="I674" s="207"/>
      <c r="J674" s="207"/>
      <c r="K674" s="207"/>
      <c r="L674" s="207"/>
      <c r="M674" s="207"/>
      <c r="N674" s="207">
        <v>2.35</v>
      </c>
      <c r="O674" s="505"/>
      <c r="P674" s="666" t="s">
        <v>108</v>
      </c>
      <c r="Q674" s="666" t="s">
        <v>547</v>
      </c>
      <c r="R674" s="629" t="s">
        <v>548</v>
      </c>
    </row>
    <row r="675" spans="2:18" ht="31.5">
      <c r="B675" s="665"/>
      <c r="C675" s="743"/>
      <c r="D675" s="698"/>
      <c r="E675" s="698"/>
      <c r="F675" s="42" t="s">
        <v>40</v>
      </c>
      <c r="G675" s="677"/>
      <c r="H675" s="677"/>
      <c r="I675" s="44"/>
      <c r="J675" s="44"/>
      <c r="K675" s="44"/>
      <c r="L675" s="44"/>
      <c r="M675" s="44"/>
      <c r="N675" s="44">
        <v>713.8</v>
      </c>
      <c r="O675" s="218"/>
      <c r="P675" s="665"/>
      <c r="Q675" s="667"/>
      <c r="R675" s="611"/>
    </row>
    <row r="676" spans="2:18" ht="18" customHeight="1">
      <c r="B676" s="502"/>
      <c r="C676" s="286" t="s">
        <v>139</v>
      </c>
      <c r="D676" s="287"/>
      <c r="E676" s="287"/>
      <c r="F676" s="287"/>
      <c r="G676" s="287"/>
      <c r="H676" s="287"/>
      <c r="I676" s="221"/>
      <c r="J676" s="221"/>
      <c r="K676" s="221"/>
      <c r="L676" s="221"/>
      <c r="M676" s="155"/>
      <c r="N676" s="221">
        <v>651</v>
      </c>
      <c r="O676" s="503"/>
      <c r="P676" s="502"/>
      <c r="Q676" s="458"/>
      <c r="R676" s="504"/>
    </row>
    <row r="677" spans="2:18" ht="62.1" customHeight="1">
      <c r="B677" s="664"/>
      <c r="C677" s="742" t="s">
        <v>550</v>
      </c>
      <c r="D677" s="698" t="s">
        <v>46</v>
      </c>
      <c r="E677" s="698" t="s">
        <v>546</v>
      </c>
      <c r="F677" s="42" t="s">
        <v>551</v>
      </c>
      <c r="G677" s="675">
        <v>2030</v>
      </c>
      <c r="H677" s="675" t="s">
        <v>30</v>
      </c>
      <c r="I677" s="44"/>
      <c r="J677" s="44"/>
      <c r="K677" s="44"/>
      <c r="L677" s="44"/>
      <c r="M677" s="44"/>
      <c r="N677" s="44"/>
      <c r="O677" s="44">
        <v>45</v>
      </c>
      <c r="P677" s="666" t="s">
        <v>108</v>
      </c>
      <c r="Q677" s="666" t="s">
        <v>547</v>
      </c>
      <c r="R677" s="610" t="s">
        <v>548</v>
      </c>
    </row>
    <row r="678" spans="2:18" ht="39.950000000000003" customHeight="1">
      <c r="B678" s="665"/>
      <c r="C678" s="743"/>
      <c r="D678" s="698"/>
      <c r="E678" s="698"/>
      <c r="F678" s="42" t="s">
        <v>40</v>
      </c>
      <c r="G678" s="677"/>
      <c r="H678" s="677"/>
      <c r="I678" s="44"/>
      <c r="J678" s="44"/>
      <c r="K678" s="44"/>
      <c r="L678" s="44"/>
      <c r="M678" s="44"/>
      <c r="N678" s="44"/>
      <c r="O678" s="44">
        <v>589.5</v>
      </c>
      <c r="P678" s="665"/>
      <c r="Q678" s="667"/>
      <c r="R678" s="611"/>
    </row>
    <row r="679" spans="2:18" ht="18" customHeight="1">
      <c r="B679" s="502"/>
      <c r="C679" s="286" t="s">
        <v>139</v>
      </c>
      <c r="D679" s="287"/>
      <c r="E679" s="287"/>
      <c r="F679" s="287"/>
      <c r="G679" s="287"/>
      <c r="H679" s="287"/>
      <c r="I679" s="221"/>
      <c r="J679" s="221"/>
      <c r="K679" s="221"/>
      <c r="L679" s="221"/>
      <c r="M679" s="155"/>
      <c r="N679" s="221"/>
      <c r="O679" s="221">
        <v>589.5</v>
      </c>
      <c r="P679" s="502"/>
      <c r="Q679" s="458"/>
      <c r="R679" s="504"/>
    </row>
    <row r="680" spans="2:18" ht="57.95" customHeight="1">
      <c r="B680" s="664"/>
      <c r="C680" s="742" t="s">
        <v>552</v>
      </c>
      <c r="D680" s="698" t="s">
        <v>46</v>
      </c>
      <c r="E680" s="698" t="s">
        <v>546</v>
      </c>
      <c r="F680" s="42" t="s">
        <v>551</v>
      </c>
      <c r="G680" s="675">
        <v>2030</v>
      </c>
      <c r="H680" s="675" t="s">
        <v>30</v>
      </c>
      <c r="I680" s="44"/>
      <c r="J680" s="44"/>
      <c r="K680" s="44"/>
      <c r="L680" s="44"/>
      <c r="M680" s="44"/>
      <c r="N680" s="44"/>
      <c r="O680" s="44">
        <v>45</v>
      </c>
      <c r="P680" s="666" t="s">
        <v>108</v>
      </c>
      <c r="Q680" s="666" t="s">
        <v>547</v>
      </c>
      <c r="R680" s="610" t="s">
        <v>548</v>
      </c>
    </row>
    <row r="681" spans="2:18" ht="31.5">
      <c r="B681" s="665"/>
      <c r="C681" s="743"/>
      <c r="D681" s="698"/>
      <c r="E681" s="698"/>
      <c r="F681" s="42" t="s">
        <v>40</v>
      </c>
      <c r="G681" s="677"/>
      <c r="H681" s="677"/>
      <c r="I681" s="44"/>
      <c r="J681" s="44"/>
      <c r="K681" s="44"/>
      <c r="L681" s="44"/>
      <c r="M681" s="44"/>
      <c r="N681" s="44"/>
      <c r="O681" s="44">
        <v>588.4</v>
      </c>
      <c r="P681" s="665"/>
      <c r="Q681" s="667"/>
      <c r="R681" s="611"/>
    </row>
    <row r="682" spans="2:18" ht="15.75">
      <c r="B682" s="219"/>
      <c r="C682" s="286" t="s">
        <v>139</v>
      </c>
      <c r="D682" s="287"/>
      <c r="E682" s="287"/>
      <c r="F682" s="287"/>
      <c r="G682" s="287"/>
      <c r="H682" s="287"/>
      <c r="I682" s="221"/>
      <c r="J682" s="221"/>
      <c r="K682" s="221"/>
      <c r="L682" s="221"/>
      <c r="M682" s="155"/>
      <c r="N682" s="221"/>
      <c r="O682" s="221">
        <v>588.4</v>
      </c>
      <c r="P682" s="222"/>
      <c r="Q682" s="458"/>
      <c r="R682" s="222"/>
    </row>
    <row r="683" spans="2:18" ht="50.1" customHeight="1">
      <c r="B683" s="23">
        <v>23</v>
      </c>
      <c r="C683" s="480" t="s">
        <v>553</v>
      </c>
      <c r="D683" s="28" t="s">
        <v>554</v>
      </c>
      <c r="E683" s="28" t="s">
        <v>554</v>
      </c>
      <c r="F683" s="28" t="s">
        <v>26</v>
      </c>
      <c r="G683" s="159"/>
      <c r="H683" s="159"/>
      <c r="I683" s="204">
        <v>34</v>
      </c>
      <c r="J683" s="204">
        <v>34.700000000000003</v>
      </c>
      <c r="K683" s="204">
        <v>34</v>
      </c>
      <c r="L683" s="204">
        <v>27.2</v>
      </c>
      <c r="M683" s="28">
        <v>27.2</v>
      </c>
      <c r="N683" s="204">
        <v>25.2</v>
      </c>
      <c r="O683" s="506">
        <v>23.1</v>
      </c>
      <c r="P683" s="84"/>
      <c r="Q683" s="198"/>
      <c r="R683" s="84"/>
    </row>
    <row r="684" spans="2:18" ht="71.099999999999994" customHeight="1">
      <c r="B684" s="23">
        <v>24</v>
      </c>
      <c r="C684" s="24" t="s">
        <v>555</v>
      </c>
      <c r="D684" s="28" t="s">
        <v>554</v>
      </c>
      <c r="E684" s="28" t="s">
        <v>554</v>
      </c>
      <c r="F684" s="28" t="s">
        <v>26</v>
      </c>
      <c r="G684" s="159"/>
      <c r="H684" s="159"/>
      <c r="I684" s="331">
        <v>53.1</v>
      </c>
      <c r="J684" s="331">
        <v>53.1</v>
      </c>
      <c r="K684" s="331">
        <v>53.1</v>
      </c>
      <c r="L684" s="331">
        <v>55</v>
      </c>
      <c r="M684" s="77">
        <v>57</v>
      </c>
      <c r="N684" s="331">
        <v>60</v>
      </c>
      <c r="O684" s="507">
        <v>62</v>
      </c>
      <c r="P684" s="84"/>
      <c r="Q684" s="198"/>
      <c r="R684" s="84"/>
    </row>
    <row r="685" spans="2:18" ht="34.5" customHeight="1">
      <c r="B685" s="228"/>
      <c r="C685" s="202" t="s">
        <v>556</v>
      </c>
      <c r="D685" s="203"/>
      <c r="E685" s="203"/>
      <c r="F685" s="28"/>
      <c r="G685" s="204"/>
      <c r="H685" s="204"/>
      <c r="I685" s="204"/>
      <c r="J685" s="204"/>
      <c r="K685" s="204"/>
      <c r="L685" s="204"/>
      <c r="M685" s="28"/>
      <c r="N685" s="204"/>
      <c r="O685" s="204"/>
      <c r="P685" s="248"/>
      <c r="Q685" s="348"/>
      <c r="R685" s="248"/>
    </row>
    <row r="686" spans="2:18" ht="66" customHeight="1">
      <c r="B686" s="664"/>
      <c r="C686" s="744" t="s">
        <v>557</v>
      </c>
      <c r="D686" s="675" t="s">
        <v>554</v>
      </c>
      <c r="E686" s="675" t="s">
        <v>554</v>
      </c>
      <c r="F686" s="42" t="s">
        <v>355</v>
      </c>
      <c r="G686" s="166" t="s">
        <v>558</v>
      </c>
      <c r="H686" s="675" t="s">
        <v>30</v>
      </c>
      <c r="I686" s="42"/>
      <c r="J686" s="42">
        <v>4</v>
      </c>
      <c r="K686" s="42"/>
      <c r="L686" s="42"/>
      <c r="M686" s="42"/>
      <c r="N686" s="42"/>
      <c r="O686" s="145"/>
      <c r="P686" s="666" t="s">
        <v>108</v>
      </c>
      <c r="Q686" s="651" t="s">
        <v>559</v>
      </c>
      <c r="R686" s="628" t="s">
        <v>560</v>
      </c>
    </row>
    <row r="687" spans="2:18" ht="23.1" customHeight="1">
      <c r="B687" s="665"/>
      <c r="C687" s="745"/>
      <c r="D687" s="677"/>
      <c r="E687" s="677"/>
      <c r="F687" s="42" t="s">
        <v>40</v>
      </c>
      <c r="G687" s="168"/>
      <c r="H687" s="677"/>
      <c r="I687" s="44">
        <v>117.1</v>
      </c>
      <c r="J687" s="44">
        <v>233</v>
      </c>
      <c r="K687" s="44">
        <v>100</v>
      </c>
      <c r="L687" s="42"/>
      <c r="M687" s="42"/>
      <c r="N687" s="42"/>
      <c r="O687" s="145"/>
      <c r="P687" s="665"/>
      <c r="Q687" s="646"/>
      <c r="R687" s="611"/>
    </row>
    <row r="688" spans="2:18" ht="15.75">
      <c r="B688" s="219"/>
      <c r="C688" s="387" t="s">
        <v>139</v>
      </c>
      <c r="D688" s="341"/>
      <c r="E688" s="341"/>
      <c r="F688" s="341"/>
      <c r="G688" s="341"/>
      <c r="H688" s="341"/>
      <c r="I688" s="221">
        <v>117.1</v>
      </c>
      <c r="J688" s="221">
        <v>333</v>
      </c>
      <c r="K688" s="221">
        <v>100</v>
      </c>
      <c r="L688" s="336"/>
      <c r="M688" s="275"/>
      <c r="N688" s="336"/>
      <c r="O688" s="337"/>
      <c r="P688" s="338"/>
      <c r="Q688" s="390"/>
      <c r="R688" s="338"/>
    </row>
    <row r="689" spans="2:18" ht="63" customHeight="1">
      <c r="B689" s="664"/>
      <c r="C689" s="746" t="s">
        <v>561</v>
      </c>
      <c r="D689" s="675" t="s">
        <v>554</v>
      </c>
      <c r="E689" s="675" t="s">
        <v>554</v>
      </c>
      <c r="F689" s="42" t="s">
        <v>355</v>
      </c>
      <c r="G689" s="166" t="s">
        <v>271</v>
      </c>
      <c r="H689" s="675" t="s">
        <v>30</v>
      </c>
      <c r="I689" s="168"/>
      <c r="J689" s="292"/>
      <c r="K689" s="168">
        <v>3</v>
      </c>
      <c r="L689" s="168"/>
      <c r="M689" s="168"/>
      <c r="N689" s="168"/>
      <c r="O689" s="172"/>
      <c r="P689" s="666" t="s">
        <v>108</v>
      </c>
      <c r="Q689" s="651" t="s">
        <v>559</v>
      </c>
      <c r="R689" s="628" t="s">
        <v>562</v>
      </c>
    </row>
    <row r="690" spans="2:18" ht="31.5">
      <c r="B690" s="665"/>
      <c r="C690" s="745"/>
      <c r="D690" s="677"/>
      <c r="E690" s="677"/>
      <c r="F690" s="42" t="s">
        <v>40</v>
      </c>
      <c r="G690" s="168"/>
      <c r="H690" s="677"/>
      <c r="I690" s="42"/>
      <c r="J690" s="284">
        <v>50</v>
      </c>
      <c r="K690" s="42">
        <v>19.8</v>
      </c>
      <c r="L690" s="42"/>
      <c r="M690" s="42"/>
      <c r="N690" s="42"/>
      <c r="O690" s="145"/>
      <c r="P690" s="665"/>
      <c r="Q690" s="646"/>
      <c r="R690" s="611"/>
    </row>
    <row r="691" spans="2:18" ht="15.75">
      <c r="B691" s="219"/>
      <c r="C691" s="387" t="s">
        <v>139</v>
      </c>
      <c r="D691" s="341"/>
      <c r="E691" s="341"/>
      <c r="F691" s="341"/>
      <c r="G691" s="341"/>
      <c r="H691" s="341"/>
      <c r="I691" s="287"/>
      <c r="J691" s="288">
        <v>50</v>
      </c>
      <c r="K691" s="287">
        <v>19.8</v>
      </c>
      <c r="L691" s="336"/>
      <c r="M691" s="275"/>
      <c r="N691" s="336"/>
      <c r="O691" s="337"/>
      <c r="P691" s="338"/>
      <c r="Q691" s="390"/>
      <c r="R691" s="338"/>
    </row>
    <row r="692" spans="2:18" ht="57.95" customHeight="1">
      <c r="B692" s="664"/>
      <c r="C692" s="649" t="s">
        <v>563</v>
      </c>
      <c r="D692" s="675" t="s">
        <v>554</v>
      </c>
      <c r="E692" s="675" t="s">
        <v>554</v>
      </c>
      <c r="F692" s="42" t="s">
        <v>355</v>
      </c>
      <c r="G692" s="166">
        <v>2029</v>
      </c>
      <c r="H692" s="675" t="s">
        <v>30</v>
      </c>
      <c r="I692" s="42"/>
      <c r="J692" s="284"/>
      <c r="K692" s="42"/>
      <c r="L692" s="42"/>
      <c r="M692" s="42"/>
      <c r="N692" s="44">
        <v>2.5</v>
      </c>
      <c r="O692" s="145"/>
      <c r="P692" s="666" t="s">
        <v>108</v>
      </c>
      <c r="Q692" s="651" t="s">
        <v>559</v>
      </c>
      <c r="R692" s="628" t="s">
        <v>564</v>
      </c>
    </row>
    <row r="693" spans="2:18" ht="31.5">
      <c r="B693" s="665"/>
      <c r="C693" s="650"/>
      <c r="D693" s="677"/>
      <c r="E693" s="677"/>
      <c r="F693" s="42" t="s">
        <v>40</v>
      </c>
      <c r="G693" s="168"/>
      <c r="H693" s="677"/>
      <c r="I693" s="42"/>
      <c r="J693" s="284"/>
      <c r="K693" s="42"/>
      <c r="L693" s="42"/>
      <c r="M693" s="42"/>
      <c r="N693" s="44">
        <v>87</v>
      </c>
      <c r="O693" s="145"/>
      <c r="P693" s="665"/>
      <c r="Q693" s="646"/>
      <c r="R693" s="611"/>
    </row>
    <row r="694" spans="2:18" ht="15.75">
      <c r="B694" s="219"/>
      <c r="C694" s="387" t="s">
        <v>139</v>
      </c>
      <c r="D694" s="341"/>
      <c r="E694" s="341"/>
      <c r="F694" s="341"/>
      <c r="G694" s="341"/>
      <c r="H694" s="341"/>
      <c r="I694" s="287"/>
      <c r="J694" s="288"/>
      <c r="K694" s="287"/>
      <c r="L694" s="287"/>
      <c r="M694" s="180"/>
      <c r="N694" s="221">
        <v>87</v>
      </c>
      <c r="O694" s="337"/>
      <c r="P694" s="338"/>
      <c r="Q694" s="390"/>
      <c r="R694" s="338"/>
    </row>
    <row r="695" spans="2:18" ht="42" customHeight="1">
      <c r="B695" s="664"/>
      <c r="C695" s="747" t="s">
        <v>565</v>
      </c>
      <c r="D695" s="675" t="s">
        <v>554</v>
      </c>
      <c r="E695" s="675" t="s">
        <v>554</v>
      </c>
      <c r="F695" s="42" t="s">
        <v>355</v>
      </c>
      <c r="G695" s="166" t="s">
        <v>286</v>
      </c>
      <c r="H695" s="675" t="s">
        <v>30</v>
      </c>
      <c r="I695" s="42"/>
      <c r="J695" s="284"/>
      <c r="K695" s="42"/>
      <c r="L695" s="508"/>
      <c r="M695" s="508"/>
      <c r="N695" s="44">
        <v>20</v>
      </c>
      <c r="O695" s="44">
        <v>25</v>
      </c>
      <c r="P695" s="666" t="s">
        <v>108</v>
      </c>
      <c r="Q695" s="651" t="s">
        <v>559</v>
      </c>
      <c r="R695" s="628" t="s">
        <v>564</v>
      </c>
    </row>
    <row r="696" spans="2:18" ht="39.950000000000003" customHeight="1">
      <c r="B696" s="665"/>
      <c r="C696" s="747"/>
      <c r="D696" s="677"/>
      <c r="E696" s="677"/>
      <c r="F696" s="42" t="s">
        <v>40</v>
      </c>
      <c r="G696" s="168"/>
      <c r="H696" s="677"/>
      <c r="I696" s="42"/>
      <c r="J696" s="284"/>
      <c r="K696" s="42"/>
      <c r="L696" s="508"/>
      <c r="M696" s="508"/>
      <c r="N696" s="44">
        <v>625</v>
      </c>
      <c r="O696" s="44">
        <v>600</v>
      </c>
      <c r="P696" s="665"/>
      <c r="Q696" s="646"/>
      <c r="R696" s="611"/>
    </row>
    <row r="697" spans="2:18" ht="18.75" customHeight="1">
      <c r="B697" s="219"/>
      <c r="C697" s="286" t="s">
        <v>139</v>
      </c>
      <c r="D697" s="287"/>
      <c r="E697" s="287"/>
      <c r="F697" s="287"/>
      <c r="G697" s="287"/>
      <c r="H697" s="287"/>
      <c r="I697" s="287"/>
      <c r="J697" s="288"/>
      <c r="K697" s="287"/>
      <c r="L697" s="509"/>
      <c r="M697" s="510"/>
      <c r="N697" s="221">
        <v>625</v>
      </c>
      <c r="O697" s="221">
        <v>600</v>
      </c>
      <c r="P697" s="222"/>
      <c r="Q697" s="458"/>
      <c r="R697" s="222"/>
    </row>
    <row r="698" spans="2:18" ht="17.100000000000001" customHeight="1">
      <c r="B698" s="777"/>
      <c r="C698" s="649" t="s">
        <v>566</v>
      </c>
      <c r="D698" s="675" t="s">
        <v>554</v>
      </c>
      <c r="E698" s="675" t="s">
        <v>554</v>
      </c>
      <c r="F698" s="168" t="s">
        <v>355</v>
      </c>
      <c r="G698" s="698">
        <v>2029</v>
      </c>
      <c r="H698" s="675" t="s">
        <v>30</v>
      </c>
      <c r="I698" s="42"/>
      <c r="J698" s="284"/>
      <c r="K698" s="508"/>
      <c r="L698" s="42"/>
      <c r="M698" s="42">
        <v>15</v>
      </c>
      <c r="N698" s="44"/>
      <c r="O698" s="145"/>
      <c r="P698" s="666" t="s">
        <v>108</v>
      </c>
      <c r="Q698" s="651" t="s">
        <v>559</v>
      </c>
      <c r="R698" s="630" t="s">
        <v>567</v>
      </c>
    </row>
    <row r="699" spans="2:18" ht="99.95" customHeight="1">
      <c r="B699" s="778"/>
      <c r="C699" s="650"/>
      <c r="D699" s="677"/>
      <c r="E699" s="677"/>
      <c r="F699" s="166" t="s">
        <v>40</v>
      </c>
      <c r="G699" s="698"/>
      <c r="H699" s="677"/>
      <c r="I699" s="42"/>
      <c r="J699" s="284"/>
      <c r="K699" s="42">
        <v>25</v>
      </c>
      <c r="L699" s="42"/>
      <c r="M699" s="42">
        <v>1000</v>
      </c>
      <c r="N699" s="44"/>
      <c r="O699" s="145"/>
      <c r="P699" s="665"/>
      <c r="Q699" s="646"/>
      <c r="R699" s="631"/>
    </row>
    <row r="700" spans="2:18" ht="21" customHeight="1">
      <c r="B700" s="511"/>
      <c r="C700" s="512" t="s">
        <v>568</v>
      </c>
      <c r="D700" s="513"/>
      <c r="E700" s="513"/>
      <c r="F700" s="514"/>
      <c r="G700" s="515"/>
      <c r="H700" s="513"/>
      <c r="I700" s="275"/>
      <c r="J700" s="279"/>
      <c r="K700" s="275"/>
      <c r="L700" s="275"/>
      <c r="M700" s="275">
        <v>1000</v>
      </c>
      <c r="N700" s="427"/>
      <c r="O700" s="516"/>
      <c r="P700" s="517"/>
      <c r="Q700" s="518"/>
      <c r="R700" s="519"/>
    </row>
    <row r="701" spans="2:18" ht="18" customHeight="1">
      <c r="B701" s="219"/>
      <c r="C701" s="286" t="s">
        <v>139</v>
      </c>
      <c r="D701" s="287"/>
      <c r="E701" s="287"/>
      <c r="F701" s="287"/>
      <c r="G701" s="287"/>
      <c r="H701" s="287"/>
      <c r="I701" s="287"/>
      <c r="J701" s="288"/>
      <c r="K701" s="287">
        <v>25</v>
      </c>
      <c r="L701" s="287"/>
      <c r="M701" s="180"/>
      <c r="N701" s="221"/>
      <c r="O701" s="290"/>
      <c r="P701" s="222"/>
      <c r="Q701" s="458"/>
      <c r="R701" s="222"/>
    </row>
    <row r="702" spans="2:18" ht="15.75">
      <c r="B702" s="664"/>
      <c r="C702" s="649" t="s">
        <v>569</v>
      </c>
      <c r="D702" s="675" t="s">
        <v>554</v>
      </c>
      <c r="E702" s="675" t="s">
        <v>554</v>
      </c>
      <c r="F702" s="168" t="s">
        <v>105</v>
      </c>
      <c r="G702" s="675" t="s">
        <v>286</v>
      </c>
      <c r="H702" s="675" t="s">
        <v>30</v>
      </c>
      <c r="I702" s="42"/>
      <c r="J702" s="284"/>
      <c r="K702" s="42"/>
      <c r="L702" s="42"/>
      <c r="M702" s="42"/>
      <c r="N702" s="42">
        <v>3</v>
      </c>
      <c r="O702" s="42"/>
      <c r="P702" s="666" t="s">
        <v>108</v>
      </c>
      <c r="Q702" s="651" t="s">
        <v>559</v>
      </c>
      <c r="R702" s="628" t="s">
        <v>570</v>
      </c>
    </row>
    <row r="703" spans="2:18" ht="71.099999999999994" customHeight="1">
      <c r="B703" s="667"/>
      <c r="C703" s="650"/>
      <c r="D703" s="677"/>
      <c r="E703" s="677"/>
      <c r="F703" s="166" t="s">
        <v>40</v>
      </c>
      <c r="G703" s="677"/>
      <c r="H703" s="677"/>
      <c r="I703" s="42"/>
      <c r="J703" s="284"/>
      <c r="K703" s="42"/>
      <c r="L703" s="42"/>
      <c r="M703" s="42"/>
      <c r="N703" s="44">
        <v>200</v>
      </c>
      <c r="O703" s="44">
        <v>350</v>
      </c>
      <c r="P703" s="665"/>
      <c r="Q703" s="646"/>
      <c r="R703" s="611"/>
    </row>
    <row r="704" spans="2:18" ht="18" customHeight="1">
      <c r="B704" s="219"/>
      <c r="C704" s="286" t="s">
        <v>139</v>
      </c>
      <c r="D704" s="287"/>
      <c r="E704" s="287"/>
      <c r="F704" s="287"/>
      <c r="G704" s="287"/>
      <c r="H704" s="287"/>
      <c r="I704" s="287"/>
      <c r="J704" s="288"/>
      <c r="K704" s="287"/>
      <c r="L704" s="287"/>
      <c r="M704" s="180"/>
      <c r="N704" s="221">
        <v>200</v>
      </c>
      <c r="O704" s="221">
        <v>350</v>
      </c>
      <c r="P704" s="222"/>
      <c r="Q704" s="458"/>
      <c r="R704" s="222"/>
    </row>
    <row r="705" spans="2:18" ht="15.75">
      <c r="B705" s="775"/>
      <c r="C705" s="743" t="s">
        <v>571</v>
      </c>
      <c r="D705" s="675" t="s">
        <v>554</v>
      </c>
      <c r="E705" s="675" t="s">
        <v>554</v>
      </c>
      <c r="F705" s="168" t="s">
        <v>355</v>
      </c>
      <c r="G705" s="675" t="s">
        <v>286</v>
      </c>
      <c r="H705" s="675" t="s">
        <v>30</v>
      </c>
      <c r="I705" s="168"/>
      <c r="J705" s="292"/>
      <c r="K705" s="168"/>
      <c r="L705" s="520"/>
      <c r="M705" s="520"/>
      <c r="N705" s="207">
        <v>12.5</v>
      </c>
      <c r="O705" s="207">
        <v>45</v>
      </c>
      <c r="P705" s="666" t="s">
        <v>108</v>
      </c>
      <c r="Q705" s="651" t="s">
        <v>559</v>
      </c>
      <c r="R705" s="628" t="s">
        <v>564</v>
      </c>
    </row>
    <row r="706" spans="2:18" ht="66" customHeight="1">
      <c r="B706" s="776"/>
      <c r="C706" s="747"/>
      <c r="D706" s="677"/>
      <c r="E706" s="677"/>
      <c r="F706" s="42" t="s">
        <v>40</v>
      </c>
      <c r="G706" s="677"/>
      <c r="H706" s="677"/>
      <c r="I706" s="42"/>
      <c r="J706" s="284"/>
      <c r="K706" s="42"/>
      <c r="L706" s="508"/>
      <c r="M706" s="508"/>
      <c r="N706" s="44">
        <v>515</v>
      </c>
      <c r="O706" s="44">
        <v>1700</v>
      </c>
      <c r="P706" s="665"/>
      <c r="Q706" s="646"/>
      <c r="R706" s="611"/>
    </row>
    <row r="707" spans="2:18" ht="15.75">
      <c r="B707" s="219"/>
      <c r="C707" s="286" t="s">
        <v>139</v>
      </c>
      <c r="D707" s="287"/>
      <c r="E707" s="287"/>
      <c r="F707" s="287"/>
      <c r="G707" s="287"/>
      <c r="H707" s="287"/>
      <c r="I707" s="287"/>
      <c r="J707" s="288"/>
      <c r="K707" s="287"/>
      <c r="L707" s="509"/>
      <c r="M707" s="510"/>
      <c r="N707" s="221">
        <v>515</v>
      </c>
      <c r="O707" s="221">
        <v>1700</v>
      </c>
      <c r="P707" s="487"/>
      <c r="Q707" s="372"/>
      <c r="R707" s="373"/>
    </row>
    <row r="708" spans="2:18" ht="24.95" customHeight="1">
      <c r="B708" s="667"/>
      <c r="C708" s="649" t="s">
        <v>572</v>
      </c>
      <c r="D708" s="675" t="s">
        <v>554</v>
      </c>
      <c r="E708" s="675" t="s">
        <v>554</v>
      </c>
      <c r="F708" s="168" t="s">
        <v>351</v>
      </c>
      <c r="G708" s="165">
        <v>2029</v>
      </c>
      <c r="H708" s="698" t="s">
        <v>30</v>
      </c>
      <c r="I708" s="168"/>
      <c r="J708" s="292"/>
      <c r="K708" s="168"/>
      <c r="L708" s="520"/>
      <c r="M708" s="520"/>
      <c r="N708" s="168">
        <v>30</v>
      </c>
      <c r="O708" s="172"/>
      <c r="P708" s="666" t="s">
        <v>108</v>
      </c>
      <c r="Q708" s="651" t="s">
        <v>559</v>
      </c>
      <c r="R708" s="632" t="s">
        <v>564</v>
      </c>
    </row>
    <row r="709" spans="2:18" ht="60.95" customHeight="1">
      <c r="B709" s="665"/>
      <c r="C709" s="650"/>
      <c r="D709" s="677"/>
      <c r="E709" s="677"/>
      <c r="F709" s="42" t="s">
        <v>40</v>
      </c>
      <c r="G709" s="168"/>
      <c r="H709" s="677"/>
      <c r="I709" s="42"/>
      <c r="J709" s="284"/>
      <c r="K709" s="42"/>
      <c r="L709" s="42"/>
      <c r="M709" s="42"/>
      <c r="N709" s="44">
        <v>928</v>
      </c>
      <c r="O709" s="145"/>
      <c r="P709" s="665"/>
      <c r="Q709" s="646"/>
      <c r="R709" s="611"/>
    </row>
    <row r="710" spans="2:18" ht="15.75">
      <c r="B710" s="219"/>
      <c r="C710" s="286" t="s">
        <v>139</v>
      </c>
      <c r="D710" s="341"/>
      <c r="E710" s="341"/>
      <c r="F710" s="287"/>
      <c r="G710" s="287"/>
      <c r="H710" s="287"/>
      <c r="I710" s="287"/>
      <c r="J710" s="288"/>
      <c r="K710" s="287"/>
      <c r="L710" s="287"/>
      <c r="M710" s="180"/>
      <c r="N710" s="221">
        <v>928</v>
      </c>
      <c r="O710" s="337"/>
      <c r="P710" s="521"/>
      <c r="Q710" s="522"/>
      <c r="R710" s="521"/>
    </row>
    <row r="711" spans="2:18" ht="15.75">
      <c r="B711" s="772"/>
      <c r="C711" s="649" t="s">
        <v>573</v>
      </c>
      <c r="D711" s="675" t="s">
        <v>554</v>
      </c>
      <c r="E711" s="675" t="s">
        <v>554</v>
      </c>
      <c r="F711" s="42" t="s">
        <v>351</v>
      </c>
      <c r="G711" s="675">
        <v>2029</v>
      </c>
      <c r="H711" s="699" t="s">
        <v>30</v>
      </c>
      <c r="I711" s="42"/>
      <c r="J711" s="284"/>
      <c r="K711" s="42"/>
      <c r="L711" s="42"/>
      <c r="M711" s="42"/>
      <c r="N711" s="42">
        <v>7.7</v>
      </c>
      <c r="O711" s="88"/>
      <c r="P711" s="666" t="s">
        <v>108</v>
      </c>
      <c r="Q711" s="651" t="s">
        <v>559</v>
      </c>
      <c r="R711" s="633" t="s">
        <v>564</v>
      </c>
    </row>
    <row r="712" spans="2:18" ht="68.099999999999994" customHeight="1">
      <c r="B712" s="772"/>
      <c r="C712" s="650"/>
      <c r="D712" s="677"/>
      <c r="E712" s="677"/>
      <c r="F712" s="42" t="s">
        <v>40</v>
      </c>
      <c r="G712" s="677"/>
      <c r="H712" s="699"/>
      <c r="I712" s="42"/>
      <c r="J712" s="284"/>
      <c r="K712" s="42"/>
      <c r="L712" s="42"/>
      <c r="M712" s="42"/>
      <c r="N712" s="42">
        <v>393.8</v>
      </c>
      <c r="O712" s="88"/>
      <c r="P712" s="665"/>
      <c r="Q712" s="646"/>
      <c r="R712" s="634"/>
    </row>
    <row r="713" spans="2:18" ht="15.75">
      <c r="B713" s="219"/>
      <c r="C713" s="286" t="s">
        <v>139</v>
      </c>
      <c r="D713" s="341"/>
      <c r="E713" s="341"/>
      <c r="F713" s="287"/>
      <c r="G713" s="287"/>
      <c r="H713" s="287"/>
      <c r="I713" s="287"/>
      <c r="J713" s="288"/>
      <c r="K713" s="287"/>
      <c r="L713" s="287"/>
      <c r="M713" s="180"/>
      <c r="N713" s="287">
        <v>393.8</v>
      </c>
      <c r="O713" s="337"/>
      <c r="P713" s="521"/>
      <c r="Q713" s="522"/>
      <c r="R713" s="521"/>
    </row>
    <row r="714" spans="2:18" ht="36.950000000000003" customHeight="1">
      <c r="B714" s="69"/>
      <c r="C714" s="71" t="s">
        <v>574</v>
      </c>
      <c r="D714" s="71"/>
      <c r="E714" s="71"/>
      <c r="F714" s="71"/>
      <c r="G714" s="226"/>
      <c r="H714" s="226"/>
      <c r="I714" s="226"/>
      <c r="J714" s="226"/>
      <c r="K714" s="226"/>
      <c r="L714" s="226"/>
      <c r="M714" s="226"/>
      <c r="N714" s="226"/>
      <c r="O714" s="227"/>
      <c r="P714" s="73"/>
      <c r="Q714" s="276"/>
      <c r="R714" s="73"/>
    </row>
    <row r="715" spans="2:18" ht="54" customHeight="1">
      <c r="B715" s="23">
        <v>25</v>
      </c>
      <c r="C715" s="480" t="s">
        <v>575</v>
      </c>
      <c r="D715" s="28" t="s">
        <v>554</v>
      </c>
      <c r="E715" s="28" t="s">
        <v>554</v>
      </c>
      <c r="F715" s="28" t="s">
        <v>26</v>
      </c>
      <c r="G715" s="28"/>
      <c r="H715" s="28"/>
      <c r="I715" s="28">
        <v>0</v>
      </c>
      <c r="J715" s="28">
        <v>22.7</v>
      </c>
      <c r="K715" s="28">
        <v>22.7</v>
      </c>
      <c r="L715" s="28">
        <v>23.1</v>
      </c>
      <c r="M715" s="28">
        <v>23.2</v>
      </c>
      <c r="N715" s="28">
        <v>23.3</v>
      </c>
      <c r="O715" s="29">
        <v>23.3</v>
      </c>
      <c r="P715" s="84"/>
      <c r="Q715" s="198"/>
      <c r="R715" s="84"/>
    </row>
    <row r="716" spans="2:18" ht="15.75">
      <c r="B716" s="664"/>
      <c r="C716" s="649" t="s">
        <v>576</v>
      </c>
      <c r="D716" s="675" t="s">
        <v>554</v>
      </c>
      <c r="E716" s="675" t="s">
        <v>554</v>
      </c>
      <c r="F716" s="42" t="s">
        <v>105</v>
      </c>
      <c r="G716" s="724">
        <v>2029</v>
      </c>
      <c r="H716" s="699" t="s">
        <v>30</v>
      </c>
      <c r="I716" s="44"/>
      <c r="J716" s="44"/>
      <c r="K716" s="44"/>
      <c r="L716" s="44"/>
      <c r="M716" s="44"/>
      <c r="N716" s="44">
        <v>1</v>
      </c>
      <c r="O716" s="51"/>
      <c r="P716" s="666" t="s">
        <v>108</v>
      </c>
      <c r="Q716" s="651" t="s">
        <v>577</v>
      </c>
      <c r="R716" s="610" t="s">
        <v>578</v>
      </c>
    </row>
    <row r="717" spans="2:18" ht="68.25" customHeight="1">
      <c r="B717" s="665"/>
      <c r="C717" s="650"/>
      <c r="D717" s="677"/>
      <c r="E717" s="677"/>
      <c r="F717" s="42" t="s">
        <v>40</v>
      </c>
      <c r="G717" s="725"/>
      <c r="H717" s="699"/>
      <c r="I717" s="44"/>
      <c r="J717" s="44"/>
      <c r="K717" s="44"/>
      <c r="L717" s="44"/>
      <c r="M717" s="44"/>
      <c r="N717" s="44">
        <v>50</v>
      </c>
      <c r="O717" s="51"/>
      <c r="P717" s="665"/>
      <c r="Q717" s="646"/>
      <c r="R717" s="611"/>
    </row>
    <row r="718" spans="2:18" ht="15.75">
      <c r="B718" s="278"/>
      <c r="C718" s="293" t="s">
        <v>139</v>
      </c>
      <c r="D718" s="156"/>
      <c r="E718" s="156"/>
      <c r="F718" s="57"/>
      <c r="G718" s="156"/>
      <c r="H718" s="156"/>
      <c r="I718" s="523"/>
      <c r="J718" s="523"/>
      <c r="K718" s="54"/>
      <c r="L718" s="523"/>
      <c r="M718" s="524"/>
      <c r="N718" s="154">
        <v>50</v>
      </c>
      <c r="O718" s="446"/>
      <c r="P718" s="301"/>
      <c r="Q718" s="189"/>
      <c r="R718" s="282"/>
    </row>
    <row r="719" spans="2:18" ht="15.75">
      <c r="B719" s="667"/>
      <c r="C719" s="649" t="s">
        <v>579</v>
      </c>
      <c r="D719" s="675" t="s">
        <v>554</v>
      </c>
      <c r="E719" s="675" t="s">
        <v>554</v>
      </c>
      <c r="F719" s="168" t="s">
        <v>105</v>
      </c>
      <c r="G719" s="698">
        <v>2029</v>
      </c>
      <c r="H719" s="699" t="s">
        <v>30</v>
      </c>
      <c r="I719" s="525"/>
      <c r="J719" s="525"/>
      <c r="K719" s="87"/>
      <c r="L719" s="525"/>
      <c r="M719" s="525"/>
      <c r="N719" s="207">
        <v>1</v>
      </c>
      <c r="O719" s="526"/>
      <c r="P719" s="666" t="s">
        <v>108</v>
      </c>
      <c r="Q719" s="651" t="s">
        <v>577</v>
      </c>
      <c r="R719" s="610" t="s">
        <v>578</v>
      </c>
    </row>
    <row r="720" spans="2:18" ht="81" customHeight="1">
      <c r="B720" s="665"/>
      <c r="C720" s="650"/>
      <c r="D720" s="677"/>
      <c r="E720" s="677"/>
      <c r="F720" s="42" t="s">
        <v>40</v>
      </c>
      <c r="G720" s="677"/>
      <c r="H720" s="699"/>
      <c r="I720" s="527"/>
      <c r="J720" s="527"/>
      <c r="K720" s="39"/>
      <c r="L720" s="527"/>
      <c r="M720" s="527"/>
      <c r="N720" s="44">
        <v>50</v>
      </c>
      <c r="O720" s="89"/>
      <c r="P720" s="665"/>
      <c r="Q720" s="646"/>
      <c r="R720" s="611"/>
    </row>
    <row r="721" spans="2:18" ht="16.5" customHeight="1">
      <c r="B721" s="278"/>
      <c r="C721" s="293" t="s">
        <v>139</v>
      </c>
      <c r="D721" s="156"/>
      <c r="E721" s="156"/>
      <c r="F721" s="57"/>
      <c r="G721" s="156"/>
      <c r="H721" s="156"/>
      <c r="I721" s="523"/>
      <c r="J721" s="523"/>
      <c r="K721" s="54"/>
      <c r="L721" s="523"/>
      <c r="M721" s="524"/>
      <c r="N721" s="154">
        <v>50</v>
      </c>
      <c r="O721" s="446"/>
      <c r="P721" s="301"/>
      <c r="Q721" s="189"/>
      <c r="R721" s="282"/>
    </row>
    <row r="722" spans="2:18" ht="62.1" customHeight="1">
      <c r="B722" s="773"/>
      <c r="C722" s="649" t="s">
        <v>580</v>
      </c>
      <c r="D722" s="675" t="s">
        <v>554</v>
      </c>
      <c r="E722" s="675" t="s">
        <v>554</v>
      </c>
      <c r="F722" s="42" t="s">
        <v>105</v>
      </c>
      <c r="G722" s="675">
        <v>2030</v>
      </c>
      <c r="H722" s="699" t="s">
        <v>30</v>
      </c>
      <c r="I722" s="39"/>
      <c r="J722" s="39"/>
      <c r="K722" s="39"/>
      <c r="L722" s="39"/>
      <c r="M722" s="39"/>
      <c r="N722" s="39"/>
      <c r="O722" s="51">
        <v>1</v>
      </c>
      <c r="P722" s="666" t="s">
        <v>108</v>
      </c>
      <c r="Q722" s="651" t="s">
        <v>577</v>
      </c>
      <c r="R722" s="610" t="s">
        <v>578</v>
      </c>
    </row>
    <row r="723" spans="2:18" ht="41.1" customHeight="1">
      <c r="B723" s="774"/>
      <c r="C723" s="650"/>
      <c r="D723" s="677"/>
      <c r="E723" s="677"/>
      <c r="F723" s="42" t="s">
        <v>29</v>
      </c>
      <c r="G723" s="677"/>
      <c r="H723" s="699"/>
      <c r="I723" s="39"/>
      <c r="J723" s="39"/>
      <c r="K723" s="39"/>
      <c r="L723" s="39"/>
      <c r="M723" s="39"/>
      <c r="N723" s="39"/>
      <c r="O723" s="51">
        <v>56</v>
      </c>
      <c r="P723" s="665"/>
      <c r="Q723" s="646"/>
      <c r="R723" s="611"/>
    </row>
    <row r="724" spans="2:18" ht="20.25" customHeight="1">
      <c r="B724" s="278"/>
      <c r="C724" s="293" t="s">
        <v>139</v>
      </c>
      <c r="D724" s="156"/>
      <c r="E724" s="156"/>
      <c r="F724" s="57"/>
      <c r="G724" s="156"/>
      <c r="H724" s="156"/>
      <c r="I724" s="523"/>
      <c r="J724" s="523"/>
      <c r="K724" s="54"/>
      <c r="L724" s="523"/>
      <c r="M724" s="524"/>
      <c r="N724" s="54"/>
      <c r="O724" s="154">
        <v>56</v>
      </c>
      <c r="P724" s="301"/>
      <c r="Q724" s="189"/>
      <c r="R724" s="282"/>
    </row>
    <row r="725" spans="2:18" ht="94.5">
      <c r="B725" s="23"/>
      <c r="C725" s="24" t="s">
        <v>581</v>
      </c>
      <c r="D725" s="24"/>
      <c r="E725" s="24"/>
      <c r="F725" s="24"/>
      <c r="G725" s="28"/>
      <c r="H725" s="28"/>
      <c r="I725" s="28"/>
      <c r="J725" s="28"/>
      <c r="K725" s="28"/>
      <c r="L725" s="28"/>
      <c r="M725" s="28"/>
      <c r="N725" s="28"/>
      <c r="O725" s="29"/>
      <c r="P725" s="84"/>
      <c r="Q725" s="198"/>
      <c r="R725" s="84"/>
    </row>
    <row r="726" spans="2:18" ht="56.1" customHeight="1">
      <c r="B726" s="23">
        <v>26</v>
      </c>
      <c r="C726" s="24" t="s">
        <v>582</v>
      </c>
      <c r="D726" s="28" t="s">
        <v>554</v>
      </c>
      <c r="E726" s="28" t="s">
        <v>554</v>
      </c>
      <c r="F726" s="28" t="s">
        <v>26</v>
      </c>
      <c r="G726" s="28"/>
      <c r="H726" s="28"/>
      <c r="I726" s="28">
        <v>103.5</v>
      </c>
      <c r="J726" s="28">
        <v>116.5</v>
      </c>
      <c r="K726" s="28">
        <v>134.30000000000001</v>
      </c>
      <c r="L726" s="28">
        <v>155.4</v>
      </c>
      <c r="M726" s="28">
        <v>179.4</v>
      </c>
      <c r="N726" s="28">
        <v>205.4</v>
      </c>
      <c r="O726" s="29">
        <v>233.7</v>
      </c>
      <c r="P726" s="84"/>
      <c r="Q726" s="198"/>
      <c r="R726" s="84"/>
    </row>
    <row r="727" spans="2:18" ht="31.5">
      <c r="B727" s="528"/>
      <c r="C727" s="65" t="s">
        <v>47</v>
      </c>
      <c r="D727" s="529"/>
      <c r="E727" s="529"/>
      <c r="F727" s="67" t="s">
        <v>40</v>
      </c>
      <c r="G727" s="529"/>
      <c r="H727" s="530"/>
      <c r="I727" s="530">
        <f t="shared" ref="I727:O727" si="15">I245+I250+I251+I315+I360+I364+I368+I522+I592+I593+I597+I700</f>
        <v>6679.87</v>
      </c>
      <c r="J727" s="530">
        <f t="shared" si="15"/>
        <v>6293.99</v>
      </c>
      <c r="K727" s="530">
        <f t="shared" si="15"/>
        <v>0</v>
      </c>
      <c r="L727" s="530">
        <f t="shared" si="15"/>
        <v>441.45400000000001</v>
      </c>
      <c r="M727" s="530">
        <f t="shared" si="15"/>
        <v>1000</v>
      </c>
      <c r="N727" s="530">
        <f t="shared" si="15"/>
        <v>0</v>
      </c>
      <c r="O727" s="530">
        <f t="shared" si="15"/>
        <v>0</v>
      </c>
      <c r="P727" s="531"/>
      <c r="Q727" s="67"/>
      <c r="R727" s="532"/>
    </row>
    <row r="728" spans="2:18" ht="31.5">
      <c r="B728" s="528"/>
      <c r="C728" s="65" t="s">
        <v>48</v>
      </c>
      <c r="D728" s="529"/>
      <c r="E728" s="529"/>
      <c r="F728" s="67" t="s">
        <v>40</v>
      </c>
      <c r="G728" s="529"/>
      <c r="H728" s="530"/>
      <c r="I728" s="530">
        <f t="shared" ref="I728:O728" si="16">I101+I115+I132+I153+I166+I192+I208+I232+I236+I246+I240+I252+I255+I258+I261+I264+I267+I270+I273+I276+I279+I282+I285+I288+I291+I294+I297+I300+I303+I306+I309+I316+I319+I322+I357+I361+I365+I369+I372+I375+I378+I381+I384+I387+I391+I397+I400+I407+I410+I413+I416+I419+I422+I428+I431+I434+I437+I444+I447+I453+I456+I462+I465+I471+I474+I477+I480+I483+I486+I492+I495+I501+I512+I515+I518+I523+I526+I529+I532+I535+I538+I541+I544+I547+I553+I556+I559+I562+I565+I568+I571+I574+I577+I580+I584+I587+I594+I598+I601+I603+I629+I632+I635+I638+I641+I644+I647+I650+I653+I656+I659+I662+I665+I668+I673+I676+I679+I682+I688+I691+I694+I697+I701+I704+I707+I710+I713+I718+I721+I724</f>
        <v>1904.3</v>
      </c>
      <c r="J728" s="530">
        <f t="shared" si="16"/>
        <v>3485.6</v>
      </c>
      <c r="K728" s="530">
        <f t="shared" si="16"/>
        <v>4107.375</v>
      </c>
      <c r="L728" s="530">
        <f>L101+L115+L132+L153+L166+L192+L208+L232+L236+L246+L240+L252+L255+L258+L261+L264+L267+L270+L273+L276+L279+L282+L285+L288+L291+L294+L297+L300+L303+L306+L309+L316+L319+L322+L325+L357+L361+L365+L369+L372+L375+L378+L381+L384+L387+L391+L397+L400+L407+L410+L413+L416+L419+L422+L428+L431+L434+L437+L444+L447+L453+L456+L462+L465+L471+L474+L477+L480+L483+L486+L492+L495+L501+L512+L515+L518+L523+L526+L529+L532+L535+L538+L541+L544+L547+L553+L556+L559+L562+L565+L568+L571+L574+L577+L580+L584+L587+L594+L598+L601+L603+L629+L632+L635+L638+L641+L644+L647+L650+L653+L656+L659+L662+L665+L668+L673+L676+L679+L682+L688+L691+L694+L697+L701+L704+L707+L710+L713+L718+L721+L724</f>
        <v>10609.96</v>
      </c>
      <c r="M728" s="530">
        <f t="shared" si="16"/>
        <v>21026.812999999998</v>
      </c>
      <c r="N728" s="530">
        <f t="shared" si="16"/>
        <v>50038.5</v>
      </c>
      <c r="O728" s="530">
        <f t="shared" si="16"/>
        <v>31458.900000000005</v>
      </c>
      <c r="P728" s="531"/>
      <c r="Q728" s="533"/>
      <c r="R728" s="531"/>
    </row>
    <row r="729" spans="2:18" ht="33.950000000000003" customHeight="1">
      <c r="B729" s="528"/>
      <c r="C729" s="65" t="s">
        <v>49</v>
      </c>
      <c r="D729" s="529"/>
      <c r="E729" s="529"/>
      <c r="F729" s="67" t="s">
        <v>40</v>
      </c>
      <c r="G729" s="529"/>
      <c r="H729" s="530"/>
      <c r="I729" s="530">
        <f t="shared" ref="I729:O729" si="17">I329+I332+I335+I338+I341+I344+I347+I350+I394+I401+I404+I425+I450+I459+I468+I489+I498+I504+I506+I550+I607+I610+I613+I616+I619+I622+I625</f>
        <v>0</v>
      </c>
      <c r="J729" s="530">
        <f t="shared" si="17"/>
        <v>0</v>
      </c>
      <c r="K729" s="530">
        <f t="shared" si="17"/>
        <v>100.3</v>
      </c>
      <c r="L729" s="530">
        <f t="shared" si="17"/>
        <v>0</v>
      </c>
      <c r="M729" s="530">
        <f t="shared" si="17"/>
        <v>2716.502</v>
      </c>
      <c r="N729" s="530">
        <f t="shared" si="17"/>
        <v>1069.5</v>
      </c>
      <c r="O729" s="530">
        <f t="shared" si="17"/>
        <v>46.4</v>
      </c>
      <c r="P729" s="531"/>
      <c r="Q729" s="533"/>
      <c r="R729" s="531"/>
    </row>
    <row r="730" spans="2:18" ht="37.5" customHeight="1">
      <c r="B730" s="528"/>
      <c r="C730" s="65" t="s">
        <v>50</v>
      </c>
      <c r="D730" s="529"/>
      <c r="E730" s="529"/>
      <c r="F730" s="67" t="s">
        <v>40</v>
      </c>
      <c r="G730" s="529"/>
      <c r="H730" s="530"/>
      <c r="I730" s="530"/>
      <c r="J730" s="530"/>
      <c r="K730" s="530"/>
      <c r="L730" s="530"/>
      <c r="M730" s="530"/>
      <c r="N730" s="530"/>
      <c r="O730" s="534"/>
      <c r="P730" s="531"/>
      <c r="Q730" s="533"/>
      <c r="R730" s="531"/>
    </row>
    <row r="731" spans="2:18" ht="31.5">
      <c r="B731" s="528"/>
      <c r="C731" s="65" t="s">
        <v>583</v>
      </c>
      <c r="D731" s="529"/>
      <c r="E731" s="529"/>
      <c r="F731" s="67" t="s">
        <v>40</v>
      </c>
      <c r="G731" s="529"/>
      <c r="H731" s="530"/>
      <c r="I731" s="530"/>
      <c r="J731" s="530"/>
      <c r="K731" s="530"/>
      <c r="L731" s="530"/>
      <c r="M731" s="530"/>
      <c r="N731" s="530"/>
      <c r="O731" s="534"/>
      <c r="P731" s="531"/>
      <c r="Q731" s="533"/>
      <c r="R731" s="531"/>
    </row>
    <row r="732" spans="2:18" ht="25.5" customHeight="1">
      <c r="B732" s="805" t="s">
        <v>584</v>
      </c>
      <c r="C732" s="806"/>
      <c r="D732" s="806"/>
      <c r="E732" s="806"/>
      <c r="F732" s="806"/>
      <c r="G732" s="806"/>
      <c r="H732" s="806"/>
      <c r="I732" s="806"/>
      <c r="J732" s="806"/>
      <c r="K732" s="806"/>
      <c r="L732" s="806"/>
      <c r="M732" s="807"/>
      <c r="N732" s="806"/>
      <c r="O732" s="806"/>
      <c r="P732" s="806"/>
      <c r="Q732" s="806"/>
      <c r="R732" s="808"/>
    </row>
    <row r="733" spans="2:18" ht="15.75">
      <c r="B733" s="69"/>
      <c r="C733" s="70" t="s">
        <v>585</v>
      </c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2"/>
      <c r="P733" s="73"/>
      <c r="Q733" s="276"/>
      <c r="R733" s="73"/>
    </row>
    <row r="734" spans="2:18" ht="42.95" customHeight="1">
      <c r="B734" s="23">
        <v>27</v>
      </c>
      <c r="C734" s="24" t="s">
        <v>586</v>
      </c>
      <c r="D734" s="27" t="s">
        <v>587</v>
      </c>
      <c r="E734" s="28" t="s">
        <v>25</v>
      </c>
      <c r="F734" s="28" t="s">
        <v>588</v>
      </c>
      <c r="G734" s="28"/>
      <c r="H734" s="28"/>
      <c r="I734" s="76">
        <v>103.5</v>
      </c>
      <c r="J734" s="99" t="s">
        <v>589</v>
      </c>
      <c r="K734" s="99" t="s">
        <v>590</v>
      </c>
      <c r="L734" s="99" t="s">
        <v>591</v>
      </c>
      <c r="M734" s="99" t="s">
        <v>592</v>
      </c>
      <c r="N734" s="99" t="s">
        <v>593</v>
      </c>
      <c r="O734" s="100" t="s">
        <v>594</v>
      </c>
      <c r="P734" s="84"/>
      <c r="Q734" s="198"/>
      <c r="R734" s="84"/>
    </row>
    <row r="735" spans="2:18" ht="81.95" customHeight="1">
      <c r="B735" s="309"/>
      <c r="C735" s="535" t="s">
        <v>595</v>
      </c>
      <c r="D735" s="42" t="s">
        <v>587</v>
      </c>
      <c r="E735" s="42" t="s">
        <v>587</v>
      </c>
      <c r="F735" s="42" t="s">
        <v>40</v>
      </c>
      <c r="G735" s="103">
        <v>2026</v>
      </c>
      <c r="H735" s="44"/>
      <c r="I735" s="44"/>
      <c r="J735" s="103"/>
      <c r="K735" s="44" t="s">
        <v>596</v>
      </c>
      <c r="L735" s="103"/>
      <c r="M735" s="103"/>
      <c r="N735" s="103"/>
      <c r="O735" s="104"/>
      <c r="P735" s="41" t="s">
        <v>597</v>
      </c>
      <c r="Q735" s="52"/>
      <c r="R735" s="46" t="s">
        <v>598</v>
      </c>
    </row>
    <row r="736" spans="2:18" ht="113.1" customHeight="1">
      <c r="B736" s="309"/>
      <c r="C736" s="201" t="s">
        <v>599</v>
      </c>
      <c r="D736" s="42" t="s">
        <v>587</v>
      </c>
      <c r="E736" s="42" t="s">
        <v>587</v>
      </c>
      <c r="F736" s="166" t="s">
        <v>40</v>
      </c>
      <c r="G736" s="231" t="s">
        <v>451</v>
      </c>
      <c r="H736" s="215"/>
      <c r="I736" s="215"/>
      <c r="J736" s="231"/>
      <c r="K736" s="215" t="s">
        <v>600</v>
      </c>
      <c r="L736" s="231"/>
      <c r="M736" s="231"/>
      <c r="N736" s="231"/>
      <c r="O736" s="536"/>
      <c r="P736" s="41" t="s">
        <v>597</v>
      </c>
      <c r="Q736" s="251"/>
      <c r="R736" s="443" t="s">
        <v>601</v>
      </c>
    </row>
    <row r="737" spans="2:18" ht="15.75">
      <c r="B737" s="90"/>
      <c r="C737" s="537" t="s">
        <v>42</v>
      </c>
      <c r="D737" s="537"/>
      <c r="E737" s="537"/>
      <c r="F737" s="537"/>
      <c r="G737" s="538"/>
      <c r="H737" s="538"/>
      <c r="I737" s="539">
        <f t="shared" ref="I737:O737" si="18">I735+I736</f>
        <v>0</v>
      </c>
      <c r="J737" s="539">
        <f t="shared" si="18"/>
        <v>0</v>
      </c>
      <c r="K737" s="540">
        <f t="shared" si="18"/>
        <v>85</v>
      </c>
      <c r="L737" s="539">
        <f t="shared" si="18"/>
        <v>0</v>
      </c>
      <c r="M737" s="539">
        <f t="shared" si="18"/>
        <v>0</v>
      </c>
      <c r="N737" s="539">
        <f t="shared" si="18"/>
        <v>0</v>
      </c>
      <c r="O737" s="539">
        <f t="shared" si="18"/>
        <v>0</v>
      </c>
      <c r="P737" s="541"/>
      <c r="Q737" s="542"/>
      <c r="R737" s="541"/>
    </row>
    <row r="738" spans="2:18" ht="72.95" customHeight="1">
      <c r="B738" s="23">
        <v>28</v>
      </c>
      <c r="C738" s="24" t="s">
        <v>602</v>
      </c>
      <c r="D738" s="28" t="s">
        <v>587</v>
      </c>
      <c r="E738" s="28" t="s">
        <v>25</v>
      </c>
      <c r="F738" s="28" t="s">
        <v>588</v>
      </c>
      <c r="G738" s="28"/>
      <c r="H738" s="28"/>
      <c r="I738" s="77">
        <v>22.6</v>
      </c>
      <c r="J738" s="77">
        <v>53.6</v>
      </c>
      <c r="K738" s="76">
        <v>68.3</v>
      </c>
      <c r="L738" s="77">
        <v>92.6</v>
      </c>
      <c r="M738" s="77">
        <v>110.1</v>
      </c>
      <c r="N738" s="77">
        <v>130.1</v>
      </c>
      <c r="O738" s="77">
        <v>148.30000000000001</v>
      </c>
      <c r="P738" s="84"/>
      <c r="Q738" s="198"/>
      <c r="R738" s="84"/>
    </row>
    <row r="739" spans="2:18" ht="57.95" customHeight="1">
      <c r="B739" s="23"/>
      <c r="C739" s="543" t="s">
        <v>603</v>
      </c>
      <c r="D739" s="28" t="s">
        <v>587</v>
      </c>
      <c r="E739" s="28" t="s">
        <v>587</v>
      </c>
      <c r="F739" s="28" t="s">
        <v>40</v>
      </c>
      <c r="G739" s="76"/>
      <c r="H739" s="76"/>
      <c r="I739" s="76"/>
      <c r="J739" s="99"/>
      <c r="K739" s="76" t="s">
        <v>604</v>
      </c>
      <c r="L739" s="99"/>
      <c r="M739" s="99"/>
      <c r="N739" s="99"/>
      <c r="O739" s="99"/>
      <c r="P739" s="84"/>
      <c r="Q739" s="198"/>
      <c r="R739" s="84"/>
    </row>
    <row r="740" spans="2:18" ht="15.75">
      <c r="B740" s="544"/>
      <c r="C740" s="537" t="s">
        <v>42</v>
      </c>
      <c r="D740" s="275"/>
      <c r="E740" s="275"/>
      <c r="F740" s="275"/>
      <c r="G740" s="427"/>
      <c r="H740" s="427"/>
      <c r="I740" s="427"/>
      <c r="J740" s="545"/>
      <c r="K740" s="155" t="s">
        <v>604</v>
      </c>
      <c r="L740" s="545"/>
      <c r="M740" s="545"/>
      <c r="N740" s="545"/>
      <c r="O740" s="545"/>
      <c r="P740" s="346"/>
      <c r="Q740" s="546"/>
      <c r="R740" s="346"/>
    </row>
    <row r="741" spans="2:18" ht="15.75">
      <c r="B741" s="69"/>
      <c r="C741" s="70" t="s">
        <v>605</v>
      </c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3"/>
      <c r="Q741" s="276"/>
      <c r="R741" s="73"/>
    </row>
    <row r="742" spans="2:18" ht="47.25">
      <c r="B742" s="23">
        <v>29</v>
      </c>
      <c r="C742" s="24" t="s">
        <v>606</v>
      </c>
      <c r="D742" s="27"/>
      <c r="E742" s="28"/>
      <c r="F742" s="28"/>
      <c r="G742" s="28"/>
      <c r="H742" s="28"/>
      <c r="I742" s="547"/>
      <c r="J742" s="547"/>
      <c r="K742" s="547"/>
      <c r="L742" s="547"/>
      <c r="M742" s="547"/>
      <c r="N742" s="547"/>
      <c r="O742" s="547"/>
      <c r="P742" s="84"/>
      <c r="Q742" s="198"/>
      <c r="R742" s="84"/>
    </row>
    <row r="743" spans="2:18" ht="15.75">
      <c r="B743" s="608"/>
      <c r="C743" s="740" t="s">
        <v>607</v>
      </c>
      <c r="D743" s="692" t="s">
        <v>587</v>
      </c>
      <c r="E743" s="692" t="s">
        <v>25</v>
      </c>
      <c r="F743" s="28" t="s">
        <v>105</v>
      </c>
      <c r="G743" s="692"/>
      <c r="H743" s="692"/>
      <c r="I743" s="547"/>
      <c r="J743" s="548">
        <v>7</v>
      </c>
      <c r="K743" s="548">
        <v>8</v>
      </c>
      <c r="L743" s="548">
        <v>9</v>
      </c>
      <c r="M743" s="548">
        <v>10</v>
      </c>
      <c r="N743" s="548">
        <v>13</v>
      </c>
      <c r="O743" s="547"/>
      <c r="P743" s="612"/>
      <c r="Q743" s="652"/>
      <c r="R743" s="612"/>
    </row>
    <row r="744" spans="2:18" ht="31.5">
      <c r="B744" s="609"/>
      <c r="C744" s="741"/>
      <c r="D744" s="693"/>
      <c r="E744" s="693"/>
      <c r="F744" s="28" t="s">
        <v>588</v>
      </c>
      <c r="G744" s="693"/>
      <c r="H744" s="693"/>
      <c r="I744" s="549">
        <v>29.6</v>
      </c>
      <c r="J744" s="549">
        <v>95.9</v>
      </c>
      <c r="K744" s="549">
        <v>113</v>
      </c>
      <c r="L744" s="549">
        <v>150</v>
      </c>
      <c r="M744" s="549">
        <v>180</v>
      </c>
      <c r="N744" s="549">
        <v>220</v>
      </c>
      <c r="O744" s="549">
        <v>230</v>
      </c>
      <c r="P744" s="613"/>
      <c r="Q744" s="653"/>
      <c r="R744" s="613"/>
    </row>
    <row r="745" spans="2:18" ht="69.95" customHeight="1">
      <c r="B745" s="38"/>
      <c r="C745" s="186" t="s">
        <v>608</v>
      </c>
      <c r="D745" s="40" t="s">
        <v>66</v>
      </c>
      <c r="E745" s="41" t="s">
        <v>66</v>
      </c>
      <c r="F745" s="42" t="s">
        <v>29</v>
      </c>
      <c r="G745" s="43">
        <v>2027</v>
      </c>
      <c r="H745" s="44" t="s">
        <v>30</v>
      </c>
      <c r="I745" s="43"/>
      <c r="J745" s="43"/>
      <c r="K745" s="43">
        <v>500</v>
      </c>
      <c r="L745" s="550"/>
      <c r="M745" s="43"/>
      <c r="N745" s="43"/>
      <c r="O745" s="43"/>
      <c r="P745" s="41" t="s">
        <v>597</v>
      </c>
      <c r="Q745" s="52"/>
      <c r="R745" s="119" t="s">
        <v>609</v>
      </c>
    </row>
    <row r="746" spans="2:18" ht="90" customHeight="1">
      <c r="B746" s="38"/>
      <c r="C746" s="535" t="s">
        <v>610</v>
      </c>
      <c r="D746" s="42" t="s">
        <v>34</v>
      </c>
      <c r="E746" s="42" t="s">
        <v>34</v>
      </c>
      <c r="F746" s="42" t="s">
        <v>40</v>
      </c>
      <c r="G746" s="103">
        <v>2026</v>
      </c>
      <c r="H746" s="44" t="s">
        <v>30</v>
      </c>
      <c r="I746" s="44"/>
      <c r="J746" s="44"/>
      <c r="K746" s="44">
        <v>500</v>
      </c>
      <c r="L746" s="44"/>
      <c r="M746" s="44"/>
      <c r="N746" s="44"/>
      <c r="O746" s="44"/>
      <c r="P746" s="41" t="s">
        <v>597</v>
      </c>
      <c r="Q746" s="50"/>
      <c r="R746" s="147"/>
    </row>
    <row r="747" spans="2:18" ht="57.95" customHeight="1">
      <c r="B747" s="38"/>
      <c r="C747" s="535" t="s">
        <v>611</v>
      </c>
      <c r="D747" s="42" t="s">
        <v>34</v>
      </c>
      <c r="E747" s="42" t="s">
        <v>34</v>
      </c>
      <c r="F747" s="42" t="s">
        <v>40</v>
      </c>
      <c r="G747" s="103">
        <v>2026</v>
      </c>
      <c r="H747" s="44" t="s">
        <v>30</v>
      </c>
      <c r="I747" s="44"/>
      <c r="J747" s="44"/>
      <c r="K747" s="44">
        <v>10000</v>
      </c>
      <c r="L747" s="44"/>
      <c r="M747" s="44"/>
      <c r="N747" s="44"/>
      <c r="O747" s="44"/>
      <c r="P747" s="41" t="s">
        <v>597</v>
      </c>
      <c r="Q747" s="50"/>
      <c r="R747" s="147"/>
    </row>
    <row r="748" spans="2:18" ht="98.1" customHeight="1">
      <c r="B748" s="38"/>
      <c r="C748" s="535" t="s">
        <v>612</v>
      </c>
      <c r="D748" s="42" t="s">
        <v>34</v>
      </c>
      <c r="E748" s="42" t="s">
        <v>34</v>
      </c>
      <c r="F748" s="42" t="s">
        <v>40</v>
      </c>
      <c r="G748" s="103">
        <v>2026</v>
      </c>
      <c r="H748" s="44" t="s">
        <v>30</v>
      </c>
      <c r="I748" s="44"/>
      <c r="J748" s="44"/>
      <c r="K748" s="44">
        <v>45</v>
      </c>
      <c r="L748" s="44"/>
      <c r="M748" s="44"/>
      <c r="N748" s="44"/>
      <c r="O748" s="44"/>
      <c r="P748" s="41" t="s">
        <v>597</v>
      </c>
      <c r="Q748" s="52"/>
      <c r="R748" s="119" t="s">
        <v>613</v>
      </c>
    </row>
    <row r="749" spans="2:18" ht="81" customHeight="1">
      <c r="B749" s="38"/>
      <c r="C749" s="535" t="s">
        <v>614</v>
      </c>
      <c r="D749" s="42" t="s">
        <v>34</v>
      </c>
      <c r="E749" s="42" t="s">
        <v>34</v>
      </c>
      <c r="F749" s="42" t="s">
        <v>40</v>
      </c>
      <c r="G749" s="103">
        <v>2026</v>
      </c>
      <c r="H749" s="44" t="s">
        <v>30</v>
      </c>
      <c r="I749" s="44"/>
      <c r="J749" s="44"/>
      <c r="K749" s="44">
        <v>10</v>
      </c>
      <c r="L749" s="44"/>
      <c r="M749" s="44"/>
      <c r="N749" s="44"/>
      <c r="O749" s="44"/>
      <c r="P749" s="41" t="s">
        <v>597</v>
      </c>
      <c r="Q749" s="52"/>
      <c r="R749" s="119" t="s">
        <v>615</v>
      </c>
    </row>
    <row r="750" spans="2:18" ht="87" customHeight="1">
      <c r="B750" s="38"/>
      <c r="C750" s="535" t="s">
        <v>616</v>
      </c>
      <c r="D750" s="42" t="s">
        <v>34</v>
      </c>
      <c r="E750" s="42" t="s">
        <v>34</v>
      </c>
      <c r="F750" s="42" t="s">
        <v>40</v>
      </c>
      <c r="G750" s="103">
        <v>2026</v>
      </c>
      <c r="H750" s="44" t="s">
        <v>30</v>
      </c>
      <c r="I750" s="44"/>
      <c r="J750" s="44"/>
      <c r="K750" s="44">
        <v>23</v>
      </c>
      <c r="L750" s="44"/>
      <c r="M750" s="44"/>
      <c r="N750" s="44"/>
      <c r="O750" s="44"/>
      <c r="P750" s="41" t="s">
        <v>597</v>
      </c>
      <c r="Q750" s="52"/>
      <c r="R750" s="119" t="s">
        <v>617</v>
      </c>
    </row>
    <row r="751" spans="2:18" ht="102" customHeight="1">
      <c r="B751" s="38"/>
      <c r="C751" s="535" t="s">
        <v>618</v>
      </c>
      <c r="D751" s="42" t="s">
        <v>34</v>
      </c>
      <c r="E751" s="42" t="s">
        <v>34</v>
      </c>
      <c r="F751" s="42" t="s">
        <v>40</v>
      </c>
      <c r="G751" s="103">
        <v>2026</v>
      </c>
      <c r="H751" s="44"/>
      <c r="I751" s="44"/>
      <c r="J751" s="44"/>
      <c r="K751" s="44">
        <v>12</v>
      </c>
      <c r="L751" s="44"/>
      <c r="M751" s="44"/>
      <c r="N751" s="44"/>
      <c r="O751" s="44"/>
      <c r="P751" s="41" t="s">
        <v>597</v>
      </c>
      <c r="Q751" s="52"/>
      <c r="R751" s="119" t="s">
        <v>619</v>
      </c>
    </row>
    <row r="752" spans="2:18" ht="102" customHeight="1">
      <c r="B752" s="38"/>
      <c r="C752" s="535" t="s">
        <v>620</v>
      </c>
      <c r="D752" s="42" t="s">
        <v>34</v>
      </c>
      <c r="E752" s="42" t="s">
        <v>34</v>
      </c>
      <c r="F752" s="42" t="s">
        <v>40</v>
      </c>
      <c r="G752" s="103">
        <v>2026</v>
      </c>
      <c r="H752" s="44"/>
      <c r="I752" s="44"/>
      <c r="J752" s="44"/>
      <c r="K752" s="44">
        <v>5</v>
      </c>
      <c r="L752" s="44"/>
      <c r="M752" s="44"/>
      <c r="N752" s="44"/>
      <c r="O752" s="44"/>
      <c r="P752" s="41" t="s">
        <v>597</v>
      </c>
      <c r="Q752" s="52"/>
      <c r="R752" s="119" t="s">
        <v>621</v>
      </c>
    </row>
    <row r="753" spans="2:18" ht="84.95" customHeight="1">
      <c r="B753" s="38"/>
      <c r="C753" s="535" t="s">
        <v>622</v>
      </c>
      <c r="D753" s="42" t="s">
        <v>34</v>
      </c>
      <c r="E753" s="42" t="s">
        <v>34</v>
      </c>
      <c r="F753" s="42" t="s">
        <v>40</v>
      </c>
      <c r="G753" s="103">
        <v>2026</v>
      </c>
      <c r="H753" s="44" t="s">
        <v>30</v>
      </c>
      <c r="I753" s="44"/>
      <c r="J753" s="44"/>
      <c r="K753" s="44">
        <v>15</v>
      </c>
      <c r="L753" s="44"/>
      <c r="M753" s="44"/>
      <c r="N753" s="44"/>
      <c r="O753" s="44"/>
      <c r="P753" s="41" t="s">
        <v>597</v>
      </c>
      <c r="Q753" s="52"/>
      <c r="R753" s="119" t="s">
        <v>623</v>
      </c>
    </row>
    <row r="754" spans="2:18" ht="83.1" customHeight="1">
      <c r="B754" s="38"/>
      <c r="C754" s="535" t="s">
        <v>624</v>
      </c>
      <c r="D754" s="42" t="s">
        <v>34</v>
      </c>
      <c r="E754" s="42" t="s">
        <v>34</v>
      </c>
      <c r="F754" s="42" t="s">
        <v>40</v>
      </c>
      <c r="G754" s="103">
        <v>2026</v>
      </c>
      <c r="H754" s="44" t="s">
        <v>30</v>
      </c>
      <c r="I754" s="44"/>
      <c r="J754" s="44"/>
      <c r="K754" s="44">
        <v>9.1999999999999993</v>
      </c>
      <c r="L754" s="44"/>
      <c r="M754" s="44"/>
      <c r="N754" s="44"/>
      <c r="O754" s="44"/>
      <c r="P754" s="41" t="s">
        <v>597</v>
      </c>
      <c r="Q754" s="52"/>
      <c r="R754" s="119" t="s">
        <v>625</v>
      </c>
    </row>
    <row r="755" spans="2:18" ht="86.1" customHeight="1">
      <c r="B755" s="38"/>
      <c r="C755" s="535" t="s">
        <v>626</v>
      </c>
      <c r="D755" s="42" t="s">
        <v>34</v>
      </c>
      <c r="E755" s="42" t="s">
        <v>34</v>
      </c>
      <c r="F755" s="42" t="s">
        <v>40</v>
      </c>
      <c r="G755" s="103">
        <v>2026</v>
      </c>
      <c r="H755" s="44" t="s">
        <v>30</v>
      </c>
      <c r="I755" s="44"/>
      <c r="J755" s="44"/>
      <c r="K755" s="44">
        <v>8</v>
      </c>
      <c r="L755" s="44"/>
      <c r="M755" s="44"/>
      <c r="N755" s="44"/>
      <c r="O755" s="51"/>
      <c r="P755" s="41" t="s">
        <v>597</v>
      </c>
      <c r="Q755" s="52"/>
      <c r="R755" s="119" t="s">
        <v>627</v>
      </c>
    </row>
    <row r="756" spans="2:18" ht="170.1" customHeight="1">
      <c r="B756" s="38"/>
      <c r="C756" s="535" t="s">
        <v>628</v>
      </c>
      <c r="D756" s="42" t="s">
        <v>34</v>
      </c>
      <c r="E756" s="42" t="s">
        <v>34</v>
      </c>
      <c r="F756" s="42" t="s">
        <v>40</v>
      </c>
      <c r="G756" s="103">
        <v>2026</v>
      </c>
      <c r="H756" s="44"/>
      <c r="I756" s="44"/>
      <c r="J756" s="44"/>
      <c r="K756" s="44">
        <v>9</v>
      </c>
      <c r="L756" s="44"/>
      <c r="M756" s="44"/>
      <c r="N756" s="44"/>
      <c r="O756" s="51"/>
      <c r="P756" s="41" t="s">
        <v>701</v>
      </c>
      <c r="Q756" s="50"/>
      <c r="R756" s="119" t="s">
        <v>702</v>
      </c>
    </row>
    <row r="757" spans="2:18" ht="126">
      <c r="B757" s="38"/>
      <c r="C757" s="535" t="s">
        <v>629</v>
      </c>
      <c r="D757" s="42" t="s">
        <v>34</v>
      </c>
      <c r="E757" s="42" t="s">
        <v>34</v>
      </c>
      <c r="F757" s="42" t="s">
        <v>40</v>
      </c>
      <c r="G757" s="103">
        <v>2028</v>
      </c>
      <c r="H757" s="44" t="s">
        <v>30</v>
      </c>
      <c r="I757" s="44"/>
      <c r="J757" s="44"/>
      <c r="K757" s="44"/>
      <c r="L757" s="44"/>
      <c r="M757" s="44">
        <v>80</v>
      </c>
      <c r="N757" s="44"/>
      <c r="O757" s="51"/>
      <c r="P757" s="41" t="s">
        <v>597</v>
      </c>
      <c r="Q757" s="52"/>
      <c r="R757" s="119" t="s">
        <v>630</v>
      </c>
    </row>
    <row r="758" spans="2:18" ht="117.95" customHeight="1">
      <c r="B758" s="86"/>
      <c r="C758" s="185" t="s">
        <v>631</v>
      </c>
      <c r="D758" s="42" t="s">
        <v>34</v>
      </c>
      <c r="E758" s="42" t="s">
        <v>34</v>
      </c>
      <c r="F758" s="39" t="s">
        <v>29</v>
      </c>
      <c r="G758" s="103" t="s">
        <v>35</v>
      </c>
      <c r="H758" s="44" t="s">
        <v>30</v>
      </c>
      <c r="I758" s="39"/>
      <c r="J758" s="39"/>
      <c r="K758" s="44">
        <v>1350</v>
      </c>
      <c r="L758" s="44">
        <v>1350</v>
      </c>
      <c r="M758" s="527"/>
      <c r="N758" s="527"/>
      <c r="O758" s="89"/>
      <c r="P758" s="40" t="s">
        <v>632</v>
      </c>
      <c r="Q758" s="52"/>
      <c r="R758" s="119" t="s">
        <v>633</v>
      </c>
    </row>
    <row r="759" spans="2:18" ht="39.950000000000003" customHeight="1">
      <c r="B759" s="38"/>
      <c r="C759" s="535" t="s">
        <v>634</v>
      </c>
      <c r="D759" s="42" t="s">
        <v>34</v>
      </c>
      <c r="E759" s="42" t="s">
        <v>34</v>
      </c>
      <c r="F759" s="42" t="s">
        <v>40</v>
      </c>
      <c r="G759" s="103">
        <v>2026</v>
      </c>
      <c r="H759" s="44"/>
      <c r="I759" s="44"/>
      <c r="J759" s="44"/>
      <c r="K759" s="44">
        <v>676.8</v>
      </c>
      <c r="L759" s="44"/>
      <c r="M759" s="44"/>
      <c r="N759" s="44"/>
      <c r="O759" s="51"/>
      <c r="P759" s="41" t="s">
        <v>597</v>
      </c>
      <c r="Q759" s="50"/>
      <c r="R759" s="147" t="s">
        <v>635</v>
      </c>
    </row>
    <row r="760" spans="2:18" ht="35.1" customHeight="1">
      <c r="B760" s="38"/>
      <c r="C760" s="535" t="s">
        <v>636</v>
      </c>
      <c r="D760" s="42" t="s">
        <v>34</v>
      </c>
      <c r="E760" s="42" t="s">
        <v>34</v>
      </c>
      <c r="F760" s="42" t="s">
        <v>40</v>
      </c>
      <c r="G760" s="103">
        <v>2026</v>
      </c>
      <c r="H760" s="44"/>
      <c r="I760" s="44"/>
      <c r="J760" s="44"/>
      <c r="K760" s="44">
        <v>300</v>
      </c>
      <c r="L760" s="44"/>
      <c r="M760" s="44"/>
      <c r="N760" s="44"/>
      <c r="O760" s="51"/>
      <c r="P760" s="41" t="s">
        <v>597</v>
      </c>
      <c r="Q760" s="50"/>
      <c r="R760" s="147" t="s">
        <v>637</v>
      </c>
    </row>
    <row r="761" spans="2:18" ht="62.1" customHeight="1">
      <c r="B761" s="38"/>
      <c r="C761" s="535" t="s">
        <v>638</v>
      </c>
      <c r="D761" s="42" t="s">
        <v>34</v>
      </c>
      <c r="E761" s="42" t="s">
        <v>34</v>
      </c>
      <c r="F761" s="42" t="s">
        <v>40</v>
      </c>
      <c r="G761" s="103">
        <v>2026</v>
      </c>
      <c r="H761" s="44"/>
      <c r="I761" s="44"/>
      <c r="J761" s="44"/>
      <c r="K761" s="44"/>
      <c r="L761" s="44">
        <v>720000</v>
      </c>
      <c r="M761" s="44"/>
      <c r="N761" s="44"/>
      <c r="O761" s="51"/>
      <c r="P761" s="41" t="s">
        <v>597</v>
      </c>
      <c r="Q761" s="50"/>
      <c r="R761" s="119" t="s">
        <v>639</v>
      </c>
    </row>
    <row r="762" spans="2:18" ht="27.95" customHeight="1">
      <c r="B762" s="38"/>
      <c r="C762" s="535" t="s">
        <v>640</v>
      </c>
      <c r="D762" s="42" t="s">
        <v>34</v>
      </c>
      <c r="E762" s="42" t="s">
        <v>34</v>
      </c>
      <c r="F762" s="42" t="s">
        <v>40</v>
      </c>
      <c r="G762" s="103">
        <v>2026</v>
      </c>
      <c r="H762" s="44"/>
      <c r="I762" s="44"/>
      <c r="J762" s="44"/>
      <c r="K762" s="44">
        <v>5000</v>
      </c>
      <c r="L762" s="44"/>
      <c r="M762" s="44"/>
      <c r="N762" s="44"/>
      <c r="O762" s="51"/>
      <c r="P762" s="41" t="s">
        <v>597</v>
      </c>
      <c r="Q762" s="50"/>
      <c r="R762" s="147" t="s">
        <v>641</v>
      </c>
    </row>
    <row r="763" spans="2:18" ht="41.1" customHeight="1">
      <c r="B763" s="38"/>
      <c r="C763" s="535" t="s">
        <v>642</v>
      </c>
      <c r="D763" s="42" t="s">
        <v>34</v>
      </c>
      <c r="E763" s="42" t="s">
        <v>34</v>
      </c>
      <c r="F763" s="42" t="s">
        <v>40</v>
      </c>
      <c r="G763" s="103">
        <v>2026</v>
      </c>
      <c r="H763" s="44"/>
      <c r="I763" s="44"/>
      <c r="J763" s="44"/>
      <c r="K763" s="44"/>
      <c r="L763" s="44">
        <v>1600</v>
      </c>
      <c r="M763" s="44"/>
      <c r="N763" s="44"/>
      <c r="O763" s="51"/>
      <c r="P763" s="41" t="s">
        <v>597</v>
      </c>
      <c r="Q763" s="50"/>
      <c r="R763" s="147" t="s">
        <v>641</v>
      </c>
    </row>
    <row r="764" spans="2:18" ht="15.75">
      <c r="B764" s="551"/>
      <c r="C764" s="552" t="s">
        <v>42</v>
      </c>
      <c r="D764" s="553"/>
      <c r="E764" s="553"/>
      <c r="F764" s="553"/>
      <c r="G764" s="553"/>
      <c r="H764" s="553"/>
      <c r="I764" s="155">
        <f t="shared" ref="I764:O764" si="19">I744+I745+I746+I747+I748+I749+I750+I751+I752+I753+I754+I755+I756+I757</f>
        <v>29.6</v>
      </c>
      <c r="J764" s="155">
        <f t="shared" si="19"/>
        <v>95.9</v>
      </c>
      <c r="K764" s="155">
        <f>K744+K745+K746+K747+K748+K749+K750+K751+K752+K753+K754+K755+K756+K757+K759+K760+K762</f>
        <v>17226</v>
      </c>
      <c r="L764" s="155">
        <f>L744+L745+L746+L747+L748+L749+L750+L751+L752+L753+L754+L755+L756+L757+L761+L763</f>
        <v>721750</v>
      </c>
      <c r="M764" s="155">
        <f t="shared" si="19"/>
        <v>260</v>
      </c>
      <c r="N764" s="155">
        <f t="shared" si="19"/>
        <v>220</v>
      </c>
      <c r="O764" s="155">
        <f t="shared" si="19"/>
        <v>230</v>
      </c>
      <c r="P764" s="554"/>
      <c r="Q764" s="555"/>
      <c r="R764" s="554"/>
    </row>
    <row r="765" spans="2:18" ht="15.75">
      <c r="B765" s="551"/>
      <c r="C765" s="552" t="s">
        <v>643</v>
      </c>
      <c r="D765" s="553"/>
      <c r="E765" s="553"/>
      <c r="F765" s="553"/>
      <c r="G765" s="553"/>
      <c r="H765" s="553"/>
      <c r="I765" s="180">
        <f t="shared" ref="I765:O765" si="20">I758</f>
        <v>0</v>
      </c>
      <c r="J765" s="180">
        <f t="shared" si="20"/>
        <v>0</v>
      </c>
      <c r="K765" s="180">
        <f t="shared" si="20"/>
        <v>1350</v>
      </c>
      <c r="L765" s="180">
        <f t="shared" si="20"/>
        <v>1350</v>
      </c>
      <c r="M765" s="180">
        <f t="shared" si="20"/>
        <v>0</v>
      </c>
      <c r="N765" s="180">
        <f t="shared" si="20"/>
        <v>0</v>
      </c>
      <c r="O765" s="180">
        <f t="shared" si="20"/>
        <v>0</v>
      </c>
      <c r="P765" s="554"/>
      <c r="Q765" s="555"/>
      <c r="R765" s="554"/>
    </row>
    <row r="766" spans="2:18" ht="47.25">
      <c r="B766" s="23">
        <v>30</v>
      </c>
      <c r="C766" s="81" t="s">
        <v>644</v>
      </c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83"/>
      <c r="P766" s="85"/>
      <c r="Q766" s="31"/>
      <c r="R766" s="85"/>
    </row>
    <row r="767" spans="2:18" ht="47.25">
      <c r="B767" s="23"/>
      <c r="C767" s="81" t="s">
        <v>645</v>
      </c>
      <c r="D767" s="28" t="s">
        <v>587</v>
      </c>
      <c r="E767" s="28" t="s">
        <v>25</v>
      </c>
      <c r="F767" s="28" t="s">
        <v>588</v>
      </c>
      <c r="G767" s="24"/>
      <c r="H767" s="24"/>
      <c r="I767" s="28">
        <v>0.8</v>
      </c>
      <c r="J767" s="28">
        <v>0.8</v>
      </c>
      <c r="K767" s="76">
        <v>26</v>
      </c>
      <c r="L767" s="76">
        <v>37.5</v>
      </c>
      <c r="M767" s="76">
        <v>51.3</v>
      </c>
      <c r="N767" s="76">
        <v>66</v>
      </c>
      <c r="O767" s="214">
        <v>73.599999999999994</v>
      </c>
      <c r="P767" s="85"/>
      <c r="Q767" s="31"/>
      <c r="R767" s="85"/>
    </row>
    <row r="768" spans="2:18" ht="47.25">
      <c r="B768" s="23"/>
      <c r="C768" s="202" t="s">
        <v>646</v>
      </c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83"/>
      <c r="P768" s="85"/>
      <c r="Q768" s="31"/>
      <c r="R768" s="85"/>
    </row>
    <row r="769" spans="2:18" ht="47.25">
      <c r="B769" s="23"/>
      <c r="C769" s="202" t="s">
        <v>647</v>
      </c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83"/>
      <c r="P769" s="85"/>
      <c r="Q769" s="31"/>
      <c r="R769" s="85"/>
    </row>
    <row r="770" spans="2:18" ht="31.5">
      <c r="B770" s="528"/>
      <c r="C770" s="65" t="s">
        <v>47</v>
      </c>
      <c r="D770" s="529"/>
      <c r="E770" s="529"/>
      <c r="F770" s="67" t="s">
        <v>40</v>
      </c>
      <c r="G770" s="529"/>
      <c r="H770" s="530"/>
      <c r="I770" s="530"/>
      <c r="J770" s="530"/>
      <c r="K770" s="530"/>
      <c r="L770" s="530"/>
      <c r="M770" s="530"/>
      <c r="N770" s="530"/>
      <c r="O770" s="530"/>
      <c r="P770" s="531"/>
      <c r="Q770" s="67"/>
      <c r="R770" s="532"/>
    </row>
    <row r="771" spans="2:18" ht="31.5">
      <c r="B771" s="528"/>
      <c r="C771" s="65" t="s">
        <v>48</v>
      </c>
      <c r="D771" s="529"/>
      <c r="E771" s="529"/>
      <c r="F771" s="67" t="s">
        <v>40</v>
      </c>
      <c r="G771" s="529"/>
      <c r="H771" s="530"/>
      <c r="I771" s="530"/>
      <c r="J771" s="530"/>
      <c r="K771" s="530"/>
      <c r="L771" s="530"/>
      <c r="M771" s="530"/>
      <c r="N771" s="530"/>
      <c r="O771" s="530"/>
      <c r="P771" s="531"/>
      <c r="Q771" s="533"/>
      <c r="R771" s="531"/>
    </row>
    <row r="772" spans="2:18" ht="31.5">
      <c r="B772" s="528"/>
      <c r="C772" s="65" t="s">
        <v>49</v>
      </c>
      <c r="D772" s="529"/>
      <c r="E772" s="529"/>
      <c r="F772" s="67" t="s">
        <v>40</v>
      </c>
      <c r="G772" s="529"/>
      <c r="H772" s="530"/>
      <c r="I772" s="530"/>
      <c r="J772" s="530"/>
      <c r="K772" s="530"/>
      <c r="L772" s="530"/>
      <c r="M772" s="530"/>
      <c r="N772" s="530"/>
      <c r="O772" s="530"/>
      <c r="P772" s="531"/>
      <c r="Q772" s="533"/>
      <c r="R772" s="531"/>
    </row>
    <row r="773" spans="2:18" ht="31.5">
      <c r="B773" s="528"/>
      <c r="C773" s="65" t="s">
        <v>50</v>
      </c>
      <c r="D773" s="529"/>
      <c r="E773" s="529"/>
      <c r="F773" s="67" t="s">
        <v>40</v>
      </c>
      <c r="G773" s="529"/>
      <c r="H773" s="530"/>
      <c r="I773" s="68">
        <f t="shared" ref="I773:O773" si="21">I737+I740+I764+I765</f>
        <v>29.6</v>
      </c>
      <c r="J773" s="68">
        <f t="shared" si="21"/>
        <v>95.9</v>
      </c>
      <c r="K773" s="68">
        <f t="shared" si="21"/>
        <v>19161</v>
      </c>
      <c r="L773" s="68">
        <f t="shared" si="21"/>
        <v>723100</v>
      </c>
      <c r="M773" s="68">
        <f t="shared" si="21"/>
        <v>260</v>
      </c>
      <c r="N773" s="68">
        <f t="shared" si="21"/>
        <v>220</v>
      </c>
      <c r="O773" s="68">
        <f t="shared" si="21"/>
        <v>230</v>
      </c>
      <c r="P773" s="531"/>
      <c r="Q773" s="533"/>
      <c r="R773" s="531"/>
    </row>
    <row r="774" spans="2:18" ht="31.5">
      <c r="B774" s="528"/>
      <c r="C774" s="65" t="s">
        <v>583</v>
      </c>
      <c r="D774" s="529"/>
      <c r="E774" s="529"/>
      <c r="F774" s="67" t="s">
        <v>40</v>
      </c>
      <c r="G774" s="529"/>
      <c r="H774" s="530"/>
      <c r="I774" s="530"/>
      <c r="J774" s="530"/>
      <c r="K774" s="530"/>
      <c r="L774" s="530"/>
      <c r="M774" s="530"/>
      <c r="N774" s="530"/>
      <c r="O774" s="534"/>
      <c r="P774" s="531"/>
      <c r="Q774" s="533"/>
      <c r="R774" s="531"/>
    </row>
    <row r="775" spans="2:18" ht="54.95" customHeight="1">
      <c r="B775" s="23">
        <v>31</v>
      </c>
      <c r="C775" s="202" t="s">
        <v>648</v>
      </c>
      <c r="D775" s="28" t="s">
        <v>554</v>
      </c>
      <c r="E775" s="28" t="s">
        <v>554</v>
      </c>
      <c r="F775" s="28" t="s">
        <v>26</v>
      </c>
      <c r="G775" s="82"/>
      <c r="H775" s="82"/>
      <c r="I775" s="28">
        <v>0</v>
      </c>
      <c r="J775" s="76">
        <v>24</v>
      </c>
      <c r="K775" s="77">
        <v>25</v>
      </c>
      <c r="L775" s="77">
        <v>26</v>
      </c>
      <c r="M775" s="77">
        <v>27</v>
      </c>
      <c r="N775" s="77">
        <v>28</v>
      </c>
      <c r="O775" s="78">
        <v>28</v>
      </c>
      <c r="P775" s="85"/>
      <c r="Q775" s="31"/>
      <c r="R775" s="85"/>
    </row>
    <row r="776" spans="2:18" ht="15.75">
      <c r="B776" s="69"/>
      <c r="C776" s="70" t="s">
        <v>649</v>
      </c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2"/>
      <c r="O776" s="73"/>
      <c r="P776" s="73"/>
      <c r="Q776" s="97"/>
      <c r="R776" s="97"/>
    </row>
    <row r="777" spans="2:18" ht="15.75">
      <c r="B777" s="69"/>
      <c r="C777" s="70" t="s">
        <v>650</v>
      </c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2"/>
      <c r="O777" s="73"/>
      <c r="P777" s="73"/>
      <c r="Q777" s="97"/>
      <c r="R777" s="97"/>
    </row>
    <row r="778" spans="2:18" ht="15.75">
      <c r="B778" s="556"/>
      <c r="C778" s="557" t="s">
        <v>651</v>
      </c>
      <c r="D778" s="557"/>
      <c r="E778" s="557"/>
      <c r="F778" s="557"/>
      <c r="G778" s="557"/>
      <c r="H778" s="557"/>
      <c r="I778" s="557"/>
      <c r="J778" s="557"/>
      <c r="K778" s="557"/>
      <c r="L778" s="557"/>
      <c r="M778" s="557"/>
      <c r="N778" s="558"/>
      <c r="O778" s="559"/>
      <c r="P778" s="559"/>
      <c r="Q778" s="560"/>
      <c r="R778" s="560"/>
    </row>
    <row r="779" spans="2:18" ht="63">
      <c r="B779" s="23"/>
      <c r="C779" s="202" t="s">
        <v>652</v>
      </c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561"/>
      <c r="P779" s="84"/>
      <c r="Q779" s="82"/>
      <c r="R779" s="84"/>
    </row>
    <row r="780" spans="2:18" ht="201.75" customHeight="1">
      <c r="B780" s="23"/>
      <c r="C780" s="480" t="s">
        <v>653</v>
      </c>
      <c r="D780" s="28" t="s">
        <v>654</v>
      </c>
      <c r="E780" s="28" t="s">
        <v>655</v>
      </c>
      <c r="F780" s="28" t="s">
        <v>26</v>
      </c>
      <c r="G780" s="159"/>
      <c r="H780" s="159"/>
      <c r="I780" s="159"/>
      <c r="J780" s="562" t="s">
        <v>656</v>
      </c>
      <c r="K780" s="562" t="s">
        <v>656</v>
      </c>
      <c r="L780" s="562" t="s">
        <v>656</v>
      </c>
      <c r="M780" s="99" t="s">
        <v>656</v>
      </c>
      <c r="N780" s="562" t="s">
        <v>656</v>
      </c>
      <c r="O780" s="563" t="s">
        <v>656</v>
      </c>
      <c r="P780" s="84"/>
      <c r="Q780" s="82"/>
      <c r="R780" s="84"/>
    </row>
    <row r="781" spans="2:18" ht="141.75">
      <c r="B781" s="23"/>
      <c r="C781" s="564" t="s">
        <v>657</v>
      </c>
      <c r="D781" s="565" t="s">
        <v>658</v>
      </c>
      <c r="E781" s="565" t="s">
        <v>658</v>
      </c>
      <c r="F781" s="565" t="s">
        <v>40</v>
      </c>
      <c r="G781" s="566">
        <v>2028</v>
      </c>
      <c r="H781" s="567" t="s">
        <v>30</v>
      </c>
      <c r="I781" s="567"/>
      <c r="J781" s="568"/>
      <c r="K781" s="568"/>
      <c r="L781" s="568"/>
      <c r="M781" s="568" t="s">
        <v>659</v>
      </c>
      <c r="N781" s="568"/>
      <c r="O781" s="569"/>
      <c r="P781" s="570" t="s">
        <v>108</v>
      </c>
      <c r="Q781" s="565" t="s">
        <v>660</v>
      </c>
      <c r="R781" s="571" t="s">
        <v>661</v>
      </c>
    </row>
    <row r="782" spans="2:18" ht="15.75">
      <c r="B782" s="572"/>
      <c r="C782" s="573" t="s">
        <v>139</v>
      </c>
      <c r="D782" s="275"/>
      <c r="E782" s="275"/>
      <c r="F782" s="275"/>
      <c r="G782" s="427"/>
      <c r="H782" s="427"/>
      <c r="I782" s="427"/>
      <c r="J782" s="545"/>
      <c r="K782" s="545"/>
      <c r="L782" s="545"/>
      <c r="M782" s="574" t="s">
        <v>659</v>
      </c>
      <c r="N782" s="545"/>
      <c r="O782" s="575"/>
      <c r="P782" s="546"/>
      <c r="Q782" s="269"/>
      <c r="R782" s="346"/>
    </row>
    <row r="783" spans="2:18" ht="102" customHeight="1">
      <c r="B783" s="23"/>
      <c r="C783" s="564" t="s">
        <v>662</v>
      </c>
      <c r="D783" s="565" t="s">
        <v>663</v>
      </c>
      <c r="E783" s="565" t="s">
        <v>663</v>
      </c>
      <c r="F783" s="565" t="s">
        <v>40</v>
      </c>
      <c r="G783" s="566">
        <v>2026</v>
      </c>
      <c r="H783" s="567" t="s">
        <v>30</v>
      </c>
      <c r="I783" s="567"/>
      <c r="J783" s="568"/>
      <c r="K783" s="568" t="s">
        <v>664</v>
      </c>
      <c r="L783" s="568"/>
      <c r="M783" s="568"/>
      <c r="N783" s="568"/>
      <c r="O783" s="569"/>
      <c r="P783" s="576" t="s">
        <v>287</v>
      </c>
      <c r="Q783" s="565" t="s">
        <v>665</v>
      </c>
      <c r="R783" s="571" t="s">
        <v>666</v>
      </c>
    </row>
    <row r="784" spans="2:18" ht="15.75">
      <c r="B784" s="572"/>
      <c r="C784" s="573" t="s">
        <v>334</v>
      </c>
      <c r="D784" s="275"/>
      <c r="E784" s="275"/>
      <c r="F784" s="275"/>
      <c r="G784" s="427"/>
      <c r="H784" s="427"/>
      <c r="I784" s="427"/>
      <c r="J784" s="545"/>
      <c r="K784" s="574" t="s">
        <v>664</v>
      </c>
      <c r="L784" s="545"/>
      <c r="M784" s="545"/>
      <c r="N784" s="545"/>
      <c r="O784" s="575"/>
      <c r="P784" s="546"/>
      <c r="Q784" s="269"/>
      <c r="R784" s="346"/>
    </row>
    <row r="785" spans="2:18" ht="101.1" customHeight="1">
      <c r="B785" s="23"/>
      <c r="C785" s="564" t="s">
        <v>662</v>
      </c>
      <c r="D785" s="565" t="s">
        <v>663</v>
      </c>
      <c r="E785" s="565" t="s">
        <v>663</v>
      </c>
      <c r="F785" s="565" t="s">
        <v>40</v>
      </c>
      <c r="G785" s="566">
        <v>2026</v>
      </c>
      <c r="H785" s="567" t="s">
        <v>30</v>
      </c>
      <c r="I785" s="567"/>
      <c r="J785" s="568"/>
      <c r="K785" s="568" t="s">
        <v>664</v>
      </c>
      <c r="L785" s="568"/>
      <c r="M785" s="568"/>
      <c r="N785" s="568"/>
      <c r="O785" s="569"/>
      <c r="P785" s="576" t="s">
        <v>287</v>
      </c>
      <c r="Q785" s="565" t="s">
        <v>665</v>
      </c>
      <c r="R785" s="571" t="s">
        <v>666</v>
      </c>
    </row>
    <row r="786" spans="2:18" ht="15.75">
      <c r="B786" s="572"/>
      <c r="C786" s="573" t="s">
        <v>334</v>
      </c>
      <c r="D786" s="275"/>
      <c r="E786" s="275"/>
      <c r="F786" s="275"/>
      <c r="G786" s="427"/>
      <c r="H786" s="427"/>
      <c r="I786" s="427"/>
      <c r="J786" s="545"/>
      <c r="K786" s="574" t="s">
        <v>664</v>
      </c>
      <c r="L786" s="545"/>
      <c r="M786" s="545"/>
      <c r="N786" s="545"/>
      <c r="O786" s="575"/>
      <c r="P786" s="346"/>
      <c r="Q786" s="269"/>
      <c r="R786" s="346"/>
    </row>
    <row r="787" spans="2:18" ht="131.1" customHeight="1">
      <c r="B787" s="23"/>
      <c r="C787" s="480" t="s">
        <v>667</v>
      </c>
      <c r="D787" s="28" t="s">
        <v>654</v>
      </c>
      <c r="E787" s="28" t="s">
        <v>668</v>
      </c>
      <c r="F787" s="28" t="s">
        <v>26</v>
      </c>
      <c r="G787" s="447"/>
      <c r="H787" s="447"/>
      <c r="I787" s="447">
        <v>82</v>
      </c>
      <c r="J787" s="562" t="s">
        <v>669</v>
      </c>
      <c r="K787" s="562" t="s">
        <v>670</v>
      </c>
      <c r="L787" s="562" t="s">
        <v>671</v>
      </c>
      <c r="M787" s="99" t="s">
        <v>672</v>
      </c>
      <c r="N787" s="562" t="s">
        <v>673</v>
      </c>
      <c r="O787" s="563" t="s">
        <v>656</v>
      </c>
      <c r="P787" s="84"/>
      <c r="Q787" s="82"/>
      <c r="R787" s="84"/>
    </row>
    <row r="788" spans="2:18" ht="236.25" customHeight="1">
      <c r="B788" s="23"/>
      <c r="C788" s="24" t="s">
        <v>674</v>
      </c>
      <c r="D788" s="28" t="s">
        <v>675</v>
      </c>
      <c r="E788" s="28" t="s">
        <v>668</v>
      </c>
      <c r="F788" s="27" t="s">
        <v>26</v>
      </c>
      <c r="G788" s="159"/>
      <c r="H788" s="159"/>
      <c r="I788" s="204">
        <v>50</v>
      </c>
      <c r="J788" s="204">
        <v>65</v>
      </c>
      <c r="K788" s="28">
        <v>70</v>
      </c>
      <c r="L788" s="28">
        <v>75</v>
      </c>
      <c r="M788" s="28">
        <v>84</v>
      </c>
      <c r="N788" s="28">
        <v>89</v>
      </c>
      <c r="O788" s="29">
        <v>100</v>
      </c>
      <c r="P788" s="84"/>
      <c r="Q788" s="82"/>
      <c r="R788" s="84"/>
    </row>
    <row r="789" spans="2:18" ht="249.75" customHeight="1">
      <c r="B789" s="23"/>
      <c r="C789" s="480" t="s">
        <v>676</v>
      </c>
      <c r="D789" s="28" t="s">
        <v>675</v>
      </c>
      <c r="E789" s="28" t="s">
        <v>655</v>
      </c>
      <c r="F789" s="28" t="s">
        <v>26</v>
      </c>
      <c r="G789" s="159"/>
      <c r="H789" s="159"/>
      <c r="I789" s="204">
        <v>60.9</v>
      </c>
      <c r="J789" s="204">
        <v>81</v>
      </c>
      <c r="K789" s="28">
        <v>84</v>
      </c>
      <c r="L789" s="28">
        <v>88</v>
      </c>
      <c r="M789" s="28">
        <v>92</v>
      </c>
      <c r="N789" s="28">
        <v>95</v>
      </c>
      <c r="O789" s="29">
        <v>100</v>
      </c>
      <c r="P789" s="84"/>
      <c r="Q789" s="82"/>
      <c r="R789" s="84"/>
    </row>
    <row r="790" spans="2:18" ht="66.95" customHeight="1">
      <c r="B790" s="23"/>
      <c r="C790" s="577" t="s">
        <v>677</v>
      </c>
      <c r="D790" s="578" t="s">
        <v>678</v>
      </c>
      <c r="E790" s="578" t="s">
        <v>678</v>
      </c>
      <c r="F790" s="565" t="s">
        <v>40</v>
      </c>
      <c r="G790" s="566">
        <v>2026</v>
      </c>
      <c r="H790" s="567" t="s">
        <v>30</v>
      </c>
      <c r="I790" s="579"/>
      <c r="J790" s="567"/>
      <c r="K790" s="567"/>
      <c r="L790" s="567">
        <v>1000</v>
      </c>
      <c r="M790" s="567">
        <v>4000</v>
      </c>
      <c r="N790" s="567">
        <v>3682</v>
      </c>
      <c r="O790" s="567">
        <v>2500</v>
      </c>
      <c r="P790" s="580" t="s">
        <v>679</v>
      </c>
      <c r="Q790" s="565" t="s">
        <v>680</v>
      </c>
      <c r="R790" s="580" t="s">
        <v>681</v>
      </c>
    </row>
    <row r="791" spans="2:18" ht="15.75">
      <c r="B791" s="572"/>
      <c r="C791" s="537" t="s">
        <v>283</v>
      </c>
      <c r="D791" s="514"/>
      <c r="E791" s="514"/>
      <c r="F791" s="514"/>
      <c r="G791" s="581"/>
      <c r="H791" s="581"/>
      <c r="I791" s="581"/>
      <c r="J791" s="582">
        <v>0</v>
      </c>
      <c r="K791" s="582">
        <v>0</v>
      </c>
      <c r="L791" s="582">
        <v>3682</v>
      </c>
      <c r="M791" s="582">
        <v>2500</v>
      </c>
      <c r="N791" s="540">
        <f>N790</f>
        <v>3682</v>
      </c>
      <c r="O791" s="583">
        <f>O790</f>
        <v>2500</v>
      </c>
      <c r="P791" s="584"/>
      <c r="Q791" s="269"/>
      <c r="R791" s="584"/>
    </row>
    <row r="792" spans="2:18" ht="96.95" customHeight="1">
      <c r="B792" s="23"/>
      <c r="C792" s="585" t="s">
        <v>682</v>
      </c>
      <c r="D792" s="247"/>
      <c r="E792" s="247"/>
      <c r="F792" s="247"/>
      <c r="G792" s="586"/>
      <c r="H792" s="586"/>
      <c r="I792" s="586"/>
      <c r="J792" s="586"/>
      <c r="K792" s="586">
        <v>25</v>
      </c>
      <c r="L792" s="586"/>
      <c r="M792" s="586"/>
      <c r="N792" s="586"/>
      <c r="O792" s="587"/>
      <c r="P792" s="588"/>
      <c r="Q792" s="82"/>
      <c r="R792" s="588"/>
    </row>
    <row r="793" spans="2:18" ht="84.95" customHeight="1">
      <c r="B793" s="23"/>
      <c r="C793" s="585" t="s">
        <v>683</v>
      </c>
      <c r="D793" s="82"/>
      <c r="E793" s="82"/>
      <c r="F793" s="82"/>
      <c r="G793" s="82"/>
      <c r="H793" s="82"/>
      <c r="I793" s="82"/>
      <c r="J793" s="82"/>
      <c r="K793" s="82"/>
      <c r="L793" s="28">
        <v>28</v>
      </c>
      <c r="M793" s="82"/>
      <c r="N793" s="82"/>
      <c r="O793" s="82"/>
      <c r="P793" s="82"/>
      <c r="Q793" s="82"/>
      <c r="R793" s="82"/>
    </row>
    <row r="794" spans="2:18" ht="31.5">
      <c r="B794" s="528"/>
      <c r="C794" s="65" t="s">
        <v>47</v>
      </c>
      <c r="D794" s="529"/>
      <c r="E794" s="529"/>
      <c r="F794" s="67" t="s">
        <v>40</v>
      </c>
      <c r="G794" s="529"/>
      <c r="H794" s="530"/>
      <c r="I794" s="530">
        <f t="shared" ref="I794:O794" si="22">I791</f>
        <v>0</v>
      </c>
      <c r="J794" s="530">
        <f t="shared" si="22"/>
        <v>0</v>
      </c>
      <c r="K794" s="530">
        <f t="shared" si="22"/>
        <v>0</v>
      </c>
      <c r="L794" s="530">
        <f t="shared" si="22"/>
        <v>3682</v>
      </c>
      <c r="M794" s="530">
        <f t="shared" si="22"/>
        <v>2500</v>
      </c>
      <c r="N794" s="530">
        <f t="shared" si="22"/>
        <v>3682</v>
      </c>
      <c r="O794" s="530">
        <f t="shared" si="22"/>
        <v>2500</v>
      </c>
      <c r="P794" s="531"/>
      <c r="Q794" s="67"/>
      <c r="R794" s="532"/>
    </row>
    <row r="795" spans="2:18" ht="31.5">
      <c r="B795" s="528"/>
      <c r="C795" s="65" t="s">
        <v>48</v>
      </c>
      <c r="D795" s="529"/>
      <c r="E795" s="529"/>
      <c r="F795" s="67" t="s">
        <v>40</v>
      </c>
      <c r="G795" s="529"/>
      <c r="H795" s="530"/>
      <c r="I795" s="530">
        <f t="shared" ref="I795:O795" si="23">I782+I792+I793</f>
        <v>0</v>
      </c>
      <c r="J795" s="530">
        <f t="shared" si="23"/>
        <v>0</v>
      </c>
      <c r="K795" s="530">
        <f t="shared" si="23"/>
        <v>25</v>
      </c>
      <c r="L795" s="530">
        <f t="shared" si="23"/>
        <v>28</v>
      </c>
      <c r="M795" s="530">
        <f t="shared" si="23"/>
        <v>957.3</v>
      </c>
      <c r="N795" s="530">
        <f t="shared" si="23"/>
        <v>0</v>
      </c>
      <c r="O795" s="530">
        <f t="shared" si="23"/>
        <v>0</v>
      </c>
      <c r="P795" s="531"/>
      <c r="Q795" s="533"/>
      <c r="R795" s="531"/>
    </row>
    <row r="796" spans="2:18" ht="31.5">
      <c r="B796" s="528"/>
      <c r="C796" s="65" t="s">
        <v>49</v>
      </c>
      <c r="D796" s="529"/>
      <c r="E796" s="529"/>
      <c r="F796" s="67" t="s">
        <v>40</v>
      </c>
      <c r="G796" s="529"/>
      <c r="H796" s="530"/>
      <c r="I796" s="530">
        <f t="shared" ref="I796:O796" si="24">I784+I786</f>
        <v>0</v>
      </c>
      <c r="J796" s="530">
        <f t="shared" si="24"/>
        <v>0</v>
      </c>
      <c r="K796" s="530">
        <f>K784+K786</f>
        <v>32</v>
      </c>
      <c r="L796" s="530">
        <f t="shared" si="24"/>
        <v>0</v>
      </c>
      <c r="M796" s="530">
        <f t="shared" si="24"/>
        <v>0</v>
      </c>
      <c r="N796" s="530">
        <f t="shared" si="24"/>
        <v>0</v>
      </c>
      <c r="O796" s="530">
        <f t="shared" si="24"/>
        <v>0</v>
      </c>
      <c r="P796" s="531"/>
      <c r="Q796" s="533"/>
      <c r="R796" s="531"/>
    </row>
    <row r="797" spans="2:18" ht="31.5">
      <c r="B797" s="528"/>
      <c r="C797" s="65" t="s">
        <v>50</v>
      </c>
      <c r="D797" s="529"/>
      <c r="E797" s="529"/>
      <c r="F797" s="67" t="s">
        <v>40</v>
      </c>
      <c r="G797" s="529"/>
      <c r="H797" s="530"/>
      <c r="I797" s="68"/>
      <c r="J797" s="68"/>
      <c r="K797" s="68"/>
      <c r="L797" s="68"/>
      <c r="M797" s="68"/>
      <c r="N797" s="68"/>
      <c r="O797" s="68"/>
      <c r="P797" s="531"/>
      <c r="Q797" s="533"/>
      <c r="R797" s="531"/>
    </row>
    <row r="798" spans="2:18" ht="31.5">
      <c r="B798" s="528"/>
      <c r="C798" s="65" t="s">
        <v>583</v>
      </c>
      <c r="D798" s="529"/>
      <c r="E798" s="529"/>
      <c r="F798" s="67" t="s">
        <v>40</v>
      </c>
      <c r="G798" s="529"/>
      <c r="H798" s="530"/>
      <c r="I798" s="530"/>
      <c r="J798" s="530"/>
      <c r="K798" s="530"/>
      <c r="L798" s="530"/>
      <c r="M798" s="530"/>
      <c r="N798" s="530"/>
      <c r="O798" s="534"/>
      <c r="P798" s="531"/>
      <c r="Q798" s="533"/>
      <c r="R798" s="531"/>
    </row>
    <row r="799" spans="2:18" ht="15.75">
      <c r="B799" s="22"/>
      <c r="C799" s="801" t="s">
        <v>684</v>
      </c>
      <c r="D799" s="802"/>
      <c r="E799" s="802"/>
      <c r="F799" s="802"/>
      <c r="G799" s="802"/>
      <c r="H799" s="802"/>
      <c r="I799" s="802"/>
      <c r="J799" s="802"/>
      <c r="K799" s="802"/>
      <c r="L799" s="802"/>
      <c r="M799" s="803"/>
      <c r="N799" s="802"/>
      <c r="O799" s="802"/>
      <c r="P799" s="802"/>
      <c r="Q799" s="802"/>
      <c r="R799" s="804"/>
    </row>
    <row r="800" spans="2:18" ht="31.5">
      <c r="B800" s="23"/>
      <c r="C800" s="24" t="s">
        <v>685</v>
      </c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83"/>
      <c r="P800" s="84"/>
      <c r="Q800" s="198"/>
      <c r="R800" s="84"/>
    </row>
    <row r="801" spans="2:18" ht="110.25">
      <c r="B801" s="23"/>
      <c r="C801" s="24" t="s">
        <v>686</v>
      </c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561"/>
      <c r="P801" s="84"/>
      <c r="Q801" s="198"/>
      <c r="R801" s="84"/>
    </row>
    <row r="802" spans="2:18" ht="78.75">
      <c r="B802" s="23">
        <v>32</v>
      </c>
      <c r="C802" s="24" t="s">
        <v>687</v>
      </c>
      <c r="D802" s="589" t="s">
        <v>162</v>
      </c>
      <c r="E802" s="589" t="s">
        <v>162</v>
      </c>
      <c r="F802" s="589" t="s">
        <v>26</v>
      </c>
      <c r="G802" s="84"/>
      <c r="H802" s="84"/>
      <c r="I802" s="590">
        <v>95</v>
      </c>
      <c r="J802" s="590">
        <v>100</v>
      </c>
      <c r="K802" s="590">
        <v>100</v>
      </c>
      <c r="L802" s="590">
        <v>100</v>
      </c>
      <c r="M802" s="590">
        <v>100</v>
      </c>
      <c r="N802" s="590">
        <v>100</v>
      </c>
      <c r="O802" s="590">
        <v>100</v>
      </c>
      <c r="P802" s="84"/>
      <c r="Q802" s="198"/>
      <c r="R802" s="84"/>
    </row>
    <row r="803" spans="2:18" ht="177.95" customHeight="1">
      <c r="B803" s="23"/>
      <c r="C803" s="24" t="s">
        <v>688</v>
      </c>
      <c r="D803" s="24"/>
      <c r="E803" s="24"/>
      <c r="F803" s="24"/>
      <c r="G803" s="84"/>
      <c r="H803" s="84"/>
      <c r="I803" s="24"/>
      <c r="J803" s="24"/>
      <c r="K803" s="24"/>
      <c r="L803" s="24"/>
      <c r="M803" s="24"/>
      <c r="N803" s="24"/>
      <c r="O803" s="24"/>
      <c r="P803" s="84"/>
      <c r="Q803" s="198"/>
      <c r="R803" s="84"/>
    </row>
    <row r="804" spans="2:18" ht="53.1" customHeight="1">
      <c r="B804" s="23">
        <v>33</v>
      </c>
      <c r="C804" s="202" t="s">
        <v>689</v>
      </c>
      <c r="D804" s="589" t="s">
        <v>162</v>
      </c>
      <c r="E804" s="589" t="s">
        <v>162</v>
      </c>
      <c r="F804" s="589" t="s">
        <v>26</v>
      </c>
      <c r="G804" s="84"/>
      <c r="H804" s="84"/>
      <c r="I804" s="589">
        <v>0</v>
      </c>
      <c r="J804" s="589">
        <v>0</v>
      </c>
      <c r="K804" s="589">
        <v>0</v>
      </c>
      <c r="L804" s="589">
        <v>0</v>
      </c>
      <c r="M804" s="589">
        <v>0</v>
      </c>
      <c r="N804" s="589">
        <v>0</v>
      </c>
      <c r="O804" s="589">
        <v>0</v>
      </c>
      <c r="P804" s="84"/>
      <c r="Q804" s="198"/>
      <c r="R804" s="84"/>
    </row>
    <row r="805" spans="2:18" ht="50.1" customHeight="1">
      <c r="B805" s="23">
        <v>34</v>
      </c>
      <c r="C805" s="202" t="s">
        <v>690</v>
      </c>
      <c r="D805" s="589" t="s">
        <v>162</v>
      </c>
      <c r="E805" s="589" t="s">
        <v>162</v>
      </c>
      <c r="F805" s="589" t="s">
        <v>26</v>
      </c>
      <c r="G805" s="84"/>
      <c r="H805" s="84"/>
      <c r="I805" s="589">
        <v>0</v>
      </c>
      <c r="J805" s="589">
        <v>0</v>
      </c>
      <c r="K805" s="589">
        <v>0</v>
      </c>
      <c r="L805" s="589">
        <v>0</v>
      </c>
      <c r="M805" s="589">
        <v>0</v>
      </c>
      <c r="N805" s="589">
        <v>0</v>
      </c>
      <c r="O805" s="589">
        <v>0</v>
      </c>
      <c r="P805" s="84"/>
      <c r="Q805" s="198"/>
      <c r="R805" s="84"/>
    </row>
    <row r="806" spans="2:18" ht="263.10000000000002" customHeight="1">
      <c r="B806" s="23"/>
      <c r="C806" s="202" t="s">
        <v>691</v>
      </c>
      <c r="D806" s="202"/>
      <c r="E806" s="202"/>
      <c r="F806" s="202"/>
      <c r="G806" s="28"/>
      <c r="H806" s="28"/>
      <c r="I806" s="28"/>
      <c r="J806" s="202"/>
      <c r="K806" s="202"/>
      <c r="L806" s="202"/>
      <c r="M806" s="202"/>
      <c r="N806" s="202"/>
      <c r="O806" s="83"/>
      <c r="P806" s="84"/>
      <c r="Q806" s="198"/>
      <c r="R806" s="84"/>
    </row>
    <row r="807" spans="2:18" ht="101.1" customHeight="1">
      <c r="B807" s="23">
        <v>35</v>
      </c>
      <c r="C807" s="202" t="s">
        <v>692</v>
      </c>
      <c r="D807" s="589" t="s">
        <v>375</v>
      </c>
      <c r="E807" s="589" t="s">
        <v>375</v>
      </c>
      <c r="F807" s="589" t="s">
        <v>26</v>
      </c>
      <c r="G807" s="84"/>
      <c r="H807" s="84"/>
      <c r="I807" s="591">
        <v>0</v>
      </c>
      <c r="J807" s="591">
        <v>92</v>
      </c>
      <c r="K807" s="591">
        <v>94.1</v>
      </c>
      <c r="L807" s="592">
        <v>94.1</v>
      </c>
      <c r="M807" s="592">
        <v>96.2</v>
      </c>
      <c r="N807" s="592">
        <v>96.2</v>
      </c>
      <c r="O807" s="592">
        <v>98.3</v>
      </c>
      <c r="P807" s="84"/>
      <c r="Q807" s="198"/>
      <c r="R807" s="84"/>
    </row>
    <row r="808" spans="2:18" ht="183" customHeight="1">
      <c r="B808" s="23"/>
      <c r="C808" s="202" t="s">
        <v>693</v>
      </c>
      <c r="D808" s="202"/>
      <c r="E808" s="202"/>
      <c r="F808" s="202"/>
      <c r="G808" s="593"/>
      <c r="H808" s="593"/>
      <c r="I808" s="593"/>
      <c r="J808" s="593"/>
      <c r="K808" s="202"/>
      <c r="L808" s="202"/>
      <c r="M808" s="202"/>
      <c r="N808" s="202"/>
      <c r="O808" s="272"/>
      <c r="P808" s="84"/>
      <c r="Q808" s="198"/>
      <c r="R808" s="84"/>
    </row>
    <row r="809" spans="2:18" ht="68.099999999999994" customHeight="1">
      <c r="B809" s="23">
        <v>36</v>
      </c>
      <c r="C809" s="202" t="s">
        <v>694</v>
      </c>
      <c r="D809" s="28" t="s">
        <v>46</v>
      </c>
      <c r="E809" s="28" t="s">
        <v>46</v>
      </c>
      <c r="F809" s="28" t="s">
        <v>695</v>
      </c>
      <c r="G809" s="84"/>
      <c r="H809" s="84"/>
      <c r="I809" s="204">
        <v>25.6</v>
      </c>
      <c r="J809" s="204">
        <v>26.3</v>
      </c>
      <c r="K809" s="204">
        <v>26.6</v>
      </c>
      <c r="L809" s="28">
        <v>26.9</v>
      </c>
      <c r="M809" s="28">
        <v>27.4</v>
      </c>
      <c r="N809" s="28">
        <v>27.8</v>
      </c>
      <c r="O809" s="28">
        <v>28.1</v>
      </c>
      <c r="P809" s="84"/>
      <c r="Q809" s="198"/>
      <c r="R809" s="84"/>
    </row>
    <row r="810" spans="2:18" ht="87" customHeight="1">
      <c r="B810" s="23"/>
      <c r="C810" s="24" t="s">
        <v>696</v>
      </c>
      <c r="D810" s="24"/>
      <c r="E810" s="24"/>
      <c r="F810" s="24"/>
      <c r="G810" s="84"/>
      <c r="H810" s="84"/>
      <c r="I810" s="24"/>
      <c r="J810" s="24"/>
      <c r="K810" s="24"/>
      <c r="L810" s="24"/>
      <c r="M810" s="24"/>
      <c r="N810" s="24"/>
      <c r="O810" s="24"/>
      <c r="P810" s="84"/>
      <c r="Q810" s="198"/>
      <c r="R810" s="84"/>
    </row>
    <row r="811" spans="2:18" ht="50.1" customHeight="1">
      <c r="B811" s="23">
        <v>37</v>
      </c>
      <c r="C811" s="594" t="s">
        <v>697</v>
      </c>
      <c r="D811" s="31" t="s">
        <v>375</v>
      </c>
      <c r="E811" s="31" t="s">
        <v>375</v>
      </c>
      <c r="F811" s="31" t="s">
        <v>26</v>
      </c>
      <c r="G811" s="30"/>
      <c r="H811" s="30"/>
      <c r="I811" s="31">
        <v>22.5</v>
      </c>
      <c r="J811" s="31">
        <v>22.1</v>
      </c>
      <c r="K811" s="31">
        <v>22.1</v>
      </c>
      <c r="L811" s="31">
        <v>22.1</v>
      </c>
      <c r="M811" s="31">
        <v>22.1</v>
      </c>
      <c r="N811" s="31">
        <v>22.1</v>
      </c>
      <c r="O811" s="31">
        <v>22.1</v>
      </c>
      <c r="P811" s="30"/>
      <c r="Q811" s="198"/>
      <c r="R811" s="30"/>
    </row>
    <row r="812" spans="2:18" ht="31.5">
      <c r="B812" s="528"/>
      <c r="C812" s="65" t="s">
        <v>47</v>
      </c>
      <c r="D812" s="529"/>
      <c r="E812" s="529"/>
      <c r="F812" s="67" t="s">
        <v>40</v>
      </c>
      <c r="G812" s="529"/>
      <c r="H812" s="530"/>
      <c r="I812" s="530"/>
      <c r="J812" s="530"/>
      <c r="K812" s="530"/>
      <c r="L812" s="530"/>
      <c r="M812" s="530"/>
      <c r="N812" s="530"/>
      <c r="O812" s="530"/>
      <c r="P812" s="531"/>
      <c r="Q812" s="67"/>
      <c r="R812" s="532"/>
    </row>
    <row r="813" spans="2:18" ht="31.5">
      <c r="B813" s="528"/>
      <c r="C813" s="65" t="s">
        <v>48</v>
      </c>
      <c r="D813" s="529"/>
      <c r="E813" s="529"/>
      <c r="F813" s="67" t="s">
        <v>40</v>
      </c>
      <c r="G813" s="529"/>
      <c r="H813" s="530"/>
      <c r="I813" s="530"/>
      <c r="J813" s="530"/>
      <c r="K813" s="530"/>
      <c r="L813" s="530"/>
      <c r="M813" s="530"/>
      <c r="N813" s="530"/>
      <c r="O813" s="530"/>
      <c r="P813" s="531"/>
      <c r="Q813" s="533"/>
      <c r="R813" s="531"/>
    </row>
    <row r="814" spans="2:18" ht="31.5">
      <c r="B814" s="528"/>
      <c r="C814" s="65" t="s">
        <v>49</v>
      </c>
      <c r="D814" s="529"/>
      <c r="E814" s="529"/>
      <c r="F814" s="67" t="s">
        <v>40</v>
      </c>
      <c r="G814" s="529"/>
      <c r="H814" s="530"/>
      <c r="I814" s="530"/>
      <c r="J814" s="530"/>
      <c r="K814" s="530"/>
      <c r="L814" s="530"/>
      <c r="M814" s="530"/>
      <c r="N814" s="530"/>
      <c r="O814" s="530"/>
      <c r="P814" s="531"/>
      <c r="Q814" s="533"/>
      <c r="R814" s="531"/>
    </row>
    <row r="815" spans="2:18" ht="31.5">
      <c r="B815" s="528"/>
      <c r="C815" s="65" t="s">
        <v>50</v>
      </c>
      <c r="D815" s="529"/>
      <c r="E815" s="529"/>
      <c r="F815" s="67" t="s">
        <v>40</v>
      </c>
      <c r="G815" s="529"/>
      <c r="H815" s="530"/>
      <c r="I815" s="530"/>
      <c r="J815" s="530"/>
      <c r="K815" s="530"/>
      <c r="L815" s="530"/>
      <c r="M815" s="530"/>
      <c r="N815" s="530"/>
      <c r="O815" s="530"/>
      <c r="P815" s="531"/>
      <c r="Q815" s="533"/>
      <c r="R815" s="531"/>
    </row>
    <row r="816" spans="2:18" ht="31.5">
      <c r="B816" s="528"/>
      <c r="C816" s="65" t="s">
        <v>583</v>
      </c>
      <c r="D816" s="529"/>
      <c r="E816" s="529"/>
      <c r="F816" s="67" t="s">
        <v>40</v>
      </c>
      <c r="G816" s="529"/>
      <c r="H816" s="530"/>
      <c r="I816" s="530"/>
      <c r="J816" s="530"/>
      <c r="K816" s="530"/>
      <c r="L816" s="530"/>
      <c r="M816" s="530"/>
      <c r="N816" s="530"/>
      <c r="O816" s="534"/>
      <c r="P816" s="531"/>
      <c r="Q816" s="533"/>
      <c r="R816" s="531"/>
    </row>
    <row r="817" spans="2:18" ht="21.75" customHeight="1">
      <c r="B817" s="528"/>
      <c r="C817" s="65" t="s">
        <v>698</v>
      </c>
      <c r="D817" s="529"/>
      <c r="E817" s="529"/>
      <c r="F817" s="67"/>
      <c r="G817" s="529"/>
      <c r="H817" s="530"/>
      <c r="I817" s="530"/>
      <c r="J817" s="530"/>
      <c r="K817" s="530"/>
      <c r="L817" s="530"/>
      <c r="M817" s="530"/>
      <c r="N817" s="530"/>
      <c r="O817" s="534"/>
      <c r="P817" s="531"/>
      <c r="Q817" s="533"/>
      <c r="R817" s="531"/>
    </row>
    <row r="818" spans="2:18" ht="31.5">
      <c r="B818" s="528"/>
      <c r="C818" s="65" t="s">
        <v>47</v>
      </c>
      <c r="D818" s="529"/>
      <c r="E818" s="529"/>
      <c r="F818" s="67" t="s">
        <v>40</v>
      </c>
      <c r="G818" s="66"/>
      <c r="H818" s="68"/>
      <c r="I818" s="68">
        <f t="shared" ref="I818:O818" si="25">I26+I63+I727+I770+I812+I794</f>
        <v>6679.87</v>
      </c>
      <c r="J818" s="68">
        <f t="shared" si="25"/>
        <v>6293.99</v>
      </c>
      <c r="K818" s="68">
        <f t="shared" si="25"/>
        <v>0</v>
      </c>
      <c r="L818" s="68">
        <f t="shared" si="25"/>
        <v>4123.4539999999997</v>
      </c>
      <c r="M818" s="68">
        <f t="shared" si="25"/>
        <v>3500</v>
      </c>
      <c r="N818" s="68">
        <f t="shared" si="25"/>
        <v>3682</v>
      </c>
      <c r="O818" s="68">
        <f t="shared" si="25"/>
        <v>2500</v>
      </c>
      <c r="P818" s="531"/>
      <c r="Q818" s="67"/>
      <c r="R818" s="532"/>
    </row>
    <row r="819" spans="2:18" ht="31.5">
      <c r="B819" s="528"/>
      <c r="C819" s="65" t="s">
        <v>48</v>
      </c>
      <c r="D819" s="529"/>
      <c r="E819" s="529"/>
      <c r="F819" s="67" t="s">
        <v>40</v>
      </c>
      <c r="G819" s="66"/>
      <c r="H819" s="68"/>
      <c r="I819" s="68">
        <f t="shared" ref="I819:O819" si="26">I27+I64+I728+I771+I813+I795</f>
        <v>1904.3</v>
      </c>
      <c r="J819" s="68">
        <f t="shared" si="26"/>
        <v>3485.6</v>
      </c>
      <c r="K819" s="68">
        <f>K27+K64+K728+K771+K813+K795</f>
        <v>4132.375</v>
      </c>
      <c r="L819" s="68">
        <f>L27+L64+L728+L771+L813+L795</f>
        <v>10637.96</v>
      </c>
      <c r="M819" s="68">
        <f t="shared" si="26"/>
        <v>21984.112999999998</v>
      </c>
      <c r="N819" s="68">
        <f t="shared" si="26"/>
        <v>50038.5</v>
      </c>
      <c r="O819" s="68">
        <f t="shared" si="26"/>
        <v>31458.900000000005</v>
      </c>
      <c r="P819" s="531"/>
      <c r="Q819" s="533"/>
      <c r="R819" s="531"/>
    </row>
    <row r="820" spans="2:18" ht="31.5">
      <c r="B820" s="528"/>
      <c r="C820" s="65" t="s">
        <v>49</v>
      </c>
      <c r="D820" s="529"/>
      <c r="E820" s="529"/>
      <c r="F820" s="67" t="s">
        <v>40</v>
      </c>
      <c r="G820" s="66"/>
      <c r="H820" s="68"/>
      <c r="I820" s="68">
        <f t="shared" ref="I820:O820" si="27">I28+I65+I729+I772+I814</f>
        <v>0</v>
      </c>
      <c r="J820" s="68">
        <f t="shared" si="27"/>
        <v>0</v>
      </c>
      <c r="K820" s="68">
        <f t="shared" si="27"/>
        <v>100.3</v>
      </c>
      <c r="L820" s="68">
        <f t="shared" si="27"/>
        <v>0</v>
      </c>
      <c r="M820" s="68">
        <f t="shared" si="27"/>
        <v>2716.502</v>
      </c>
      <c r="N820" s="68">
        <f t="shared" si="27"/>
        <v>1069.5</v>
      </c>
      <c r="O820" s="68">
        <f t="shared" si="27"/>
        <v>46.4</v>
      </c>
      <c r="P820" s="531"/>
      <c r="Q820" s="533"/>
      <c r="R820" s="531"/>
    </row>
    <row r="821" spans="2:18" ht="31.5">
      <c r="B821" s="528"/>
      <c r="C821" s="65" t="s">
        <v>50</v>
      </c>
      <c r="D821" s="529"/>
      <c r="E821" s="529"/>
      <c r="F821" s="67" t="s">
        <v>40</v>
      </c>
      <c r="G821" s="66"/>
      <c r="H821" s="68"/>
      <c r="I821" s="68">
        <f t="shared" ref="I821:O821" si="28">I30+I67+I730+I773+I815</f>
        <v>29.6</v>
      </c>
      <c r="J821" s="68">
        <f t="shared" si="28"/>
        <v>717.9</v>
      </c>
      <c r="K821" s="68">
        <f>K30+K67+K730+K773+K815</f>
        <v>83605.100000000006</v>
      </c>
      <c r="L821" s="68">
        <f>L30+L67+L730+L773+L815</f>
        <v>743054.5</v>
      </c>
      <c r="M821" s="68">
        <f t="shared" si="28"/>
        <v>12778</v>
      </c>
      <c r="N821" s="68">
        <f t="shared" si="28"/>
        <v>220</v>
      </c>
      <c r="O821" s="68">
        <f t="shared" si="28"/>
        <v>230</v>
      </c>
      <c r="P821" s="531"/>
      <c r="Q821" s="533"/>
      <c r="R821" s="531"/>
    </row>
    <row r="822" spans="2:18" ht="31.5">
      <c r="B822" s="528"/>
      <c r="C822" s="65" t="s">
        <v>583</v>
      </c>
      <c r="D822" s="529"/>
      <c r="E822" s="529"/>
      <c r="F822" s="67" t="s">
        <v>40</v>
      </c>
      <c r="G822" s="529"/>
      <c r="H822" s="530"/>
      <c r="I822" s="530">
        <f t="shared" ref="I822:N822" si="29">I818+I819+I820+I821</f>
        <v>8613.77</v>
      </c>
      <c r="J822" s="530">
        <f t="shared" si="29"/>
        <v>10497.49</v>
      </c>
      <c r="K822" s="530">
        <f>K818+K819+K820+K821</f>
        <v>87837.775000000009</v>
      </c>
      <c r="L822" s="530">
        <f>L818+L819+L820+L821</f>
        <v>757815.91399999999</v>
      </c>
      <c r="M822" s="530">
        <f t="shared" si="29"/>
        <v>40978.614999999998</v>
      </c>
      <c r="N822" s="530">
        <f t="shared" si="29"/>
        <v>55010</v>
      </c>
      <c r="O822" s="530">
        <f>O818+O819+O820+O821</f>
        <v>34235.30000000001</v>
      </c>
      <c r="P822" s="531"/>
      <c r="Q822" s="533"/>
      <c r="R822" s="531"/>
    </row>
    <row r="823" spans="2:18" ht="15.75">
      <c r="B823" s="595"/>
      <c r="C823" s="101"/>
      <c r="D823" s="101"/>
      <c r="E823" s="101"/>
      <c r="F823" s="101"/>
      <c r="G823" s="101"/>
      <c r="H823" s="101"/>
      <c r="I823" s="101"/>
      <c r="J823" s="101"/>
      <c r="K823" s="101"/>
      <c r="L823" s="101"/>
      <c r="M823" s="101"/>
      <c r="N823" s="101"/>
      <c r="O823" s="101"/>
      <c r="P823" s="101"/>
      <c r="Q823" s="596"/>
      <c r="R823" s="101"/>
    </row>
  </sheetData>
  <mergeCells count="1946">
    <mergeCell ref="R323:R324"/>
    <mergeCell ref="L1:N1"/>
    <mergeCell ref="D5:I5"/>
    <mergeCell ref="K8:O8"/>
    <mergeCell ref="C11:R11"/>
    <mergeCell ref="C12:R12"/>
    <mergeCell ref="C31:R31"/>
    <mergeCell ref="C68:R68"/>
    <mergeCell ref="B732:R732"/>
    <mergeCell ref="C799:R799"/>
    <mergeCell ref="B8:B9"/>
    <mergeCell ref="B72:B73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3:B104"/>
    <mergeCell ref="B105:B106"/>
    <mergeCell ref="B107:B108"/>
    <mergeCell ref="B109:B110"/>
    <mergeCell ref="B111:B112"/>
    <mergeCell ref="B113:B114"/>
    <mergeCell ref="B125:B126"/>
    <mergeCell ref="B128:B129"/>
    <mergeCell ref="B130:B131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8:B159"/>
    <mergeCell ref="B160:B161"/>
    <mergeCell ref="B162:B163"/>
    <mergeCell ref="B164:B165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4:B195"/>
    <mergeCell ref="B196:B197"/>
    <mergeCell ref="B198:B199"/>
    <mergeCell ref="B200:B201"/>
    <mergeCell ref="B202:B203"/>
    <mergeCell ref="B204:B205"/>
    <mergeCell ref="B206:B207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4:B235"/>
    <mergeCell ref="B238:B239"/>
    <mergeCell ref="B243:B244"/>
    <mergeCell ref="B248:B249"/>
    <mergeCell ref="B253:B254"/>
    <mergeCell ref="B256:B257"/>
    <mergeCell ref="B259:B260"/>
    <mergeCell ref="B262:B263"/>
    <mergeCell ref="B265:B266"/>
    <mergeCell ref="B268:B269"/>
    <mergeCell ref="B271:B272"/>
    <mergeCell ref="B274:B275"/>
    <mergeCell ref="B277:B278"/>
    <mergeCell ref="B280:B281"/>
    <mergeCell ref="B283:B284"/>
    <mergeCell ref="B286:B287"/>
    <mergeCell ref="B289:B290"/>
    <mergeCell ref="B292:B293"/>
    <mergeCell ref="B295:B296"/>
    <mergeCell ref="B298:B299"/>
    <mergeCell ref="B301:B302"/>
    <mergeCell ref="B304:B305"/>
    <mergeCell ref="B307:B308"/>
    <mergeCell ref="B313:B314"/>
    <mergeCell ref="B317:B318"/>
    <mergeCell ref="B320:B321"/>
    <mergeCell ref="B327:B328"/>
    <mergeCell ref="B330:B331"/>
    <mergeCell ref="B333:B334"/>
    <mergeCell ref="B336:B337"/>
    <mergeCell ref="B339:B340"/>
    <mergeCell ref="B342:B343"/>
    <mergeCell ref="B345:B346"/>
    <mergeCell ref="B348:B349"/>
    <mergeCell ref="B352:B353"/>
    <mergeCell ref="B355:B356"/>
    <mergeCell ref="B358:B359"/>
    <mergeCell ref="B362:B363"/>
    <mergeCell ref="B366:B367"/>
    <mergeCell ref="B370:B371"/>
    <mergeCell ref="B373:B374"/>
    <mergeCell ref="B376:B377"/>
    <mergeCell ref="B323:B324"/>
    <mergeCell ref="B379:B380"/>
    <mergeCell ref="B382:B383"/>
    <mergeCell ref="B385:B386"/>
    <mergeCell ref="B389:B390"/>
    <mergeCell ref="B392:B393"/>
    <mergeCell ref="B395:B396"/>
    <mergeCell ref="B398:B399"/>
    <mergeCell ref="B402:B403"/>
    <mergeCell ref="B405:B406"/>
    <mergeCell ref="B408:B409"/>
    <mergeCell ref="B411:B412"/>
    <mergeCell ref="B414:B415"/>
    <mergeCell ref="B417:B418"/>
    <mergeCell ref="B420:B421"/>
    <mergeCell ref="B423:B424"/>
    <mergeCell ref="B426:B427"/>
    <mergeCell ref="B429:B430"/>
    <mergeCell ref="B432:B433"/>
    <mergeCell ref="B435:B436"/>
    <mergeCell ref="B438:B439"/>
    <mergeCell ref="B442:B443"/>
    <mergeCell ref="B445:B446"/>
    <mergeCell ref="B448:B449"/>
    <mergeCell ref="B451:B452"/>
    <mergeCell ref="B454:B455"/>
    <mergeCell ref="B457:B458"/>
    <mergeCell ref="B460:B461"/>
    <mergeCell ref="B463:B464"/>
    <mergeCell ref="B466:B467"/>
    <mergeCell ref="B469:B470"/>
    <mergeCell ref="B472:B473"/>
    <mergeCell ref="B475:B476"/>
    <mergeCell ref="B478:B479"/>
    <mergeCell ref="B481:B482"/>
    <mergeCell ref="B484:B485"/>
    <mergeCell ref="B487:B488"/>
    <mergeCell ref="B490:B491"/>
    <mergeCell ref="B493:B494"/>
    <mergeCell ref="B496:B497"/>
    <mergeCell ref="B499:B500"/>
    <mergeCell ref="B510:B511"/>
    <mergeCell ref="B513:B514"/>
    <mergeCell ref="B516:B517"/>
    <mergeCell ref="B520:B521"/>
    <mergeCell ref="B524:B525"/>
    <mergeCell ref="B527:B528"/>
    <mergeCell ref="B530:B531"/>
    <mergeCell ref="B533:B534"/>
    <mergeCell ref="B536:B537"/>
    <mergeCell ref="B539:B540"/>
    <mergeCell ref="B542:B543"/>
    <mergeCell ref="B545:B546"/>
    <mergeCell ref="B548:B549"/>
    <mergeCell ref="B551:B552"/>
    <mergeCell ref="B554:B555"/>
    <mergeCell ref="B557:B558"/>
    <mergeCell ref="B560:B561"/>
    <mergeCell ref="B563:B564"/>
    <mergeCell ref="B566:B567"/>
    <mergeCell ref="B569:B570"/>
    <mergeCell ref="B572:B573"/>
    <mergeCell ref="B575:B576"/>
    <mergeCell ref="B578:B579"/>
    <mergeCell ref="B582:B583"/>
    <mergeCell ref="B585:B586"/>
    <mergeCell ref="B590:B591"/>
    <mergeCell ref="B595:B596"/>
    <mergeCell ref="B599:B600"/>
    <mergeCell ref="B605:B606"/>
    <mergeCell ref="B608:B609"/>
    <mergeCell ref="B611:B612"/>
    <mergeCell ref="B614:B615"/>
    <mergeCell ref="B617:B618"/>
    <mergeCell ref="B620:B621"/>
    <mergeCell ref="B623:B624"/>
    <mergeCell ref="B627:B628"/>
    <mergeCell ref="B630:B631"/>
    <mergeCell ref="B633:B634"/>
    <mergeCell ref="B636:B637"/>
    <mergeCell ref="B639:B640"/>
    <mergeCell ref="B642:B643"/>
    <mergeCell ref="B645:B646"/>
    <mergeCell ref="B648:B649"/>
    <mergeCell ref="B651:B652"/>
    <mergeCell ref="B654:B655"/>
    <mergeCell ref="B657:B658"/>
    <mergeCell ref="B660:B661"/>
    <mergeCell ref="B663:B664"/>
    <mergeCell ref="B666:B667"/>
    <mergeCell ref="B671:B672"/>
    <mergeCell ref="B674:B675"/>
    <mergeCell ref="B677:B678"/>
    <mergeCell ref="B680:B681"/>
    <mergeCell ref="B686:B687"/>
    <mergeCell ref="B689:B690"/>
    <mergeCell ref="B692:B693"/>
    <mergeCell ref="B695:B696"/>
    <mergeCell ref="B698:B699"/>
    <mergeCell ref="B702:B703"/>
    <mergeCell ref="B705:B706"/>
    <mergeCell ref="B708:B709"/>
    <mergeCell ref="B711:B712"/>
    <mergeCell ref="B716:B717"/>
    <mergeCell ref="B719:B720"/>
    <mergeCell ref="B722:B723"/>
    <mergeCell ref="B743:B744"/>
    <mergeCell ref="C8:C9"/>
    <mergeCell ref="C72:C73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3:C104"/>
    <mergeCell ref="C105:C106"/>
    <mergeCell ref="C107:C108"/>
    <mergeCell ref="C109:C110"/>
    <mergeCell ref="C111:C112"/>
    <mergeCell ref="C113:C114"/>
    <mergeCell ref="C125:C126"/>
    <mergeCell ref="C128:C129"/>
    <mergeCell ref="C130:C131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8:C159"/>
    <mergeCell ref="C160:C161"/>
    <mergeCell ref="C162:C163"/>
    <mergeCell ref="C164:C165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4:C195"/>
    <mergeCell ref="C196:C197"/>
    <mergeCell ref="C198:C199"/>
    <mergeCell ref="C200:C201"/>
    <mergeCell ref="C202:C203"/>
    <mergeCell ref="C204:C205"/>
    <mergeCell ref="C206:C207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4:C235"/>
    <mergeCell ref="C238:C239"/>
    <mergeCell ref="C243:C244"/>
    <mergeCell ref="C248:C249"/>
    <mergeCell ref="C253:C254"/>
    <mergeCell ref="C256:C257"/>
    <mergeCell ref="C259:C260"/>
    <mergeCell ref="C262:C263"/>
    <mergeCell ref="C265:C266"/>
    <mergeCell ref="C268:C269"/>
    <mergeCell ref="C271:C272"/>
    <mergeCell ref="C274:C275"/>
    <mergeCell ref="C277:C278"/>
    <mergeCell ref="C280:C281"/>
    <mergeCell ref="C283:C284"/>
    <mergeCell ref="C286:C287"/>
    <mergeCell ref="C289:C290"/>
    <mergeCell ref="C292:C293"/>
    <mergeCell ref="C295:C296"/>
    <mergeCell ref="C298:C299"/>
    <mergeCell ref="C301:C302"/>
    <mergeCell ref="C304:C305"/>
    <mergeCell ref="C307:C308"/>
    <mergeCell ref="C313:C314"/>
    <mergeCell ref="C317:C318"/>
    <mergeCell ref="C320:C321"/>
    <mergeCell ref="C327:C328"/>
    <mergeCell ref="C330:C331"/>
    <mergeCell ref="C333:C334"/>
    <mergeCell ref="C323:C324"/>
    <mergeCell ref="C336:C337"/>
    <mergeCell ref="C339:C340"/>
    <mergeCell ref="C342:C343"/>
    <mergeCell ref="C345:C346"/>
    <mergeCell ref="C348:C349"/>
    <mergeCell ref="C352:C353"/>
    <mergeCell ref="C355:C356"/>
    <mergeCell ref="C358:C359"/>
    <mergeCell ref="C362:C363"/>
    <mergeCell ref="C366:C367"/>
    <mergeCell ref="C370:C371"/>
    <mergeCell ref="C373:C374"/>
    <mergeCell ref="C376:C377"/>
    <mergeCell ref="C379:C380"/>
    <mergeCell ref="C382:C383"/>
    <mergeCell ref="C385:C386"/>
    <mergeCell ref="C389:C390"/>
    <mergeCell ref="C392:C393"/>
    <mergeCell ref="C395:C396"/>
    <mergeCell ref="C398:C399"/>
    <mergeCell ref="C402:C403"/>
    <mergeCell ref="C405:C406"/>
    <mergeCell ref="C408:C409"/>
    <mergeCell ref="C411:C412"/>
    <mergeCell ref="C414:C415"/>
    <mergeCell ref="C417:C418"/>
    <mergeCell ref="C420:C421"/>
    <mergeCell ref="C423:C424"/>
    <mergeCell ref="C426:C427"/>
    <mergeCell ref="C429:C430"/>
    <mergeCell ref="C432:C433"/>
    <mergeCell ref="C435:C436"/>
    <mergeCell ref="C438:C439"/>
    <mergeCell ref="C442:C443"/>
    <mergeCell ref="C445:C446"/>
    <mergeCell ref="C448:C449"/>
    <mergeCell ref="C451:C452"/>
    <mergeCell ref="C454:C455"/>
    <mergeCell ref="C457:C458"/>
    <mergeCell ref="C460:C461"/>
    <mergeCell ref="C463:C464"/>
    <mergeCell ref="C466:C467"/>
    <mergeCell ref="C469:C470"/>
    <mergeCell ref="C472:C473"/>
    <mergeCell ref="C475:C476"/>
    <mergeCell ref="C478:C479"/>
    <mergeCell ref="C481:C482"/>
    <mergeCell ref="C484:C485"/>
    <mergeCell ref="C487:C488"/>
    <mergeCell ref="C490:C491"/>
    <mergeCell ref="C493:C494"/>
    <mergeCell ref="C496:C497"/>
    <mergeCell ref="C499:C500"/>
    <mergeCell ref="C510:C511"/>
    <mergeCell ref="C513:C514"/>
    <mergeCell ref="C516:C517"/>
    <mergeCell ref="C520:C521"/>
    <mergeCell ref="C524:C525"/>
    <mergeCell ref="C527:C528"/>
    <mergeCell ref="C530:C531"/>
    <mergeCell ref="C533:C534"/>
    <mergeCell ref="C536:C537"/>
    <mergeCell ref="C539:C540"/>
    <mergeCell ref="C542:C543"/>
    <mergeCell ref="C545:C546"/>
    <mergeCell ref="C548:C549"/>
    <mergeCell ref="C551:C552"/>
    <mergeCell ref="C554:C555"/>
    <mergeCell ref="C557:C558"/>
    <mergeCell ref="C560:C561"/>
    <mergeCell ref="C563:C564"/>
    <mergeCell ref="C566:C567"/>
    <mergeCell ref="C569:C570"/>
    <mergeCell ref="C572:C573"/>
    <mergeCell ref="C575:C576"/>
    <mergeCell ref="C578:C579"/>
    <mergeCell ref="C582:C583"/>
    <mergeCell ref="C585:C586"/>
    <mergeCell ref="C590:C591"/>
    <mergeCell ref="C595:C596"/>
    <mergeCell ref="C599:C600"/>
    <mergeCell ref="C605:C606"/>
    <mergeCell ref="C608:C609"/>
    <mergeCell ref="C611:C612"/>
    <mergeCell ref="C614:C615"/>
    <mergeCell ref="C617:C618"/>
    <mergeCell ref="C620:C621"/>
    <mergeCell ref="C623:C624"/>
    <mergeCell ref="C627:C628"/>
    <mergeCell ref="C630:C631"/>
    <mergeCell ref="C633:C634"/>
    <mergeCell ref="C636:C637"/>
    <mergeCell ref="C639:C640"/>
    <mergeCell ref="C642:C643"/>
    <mergeCell ref="C645:C646"/>
    <mergeCell ref="C648:C649"/>
    <mergeCell ref="C651:C652"/>
    <mergeCell ref="C654:C655"/>
    <mergeCell ref="C657:C658"/>
    <mergeCell ref="C660:C661"/>
    <mergeCell ref="C663:C664"/>
    <mergeCell ref="C666:C667"/>
    <mergeCell ref="C671:C672"/>
    <mergeCell ref="C674:C675"/>
    <mergeCell ref="C677:C678"/>
    <mergeCell ref="C680:C681"/>
    <mergeCell ref="C686:C687"/>
    <mergeCell ref="C689:C690"/>
    <mergeCell ref="C692:C693"/>
    <mergeCell ref="C695:C696"/>
    <mergeCell ref="C698:C699"/>
    <mergeCell ref="C702:C703"/>
    <mergeCell ref="C705:C706"/>
    <mergeCell ref="C708:C709"/>
    <mergeCell ref="C711:C712"/>
    <mergeCell ref="C716:C717"/>
    <mergeCell ref="C719:C720"/>
    <mergeCell ref="C722:C723"/>
    <mergeCell ref="C743:C744"/>
    <mergeCell ref="D8:D9"/>
    <mergeCell ref="D72:D73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3:D104"/>
    <mergeCell ref="D105:D106"/>
    <mergeCell ref="D107:D108"/>
    <mergeCell ref="D109:D110"/>
    <mergeCell ref="D111:D112"/>
    <mergeCell ref="D113:D114"/>
    <mergeCell ref="D119:D120"/>
    <mergeCell ref="D125:D126"/>
    <mergeCell ref="D128:D129"/>
    <mergeCell ref="D130:D131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8:D159"/>
    <mergeCell ref="D160:D161"/>
    <mergeCell ref="D162:D163"/>
    <mergeCell ref="D164:D165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4:D195"/>
    <mergeCell ref="D196:D197"/>
    <mergeCell ref="D198:D199"/>
    <mergeCell ref="D200:D201"/>
    <mergeCell ref="D202:D203"/>
    <mergeCell ref="D204:D205"/>
    <mergeCell ref="D206:D207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4:D235"/>
    <mergeCell ref="D238:D239"/>
    <mergeCell ref="D243:D244"/>
    <mergeCell ref="D248:D249"/>
    <mergeCell ref="D253:D254"/>
    <mergeCell ref="D256:D257"/>
    <mergeCell ref="D259:D260"/>
    <mergeCell ref="D262:D263"/>
    <mergeCell ref="D265:D266"/>
    <mergeCell ref="D268:D269"/>
    <mergeCell ref="D271:D272"/>
    <mergeCell ref="D274:D275"/>
    <mergeCell ref="D277:D278"/>
    <mergeCell ref="D280:D281"/>
    <mergeCell ref="D283:D284"/>
    <mergeCell ref="D286:D287"/>
    <mergeCell ref="D289:D290"/>
    <mergeCell ref="D292:D293"/>
    <mergeCell ref="D295:D296"/>
    <mergeCell ref="D298:D299"/>
    <mergeCell ref="D301:D302"/>
    <mergeCell ref="D304:D305"/>
    <mergeCell ref="D307:D308"/>
    <mergeCell ref="D313:D314"/>
    <mergeCell ref="D317:D318"/>
    <mergeCell ref="D320:D321"/>
    <mergeCell ref="D327:D328"/>
    <mergeCell ref="D330:D331"/>
    <mergeCell ref="D333:D334"/>
    <mergeCell ref="D336:D337"/>
    <mergeCell ref="D339:D340"/>
    <mergeCell ref="D342:D343"/>
    <mergeCell ref="D345:D346"/>
    <mergeCell ref="D348:D349"/>
    <mergeCell ref="D323:D324"/>
    <mergeCell ref="D352:D353"/>
    <mergeCell ref="D355:D356"/>
    <mergeCell ref="D358:D359"/>
    <mergeCell ref="D362:D363"/>
    <mergeCell ref="D366:D367"/>
    <mergeCell ref="D370:D371"/>
    <mergeCell ref="D373:D374"/>
    <mergeCell ref="D376:D377"/>
    <mergeCell ref="D379:D380"/>
    <mergeCell ref="D382:D383"/>
    <mergeCell ref="D385:D386"/>
    <mergeCell ref="D389:D390"/>
    <mergeCell ref="D392:D393"/>
    <mergeCell ref="D395:D396"/>
    <mergeCell ref="D398:D399"/>
    <mergeCell ref="D402:D403"/>
    <mergeCell ref="D405:D406"/>
    <mergeCell ref="D408:D409"/>
    <mergeCell ref="D411:D412"/>
    <mergeCell ref="D414:D415"/>
    <mergeCell ref="D417:D418"/>
    <mergeCell ref="D420:D421"/>
    <mergeCell ref="D423:D424"/>
    <mergeCell ref="D426:D427"/>
    <mergeCell ref="D429:D430"/>
    <mergeCell ref="D432:D433"/>
    <mergeCell ref="D435:D436"/>
    <mergeCell ref="D438:D439"/>
    <mergeCell ref="D442:D443"/>
    <mergeCell ref="D445:D446"/>
    <mergeCell ref="D448:D449"/>
    <mergeCell ref="D451:D452"/>
    <mergeCell ref="D454:D455"/>
    <mergeCell ref="D457:D458"/>
    <mergeCell ref="D460:D461"/>
    <mergeCell ref="D463:D464"/>
    <mergeCell ref="D466:D467"/>
    <mergeCell ref="D469:D470"/>
    <mergeCell ref="D472:D473"/>
    <mergeCell ref="D475:D476"/>
    <mergeCell ref="D478:D479"/>
    <mergeCell ref="D481:D482"/>
    <mergeCell ref="D484:D485"/>
    <mergeCell ref="D487:D488"/>
    <mergeCell ref="D490:D491"/>
    <mergeCell ref="D493:D494"/>
    <mergeCell ref="D496:D497"/>
    <mergeCell ref="D499:D500"/>
    <mergeCell ref="D510:D511"/>
    <mergeCell ref="D513:D514"/>
    <mergeCell ref="D516:D517"/>
    <mergeCell ref="D520:D521"/>
    <mergeCell ref="D524:D525"/>
    <mergeCell ref="D527:D528"/>
    <mergeCell ref="D530:D531"/>
    <mergeCell ref="D533:D534"/>
    <mergeCell ref="D536:D537"/>
    <mergeCell ref="D539:D540"/>
    <mergeCell ref="D542:D543"/>
    <mergeCell ref="D545:D546"/>
    <mergeCell ref="D548:D549"/>
    <mergeCell ref="D551:D552"/>
    <mergeCell ref="D554:D555"/>
    <mergeCell ref="D557:D558"/>
    <mergeCell ref="D560:D561"/>
    <mergeCell ref="D563:D564"/>
    <mergeCell ref="D566:D567"/>
    <mergeCell ref="D569:D570"/>
    <mergeCell ref="D572:D573"/>
    <mergeCell ref="D575:D576"/>
    <mergeCell ref="D578:D579"/>
    <mergeCell ref="D582:D583"/>
    <mergeCell ref="D585:D586"/>
    <mergeCell ref="D590:D591"/>
    <mergeCell ref="D595:D596"/>
    <mergeCell ref="D599:D600"/>
    <mergeCell ref="D605:D606"/>
    <mergeCell ref="D608:D609"/>
    <mergeCell ref="D611:D612"/>
    <mergeCell ref="D614:D615"/>
    <mergeCell ref="D617:D618"/>
    <mergeCell ref="D620:D621"/>
    <mergeCell ref="D623:D624"/>
    <mergeCell ref="D627:D628"/>
    <mergeCell ref="D630:D631"/>
    <mergeCell ref="D633:D634"/>
    <mergeCell ref="D636:D637"/>
    <mergeCell ref="D639:D640"/>
    <mergeCell ref="D642:D643"/>
    <mergeCell ref="D645:D646"/>
    <mergeCell ref="D648:D649"/>
    <mergeCell ref="D651:D652"/>
    <mergeCell ref="D654:D655"/>
    <mergeCell ref="D657:D658"/>
    <mergeCell ref="D660:D661"/>
    <mergeCell ref="D663:D664"/>
    <mergeCell ref="D666:D667"/>
    <mergeCell ref="D671:D672"/>
    <mergeCell ref="D674:D675"/>
    <mergeCell ref="D677:D678"/>
    <mergeCell ref="D680:D681"/>
    <mergeCell ref="D686:D687"/>
    <mergeCell ref="D689:D690"/>
    <mergeCell ref="D692:D693"/>
    <mergeCell ref="D695:D696"/>
    <mergeCell ref="D698:D699"/>
    <mergeCell ref="D702:D703"/>
    <mergeCell ref="D705:D706"/>
    <mergeCell ref="D708:D709"/>
    <mergeCell ref="D711:D712"/>
    <mergeCell ref="D716:D717"/>
    <mergeCell ref="D719:D720"/>
    <mergeCell ref="D722:D723"/>
    <mergeCell ref="D743:D744"/>
    <mergeCell ref="E8:E9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3:E104"/>
    <mergeCell ref="E105:E106"/>
    <mergeCell ref="E107:E108"/>
    <mergeCell ref="E109:E110"/>
    <mergeCell ref="E111:E112"/>
    <mergeCell ref="E113:E114"/>
    <mergeCell ref="E119:E120"/>
    <mergeCell ref="E125:E126"/>
    <mergeCell ref="E128:E129"/>
    <mergeCell ref="E130:E131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8:E159"/>
    <mergeCell ref="E160:E161"/>
    <mergeCell ref="E162:E163"/>
    <mergeCell ref="E164:E165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E194:E195"/>
    <mergeCell ref="E196:E197"/>
    <mergeCell ref="E198:E199"/>
    <mergeCell ref="E200:E201"/>
    <mergeCell ref="E202:E203"/>
    <mergeCell ref="E204:E205"/>
    <mergeCell ref="E206:E207"/>
    <mergeCell ref="E210:E211"/>
    <mergeCell ref="E212:E213"/>
    <mergeCell ref="E214:E215"/>
    <mergeCell ref="E216:E217"/>
    <mergeCell ref="E218:E219"/>
    <mergeCell ref="E220:E221"/>
    <mergeCell ref="E222:E223"/>
    <mergeCell ref="E224:E225"/>
    <mergeCell ref="E226:E227"/>
    <mergeCell ref="E228:E229"/>
    <mergeCell ref="E230:E231"/>
    <mergeCell ref="E234:E235"/>
    <mergeCell ref="E238:E239"/>
    <mergeCell ref="E243:E244"/>
    <mergeCell ref="E248:E249"/>
    <mergeCell ref="E253:E254"/>
    <mergeCell ref="E256:E257"/>
    <mergeCell ref="E259:E260"/>
    <mergeCell ref="E262:E263"/>
    <mergeCell ref="E265:E266"/>
    <mergeCell ref="E268:E269"/>
    <mergeCell ref="E271:E272"/>
    <mergeCell ref="E274:E275"/>
    <mergeCell ref="E277:E278"/>
    <mergeCell ref="E280:E281"/>
    <mergeCell ref="E283:E284"/>
    <mergeCell ref="E286:E287"/>
    <mergeCell ref="E289:E290"/>
    <mergeCell ref="E292:E293"/>
    <mergeCell ref="E295:E296"/>
    <mergeCell ref="E298:E299"/>
    <mergeCell ref="E301:E302"/>
    <mergeCell ref="E304:E305"/>
    <mergeCell ref="E307:E308"/>
    <mergeCell ref="E313:E314"/>
    <mergeCell ref="E317:E318"/>
    <mergeCell ref="E320:E321"/>
    <mergeCell ref="E327:E328"/>
    <mergeCell ref="E330:E331"/>
    <mergeCell ref="E333:E334"/>
    <mergeCell ref="E336:E337"/>
    <mergeCell ref="E339:E340"/>
    <mergeCell ref="E342:E343"/>
    <mergeCell ref="E345:E346"/>
    <mergeCell ref="E348:E349"/>
    <mergeCell ref="E352:E353"/>
    <mergeCell ref="E355:E356"/>
    <mergeCell ref="E358:E359"/>
    <mergeCell ref="E362:E363"/>
    <mergeCell ref="E323:E324"/>
    <mergeCell ref="E366:E367"/>
    <mergeCell ref="E370:E371"/>
    <mergeCell ref="E373:E374"/>
    <mergeCell ref="E376:E377"/>
    <mergeCell ref="E379:E380"/>
    <mergeCell ref="E382:E383"/>
    <mergeCell ref="E385:E386"/>
    <mergeCell ref="E389:E390"/>
    <mergeCell ref="E392:E393"/>
    <mergeCell ref="E395:E396"/>
    <mergeCell ref="E398:E399"/>
    <mergeCell ref="E402:E403"/>
    <mergeCell ref="E405:E406"/>
    <mergeCell ref="E408:E409"/>
    <mergeCell ref="E411:E412"/>
    <mergeCell ref="E414:E415"/>
    <mergeCell ref="E417:E418"/>
    <mergeCell ref="E420:E421"/>
    <mergeCell ref="E423:E424"/>
    <mergeCell ref="E426:E427"/>
    <mergeCell ref="E429:E430"/>
    <mergeCell ref="E432:E433"/>
    <mergeCell ref="E435:E436"/>
    <mergeCell ref="E438:E439"/>
    <mergeCell ref="E442:E443"/>
    <mergeCell ref="E445:E446"/>
    <mergeCell ref="E448:E449"/>
    <mergeCell ref="E451:E452"/>
    <mergeCell ref="E454:E455"/>
    <mergeCell ref="E457:E458"/>
    <mergeCell ref="E460:E461"/>
    <mergeCell ref="E463:E464"/>
    <mergeCell ref="E466:E467"/>
    <mergeCell ref="E469:E470"/>
    <mergeCell ref="E472:E473"/>
    <mergeCell ref="E475:E476"/>
    <mergeCell ref="E478:E479"/>
    <mergeCell ref="E481:E482"/>
    <mergeCell ref="E484:E485"/>
    <mergeCell ref="E487:E488"/>
    <mergeCell ref="E490:E491"/>
    <mergeCell ref="E493:E494"/>
    <mergeCell ref="E496:E497"/>
    <mergeCell ref="E499:E500"/>
    <mergeCell ref="E510:E511"/>
    <mergeCell ref="E513:E514"/>
    <mergeCell ref="E516:E517"/>
    <mergeCell ref="E520:E521"/>
    <mergeCell ref="E524:E525"/>
    <mergeCell ref="E527:E528"/>
    <mergeCell ref="E530:E531"/>
    <mergeCell ref="E533:E534"/>
    <mergeCell ref="E536:E537"/>
    <mergeCell ref="E539:E540"/>
    <mergeCell ref="E542:E543"/>
    <mergeCell ref="E545:E546"/>
    <mergeCell ref="E548:E549"/>
    <mergeCell ref="E551:E552"/>
    <mergeCell ref="E554:E555"/>
    <mergeCell ref="E557:E558"/>
    <mergeCell ref="E560:E561"/>
    <mergeCell ref="E666:E667"/>
    <mergeCell ref="E671:E672"/>
    <mergeCell ref="E674:E675"/>
    <mergeCell ref="E563:E564"/>
    <mergeCell ref="E566:E567"/>
    <mergeCell ref="E569:E570"/>
    <mergeCell ref="E572:E573"/>
    <mergeCell ref="E575:E576"/>
    <mergeCell ref="E578:E579"/>
    <mergeCell ref="E582:E583"/>
    <mergeCell ref="E585:E586"/>
    <mergeCell ref="E590:E591"/>
    <mergeCell ref="E595:E596"/>
    <mergeCell ref="E599:E600"/>
    <mergeCell ref="E605:E606"/>
    <mergeCell ref="E608:E609"/>
    <mergeCell ref="E611:E612"/>
    <mergeCell ref="E614:E615"/>
    <mergeCell ref="E617:E618"/>
    <mergeCell ref="E620:E621"/>
    <mergeCell ref="E677:E678"/>
    <mergeCell ref="E680:E681"/>
    <mergeCell ref="E686:E687"/>
    <mergeCell ref="E689:E690"/>
    <mergeCell ref="E692:E693"/>
    <mergeCell ref="E695:E696"/>
    <mergeCell ref="E698:E699"/>
    <mergeCell ref="E702:E703"/>
    <mergeCell ref="E705:E706"/>
    <mergeCell ref="E708:E709"/>
    <mergeCell ref="E711:E712"/>
    <mergeCell ref="E716:E717"/>
    <mergeCell ref="E719:E720"/>
    <mergeCell ref="E722:E723"/>
    <mergeCell ref="E743:E744"/>
    <mergeCell ref="F8:F9"/>
    <mergeCell ref="F119:F120"/>
    <mergeCell ref="F352:F353"/>
    <mergeCell ref="E623:E624"/>
    <mergeCell ref="E627:E628"/>
    <mergeCell ref="E630:E631"/>
    <mergeCell ref="E633:E634"/>
    <mergeCell ref="E636:E637"/>
    <mergeCell ref="E639:E640"/>
    <mergeCell ref="E642:E643"/>
    <mergeCell ref="E645:E646"/>
    <mergeCell ref="E648:E649"/>
    <mergeCell ref="E651:E652"/>
    <mergeCell ref="E654:E655"/>
    <mergeCell ref="E657:E658"/>
    <mergeCell ref="E660:E661"/>
    <mergeCell ref="E663:E664"/>
    <mergeCell ref="G8:G9"/>
    <mergeCell ref="G72:G73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3:G104"/>
    <mergeCell ref="G105:G106"/>
    <mergeCell ref="G107:G108"/>
    <mergeCell ref="G109:G110"/>
    <mergeCell ref="G111:G112"/>
    <mergeCell ref="G113:G114"/>
    <mergeCell ref="G125:G126"/>
    <mergeCell ref="G128:G129"/>
    <mergeCell ref="G130:G131"/>
    <mergeCell ref="G135:G136"/>
    <mergeCell ref="G137:G138"/>
    <mergeCell ref="G139:G140"/>
    <mergeCell ref="G141:G142"/>
    <mergeCell ref="G143:G144"/>
    <mergeCell ref="G145:G146"/>
    <mergeCell ref="G147:G148"/>
    <mergeCell ref="G149:G150"/>
    <mergeCell ref="G151:G152"/>
    <mergeCell ref="G158:G159"/>
    <mergeCell ref="G160:G161"/>
    <mergeCell ref="G162:G163"/>
    <mergeCell ref="G164:G165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90:G191"/>
    <mergeCell ref="G194:G195"/>
    <mergeCell ref="G196:G197"/>
    <mergeCell ref="G198:G199"/>
    <mergeCell ref="G200:G201"/>
    <mergeCell ref="G202:G203"/>
    <mergeCell ref="G204:G205"/>
    <mergeCell ref="G206:G207"/>
    <mergeCell ref="G210:G211"/>
    <mergeCell ref="G212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4:G235"/>
    <mergeCell ref="G238:G239"/>
    <mergeCell ref="G243:G244"/>
    <mergeCell ref="G248:G249"/>
    <mergeCell ref="G253:G254"/>
    <mergeCell ref="G256:G257"/>
    <mergeCell ref="G259:G260"/>
    <mergeCell ref="G262:G263"/>
    <mergeCell ref="G265:G266"/>
    <mergeCell ref="G268:G269"/>
    <mergeCell ref="G271:G272"/>
    <mergeCell ref="G274:G275"/>
    <mergeCell ref="G277:G278"/>
    <mergeCell ref="G280:G281"/>
    <mergeCell ref="G283:G284"/>
    <mergeCell ref="G286:G287"/>
    <mergeCell ref="G289:G290"/>
    <mergeCell ref="G292:G293"/>
    <mergeCell ref="G295:G296"/>
    <mergeCell ref="G298:G299"/>
    <mergeCell ref="G301:G302"/>
    <mergeCell ref="G304:G305"/>
    <mergeCell ref="G307:G308"/>
    <mergeCell ref="G313:G314"/>
    <mergeCell ref="G317:G318"/>
    <mergeCell ref="G320:G321"/>
    <mergeCell ref="G327:G328"/>
    <mergeCell ref="G330:G331"/>
    <mergeCell ref="G333:G334"/>
    <mergeCell ref="G336:G337"/>
    <mergeCell ref="G339:G340"/>
    <mergeCell ref="G342:G343"/>
    <mergeCell ref="G345:G346"/>
    <mergeCell ref="G348:G349"/>
    <mergeCell ref="G352:G353"/>
    <mergeCell ref="G355:G356"/>
    <mergeCell ref="G358:G359"/>
    <mergeCell ref="G362:G363"/>
    <mergeCell ref="G366:G367"/>
    <mergeCell ref="G323:G324"/>
    <mergeCell ref="G370:G371"/>
    <mergeCell ref="G373:G374"/>
    <mergeCell ref="G376:G377"/>
    <mergeCell ref="G379:G380"/>
    <mergeCell ref="G382:G383"/>
    <mergeCell ref="G385:G386"/>
    <mergeCell ref="G389:G390"/>
    <mergeCell ref="G392:G393"/>
    <mergeCell ref="G395:G396"/>
    <mergeCell ref="G398:G399"/>
    <mergeCell ref="G402:G403"/>
    <mergeCell ref="G405:G406"/>
    <mergeCell ref="G408:G409"/>
    <mergeCell ref="G411:G412"/>
    <mergeCell ref="G414:G415"/>
    <mergeCell ref="G417:G418"/>
    <mergeCell ref="G420:G421"/>
    <mergeCell ref="G423:G424"/>
    <mergeCell ref="G426:G427"/>
    <mergeCell ref="G429:G430"/>
    <mergeCell ref="G432:G433"/>
    <mergeCell ref="G435:G436"/>
    <mergeCell ref="G438:G439"/>
    <mergeCell ref="G442:G443"/>
    <mergeCell ref="G445:G446"/>
    <mergeCell ref="G448:G449"/>
    <mergeCell ref="G451:G452"/>
    <mergeCell ref="G454:G455"/>
    <mergeCell ref="G457:G458"/>
    <mergeCell ref="G460:G461"/>
    <mergeCell ref="G463:G464"/>
    <mergeCell ref="G466:G467"/>
    <mergeCell ref="G469:G470"/>
    <mergeCell ref="G472:G473"/>
    <mergeCell ref="G475:G476"/>
    <mergeCell ref="G478:G479"/>
    <mergeCell ref="G481:G482"/>
    <mergeCell ref="G484:G485"/>
    <mergeCell ref="G487:G488"/>
    <mergeCell ref="G490:G491"/>
    <mergeCell ref="G493:G494"/>
    <mergeCell ref="G496:G497"/>
    <mergeCell ref="G499:G500"/>
    <mergeCell ref="G510:G511"/>
    <mergeCell ref="G513:G514"/>
    <mergeCell ref="G516:G517"/>
    <mergeCell ref="G520:G521"/>
    <mergeCell ref="G527:G528"/>
    <mergeCell ref="G530:G531"/>
    <mergeCell ref="G533:G534"/>
    <mergeCell ref="G536:G537"/>
    <mergeCell ref="G539:G540"/>
    <mergeCell ref="G542:G543"/>
    <mergeCell ref="G545:G546"/>
    <mergeCell ref="G548:G549"/>
    <mergeCell ref="G551:G552"/>
    <mergeCell ref="G554:G555"/>
    <mergeCell ref="G557:G558"/>
    <mergeCell ref="G560:G561"/>
    <mergeCell ref="G563:G564"/>
    <mergeCell ref="G566:G567"/>
    <mergeCell ref="G569:G570"/>
    <mergeCell ref="G572:G573"/>
    <mergeCell ref="G575:G576"/>
    <mergeCell ref="G578:G579"/>
    <mergeCell ref="G582:G583"/>
    <mergeCell ref="G585:G586"/>
    <mergeCell ref="G590:G591"/>
    <mergeCell ref="G595:G596"/>
    <mergeCell ref="G599:G600"/>
    <mergeCell ref="G605:G606"/>
    <mergeCell ref="G608:G609"/>
    <mergeCell ref="G611:G612"/>
    <mergeCell ref="G614:G615"/>
    <mergeCell ref="G617:G618"/>
    <mergeCell ref="G620:G621"/>
    <mergeCell ref="G623:G624"/>
    <mergeCell ref="G627:G628"/>
    <mergeCell ref="G630:G631"/>
    <mergeCell ref="G633:G634"/>
    <mergeCell ref="G636:G637"/>
    <mergeCell ref="G639:G640"/>
    <mergeCell ref="G642:G643"/>
    <mergeCell ref="G645:G646"/>
    <mergeCell ref="G648:G649"/>
    <mergeCell ref="G651:G652"/>
    <mergeCell ref="G654:G655"/>
    <mergeCell ref="G657:G658"/>
    <mergeCell ref="G660:G661"/>
    <mergeCell ref="G663:G664"/>
    <mergeCell ref="G666:G667"/>
    <mergeCell ref="G671:G672"/>
    <mergeCell ref="G674:G675"/>
    <mergeCell ref="G677:G678"/>
    <mergeCell ref="G680:G681"/>
    <mergeCell ref="G698:G699"/>
    <mergeCell ref="G702:G703"/>
    <mergeCell ref="G705:G706"/>
    <mergeCell ref="G711:G712"/>
    <mergeCell ref="G716:G717"/>
    <mergeCell ref="G719:G720"/>
    <mergeCell ref="G722:G723"/>
    <mergeCell ref="G743:G744"/>
    <mergeCell ref="H8:H9"/>
    <mergeCell ref="H72:H73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H103:H104"/>
    <mergeCell ref="H105:H106"/>
    <mergeCell ref="H107:H108"/>
    <mergeCell ref="H109:H110"/>
    <mergeCell ref="H111:H112"/>
    <mergeCell ref="H113:H114"/>
    <mergeCell ref="H125:H126"/>
    <mergeCell ref="H128:H129"/>
    <mergeCell ref="H130:H131"/>
    <mergeCell ref="H135:H136"/>
    <mergeCell ref="H137:H138"/>
    <mergeCell ref="H139:H140"/>
    <mergeCell ref="H141:H142"/>
    <mergeCell ref="H143:H144"/>
    <mergeCell ref="H145:H146"/>
    <mergeCell ref="H147:H148"/>
    <mergeCell ref="H149:H150"/>
    <mergeCell ref="H151:H152"/>
    <mergeCell ref="H158:H159"/>
    <mergeCell ref="H160:H161"/>
    <mergeCell ref="H162:H163"/>
    <mergeCell ref="H164:H165"/>
    <mergeCell ref="H168:H169"/>
    <mergeCell ref="H170:H171"/>
    <mergeCell ref="H172:H173"/>
    <mergeCell ref="H174:H175"/>
    <mergeCell ref="H176:H177"/>
    <mergeCell ref="H178:H179"/>
    <mergeCell ref="H180:H181"/>
    <mergeCell ref="H182:H183"/>
    <mergeCell ref="H184:H185"/>
    <mergeCell ref="H186:H187"/>
    <mergeCell ref="H188:H189"/>
    <mergeCell ref="H190:H191"/>
    <mergeCell ref="H194:H195"/>
    <mergeCell ref="H196:H197"/>
    <mergeCell ref="H198:H199"/>
    <mergeCell ref="H200:H201"/>
    <mergeCell ref="H202:H203"/>
    <mergeCell ref="H204:H205"/>
    <mergeCell ref="H206:H207"/>
    <mergeCell ref="H210:H211"/>
    <mergeCell ref="H212:H213"/>
    <mergeCell ref="H214:H215"/>
    <mergeCell ref="H216:H217"/>
    <mergeCell ref="H218:H219"/>
    <mergeCell ref="H220:H221"/>
    <mergeCell ref="H222:H223"/>
    <mergeCell ref="H224:H225"/>
    <mergeCell ref="H226:H227"/>
    <mergeCell ref="H228:H229"/>
    <mergeCell ref="H230:H231"/>
    <mergeCell ref="H234:H235"/>
    <mergeCell ref="H238:H239"/>
    <mergeCell ref="H243:H244"/>
    <mergeCell ref="H248:H249"/>
    <mergeCell ref="H253:H254"/>
    <mergeCell ref="H256:H257"/>
    <mergeCell ref="H259:H260"/>
    <mergeCell ref="H262:H263"/>
    <mergeCell ref="H265:H266"/>
    <mergeCell ref="H268:H269"/>
    <mergeCell ref="H271:H272"/>
    <mergeCell ref="H274:H275"/>
    <mergeCell ref="H277:H278"/>
    <mergeCell ref="H280:H281"/>
    <mergeCell ref="H283:H284"/>
    <mergeCell ref="H286:H287"/>
    <mergeCell ref="H289:H290"/>
    <mergeCell ref="H292:H293"/>
    <mergeCell ref="H295:H296"/>
    <mergeCell ref="H298:H299"/>
    <mergeCell ref="H301:H302"/>
    <mergeCell ref="H304:H305"/>
    <mergeCell ref="H307:H308"/>
    <mergeCell ref="H313:H314"/>
    <mergeCell ref="H317:H318"/>
    <mergeCell ref="H320:H321"/>
    <mergeCell ref="H327:H328"/>
    <mergeCell ref="H330:H331"/>
    <mergeCell ref="H333:H334"/>
    <mergeCell ref="H336:H337"/>
    <mergeCell ref="H339:H340"/>
    <mergeCell ref="H342:H343"/>
    <mergeCell ref="H323:H324"/>
    <mergeCell ref="H345:H346"/>
    <mergeCell ref="H348:H349"/>
    <mergeCell ref="H352:H353"/>
    <mergeCell ref="H355:H356"/>
    <mergeCell ref="H358:H359"/>
    <mergeCell ref="H362:H363"/>
    <mergeCell ref="H366:H367"/>
    <mergeCell ref="H370:H371"/>
    <mergeCell ref="H373:H374"/>
    <mergeCell ref="H376:H377"/>
    <mergeCell ref="H379:H380"/>
    <mergeCell ref="H382:H383"/>
    <mergeCell ref="H385:H386"/>
    <mergeCell ref="H389:H390"/>
    <mergeCell ref="H392:H393"/>
    <mergeCell ref="H395:H396"/>
    <mergeCell ref="H398:H399"/>
    <mergeCell ref="H402:H403"/>
    <mergeCell ref="H405:H406"/>
    <mergeCell ref="H408:H409"/>
    <mergeCell ref="H411:H412"/>
    <mergeCell ref="H414:H415"/>
    <mergeCell ref="H417:H418"/>
    <mergeCell ref="H420:H421"/>
    <mergeCell ref="H423:H424"/>
    <mergeCell ref="H426:H427"/>
    <mergeCell ref="H429:H430"/>
    <mergeCell ref="H432:H433"/>
    <mergeCell ref="H435:H436"/>
    <mergeCell ref="H438:H439"/>
    <mergeCell ref="H442:H443"/>
    <mergeCell ref="H445:H446"/>
    <mergeCell ref="H448:H449"/>
    <mergeCell ref="H451:H452"/>
    <mergeCell ref="H454:H455"/>
    <mergeCell ref="H457:H458"/>
    <mergeCell ref="H460:H461"/>
    <mergeCell ref="H463:H464"/>
    <mergeCell ref="H466:H467"/>
    <mergeCell ref="H469:H470"/>
    <mergeCell ref="H472:H473"/>
    <mergeCell ref="H475:H476"/>
    <mergeCell ref="H478:H479"/>
    <mergeCell ref="H481:H482"/>
    <mergeCell ref="H487:H488"/>
    <mergeCell ref="H490:H491"/>
    <mergeCell ref="H493:H494"/>
    <mergeCell ref="H496:H497"/>
    <mergeCell ref="H499:H500"/>
    <mergeCell ref="H510:H511"/>
    <mergeCell ref="H513:H514"/>
    <mergeCell ref="H516:H517"/>
    <mergeCell ref="H520:H521"/>
    <mergeCell ref="H524:H525"/>
    <mergeCell ref="H527:H528"/>
    <mergeCell ref="H530:H531"/>
    <mergeCell ref="H533:H534"/>
    <mergeCell ref="H536:H537"/>
    <mergeCell ref="H539:H540"/>
    <mergeCell ref="H542:H543"/>
    <mergeCell ref="H545:H546"/>
    <mergeCell ref="H548:H549"/>
    <mergeCell ref="H551:H552"/>
    <mergeCell ref="H554:H555"/>
    <mergeCell ref="H557:H558"/>
    <mergeCell ref="H560:H561"/>
    <mergeCell ref="H563:H564"/>
    <mergeCell ref="H566:H567"/>
    <mergeCell ref="H677:H678"/>
    <mergeCell ref="H680:H681"/>
    <mergeCell ref="H686:H687"/>
    <mergeCell ref="H569:H570"/>
    <mergeCell ref="H572:H573"/>
    <mergeCell ref="H575:H576"/>
    <mergeCell ref="H578:H579"/>
    <mergeCell ref="H582:H583"/>
    <mergeCell ref="H585:H586"/>
    <mergeCell ref="H590:H591"/>
    <mergeCell ref="H595:H596"/>
    <mergeCell ref="H599:H600"/>
    <mergeCell ref="H605:H606"/>
    <mergeCell ref="H608:H609"/>
    <mergeCell ref="H611:H612"/>
    <mergeCell ref="H614:H615"/>
    <mergeCell ref="H617:H618"/>
    <mergeCell ref="H620:H621"/>
    <mergeCell ref="H623:H624"/>
    <mergeCell ref="H630:H631"/>
    <mergeCell ref="H689:H690"/>
    <mergeCell ref="H692:H693"/>
    <mergeCell ref="H695:H696"/>
    <mergeCell ref="H698:H699"/>
    <mergeCell ref="H702:H703"/>
    <mergeCell ref="H705:H706"/>
    <mergeCell ref="H708:H709"/>
    <mergeCell ref="H711:H712"/>
    <mergeCell ref="H716:H717"/>
    <mergeCell ref="H719:H720"/>
    <mergeCell ref="H722:H723"/>
    <mergeCell ref="H743:H744"/>
    <mergeCell ref="I8:I9"/>
    <mergeCell ref="I135:I136"/>
    <mergeCell ref="I352:I353"/>
    <mergeCell ref="J8:J9"/>
    <mergeCell ref="J135:J136"/>
    <mergeCell ref="J352:J353"/>
    <mergeCell ref="H633:H634"/>
    <mergeCell ref="H636:H637"/>
    <mergeCell ref="H639:H640"/>
    <mergeCell ref="H642:H643"/>
    <mergeCell ref="H645:H646"/>
    <mergeCell ref="H648:H649"/>
    <mergeCell ref="H651:H652"/>
    <mergeCell ref="H654:H655"/>
    <mergeCell ref="H657:H658"/>
    <mergeCell ref="H660:H661"/>
    <mergeCell ref="H663:H664"/>
    <mergeCell ref="H666:H667"/>
    <mergeCell ref="H671:H672"/>
    <mergeCell ref="H674:H675"/>
    <mergeCell ref="K352:K353"/>
    <mergeCell ref="L135:L136"/>
    <mergeCell ref="L352:L353"/>
    <mergeCell ref="M135:M136"/>
    <mergeCell ref="M352:M353"/>
    <mergeCell ref="N352:N353"/>
    <mergeCell ref="O135:O136"/>
    <mergeCell ref="O352:O353"/>
    <mergeCell ref="P8:P9"/>
    <mergeCell ref="P125:P126"/>
    <mergeCell ref="P128:P129"/>
    <mergeCell ref="P130:P131"/>
    <mergeCell ref="P135:P136"/>
    <mergeCell ref="P137:P138"/>
    <mergeCell ref="P139:P140"/>
    <mergeCell ref="P141:P142"/>
    <mergeCell ref="P143:P144"/>
    <mergeCell ref="P145:P146"/>
    <mergeCell ref="P147:P148"/>
    <mergeCell ref="P149:P150"/>
    <mergeCell ref="P151:P152"/>
    <mergeCell ref="P158:P159"/>
    <mergeCell ref="P160:P161"/>
    <mergeCell ref="P162:P163"/>
    <mergeCell ref="P164:P165"/>
    <mergeCell ref="P168:P169"/>
    <mergeCell ref="P170:P171"/>
    <mergeCell ref="P172:P173"/>
    <mergeCell ref="P174:P175"/>
    <mergeCell ref="P176:P177"/>
    <mergeCell ref="P178:P179"/>
    <mergeCell ref="P180:P181"/>
    <mergeCell ref="P182:P183"/>
    <mergeCell ref="P184:P185"/>
    <mergeCell ref="P186:P187"/>
    <mergeCell ref="P188:P189"/>
    <mergeCell ref="P190:P191"/>
    <mergeCell ref="P194:P195"/>
    <mergeCell ref="P196:P197"/>
    <mergeCell ref="P198:P199"/>
    <mergeCell ref="P200:P201"/>
    <mergeCell ref="P202:P203"/>
    <mergeCell ref="P204:P205"/>
    <mergeCell ref="P206:P207"/>
    <mergeCell ref="P210:P211"/>
    <mergeCell ref="P212:P213"/>
    <mergeCell ref="P214:P215"/>
    <mergeCell ref="P216:P217"/>
    <mergeCell ref="P218:P219"/>
    <mergeCell ref="P220:P221"/>
    <mergeCell ref="P222:P223"/>
    <mergeCell ref="P224:P225"/>
    <mergeCell ref="P226:P227"/>
    <mergeCell ref="P228:P229"/>
    <mergeCell ref="P230:P231"/>
    <mergeCell ref="P234:P235"/>
    <mergeCell ref="P238:P239"/>
    <mergeCell ref="P243:P244"/>
    <mergeCell ref="P248:P249"/>
    <mergeCell ref="P253:P254"/>
    <mergeCell ref="P256:P257"/>
    <mergeCell ref="P259:P260"/>
    <mergeCell ref="P262:P263"/>
    <mergeCell ref="P265:P266"/>
    <mergeCell ref="P268:P269"/>
    <mergeCell ref="P271:P272"/>
    <mergeCell ref="P274:P275"/>
    <mergeCell ref="P277:P278"/>
    <mergeCell ref="P280:P281"/>
    <mergeCell ref="P283:P284"/>
    <mergeCell ref="P286:P287"/>
    <mergeCell ref="P289:P290"/>
    <mergeCell ref="P292:P293"/>
    <mergeCell ref="P295:P296"/>
    <mergeCell ref="P298:P299"/>
    <mergeCell ref="P301:P302"/>
    <mergeCell ref="P304:P305"/>
    <mergeCell ref="P307:P308"/>
    <mergeCell ref="P313:P314"/>
    <mergeCell ref="P317:P318"/>
    <mergeCell ref="P320:P321"/>
    <mergeCell ref="P327:P328"/>
    <mergeCell ref="P330:P331"/>
    <mergeCell ref="P323:P324"/>
    <mergeCell ref="P333:P334"/>
    <mergeCell ref="P336:P337"/>
    <mergeCell ref="P339:P340"/>
    <mergeCell ref="P342:P343"/>
    <mergeCell ref="P345:P346"/>
    <mergeCell ref="P348:P349"/>
    <mergeCell ref="P352:P353"/>
    <mergeCell ref="P355:P356"/>
    <mergeCell ref="P358:P359"/>
    <mergeCell ref="P362:P363"/>
    <mergeCell ref="P366:P367"/>
    <mergeCell ref="P370:P371"/>
    <mergeCell ref="P373:P374"/>
    <mergeCell ref="P376:P377"/>
    <mergeCell ref="P379:P380"/>
    <mergeCell ref="P382:P383"/>
    <mergeCell ref="P385:P386"/>
    <mergeCell ref="P389:P390"/>
    <mergeCell ref="P392:P393"/>
    <mergeCell ref="P395:P396"/>
    <mergeCell ref="P398:P399"/>
    <mergeCell ref="P402:P403"/>
    <mergeCell ref="P405:P406"/>
    <mergeCell ref="P408:P409"/>
    <mergeCell ref="P411:P412"/>
    <mergeCell ref="P414:P415"/>
    <mergeCell ref="P417:P418"/>
    <mergeCell ref="P420:P421"/>
    <mergeCell ref="P423:P424"/>
    <mergeCell ref="P426:P427"/>
    <mergeCell ref="P429:P430"/>
    <mergeCell ref="P432:P433"/>
    <mergeCell ref="P435:P436"/>
    <mergeCell ref="P438:P439"/>
    <mergeCell ref="P442:P443"/>
    <mergeCell ref="P445:P446"/>
    <mergeCell ref="P448:P449"/>
    <mergeCell ref="P451:P452"/>
    <mergeCell ref="P454:P455"/>
    <mergeCell ref="P457:P458"/>
    <mergeCell ref="P460:P461"/>
    <mergeCell ref="P463:P464"/>
    <mergeCell ref="P466:P467"/>
    <mergeCell ref="P469:P470"/>
    <mergeCell ref="P472:P473"/>
    <mergeCell ref="P475:P476"/>
    <mergeCell ref="P478:P479"/>
    <mergeCell ref="P481:P482"/>
    <mergeCell ref="P484:P485"/>
    <mergeCell ref="P487:P488"/>
    <mergeCell ref="P490:P491"/>
    <mergeCell ref="P493:P494"/>
    <mergeCell ref="P496:P497"/>
    <mergeCell ref="P499:P500"/>
    <mergeCell ref="P510:P511"/>
    <mergeCell ref="P513:P514"/>
    <mergeCell ref="P516:P517"/>
    <mergeCell ref="P520:P521"/>
    <mergeCell ref="P527:P528"/>
    <mergeCell ref="P530:P531"/>
    <mergeCell ref="P533:P534"/>
    <mergeCell ref="P536:P537"/>
    <mergeCell ref="P539:P540"/>
    <mergeCell ref="P542:P543"/>
    <mergeCell ref="P545:P546"/>
    <mergeCell ref="P548:P549"/>
    <mergeCell ref="P551:P552"/>
    <mergeCell ref="P554:P555"/>
    <mergeCell ref="P557:P558"/>
    <mergeCell ref="P560:P561"/>
    <mergeCell ref="P563:P564"/>
    <mergeCell ref="P566:P567"/>
    <mergeCell ref="P569:P570"/>
    <mergeCell ref="P572:P573"/>
    <mergeCell ref="P575:P576"/>
    <mergeCell ref="P578:P579"/>
    <mergeCell ref="P582:P583"/>
    <mergeCell ref="P585:P586"/>
    <mergeCell ref="P590:P591"/>
    <mergeCell ref="P595:P596"/>
    <mergeCell ref="P599:P600"/>
    <mergeCell ref="P605:P606"/>
    <mergeCell ref="P608:P609"/>
    <mergeCell ref="P611:P612"/>
    <mergeCell ref="P614:P615"/>
    <mergeCell ref="P617:P618"/>
    <mergeCell ref="P620:P621"/>
    <mergeCell ref="P623:P624"/>
    <mergeCell ref="P627:P628"/>
    <mergeCell ref="P630:P631"/>
    <mergeCell ref="P633:P634"/>
    <mergeCell ref="P636:P637"/>
    <mergeCell ref="P639:P640"/>
    <mergeCell ref="P642:P643"/>
    <mergeCell ref="P645:P646"/>
    <mergeCell ref="P648:P649"/>
    <mergeCell ref="P651:P652"/>
    <mergeCell ref="P654:P655"/>
    <mergeCell ref="P657:P658"/>
    <mergeCell ref="P660:P661"/>
    <mergeCell ref="P663:P664"/>
    <mergeCell ref="P666:P667"/>
    <mergeCell ref="P671:P672"/>
    <mergeCell ref="P674:P675"/>
    <mergeCell ref="P677:P678"/>
    <mergeCell ref="P680:P681"/>
    <mergeCell ref="P686:P687"/>
    <mergeCell ref="P689:P690"/>
    <mergeCell ref="P692:P693"/>
    <mergeCell ref="P695:P696"/>
    <mergeCell ref="P698:P699"/>
    <mergeCell ref="P702:P703"/>
    <mergeCell ref="P705:P706"/>
    <mergeCell ref="P708:P709"/>
    <mergeCell ref="P711:P712"/>
    <mergeCell ref="P716:P717"/>
    <mergeCell ref="P719:P720"/>
    <mergeCell ref="P722:P723"/>
    <mergeCell ref="P743:P744"/>
    <mergeCell ref="Q8:Q9"/>
    <mergeCell ref="Q72:Q73"/>
    <mergeCell ref="Q75:Q76"/>
    <mergeCell ref="Q77:Q78"/>
    <mergeCell ref="Q79:Q80"/>
    <mergeCell ref="Q81:Q82"/>
    <mergeCell ref="Q83:Q84"/>
    <mergeCell ref="Q85:Q86"/>
    <mergeCell ref="Q87:Q88"/>
    <mergeCell ref="Q89:Q90"/>
    <mergeCell ref="Q91:Q92"/>
    <mergeCell ref="Q93:Q94"/>
    <mergeCell ref="Q95:Q96"/>
    <mergeCell ref="Q97:Q98"/>
    <mergeCell ref="Q99:Q100"/>
    <mergeCell ref="Q103:Q104"/>
    <mergeCell ref="Q107:Q108"/>
    <mergeCell ref="Q109:Q110"/>
    <mergeCell ref="Q111:Q112"/>
    <mergeCell ref="Q113:Q114"/>
    <mergeCell ref="Q125:Q126"/>
    <mergeCell ref="Q128:Q129"/>
    <mergeCell ref="Q130:Q131"/>
    <mergeCell ref="Q135:Q136"/>
    <mergeCell ref="Q137:Q138"/>
    <mergeCell ref="Q139:Q140"/>
    <mergeCell ref="Q141:Q142"/>
    <mergeCell ref="Q143:Q144"/>
    <mergeCell ref="Q145:Q146"/>
    <mergeCell ref="Q147:Q148"/>
    <mergeCell ref="Q149:Q150"/>
    <mergeCell ref="Q151:Q152"/>
    <mergeCell ref="Q158:Q159"/>
    <mergeCell ref="Q160:Q161"/>
    <mergeCell ref="Q162:Q163"/>
    <mergeCell ref="Q164:Q165"/>
    <mergeCell ref="Q168:Q169"/>
    <mergeCell ref="Q170:Q171"/>
    <mergeCell ref="Q172:Q173"/>
    <mergeCell ref="Q174:Q175"/>
    <mergeCell ref="Q176:Q177"/>
    <mergeCell ref="Q178:Q179"/>
    <mergeCell ref="Q180:Q181"/>
    <mergeCell ref="Q182:Q183"/>
    <mergeCell ref="Q184:Q185"/>
    <mergeCell ref="Q186:Q187"/>
    <mergeCell ref="Q188:Q189"/>
    <mergeCell ref="Q190:Q191"/>
    <mergeCell ref="Q194:Q195"/>
    <mergeCell ref="Q196:Q197"/>
    <mergeCell ref="Q198:Q199"/>
    <mergeCell ref="Q200:Q201"/>
    <mergeCell ref="Q202:Q203"/>
    <mergeCell ref="Q204:Q205"/>
    <mergeCell ref="Q206:Q207"/>
    <mergeCell ref="Q210:Q211"/>
    <mergeCell ref="Q212:Q213"/>
    <mergeCell ref="Q214:Q215"/>
    <mergeCell ref="Q216:Q217"/>
    <mergeCell ref="Q218:Q219"/>
    <mergeCell ref="Q220:Q221"/>
    <mergeCell ref="Q222:Q223"/>
    <mergeCell ref="Q224:Q225"/>
    <mergeCell ref="Q226:Q227"/>
    <mergeCell ref="Q228:Q229"/>
    <mergeCell ref="Q230:Q231"/>
    <mergeCell ref="Q234:Q235"/>
    <mergeCell ref="Q238:Q239"/>
    <mergeCell ref="Q243:Q244"/>
    <mergeCell ref="Q248:Q249"/>
    <mergeCell ref="Q253:Q254"/>
    <mergeCell ref="Q256:Q257"/>
    <mergeCell ref="Q259:Q260"/>
    <mergeCell ref="Q262:Q263"/>
    <mergeCell ref="Q265:Q266"/>
    <mergeCell ref="Q268:Q269"/>
    <mergeCell ref="Q271:Q272"/>
    <mergeCell ref="Q274:Q275"/>
    <mergeCell ref="Q277:Q278"/>
    <mergeCell ref="Q280:Q281"/>
    <mergeCell ref="Q283:Q284"/>
    <mergeCell ref="Q286:Q287"/>
    <mergeCell ref="Q289:Q290"/>
    <mergeCell ref="Q292:Q293"/>
    <mergeCell ref="Q295:Q296"/>
    <mergeCell ref="Q298:Q299"/>
    <mergeCell ref="Q301:Q302"/>
    <mergeCell ref="Q304:Q305"/>
    <mergeCell ref="Q307:Q308"/>
    <mergeCell ref="Q313:Q314"/>
    <mergeCell ref="Q317:Q318"/>
    <mergeCell ref="Q320:Q321"/>
    <mergeCell ref="Q327:Q328"/>
    <mergeCell ref="Q330:Q331"/>
    <mergeCell ref="Q333:Q334"/>
    <mergeCell ref="Q336:Q337"/>
    <mergeCell ref="Q339:Q340"/>
    <mergeCell ref="Q342:Q343"/>
    <mergeCell ref="Q348:Q349"/>
    <mergeCell ref="Q355:Q356"/>
    <mergeCell ref="Q358:Q359"/>
    <mergeCell ref="Q362:Q363"/>
    <mergeCell ref="Q323:Q324"/>
    <mergeCell ref="Q366:Q367"/>
    <mergeCell ref="Q370:Q371"/>
    <mergeCell ref="Q373:Q374"/>
    <mergeCell ref="Q376:Q377"/>
    <mergeCell ref="Q379:Q380"/>
    <mergeCell ref="Q382:Q383"/>
    <mergeCell ref="Q385:Q386"/>
    <mergeCell ref="Q389:Q390"/>
    <mergeCell ref="Q392:Q393"/>
    <mergeCell ref="Q395:Q396"/>
    <mergeCell ref="Q398:Q399"/>
    <mergeCell ref="Q402:Q403"/>
    <mergeCell ref="Q405:Q406"/>
    <mergeCell ref="Q408:Q409"/>
    <mergeCell ref="Q411:Q412"/>
    <mergeCell ref="Q417:Q418"/>
    <mergeCell ref="Q420:Q421"/>
    <mergeCell ref="Q423:Q424"/>
    <mergeCell ref="Q426:Q427"/>
    <mergeCell ref="Q429:Q430"/>
    <mergeCell ref="Q432:Q433"/>
    <mergeCell ref="Q435:Q436"/>
    <mergeCell ref="Q438:Q439"/>
    <mergeCell ref="Q442:Q443"/>
    <mergeCell ref="Q445:Q446"/>
    <mergeCell ref="Q448:Q449"/>
    <mergeCell ref="Q451:Q452"/>
    <mergeCell ref="Q454:Q455"/>
    <mergeCell ref="Q457:Q458"/>
    <mergeCell ref="Q460:Q461"/>
    <mergeCell ref="Q463:Q464"/>
    <mergeCell ref="Q466:Q467"/>
    <mergeCell ref="Q469:Q470"/>
    <mergeCell ref="Q472:Q473"/>
    <mergeCell ref="Q475:Q476"/>
    <mergeCell ref="Q478:Q479"/>
    <mergeCell ref="Q481:Q482"/>
    <mergeCell ref="Q484:Q485"/>
    <mergeCell ref="Q487:Q488"/>
    <mergeCell ref="Q490:Q491"/>
    <mergeCell ref="Q493:Q494"/>
    <mergeCell ref="Q496:Q497"/>
    <mergeCell ref="Q499:Q500"/>
    <mergeCell ref="Q510:Q511"/>
    <mergeCell ref="Q513:Q514"/>
    <mergeCell ref="Q516:Q517"/>
    <mergeCell ref="Q520:Q521"/>
    <mergeCell ref="Q524:Q525"/>
    <mergeCell ref="Q527:Q528"/>
    <mergeCell ref="Q530:Q531"/>
    <mergeCell ref="Q533:Q534"/>
    <mergeCell ref="Q536:Q537"/>
    <mergeCell ref="Q539:Q540"/>
    <mergeCell ref="Q542:Q543"/>
    <mergeCell ref="Q545:Q546"/>
    <mergeCell ref="Q548:Q549"/>
    <mergeCell ref="Q551:Q552"/>
    <mergeCell ref="Q554:Q555"/>
    <mergeCell ref="Q557:Q558"/>
    <mergeCell ref="Q560:Q561"/>
    <mergeCell ref="Q563:Q564"/>
    <mergeCell ref="Q566:Q567"/>
    <mergeCell ref="Q569:Q570"/>
    <mergeCell ref="Q572:Q573"/>
    <mergeCell ref="Q575:Q576"/>
    <mergeCell ref="Q578:Q579"/>
    <mergeCell ref="Q582:Q583"/>
    <mergeCell ref="Q585:Q586"/>
    <mergeCell ref="Q590:Q591"/>
    <mergeCell ref="Q595:Q596"/>
    <mergeCell ref="Q599:Q600"/>
    <mergeCell ref="Q605:Q606"/>
    <mergeCell ref="Q608:Q609"/>
    <mergeCell ref="Q611:Q612"/>
    <mergeCell ref="Q614:Q615"/>
    <mergeCell ref="Q617:Q618"/>
    <mergeCell ref="Q620:Q621"/>
    <mergeCell ref="Q623:Q624"/>
    <mergeCell ref="Q627:Q628"/>
    <mergeCell ref="Q630:Q631"/>
    <mergeCell ref="Q633:Q634"/>
    <mergeCell ref="Q636:Q637"/>
    <mergeCell ref="Q639:Q640"/>
    <mergeCell ref="Q642:Q643"/>
    <mergeCell ref="Q645:Q646"/>
    <mergeCell ref="Q648:Q649"/>
    <mergeCell ref="Q651:Q652"/>
    <mergeCell ref="Q654:Q655"/>
    <mergeCell ref="Q657:Q658"/>
    <mergeCell ref="Q660:Q661"/>
    <mergeCell ref="Q663:Q664"/>
    <mergeCell ref="Q666:Q667"/>
    <mergeCell ref="Q671:Q672"/>
    <mergeCell ref="Q674:Q675"/>
    <mergeCell ref="Q677:Q678"/>
    <mergeCell ref="Q680:Q681"/>
    <mergeCell ref="Q686:Q687"/>
    <mergeCell ref="Q689:Q690"/>
    <mergeCell ref="Q692:Q693"/>
    <mergeCell ref="Q695:Q696"/>
    <mergeCell ref="Q698:Q699"/>
    <mergeCell ref="Q702:Q703"/>
    <mergeCell ref="Q705:Q706"/>
    <mergeCell ref="Q708:Q709"/>
    <mergeCell ref="Q711:Q712"/>
    <mergeCell ref="Q716:Q717"/>
    <mergeCell ref="Q719:Q720"/>
    <mergeCell ref="Q722:Q723"/>
    <mergeCell ref="Q743:Q744"/>
    <mergeCell ref="R8:R9"/>
    <mergeCell ref="R72:R73"/>
    <mergeCell ref="R75:R76"/>
    <mergeCell ref="R77:R78"/>
    <mergeCell ref="R79:R80"/>
    <mergeCell ref="R81:R82"/>
    <mergeCell ref="R83:R84"/>
    <mergeCell ref="R85:R86"/>
    <mergeCell ref="R87:R88"/>
    <mergeCell ref="R89:R90"/>
    <mergeCell ref="R91:R92"/>
    <mergeCell ref="R93:R94"/>
    <mergeCell ref="R95:R96"/>
    <mergeCell ref="R97:R98"/>
    <mergeCell ref="R99:R100"/>
    <mergeCell ref="R103:R104"/>
    <mergeCell ref="R105:R106"/>
    <mergeCell ref="R107:R108"/>
    <mergeCell ref="R109:R110"/>
    <mergeCell ref="R111:R112"/>
    <mergeCell ref="R113:R114"/>
    <mergeCell ref="R125:R126"/>
    <mergeCell ref="R128:R129"/>
    <mergeCell ref="R130:R131"/>
    <mergeCell ref="R135:R136"/>
    <mergeCell ref="R137:R138"/>
    <mergeCell ref="R139:R140"/>
    <mergeCell ref="R141:R142"/>
    <mergeCell ref="R143:R144"/>
    <mergeCell ref="R145:R146"/>
    <mergeCell ref="R147:R148"/>
    <mergeCell ref="R149:R150"/>
    <mergeCell ref="R151:R152"/>
    <mergeCell ref="R158:R159"/>
    <mergeCell ref="R160:R161"/>
    <mergeCell ref="R162:R163"/>
    <mergeCell ref="R164:R165"/>
    <mergeCell ref="R168:R169"/>
    <mergeCell ref="R170:R171"/>
    <mergeCell ref="R172:R173"/>
    <mergeCell ref="R174:R175"/>
    <mergeCell ref="R176:R177"/>
    <mergeCell ref="R178:R179"/>
    <mergeCell ref="R180:R181"/>
    <mergeCell ref="R182:R183"/>
    <mergeCell ref="R184:R185"/>
    <mergeCell ref="R186:R187"/>
    <mergeCell ref="R188:R189"/>
    <mergeCell ref="R190:R191"/>
    <mergeCell ref="R194:R195"/>
    <mergeCell ref="R196:R197"/>
    <mergeCell ref="R198:R199"/>
    <mergeCell ref="R200:R201"/>
    <mergeCell ref="R202:R203"/>
    <mergeCell ref="R204:R205"/>
    <mergeCell ref="R206:R207"/>
    <mergeCell ref="R210:R211"/>
    <mergeCell ref="R212:R213"/>
    <mergeCell ref="R214:R215"/>
    <mergeCell ref="R216:R217"/>
    <mergeCell ref="R218:R219"/>
    <mergeCell ref="R220:R221"/>
    <mergeCell ref="R222:R223"/>
    <mergeCell ref="R224:R225"/>
    <mergeCell ref="R226:R227"/>
    <mergeCell ref="R228:R229"/>
    <mergeCell ref="R230:R231"/>
    <mergeCell ref="R234:R235"/>
    <mergeCell ref="R238:R239"/>
    <mergeCell ref="R243:R244"/>
    <mergeCell ref="R248:R249"/>
    <mergeCell ref="R253:R254"/>
    <mergeCell ref="R256:R257"/>
    <mergeCell ref="R259:R260"/>
    <mergeCell ref="R262:R263"/>
    <mergeCell ref="R265:R266"/>
    <mergeCell ref="R268:R269"/>
    <mergeCell ref="R271:R272"/>
    <mergeCell ref="R274:R275"/>
    <mergeCell ref="R277:R278"/>
    <mergeCell ref="R280:R281"/>
    <mergeCell ref="R283:R284"/>
    <mergeCell ref="R286:R287"/>
    <mergeCell ref="R289:R290"/>
    <mergeCell ref="R292:R293"/>
    <mergeCell ref="R295:R296"/>
    <mergeCell ref="R298:R299"/>
    <mergeCell ref="R301:R302"/>
    <mergeCell ref="R304:R305"/>
    <mergeCell ref="R307:R308"/>
    <mergeCell ref="R313:R314"/>
    <mergeCell ref="R317:R318"/>
    <mergeCell ref="R320:R321"/>
    <mergeCell ref="R327:R328"/>
    <mergeCell ref="R330:R331"/>
    <mergeCell ref="R333:R334"/>
    <mergeCell ref="R336:R337"/>
    <mergeCell ref="R339:R340"/>
    <mergeCell ref="R342:R343"/>
    <mergeCell ref="R345:R346"/>
    <mergeCell ref="R348:R349"/>
    <mergeCell ref="R352:R353"/>
    <mergeCell ref="R355:R356"/>
    <mergeCell ref="R358:R359"/>
    <mergeCell ref="R362:R363"/>
    <mergeCell ref="R366:R367"/>
    <mergeCell ref="R370:R371"/>
    <mergeCell ref="R373:R374"/>
    <mergeCell ref="R376:R377"/>
    <mergeCell ref="R379:R380"/>
    <mergeCell ref="R382:R383"/>
    <mergeCell ref="R385:R386"/>
    <mergeCell ref="R389:R390"/>
    <mergeCell ref="R392:R393"/>
    <mergeCell ref="R395:R396"/>
    <mergeCell ref="R398:R399"/>
    <mergeCell ref="R402:R403"/>
    <mergeCell ref="R405:R406"/>
    <mergeCell ref="R408:R409"/>
    <mergeCell ref="R411:R412"/>
    <mergeCell ref="R414:R415"/>
    <mergeCell ref="R417:R418"/>
    <mergeCell ref="R420:R421"/>
    <mergeCell ref="R423:R424"/>
    <mergeCell ref="R426:R427"/>
    <mergeCell ref="R429:R430"/>
    <mergeCell ref="R432:R433"/>
    <mergeCell ref="R435:R436"/>
    <mergeCell ref="R438:R439"/>
    <mergeCell ref="R442:R443"/>
    <mergeCell ref="R445:R446"/>
    <mergeCell ref="R448:R449"/>
    <mergeCell ref="R451:R452"/>
    <mergeCell ref="R454:R455"/>
    <mergeCell ref="R457:R458"/>
    <mergeCell ref="R460:R461"/>
    <mergeCell ref="R463:R464"/>
    <mergeCell ref="R466:R467"/>
    <mergeCell ref="R469:R470"/>
    <mergeCell ref="R472:R473"/>
    <mergeCell ref="R475:R476"/>
    <mergeCell ref="R478:R479"/>
    <mergeCell ref="R481:R482"/>
    <mergeCell ref="R484:R485"/>
    <mergeCell ref="R487:R488"/>
    <mergeCell ref="R490:R491"/>
    <mergeCell ref="R493:R494"/>
    <mergeCell ref="R496:R497"/>
    <mergeCell ref="R499:R500"/>
    <mergeCell ref="R510:R511"/>
    <mergeCell ref="R513:R514"/>
    <mergeCell ref="R516:R517"/>
    <mergeCell ref="R520:R521"/>
    <mergeCell ref="R524:R525"/>
    <mergeCell ref="R527:R528"/>
    <mergeCell ref="R530:R531"/>
    <mergeCell ref="R533:R534"/>
    <mergeCell ref="R536:R537"/>
    <mergeCell ref="R539:R540"/>
    <mergeCell ref="R542:R543"/>
    <mergeCell ref="R545:R546"/>
    <mergeCell ref="R617:R618"/>
    <mergeCell ref="R620:R621"/>
    <mergeCell ref="R623:R624"/>
    <mergeCell ref="R627:R628"/>
    <mergeCell ref="R630:R631"/>
    <mergeCell ref="R633:R634"/>
    <mergeCell ref="R636:R637"/>
    <mergeCell ref="R639:R640"/>
    <mergeCell ref="R642:R643"/>
    <mergeCell ref="R645:R646"/>
    <mergeCell ref="R648:R649"/>
    <mergeCell ref="R651:R652"/>
    <mergeCell ref="R654:R655"/>
    <mergeCell ref="R657:R658"/>
    <mergeCell ref="R548:R549"/>
    <mergeCell ref="R551:R552"/>
    <mergeCell ref="R554:R555"/>
    <mergeCell ref="R557:R558"/>
    <mergeCell ref="R560:R561"/>
    <mergeCell ref="R563:R564"/>
    <mergeCell ref="R566:R567"/>
    <mergeCell ref="R569:R570"/>
    <mergeCell ref="R572:R573"/>
    <mergeCell ref="R575:R576"/>
    <mergeCell ref="R578:R579"/>
    <mergeCell ref="R582:R583"/>
    <mergeCell ref="R585:R586"/>
    <mergeCell ref="R590:R591"/>
    <mergeCell ref="R595:R596"/>
    <mergeCell ref="R599:R600"/>
    <mergeCell ref="R605:R606"/>
    <mergeCell ref="B15:B16"/>
    <mergeCell ref="R719:R720"/>
    <mergeCell ref="R722:R723"/>
    <mergeCell ref="R743:R744"/>
    <mergeCell ref="S431:S432"/>
    <mergeCell ref="C15:C16"/>
    <mergeCell ref="D15:D16"/>
    <mergeCell ref="E15:E16"/>
    <mergeCell ref="H15:H16"/>
    <mergeCell ref="I15:I16"/>
    <mergeCell ref="R15:R16"/>
    <mergeCell ref="Q15:Q16"/>
    <mergeCell ref="R660:R661"/>
    <mergeCell ref="R663:R664"/>
    <mergeCell ref="R666:R667"/>
    <mergeCell ref="R671:R672"/>
    <mergeCell ref="R674:R675"/>
    <mergeCell ref="R677:R678"/>
    <mergeCell ref="R680:R681"/>
    <mergeCell ref="R686:R687"/>
    <mergeCell ref="R689:R690"/>
    <mergeCell ref="R692:R693"/>
    <mergeCell ref="R695:R696"/>
    <mergeCell ref="R698:R699"/>
    <mergeCell ref="R702:R703"/>
    <mergeCell ref="R705:R706"/>
    <mergeCell ref="R708:R709"/>
    <mergeCell ref="R711:R712"/>
    <mergeCell ref="R716:R717"/>
    <mergeCell ref="R608:R609"/>
    <mergeCell ref="R611:R612"/>
    <mergeCell ref="R614:R615"/>
  </mergeCells>
  <pageMargins left="0.7" right="0.7" top="0.75" bottom="0.75" header="0.3" footer="0.3"/>
  <pageSetup paperSize="9" scale="48" orientation="landscape" r:id="rId1"/>
  <rowBreaks count="5" manualBreakCount="5">
    <brk id="30" max="17" man="1"/>
    <brk id="102" max="17" man="1"/>
    <brk id="306" max="17" man="1"/>
    <brk id="346" max="17" man="1"/>
    <brk id="410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ИП  (альбомный)</vt:lpstr>
      <vt:lpstr>'ИП  (альбомный)'!Область_печати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Чикеева</dc:creator>
  <cp:lastModifiedBy>Nik Kulikov</cp:lastModifiedBy>
  <cp:lastPrinted>2026-04-21T09:54:30Z</cp:lastPrinted>
  <dcterms:created xsi:type="dcterms:W3CDTF">2015-06-05T18:19:00Z</dcterms:created>
  <dcterms:modified xsi:type="dcterms:W3CDTF">2026-06-02T06:10:02Z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8EF602A920844E7F8DA425D5071345C3_13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