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Zh.Zhumabayeva\Desktop\Отчет за 3 квартал 2026 года\РБ каз\"/>
    </mc:Choice>
  </mc:AlternateContent>
  <xr:revisionPtr revIDLastSave="0" documentId="13_ncr:1_{543CA1FC-60C3-47DB-8283-8FC0BDE08080}" xr6:coauthVersionLast="47" xr6:coauthVersionMax="47" xr10:uidLastSave="{00000000-0000-0000-0000-000000000000}"/>
  <bookViews>
    <workbookView xWindow="-120" yWindow="-120" windowWidth="29040" windowHeight="15840" xr2:uid="{00000000-000D-0000-FFFF-FFFF00000000}"/>
  </bookViews>
  <sheets>
    <sheet name="37 косымша "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23" i="8" l="1"/>
  <c r="W15" i="8"/>
  <c r="X15" i="8"/>
  <c r="T16" i="8"/>
  <c r="T23" i="8" s="1"/>
  <c r="T17" i="8"/>
  <c r="T18" i="8"/>
  <c r="T19" i="8"/>
  <c r="T20" i="8"/>
  <c r="T21" i="8"/>
  <c r="T22" i="8"/>
  <c r="T15" i="8"/>
  <c r="X21" i="8"/>
  <c r="AB21" i="8" s="1"/>
  <c r="S23" i="8"/>
  <c r="U23" i="8"/>
  <c r="V23" i="8"/>
  <c r="Z23" i="8"/>
  <c r="AA23" i="8"/>
  <c r="R23" i="8"/>
  <c r="P23" i="8"/>
  <c r="J26" i="8"/>
  <c r="I26" i="8"/>
  <c r="H23" i="8"/>
  <c r="H27" i="8" s="1"/>
  <c r="I23" i="8"/>
  <c r="J23" i="8"/>
  <c r="J27" i="8" s="1"/>
  <c r="I27" i="8"/>
  <c r="AC22" i="8"/>
  <c r="W22" i="8"/>
  <c r="Y21" i="8"/>
  <c r="AC21" i="8" s="1"/>
  <c r="W21" i="8"/>
  <c r="X22" i="8" l="1"/>
  <c r="AB22" i="8" s="1"/>
  <c r="W18" i="8" l="1"/>
  <c r="T25" i="8" l="1"/>
  <c r="P20" i="8"/>
  <c r="P19" i="8"/>
  <c r="P18" i="8"/>
  <c r="P17" i="8"/>
  <c r="P16" i="8"/>
  <c r="P15" i="8"/>
  <c r="AC20" i="8" l="1"/>
  <c r="X20" i="8"/>
  <c r="AB20" i="8" s="1"/>
  <c r="W20" i="8"/>
  <c r="AC19" i="8"/>
  <c r="X19" i="8"/>
  <c r="AB19" i="8" s="1"/>
  <c r="W19" i="8"/>
  <c r="AC18" i="8"/>
  <c r="X18" i="8"/>
  <c r="AB18" i="8" s="1"/>
  <c r="Y17" i="8"/>
  <c r="AC17" i="8" s="1"/>
  <c r="X17" i="8"/>
  <c r="AB17" i="8" s="1"/>
  <c r="Y16" i="8"/>
  <c r="AC16" i="8" s="1"/>
  <c r="X16" i="8"/>
  <c r="AB16" i="8" s="1"/>
  <c r="W16" i="8"/>
  <c r="Y15" i="8"/>
  <c r="AC25" i="8"/>
  <c r="X25" i="8"/>
  <c r="AB25" i="8" s="1"/>
  <c r="AC15" i="8" l="1"/>
  <c r="AB15" i="8"/>
  <c r="AB23" i="8" s="1"/>
  <c r="X23" i="8"/>
  <c r="W17" i="8"/>
  <c r="W23" i="8" s="1"/>
  <c r="AE27" i="8" l="1"/>
  <c r="AI26" i="8"/>
  <c r="AH26" i="8"/>
  <c r="AG26" i="8"/>
  <c r="AF26" i="8"/>
  <c r="AA26" i="8"/>
  <c r="Z26" i="8"/>
  <c r="Y26" i="8"/>
  <c r="W26" i="8"/>
  <c r="V26" i="8"/>
  <c r="U26" i="8"/>
  <c r="S26" i="8"/>
  <c r="R26" i="8"/>
  <c r="Q26" i="8"/>
  <c r="P26" i="8"/>
  <c r="K26" i="8"/>
  <c r="H26" i="8"/>
  <c r="AC26" i="8"/>
  <c r="X26" i="8"/>
  <c r="T26" i="8"/>
  <c r="J25" i="8"/>
  <c r="AI23" i="8"/>
  <c r="AI27" i="8" s="1"/>
  <c r="AH23" i="8"/>
  <c r="AH27" i="8" s="1"/>
  <c r="AG23" i="8"/>
  <c r="Q23" i="8"/>
  <c r="O23" i="8"/>
  <c r="N23" i="8"/>
  <c r="N27" i="8" s="1"/>
  <c r="M23" i="8"/>
  <c r="M27" i="8" s="1"/>
  <c r="AG27" i="8" l="1"/>
  <c r="AA27" i="8"/>
  <c r="Q27" i="8"/>
  <c r="V27" i="8"/>
  <c r="R27" i="8"/>
  <c r="Z27" i="8"/>
  <c r="S27" i="8"/>
  <c r="P27" i="8"/>
  <c r="Y27" i="8"/>
  <c r="U27" i="8"/>
  <c r="W27" i="8"/>
  <c r="AF27" i="8"/>
  <c r="T27" i="8"/>
  <c r="AC27" i="8"/>
  <c r="AB26" i="8"/>
  <c r="X27" i="8"/>
  <c r="AB27" i="8" l="1"/>
</calcChain>
</file>

<file path=xl/sharedStrings.xml><?xml version="1.0" encoding="utf-8"?>
<sst xmlns="http://schemas.openxmlformats.org/spreadsheetml/2006/main" count="150" uniqueCount="111">
  <si>
    <t>РБ</t>
  </si>
  <si>
    <t>%</t>
  </si>
  <si>
    <t>2022-2027</t>
  </si>
  <si>
    <t>2022-2026</t>
  </si>
  <si>
    <t>-</t>
  </si>
  <si>
    <t>04</t>
  </si>
  <si>
    <t>2019-2024</t>
  </si>
  <si>
    <t>РББӘ немесе ЖАО: Ішкі істер министрлігі (БСН 960340000514)</t>
  </si>
  <si>
    <t>№ қ/с</t>
  </si>
  <si>
    <t>ШФТ</t>
  </si>
  <si>
    <t xml:space="preserve">ББӘ/
ЖАО
</t>
  </si>
  <si>
    <t>КБ</t>
  </si>
  <si>
    <t>ББ</t>
  </si>
  <si>
    <t>БИЖ атауы</t>
  </si>
  <si>
    <t xml:space="preserve">Жобаны iске асыру кезеңi (жылдар) </t>
  </si>
  <si>
    <t>Құжаттамаға сәйкес БИЖ-дiң жалпы құны</t>
  </si>
  <si>
    <t>ТЭН/ЖСҚ сәйкес БИЖ түзетілген құны</t>
  </si>
  <si>
    <t xml:space="preserve">БИЖ барлық жоспарланған қаржыландыру көлемі </t>
  </si>
  <si>
    <t>ТЭН/ЖСҚ сәйкес атқарылған жұмыстардың көлемi</t>
  </si>
  <si>
    <t>Iске асырыла бастаған уақыттан бастап БИЖ қаржыландырылуы, барлығы (2025 жылға дейін)</t>
  </si>
  <si>
    <t>Атқарылған жұмыстар көлемі мың тенге</t>
  </si>
  <si>
    <t>Ауытку себептері</t>
  </si>
  <si>
    <t>Қолданылған (қолданылатын шаралар)</t>
  </si>
  <si>
    <t>Жобалар саны</t>
  </si>
  <si>
    <t>Ескертпе (құжаттардың бар-жоғы), қымбаттау себептері</t>
  </si>
  <si>
    <t xml:space="preserve">оның ішінде </t>
  </si>
  <si>
    <t>есепті кезеңде орындалмаған іс-шаралар</t>
  </si>
  <si>
    <t>ЖБ</t>
  </si>
  <si>
    <t>есептік кезенде (2025 жыл)</t>
  </si>
  <si>
    <t>Жалпы іске асырылғаны</t>
  </si>
  <si>
    <t>Аяқтауға жоспарлауда</t>
  </si>
  <si>
    <t>Нақты аяқталғаны</t>
  </si>
  <si>
    <t>Аяқталмау себептері</t>
  </si>
  <si>
    <t>рб</t>
  </si>
  <si>
    <t>жб</t>
  </si>
  <si>
    <t>жоспары</t>
  </si>
  <si>
    <t>жалны жоспар РБ+ЖБ</t>
  </si>
  <si>
    <t>фактісі</t>
  </si>
  <si>
    <t>жалны факті РБ+ЖБ</t>
  </si>
  <si>
    <t>ауытку</t>
  </si>
  <si>
    <t>жалпы ауытку РБ+ЖБ</t>
  </si>
  <si>
    <t>РБ мың теңге</t>
  </si>
  <si>
    <t>ЖБ мың тенге</t>
  </si>
  <si>
    <t>мың тенге</t>
  </si>
  <si>
    <t>Қоғамдық тәртіп, қауіпсіздік, құқықтық, сот, қылмыстық-атқару қызметі</t>
  </si>
  <si>
    <t>Қазақстан Республикасы Ішкі істер министрлігі</t>
  </si>
  <si>
    <t>110 "Қоғамдық тәртіп, қауіпсіздік объектілерін салу, реконструкциялау
"</t>
  </si>
  <si>
    <t>076 "Қоғамдық тәртіпті сақтау және қоғамдық қауіпсіздікті қамтамасыз ету"</t>
  </si>
  <si>
    <t>105 "Білім беру объектілерін салу"</t>
  </si>
  <si>
    <t>079 "Қазақстан Республикасы Ішкі істер министрлігінің кадрларын оқыту, біліктілігін арттыру және қайта даярлау у"</t>
  </si>
  <si>
    <t>Қазақстан Республикасы Ұлттық ұланы Әскери институтының ғимараттары мен құрылыстарын салу</t>
  </si>
  <si>
    <t>Келісім шарттар жасалды. Өндіріс кестесіне сәйкес жұмыстар жүргізілуде.</t>
  </si>
  <si>
    <t>Өндіріс кестесіне сәйкес жұмыстар жүргізілуде.</t>
  </si>
  <si>
    <t>Білім беру</t>
  </si>
  <si>
    <t>Сала бойынша жиыны</t>
  </si>
  <si>
    <t>ББӘ бойынша БАРЛЫҒЫ</t>
  </si>
  <si>
    <t>Республикалық бюджеттік инвестициялық жобаларды іске асыру мониторингі жөніндегі есеп</t>
  </si>
  <si>
    <t>Казарма - 99%                                                                                                                                                                                                                                                                                                                                                                                                     Оқу корпусі - 67%
Спорт корпусі - 30%
Инжерлік желілер  - 80%</t>
  </si>
  <si>
    <t xml:space="preserve">                                                                                                                                                                                                                                                                                                                                                                                     Оқу корпусі - 5%
Спорт корпусі - 10%
</t>
  </si>
  <si>
    <t xml:space="preserve">1. Ақпараттық парақ; 
2. Салалық сараптама; 
3. Тапсырма; 
4. Құрылыс құнының алдын ала есебі
5. 2022 жылғы 19 ақпандағы №05-23/1092 инвестициялық ұсынысқа экономикалық қорытынды.
6. Құрылыстың жалпы сметалық құны 2 млрд. 023 млн. 406 мың 097 теңге 2023 жылғы 19 сәуірдегі №19-0031/23қбп мемлекеттік сараптама қорытындысы. 
7. 2023 жылғы 21 маусымдағы № 366 бұйрық         </t>
  </si>
  <si>
    <t>Жобалау-сметалық құжаттама әзірленді, мемлекеттік сараптаманың оң қорытындысы алынды
Жер жұмыстары - 100%, 
Демонтаж жұмыстары - 100%
Жалпы құрылыс жұмыстары. КЖ құрылғысы (жер жұмыстары, іргетасты қаптау құрылғысы, арматуралау, іргетас жұмыстары)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- 20%
Құрылыс материалдарын сатып алу (штаб бригада ғимараты үшін,  АМЖ ғимараты, казарма, 1000 орынға арналған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- 100%
Инженерлік желілер (сыртқы электрмен жабдықтау желілері) - 30%
Абаттандыру - 5%</t>
  </si>
  <si>
    <t>Жобалау-сметалық құжаттама әзірленді, мемлекеттік сараптаманың оң қорытындысы алынды
Жер жұмыстары - 60;
Құрылыс материалдарын сатып алу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пәтер үлгісіндегі жатақхана, қызметтік ғимарат,  өртке арналған су сақтайтын ыдыстар) - 100%
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пәтер үлгісіндегі жатақхана, қызметтік ғимарат,  өртке арналған су сақтайтын ыдыстар) - 50%
Инженерлік желілер (сыртқы электрмен жабдықтау желілері, газбен жабдықтау желілері, су құбыры желілері, байланыс желілері) -40%</t>
  </si>
  <si>
    <t>есепті кезеңге дейінгі (2026 жылғы 1 қаңтарына дейін) дерек</t>
  </si>
  <si>
    <t xml:space="preserve"> есептi кезеңге жоспар (2026 жылдың 3 тоқсаны)</t>
  </si>
  <si>
    <t xml:space="preserve"> есептi кезеңнiң дерегі (2026 жылдың 3 тоқсаны)</t>
  </si>
  <si>
    <t>Жалпы құрылыс жұмыстары. КЖ құрылғысы (жер жұмыстары, іргетасты қаптау құрылғысы, арматуралау, іргетас жұмыстары)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- 85%
Жалпы құрылыс жұмыстары. АР құрылғысы (қабырға қалау, жүк көтергіш элементтердің құрылысы, арматуралау)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- 45%
Инженерлік желілер (сыртқы электрмен жабдықтау желілері) - 70%
Абаттандыру - 10%</t>
  </si>
  <si>
    <t>Жалпы құрылыс жұмыстары. КЖ құрылғысы (жер жұмыстары, іргетасты қаптау құрылғысы, арматуралау, іргетас жұмыстары)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- 85%
Жалпы құрылыс жұмыстары. АР құрылғысы (қабырға қалау, жүк көтергіш элементтердің құрылысы, арматуралау)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- 45%
Инженерлік желілер (сыртқы электрмен жабдықтау желілері) - 60%
Абаттандыру - 7%</t>
  </si>
  <si>
    <t>Инженерлік желілер (сыртқы электрмен жабдықтау желілері) - 10%
Абаттандыру - 3%</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</si>
  <si>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- 95%
Жалпы құрылыс жұмыстары. АР құрылғысы (қабырға қалау, жүк көтергіш элементтердің құрылысы, есік және терезе саңылауларын орнату, шатыр құрылысы)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- 70%
Инженерлік желілер (сыртқы электрмен жабдықтау желілері, газбен жабдықтау желілері, су құбыры желілері, байланыс желілері) -60%
Абаттандыру - 10%</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</si>
  <si>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- 95%
Жалпы құрылыс жұмыстары. АР құрылғысы (қабырға қалау, жүк көтергіш элементтердің құрылысы, есік және терезе саңылауларын орнату)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- 70%
Инженерлік желілер (сыртқы электрмен жабдықтау желілері, газбен жабдықтау желілері, су құбыры желілері, байланыс желілері) - 60%
Абаттандыру - 10%</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</si>
  <si>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- 85%
Жалпы құрылыс жұмыстары. АР құрылғысы (қабырға қалау, жүк көтергіш элементтердің құрылысы, есік және терезе саңылауларын орнату, шатыр құрылысы)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- 50%
Инженерлік желілер (сыртқы электрмен жабдықтау желілері, газбен жабдықтау желілері, су құбыры желілері, байланыс желілері) -70%
Абаттандыру - 10%</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</si>
  <si>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- 70%
Жалпы құрылыс жұмыстары. АР құрылғысы (қабырға қалау, жүк көтергіш элементтердің құрылысы, есік және терезе саңылауларын орнату, шатыр құрылысы)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- 25%
Инженерлік желілер (сыртқы электрмен жабдықтау желілері, газбен жабдықтау желілері, су құбыры желілері, байланыс желілері) -60%</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</si>
  <si>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- 15%
Жалпы құрылыс жұмыстары. АР құрылғысы (қабырға қалау, жүк көтергіш элементтердің құрылысы, есік және терезе саңылауларын орнату)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- 25%
Инженерлік желілер (сыртқы электрмен жабдықтау желілері, газбен жабдықтау желілері, су құбыры желілері, байланыс желілері) -10%
Абаттандыру - 10%</t>
  </si>
  <si>
    <t xml:space="preserve">Жобалау-сметалық құжаттама әзірленді, мемлекеттік сараптаманың оң қорытындысы алынды
</t>
  </si>
  <si>
    <t xml:space="preserve">Жобалау-сметалық құжаттама әзірленді, мемлекеттік сараптаманың оң қорытындысы алынды
</t>
  </si>
  <si>
    <t xml:space="preserve">Жобалау-сметалық құжаттама әзірленді, мемлекеттік сараптаманың оң қорытындысы алынды
Жер жұмыстары - 100%
Құрылыс материалдарын сатып алу - 100%
Демонтаж жұмыстары - 100%
КЖ құрылғысы (жер жұмыстары, іргетасты қаптау құрылғысы, арматуралау, іргетас жұмыстары) - 50%
Сыртқы байланыс желілері - 60%
Сыртқы су құбыры және кәріз желілері - 60%  </t>
  </si>
  <si>
    <t xml:space="preserve">КЖ құрылғысы (жер жұмыстары, іргетасты қаптау құрылғысы, арматуралау, іргетас жұмыстары) - 100%
АР құрылғысы (терезе блоктарын орнату, есік рйықтарын орнату, шатыр орнату, қалқаларды орнату) - 100%
Ішкі инженерлік желілер - 60%
Ішкі әрлеу жұмыстары - 60%
Сыртқы байланыс желілері - 70%
Сыртқы су құбыры және кәріз желілері - 70%
Абаттандыру жұмыстары - 25%  </t>
  </si>
  <si>
    <t xml:space="preserve">КЖ құрылғысы (жер жұмыстары, іргетасты қаптау құрылғысы, арматуралау, іргетас жұмыстары) - 100%
АР құрылғысы (терезе блоктарын орнату, есік рйықтарын орнату, шатыр орнату, қалқаларды орнату) - 50%
Ішкі инженерлік желілер - 40%
Ішкі әрлеу жұмыстары - 25%
Сыртқы байланыс желілері - 60%
Сыртқы су құбыры және кәріз желілері - 60%
Абаттандыру жұмыстары - 5%  </t>
  </si>
  <si>
    <t xml:space="preserve">АР құрылғысы (терезе блоктарын орнату, есік рйықтарын орнату, шатыр орнату, қалқаларды орнату) - 50%
Ішкі инженерлік желілер - 20%
Ішкі әрлеу жұмыстары - 35%
Сыртқы байланыс желілері - 10%
Сыртқы су құбыры және кәріз желілері - 10%
Абаттандыру жұмыстары - 20%  </t>
  </si>
  <si>
    <t>Казарма - 100%                                                                                                                                                                                                                                                                                                                                                                                                     Оқу корпусі - 75%
Спорт корпусі - 50%
Инжерлік желілер  - 80%</t>
  </si>
  <si>
    <t>Казарма - 100%                                                                                                                                                                                                                                                                                                                                                                                                     Оқу корпусі - 70%
Спорт корпусі - 40%
Инжерлік желілер  - 80%</t>
  </si>
  <si>
    <t>төлемдер жүргізілгеннен кейін қалған қаражат қалдығы</t>
  </si>
  <si>
    <t>Алматы қаласында Қазақстан Республикасының Ұлттық ұланының әскери қалашығын салу</t>
  </si>
  <si>
    <t>Түркістан қаласында Қазақстан Республикасының Ұлттық ұланының әскери қалашығын салу</t>
  </si>
  <si>
    <t>Жезқазған қаласында Қазақстан Республикасының Ұлттық ұланының әскери қалашығын салу</t>
  </si>
  <si>
    <t>Атырау қаласында Қазақстан Республикасының Ұлттық ұланының 300 орындық казармасын салу</t>
  </si>
  <si>
    <t>Орал қаласында Қазақстан Республикасының Ұлттық ұланының 300 орындық казармасын салу</t>
  </si>
  <si>
    <t>Қызылорда қаласында Қазақстан Республикасының Ұлттық ұланының 300 орындық казармасын салу</t>
  </si>
  <si>
    <t>1. Ақпараттық парақ; 
2. Салалық сараптама; 
3. Тапсырма; 
4. Есеп; 
5. Құрылыс құнының алдын ала есебі;
6. 2021 жылғы 29 қыркүйектегі №05-23/9910 инвестициялық ұсынысқа экономикалық қорытынды;
7. Құрылыстың жалпы сметалық құны 17 млрд. 406 млн. 803 мың 852 теңге 2023 жылғы 28 сәуірдегі №19-0032/23қбп мемлекеттік сараптама қорытындысы
7. 2026 жылғы 30 қыркүйектегі № 695 бұйрық</t>
  </si>
  <si>
    <t xml:space="preserve">1. Ақпараттық парақ; 
2. Салалық сараптама; 
3. Тапсырма; 
4. Есеп; 
5. Құрылыс құнының алдын ала есебі;
6. 2021 жылғы 29 қыркүйектегі №05-23/9910 инвестициялық ұсынысқа экономикалық қорытынды;
7. Құрылыстың жалпы сметалық құны 17 млрд. 406 млн. 803 мың 852 теңге 2023 жылғы 28 сәуірдегі №19-0032/23қбп мемлекеттік сараптама қорытындысы. 
8. 2026 жылғы 30 қыркүйектегі № 693 бұйрық           </t>
  </si>
  <si>
    <t xml:space="preserve">1. Ақпараттық парақ; 
2. Салалық сараптама; 
3. Тапсырма; 
4. Есеп; 
5. Құрылыс құнының алдын ала есебі
6.  2022 жылғы 14 ақпандағы №05-23/1081 экономикалық қорытынды;
7. 2023 жылғы 27 қыркүйектегі №01-40/23қбп мемлекеттік сараптама қорытындысы.    
8. 2026 жылғы 30 қыркүйектегі № 696 бұйрық                                           </t>
  </si>
  <si>
    <t xml:space="preserve">1. Ақпараттық парақ; 
2. Салалық сараптама; 
3. Тапсырма; 
4. Құрылыс құнының алдын ала есебі;
5. 2022 жылғы 19 ақпандағы №05-23/1092 инвестициялық ұсынысқа экономикалық қорытынды; 
6. Құрылыстың жалпы сметалық құны 2 млрд. 023 млн. 448 мың теңге 2023 жылғы 12 мамырдағы №19-0032/23қбп мемлекеттік сараптама қорытындысы. 
7. 2026 жылғы 30 қыркүйектегі № 694 бұйрық           </t>
  </si>
  <si>
    <t xml:space="preserve">1. Ақпараттық парақ; 
2. Салалық сараптама; 
3. Тапсырма; 
4. Құрылыс құнының алдын ала есебі;
5.  2022 жылғы 19 ақпандағы №05-23/1092 инвестициялық ұсынысқа экономикалық қорытынды; 
6. Құрылыстың жалпы сметалық құны 2 млрд. 205 млн. 691 мың теңге 2023 жылғы 17 мамырдағы №19-0036/23қбп мемлекеттік сараптама қорытындысы. 
7. 2023 жылғы 21 маусымдағы № 506 бұйрық   </t>
  </si>
  <si>
    <t>Ғимарат іргетасының конструктивтік шешімдерін қайта қарау қажеттілігі көрсетілген мемлекеттік сәулет-құрылыс бақылауы органдарының (МСҚБ) қорытындысының алуына байланысты түзетудің орындылығы туралы мәселені РБК-ның қарауына шығару үшін құжаттар топтамасы дайындалуда.</t>
  </si>
  <si>
    <t>Есепті кезең: 2026 жылдың 3 тоқсаны</t>
  </si>
  <si>
    <t>2022-2028</t>
  </si>
  <si>
    <t>110"Қоғамдық тәртіп, қауіпсіздік объектілерін салу, реконструкциялау"</t>
  </si>
  <si>
    <t>076"Қоғамдық тәртіпті қорғау және қоғамдық қауіпсіздікті қамтамасыз ету"</t>
  </si>
  <si>
    <t>Қабанбай батыр даңғылы мен Хусейн бен Талал көшесінің қиылысында Қазақстан Республикасы Ішкі істер министрлігінің ғимараттары әкімшілік кешенінің құрылысы. құрылыстың 2-кезегі</t>
  </si>
  <si>
    <t>Іргетасты бетондау, шұңқыр - 100%
Тік құрылымдарды бетондау-100%
Көлденең құрылымдарды, баспалдақтарды бетондау-99,9% 
Қабырғалар мен бөлімдердің құрылысы-98,8%
Қасбетті әрлеу-31,2%
Сыртқы витраждар мен терезелердің құрылысы-86,6%
Инженерлік желілер-48,6% 
Әрлеу жұмыстары-13,8%</t>
  </si>
  <si>
    <t>Көлденең құрылымдарды, баспалдақтарды бетондау - 100% 
Инженерлік желілер-7,3% 
Төмен ток желілері-5,6%
Сәулет-құрылыс бөлігі-18,6%</t>
  </si>
  <si>
    <t>Көлденең құрылымдарды, баспалдақтарды бетондау - 100% 
Инженерлік желілер - 2,1%
Төмен ток желілері-2%
Сәулет-құрылыс бөлігі-17,5%</t>
  </si>
  <si>
    <t>Инженерлік желілер-5,2% 
Төмен ток жүйелері-3,6%                                                                                                                                                                                                  
Сәулет-құрылыс бөлігі - 1,1%</t>
  </si>
  <si>
    <t>Жұмыс кестесінен артта қалу. Жеке жобалық және ұйымдастырушылық-техникалық шешімдерді қосымша пысықтау және келісу қажет. Жұмысшы құрылысшылардың саны жеткіліксіз. Жалпы құрылыс жұмыстары бойынша құрамның ИТҚ кадрларының айналымы.</t>
  </si>
  <si>
    <t>2026 жылға ҚМЖ-ға 19 999 898 мың теңге бөлінді, РБК 2026 ж. 26.05. №7 шешімімен 2-ші кезекке 5 225 011 мың теңге қайта бөлінді.
Жұмыстарды жүргізу кестесін өзектендіру жүргізілуде, бас мердігерге жұмыстарды жүргізу қарқынын арттыру туралы хабарлама жіберілді</t>
  </si>
  <si>
    <t xml:space="preserve">1.Инвестициялық ұсыныстың ақпараттық парағы;
2.Салалық сараптаманың 2022 ж.  22.05. №1-1-11-6-74ДСП/1-311-ҚБПҮ қорытындысы;
3.Экономикалық қорытынды 2022 ж. 01.07. №05-23/К04-23 / ҚБПУ/ВХ-81,1;
4.Астана қаласы әкімінің 2024 ж. 22.11. №510-3622 шешімі;
5.Жиынтық сметалық есеп;
6. 2024 ж. 25.01. №01-04/24 сараптама қорытындысы:
</t>
  </si>
  <si>
    <t>Қабанбай батыр даңғылы мен Хусейн бен Талал көшесінің қиылысында Қазақстан Республикасы Ішкі істер министрлігінің ғимараттары әкімшілік кешенінің құрылысы. құрылыстың 1-кезегі</t>
  </si>
  <si>
    <t>Жобалау-сметалық құжаттама әзірленді, мемлекеттік сараптаманың оң қорытындысы алынды</t>
  </si>
  <si>
    <t>Қазынашылық органдарында тіркеу сатысындағы шарттар</t>
  </si>
  <si>
    <t>1.Инвестициялық ұсыныстың ақпараттық парағы;
2.Салалық сараптаманың 2022 ж. 22.05. №1-1-11-6-74ДСП/1-311-ҚБПҮ қорытындысы;
3.Экономикалық қорытынды 2022 ж. 01.07. №05-23/К04-23 / ҚБПУ/ВХ-81,1;
4.Астана қаласы әкімінің 2024 ж. 22.11. №510-3622 шешімі;
5.Жиынтық сметалық есеп;
6. 2024 ж. 25.01. №01-04/24 сараптама қорытындысы:</t>
  </si>
  <si>
    <r>
      <t xml:space="preserve">1. Үлгі жоба (ТЭН талап етілмейді). Жоба ҚР Үкіметі бекіткен 2009 жылғы 29 желтоқсандағы № 2225 тізбеге кіреді. 
2. Экономикалық сараптама: 2018 жылғы 24 желтоқсандағы 23-2/14437-1;      
3. 2019 жылғы 18 желтоқсандағы №12-0007/19 ҚБП 9 166 178 мың теңге сомасына ЖСҚ-ға мемлекеттік сараптама;
4. ІІМ-нің 2020 жылғы 1 қазандағы №11 бұйрығы;
5. Құрылыс құнының жиынтық сметалық есебі;
6. 2021 жылғы 25 қарашадағы №12-0001/21ҚБП ЖСҚ-ны түзетуге мемлекеттік сараптама;
7. ІІМ-нің 2022 жылғы 1 ақпандағы ЖСҚ-ны түзетуді бекіту туралы №33 бұйрығы.
</t>
    </r>
    <r>
      <rPr>
        <b/>
        <sz val="12"/>
        <rFont val="Times New Roman"/>
        <family val="1"/>
        <charset val="204"/>
      </rPr>
      <t xml:space="preserve">Қымбаттау себептері: </t>
    </r>
    <r>
      <rPr>
        <sz val="12"/>
        <rFont val="Times New Roman"/>
        <family val="1"/>
        <charset val="204"/>
      </rPr>
      <t>құрылыс материалдары мен жабдықтары құнының едәуір қымбаттауына байланысты Республикалық бюджет комисиясының 2021 жылғы 26 қарашадағы №24  шешімінің негізінде жобалау-сметалақ құжаттамаға түзету жүргізілді (2021 жылғы 25 қарашадағы №12-0001/21қбп мемлекеттік сараптама қорытындысы).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</si>
</sst>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р_._-;\-* #,##0.00_р_._-;_-* &quot;-&quot;??_р_._-;_-@_-"/>
    <numFmt numFmtId="165" formatCode="#,##0.0"/>
    <numFmt numFmtId="167" formatCode="_(* #,##0.0_);_(* \(#,##0.0\);_(* &quot;-&quot;??_);_(@_)"/>
    <numFmt numFmtId="168" formatCode="_(* #,##0_);_(* \(#,##0\);_(* &quot;-&quot;??_);_(@_)"/>
    <numFmt numFmtId="169" formatCode="#,##0.00_р_."/>
    <numFmt numFmtId="170" formatCode="0.0"/>
    <numFmt numFmtId="171" formatCode="_-* #,##0.0\ _₽_-;\-* #,##0.0\ _₽_-;_-* &quot;-&quot;?\ _₽_-;_-@_-"/>
  </numFmts>
  <fonts count="17">
    <font>
      <sz val="10"/>
      <name val="Arial Cyr"/>
      <charset val="204"/>
    </font>
    <font>
      <sz val="12"/>
      <name val="Times New Roman"/>
      <family val="1"/>
      <charset val="204"/>
    </font>
    <font>
      <b/>
      <sz val="12"/>
      <name val="Times New Roman"/>
      <family val="1"/>
      <charset val="204"/>
    </font>
    <font>
      <b/>
      <sz val="12"/>
      <color rgb="FFFF0000"/>
      <name val="Times New Roman"/>
      <family val="1"/>
      <charset val="204"/>
    </font>
    <font>
      <sz val="12"/>
      <color rgb="FFFF0000"/>
      <name val="Times New Roman"/>
      <family val="1"/>
      <charset val="204"/>
    </font>
    <font>
      <sz val="12"/>
      <color theme="1"/>
      <name val="Times New Roman"/>
      <family val="1"/>
      <charset val="204"/>
    </font>
    <font>
      <sz val="11"/>
      <color theme="1"/>
      <name val="Calibri"/>
      <family val="2"/>
      <charset val="204"/>
      <scheme val="minor"/>
    </font>
    <font>
      <sz val="10"/>
      <name val="Arial"/>
      <family val="2"/>
      <charset val="204"/>
    </font>
    <font>
      <sz val="10"/>
      <name val="KZ Times New Roman"/>
      <family val="1"/>
      <charset val="204"/>
    </font>
    <font>
      <sz val="8"/>
      <color indexed="8"/>
      <name val="Arial"/>
      <family val="2"/>
      <charset val="204"/>
    </font>
    <font>
      <sz val="10"/>
      <name val="Helv"/>
      <charset val="204"/>
    </font>
    <font>
      <sz val="10"/>
      <name val="Arial Cyr"/>
      <charset val="204"/>
    </font>
    <font>
      <b/>
      <sz val="12"/>
      <color theme="1"/>
      <name val="Times New Roman"/>
      <family val="1"/>
      <charset val="204"/>
    </font>
    <font>
      <b/>
      <sz val="12"/>
      <name val="Times New Roman"/>
      <family val="1"/>
    </font>
    <font>
      <sz val="12"/>
      <name val="Times New Roman"/>
      <family val="1"/>
    </font>
    <font>
      <sz val="11.5"/>
      <color theme="1"/>
      <name val="Times New Roman"/>
      <family val="1"/>
      <charset val="204"/>
    </font>
    <font>
      <sz val="11"/>
      <color theme="1"/>
      <name val="Times New Roman"/>
      <family val="1"/>
      <charset val="204"/>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indexed="9"/>
        <bgColor indexed="64"/>
      </patternFill>
    </fill>
    <fill>
      <patternFill patternType="solid">
        <fgColor theme="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indexed="64"/>
      </left>
      <right style="thin">
        <color indexed="64"/>
      </right>
      <top/>
      <bottom/>
      <diagonal/>
    </border>
  </borders>
  <cellStyleXfs count="13">
    <xf numFmtId="0" fontId="0" fillId="0" borderId="0"/>
    <xf numFmtId="0" fontId="7" fillId="0" borderId="0"/>
    <xf numFmtId="0" fontId="8" fillId="0" borderId="7">
      <alignment horizontal="left" vertical="top" wrapText="1"/>
    </xf>
    <xf numFmtId="0" fontId="9" fillId="0" borderId="0">
      <alignment horizontal="left" vertical="top"/>
    </xf>
    <xf numFmtId="0" fontId="7" fillId="0" borderId="0"/>
    <xf numFmtId="0" fontId="6" fillId="0" borderId="0"/>
    <xf numFmtId="0" fontId="7" fillId="0" borderId="0"/>
    <xf numFmtId="0" fontId="11" fillId="0" borderId="0"/>
    <xf numFmtId="0" fontId="11" fillId="0" borderId="0"/>
    <xf numFmtId="0" fontId="10" fillId="0" borderId="0"/>
    <xf numFmtId="0" fontId="10" fillId="0" borderId="0"/>
    <xf numFmtId="0" fontId="10" fillId="0" borderId="0"/>
    <xf numFmtId="164" fontId="11" fillId="0" borderId="0" applyFont="0" applyFill="0" applyBorder="0" applyAlignment="0" applyProtection="0"/>
  </cellStyleXfs>
  <cellXfs count="117">
    <xf numFmtId="0" fontId="0" fillId="0" borderId="0" xfId="0"/>
    <xf numFmtId="0" fontId="1" fillId="2" borderId="0" xfId="4" applyFont="1" applyFill="1" applyAlignment="1">
      <alignment horizontal="center" vertical="top"/>
    </xf>
    <xf numFmtId="0" fontId="1" fillId="3" borderId="0" xfId="4" applyFont="1" applyFill="1" applyAlignment="1">
      <alignment horizontal="center" vertical="top"/>
    </xf>
    <xf numFmtId="0" fontId="1" fillId="3" borderId="0" xfId="4" applyFont="1" applyFill="1" applyAlignment="1">
      <alignment horizontal="left" vertical="top"/>
    </xf>
    <xf numFmtId="0" fontId="1" fillId="3" borderId="0" xfId="4" applyFont="1" applyFill="1" applyBorder="1" applyAlignment="1">
      <alignment horizontal="center" vertical="top"/>
    </xf>
    <xf numFmtId="0" fontId="2" fillId="3" borderId="0" xfId="4" applyFont="1" applyFill="1" applyBorder="1" applyAlignment="1">
      <alignment vertical="top" wrapText="1"/>
    </xf>
    <xf numFmtId="165" fontId="2" fillId="3" borderId="0" xfId="10" applyNumberFormat="1" applyFont="1" applyFill="1" applyBorder="1" applyAlignment="1">
      <alignment horizontal="center" vertical="top"/>
    </xf>
    <xf numFmtId="0" fontId="1" fillId="3" borderId="1" xfId="4" applyFont="1" applyFill="1" applyBorder="1" applyAlignment="1">
      <alignment horizontal="center" vertical="top" wrapText="1"/>
    </xf>
    <xf numFmtId="0" fontId="2" fillId="3" borderId="1" xfId="0" applyFont="1" applyFill="1" applyBorder="1" applyAlignment="1">
      <alignment horizontal="center" vertical="top"/>
    </xf>
    <xf numFmtId="165" fontId="2" fillId="3" borderId="1" xfId="10" applyNumberFormat="1" applyFont="1" applyFill="1" applyBorder="1" applyAlignment="1">
      <alignment vertical="top" wrapText="1"/>
    </xf>
    <xf numFmtId="165" fontId="2" fillId="3" borderId="1" xfId="10" applyNumberFormat="1" applyFont="1" applyFill="1" applyBorder="1" applyAlignment="1">
      <alignment horizontal="left" vertical="top" wrapText="1"/>
    </xf>
    <xf numFmtId="165" fontId="2" fillId="3" borderId="2" xfId="10" applyNumberFormat="1" applyFont="1" applyFill="1" applyBorder="1" applyAlignment="1">
      <alignment vertical="top" wrapText="1"/>
    </xf>
    <xf numFmtId="0" fontId="1" fillId="3" borderId="1" xfId="0" applyFont="1" applyFill="1" applyBorder="1" applyAlignment="1">
      <alignment horizontal="left" vertical="top" wrapText="1"/>
    </xf>
    <xf numFmtId="165" fontId="2" fillId="3" borderId="1" xfId="10" applyNumberFormat="1" applyFont="1" applyFill="1" applyBorder="1" applyAlignment="1">
      <alignment horizontal="center" vertical="top"/>
    </xf>
    <xf numFmtId="0" fontId="1" fillId="3" borderId="1" xfId="0" applyFont="1" applyFill="1" applyBorder="1" applyAlignment="1">
      <alignment horizontal="center" vertical="top" wrapText="1"/>
    </xf>
    <xf numFmtId="165" fontId="2" fillId="3" borderId="1" xfId="0" applyNumberFormat="1" applyFont="1" applyFill="1" applyBorder="1" applyAlignment="1">
      <alignment horizontal="center" vertical="top" wrapText="1"/>
    </xf>
    <xf numFmtId="49" fontId="1" fillId="3" borderId="1" xfId="4" applyNumberFormat="1" applyFont="1" applyFill="1" applyBorder="1" applyAlignment="1">
      <alignment horizontal="center" vertical="top" wrapText="1"/>
    </xf>
    <xf numFmtId="0" fontId="1" fillId="3" borderId="1" xfId="0" applyFont="1" applyFill="1" applyBorder="1" applyAlignment="1">
      <alignment horizontal="center" vertical="top"/>
    </xf>
    <xf numFmtId="167" fontId="2" fillId="3" borderId="1" xfId="0" applyNumberFormat="1" applyFont="1" applyFill="1" applyBorder="1" applyAlignment="1">
      <alignment horizontal="center" vertical="top" wrapText="1"/>
    </xf>
    <xf numFmtId="0" fontId="2" fillId="3" borderId="0" xfId="0" applyFont="1" applyFill="1" applyBorder="1" applyAlignment="1">
      <alignment horizontal="center" vertical="top"/>
    </xf>
    <xf numFmtId="0" fontId="1" fillId="3" borderId="0" xfId="0" applyFont="1" applyFill="1" applyBorder="1" applyAlignment="1">
      <alignment horizontal="center" vertical="top"/>
    </xf>
    <xf numFmtId="168" fontId="2" fillId="3" borderId="0" xfId="0" applyNumberFormat="1" applyFont="1" applyFill="1" applyBorder="1" applyAlignment="1">
      <alignment horizontal="center" vertical="top" wrapText="1"/>
    </xf>
    <xf numFmtId="49" fontId="1" fillId="3" borderId="0" xfId="0" applyNumberFormat="1" applyFont="1" applyFill="1" applyAlignment="1">
      <alignment horizontal="center" vertical="top" wrapText="1"/>
    </xf>
    <xf numFmtId="0" fontId="1" fillId="3" borderId="0" xfId="0" applyFont="1" applyFill="1" applyAlignment="1">
      <alignment horizontal="center" vertical="top" wrapText="1"/>
    </xf>
    <xf numFmtId="0" fontId="1" fillId="3" borderId="0" xfId="4" applyFont="1" applyFill="1" applyBorder="1" applyAlignment="1">
      <alignment horizontal="left" vertical="top"/>
    </xf>
    <xf numFmtId="0" fontId="2" fillId="3" borderId="0" xfId="4" applyFont="1" applyFill="1" applyBorder="1" applyAlignment="1">
      <alignment horizontal="left" vertical="top" wrapText="1"/>
    </xf>
    <xf numFmtId="0" fontId="1" fillId="3" borderId="1" xfId="0" applyFont="1" applyFill="1" applyBorder="1" applyAlignment="1">
      <alignment horizontal="left" vertical="top"/>
    </xf>
    <xf numFmtId="167" fontId="2" fillId="3" borderId="1" xfId="0" applyNumberFormat="1" applyFont="1" applyFill="1" applyBorder="1" applyAlignment="1">
      <alignment horizontal="center" vertical="top"/>
    </xf>
    <xf numFmtId="168" fontId="1" fillId="3" borderId="1" xfId="12" applyNumberFormat="1" applyFont="1" applyFill="1" applyBorder="1" applyAlignment="1">
      <alignment horizontal="center" vertical="top" wrapText="1"/>
    </xf>
    <xf numFmtId="4" fontId="1" fillId="3" borderId="1" xfId="0" applyNumberFormat="1" applyFont="1" applyFill="1" applyBorder="1" applyAlignment="1">
      <alignment horizontal="center" vertical="top" wrapText="1"/>
    </xf>
    <xf numFmtId="0" fontId="1" fillId="3" borderId="6" xfId="0" applyFont="1" applyFill="1" applyBorder="1" applyAlignment="1">
      <alignment vertical="center" wrapText="1"/>
    </xf>
    <xf numFmtId="165" fontId="3" fillId="3" borderId="1" xfId="10" applyNumberFormat="1" applyFont="1" applyFill="1" applyBorder="1" applyAlignment="1">
      <alignment vertical="top" wrapText="1"/>
    </xf>
    <xf numFmtId="3" fontId="4" fillId="3" borderId="1" xfId="0" applyNumberFormat="1" applyFont="1" applyFill="1" applyBorder="1" applyAlignment="1">
      <alignment horizontal="left" vertical="top" wrapText="1"/>
    </xf>
    <xf numFmtId="3" fontId="4" fillId="3" borderId="1" xfId="0" applyNumberFormat="1" applyFont="1" applyFill="1" applyBorder="1" applyAlignment="1">
      <alignment horizontal="center" vertical="top" wrapText="1"/>
    </xf>
    <xf numFmtId="167" fontId="1" fillId="3" borderId="1" xfId="0" applyNumberFormat="1" applyFont="1" applyFill="1" applyBorder="1" applyAlignment="1">
      <alignment horizontal="center" vertical="top" wrapText="1"/>
    </xf>
    <xf numFmtId="0" fontId="1" fillId="3" borderId="1" xfId="4" applyFont="1" applyFill="1" applyBorder="1" applyAlignment="1">
      <alignment horizontal="left" vertical="top" wrapText="1"/>
    </xf>
    <xf numFmtId="165" fontId="2" fillId="3" borderId="0" xfId="0" applyNumberFormat="1" applyFont="1" applyFill="1" applyBorder="1" applyAlignment="1">
      <alignment horizontal="center" vertical="top"/>
    </xf>
    <xf numFmtId="0" fontId="1" fillId="3" borderId="0" xfId="0" applyFont="1" applyFill="1" applyBorder="1" applyAlignment="1">
      <alignment horizontal="left" vertical="top"/>
    </xf>
    <xf numFmtId="167" fontId="2" fillId="3" borderId="0" xfId="0" applyNumberFormat="1" applyFont="1" applyFill="1" applyBorder="1" applyAlignment="1">
      <alignment horizontal="center" vertical="top"/>
    </xf>
    <xf numFmtId="168" fontId="1" fillId="3" borderId="0" xfId="0" applyNumberFormat="1" applyFont="1" applyFill="1" applyAlignment="1">
      <alignment horizontal="center" vertical="top" wrapText="1"/>
    </xf>
    <xf numFmtId="168" fontId="2" fillId="3" borderId="1" xfId="0" applyNumberFormat="1" applyFont="1" applyFill="1" applyBorder="1" applyAlignment="1">
      <alignment horizontal="center" vertical="top"/>
    </xf>
    <xf numFmtId="168" fontId="2" fillId="3" borderId="1" xfId="0" applyNumberFormat="1" applyFont="1" applyFill="1" applyBorder="1" applyAlignment="1">
      <alignment horizontal="center" vertical="top" wrapText="1"/>
    </xf>
    <xf numFmtId="3" fontId="2" fillId="3" borderId="1" xfId="0" applyNumberFormat="1" applyFont="1" applyFill="1" applyBorder="1" applyAlignment="1">
      <alignment horizontal="center" vertical="top" wrapText="1"/>
    </xf>
    <xf numFmtId="167" fontId="1" fillId="3" borderId="1" xfId="4" applyNumberFormat="1" applyFont="1" applyFill="1" applyBorder="1" applyAlignment="1">
      <alignment horizontal="center" vertical="top" wrapText="1"/>
    </xf>
    <xf numFmtId="3" fontId="1" fillId="3" borderId="1" xfId="4" applyNumberFormat="1" applyFont="1" applyFill="1" applyBorder="1" applyAlignment="1">
      <alignment horizontal="center" vertical="top" wrapText="1"/>
    </xf>
    <xf numFmtId="165" fontId="1" fillId="3" borderId="1" xfId="0" applyNumberFormat="1" applyFont="1" applyFill="1" applyBorder="1" applyAlignment="1">
      <alignment horizontal="right" vertical="top"/>
    </xf>
    <xf numFmtId="165" fontId="1" fillId="3" borderId="1" xfId="9" applyNumberFormat="1" applyFont="1" applyFill="1" applyBorder="1" applyAlignment="1">
      <alignment horizontal="right" vertical="top"/>
    </xf>
    <xf numFmtId="165" fontId="1" fillId="3" borderId="1" xfId="4" applyNumberFormat="1" applyFont="1" applyFill="1" applyBorder="1" applyAlignment="1">
      <alignment horizontal="right" vertical="top" wrapText="1"/>
    </xf>
    <xf numFmtId="167" fontId="1" fillId="3" borderId="1" xfId="0" applyNumberFormat="1" applyFont="1" applyFill="1" applyBorder="1" applyAlignment="1">
      <alignment horizontal="center" vertical="top"/>
    </xf>
    <xf numFmtId="167" fontId="1" fillId="3" borderId="1" xfId="9" applyNumberFormat="1" applyFont="1" applyFill="1" applyBorder="1" applyAlignment="1">
      <alignment horizontal="center" vertical="top"/>
    </xf>
    <xf numFmtId="165" fontId="2" fillId="3" borderId="0" xfId="0" applyNumberFormat="1" applyFont="1" applyFill="1" applyBorder="1" applyAlignment="1">
      <alignment horizontal="center" vertical="top" wrapText="1"/>
    </xf>
    <xf numFmtId="168" fontId="1" fillId="3" borderId="0" xfId="0" applyNumberFormat="1" applyFont="1" applyFill="1" applyBorder="1" applyAlignment="1">
      <alignment horizontal="center" vertical="top" wrapText="1"/>
    </xf>
    <xf numFmtId="3" fontId="2" fillId="3" borderId="1" xfId="4" applyNumberFormat="1" applyFont="1" applyFill="1" applyBorder="1" applyAlignment="1">
      <alignment horizontal="center" vertical="top" wrapText="1"/>
    </xf>
    <xf numFmtId="0" fontId="1" fillId="3" borderId="1" xfId="4" applyFont="1" applyFill="1" applyBorder="1" applyAlignment="1">
      <alignment horizontal="center" vertical="top"/>
    </xf>
    <xf numFmtId="0" fontId="5" fillId="3" borderId="2" xfId="0" applyFont="1" applyFill="1" applyBorder="1" applyAlignment="1">
      <alignment vertical="top" wrapText="1"/>
    </xf>
    <xf numFmtId="0" fontId="1" fillId="3" borderId="1" xfId="4" applyFont="1" applyFill="1" applyBorder="1" applyAlignment="1">
      <alignment vertical="top" wrapText="1"/>
    </xf>
    <xf numFmtId="0" fontId="1" fillId="3" borderId="1" xfId="0" applyFont="1" applyFill="1" applyBorder="1" applyAlignment="1">
      <alignment vertical="top" wrapText="1"/>
    </xf>
    <xf numFmtId="0" fontId="5" fillId="3" borderId="6" xfId="0" applyFont="1" applyFill="1" applyBorder="1" applyAlignment="1">
      <alignment vertical="top" wrapText="1"/>
    </xf>
    <xf numFmtId="165" fontId="2" fillId="3" borderId="1" xfId="0" applyNumberFormat="1" applyFont="1" applyFill="1" applyBorder="1" applyAlignment="1">
      <alignment vertical="top" wrapText="1"/>
    </xf>
    <xf numFmtId="167" fontId="1" fillId="3" borderId="1" xfId="0" applyNumberFormat="1" applyFont="1" applyFill="1" applyBorder="1" applyAlignment="1">
      <alignment vertical="top"/>
    </xf>
    <xf numFmtId="165" fontId="1" fillId="3" borderId="0" xfId="4" applyNumberFormat="1" applyFont="1" applyFill="1" applyBorder="1" applyAlignment="1">
      <alignment horizontal="center" vertical="top"/>
    </xf>
    <xf numFmtId="0" fontId="1" fillId="3" borderId="1" xfId="4" applyFont="1" applyFill="1" applyBorder="1" applyAlignment="1">
      <alignment horizontal="left" vertical="top"/>
    </xf>
    <xf numFmtId="169" fontId="1" fillId="3" borderId="1" xfId="0" applyNumberFormat="1" applyFont="1" applyFill="1" applyBorder="1" applyAlignment="1">
      <alignment horizontal="left" vertical="top" wrapText="1"/>
    </xf>
    <xf numFmtId="167" fontId="2" fillId="3" borderId="1" xfId="0" applyNumberFormat="1" applyFont="1" applyFill="1" applyBorder="1" applyAlignment="1">
      <alignment horizontal="left" vertical="top" wrapText="1"/>
    </xf>
    <xf numFmtId="0" fontId="2" fillId="3" borderId="1" xfId="0" quotePrefix="1" applyFont="1" applyFill="1" applyBorder="1" applyAlignment="1">
      <alignment horizontal="left" vertical="top" wrapText="1"/>
    </xf>
    <xf numFmtId="0" fontId="1" fillId="3" borderId="0" xfId="4" applyFont="1" applyFill="1" applyBorder="1" applyAlignment="1">
      <alignment horizontal="center" vertical="top" wrapText="1"/>
    </xf>
    <xf numFmtId="0" fontId="2" fillId="3" borderId="0" xfId="4" applyFont="1" applyFill="1" applyBorder="1" applyAlignment="1">
      <alignment horizontal="center" vertical="top"/>
    </xf>
    <xf numFmtId="165" fontId="2" fillId="3" borderId="1" xfId="10" applyNumberFormat="1" applyFont="1" applyFill="1" applyBorder="1" applyAlignment="1">
      <alignment horizontal="center" vertical="top" wrapText="1"/>
    </xf>
    <xf numFmtId="170" fontId="12" fillId="0" borderId="2" xfId="11" applyNumberFormat="1" applyFont="1" applyBorder="1" applyAlignment="1">
      <alignment horizontal="center" vertical="center" wrapText="1"/>
    </xf>
    <xf numFmtId="0" fontId="5" fillId="4" borderId="1" xfId="4" applyFont="1" applyFill="1" applyBorder="1"/>
    <xf numFmtId="0" fontId="12" fillId="0" borderId="1" xfId="4" applyFont="1" applyFill="1" applyBorder="1" applyAlignment="1">
      <alignment horizontal="center" vertical="top" wrapText="1"/>
    </xf>
    <xf numFmtId="169" fontId="5" fillId="3" borderId="1" xfId="0" applyNumberFormat="1" applyFont="1" applyFill="1" applyBorder="1" applyAlignment="1">
      <alignment horizontal="left" vertical="top" wrapText="1"/>
    </xf>
    <xf numFmtId="165" fontId="1" fillId="3" borderId="1" xfId="0" applyNumberFormat="1" applyFont="1" applyFill="1" applyBorder="1" applyAlignment="1">
      <alignment horizontal="right" vertical="top" wrapText="1"/>
    </xf>
    <xf numFmtId="3" fontId="5" fillId="0" borderId="2" xfId="0" applyNumberFormat="1" applyFont="1" applyBorder="1" applyAlignment="1">
      <alignment horizontal="left" vertical="top" wrapText="1"/>
    </xf>
    <xf numFmtId="0" fontId="15" fillId="0" borderId="1" xfId="0" applyFont="1" applyBorder="1" applyAlignment="1">
      <alignment horizontal="left" vertical="top" wrapText="1"/>
    </xf>
    <xf numFmtId="0" fontId="5" fillId="3" borderId="1" xfId="4" applyFont="1" applyFill="1" applyBorder="1" applyAlignment="1">
      <alignment horizontal="center" vertical="top" wrapText="1"/>
    </xf>
    <xf numFmtId="165" fontId="12" fillId="3" borderId="2" xfId="10" applyNumberFormat="1" applyFont="1" applyFill="1" applyBorder="1" applyAlignment="1">
      <alignment horizontal="center" vertical="top" wrapText="1"/>
    </xf>
    <xf numFmtId="0" fontId="12" fillId="3" borderId="2" xfId="5" applyFont="1" applyFill="1" applyBorder="1" applyAlignment="1">
      <alignment horizontal="left" vertical="top" wrapText="1"/>
    </xf>
    <xf numFmtId="0" fontId="5" fillId="3" borderId="2" xfId="0" applyFont="1" applyFill="1" applyBorder="1" applyAlignment="1">
      <alignment horizontal="center" vertical="top" wrapText="1"/>
    </xf>
    <xf numFmtId="168" fontId="5" fillId="3" borderId="2" xfId="12" applyNumberFormat="1" applyFont="1" applyFill="1" applyBorder="1" applyAlignment="1">
      <alignment horizontal="center" vertical="top" wrapText="1"/>
    </xf>
    <xf numFmtId="3" fontId="5" fillId="3" borderId="2" xfId="0" applyNumberFormat="1" applyFont="1" applyFill="1" applyBorder="1" applyAlignment="1">
      <alignment horizontal="left" vertical="top" wrapText="1"/>
    </xf>
    <xf numFmtId="171" fontId="5" fillId="3" borderId="2" xfId="0" applyNumberFormat="1" applyFont="1" applyFill="1" applyBorder="1" applyAlignment="1">
      <alignment horizontal="center" vertical="top" wrapText="1"/>
    </xf>
    <xf numFmtId="168" fontId="5" fillId="3" borderId="2" xfId="4" applyNumberFormat="1" applyFont="1" applyFill="1" applyBorder="1" applyAlignment="1">
      <alignment horizontal="center" vertical="top" wrapText="1"/>
    </xf>
    <xf numFmtId="3" fontId="5" fillId="3" borderId="1" xfId="4" applyNumberFormat="1" applyFont="1" applyFill="1" applyBorder="1" applyAlignment="1">
      <alignment horizontal="center" vertical="top" wrapText="1"/>
    </xf>
    <xf numFmtId="165" fontId="5" fillId="3" borderId="1" xfId="0" applyNumberFormat="1" applyFont="1" applyFill="1" applyBorder="1" applyAlignment="1">
      <alignment horizontal="right" vertical="top"/>
    </xf>
    <xf numFmtId="165" fontId="5" fillId="3" borderId="1" xfId="4" applyNumberFormat="1" applyFont="1" applyFill="1" applyBorder="1" applyAlignment="1">
      <alignment horizontal="right" vertical="top" wrapText="1"/>
    </xf>
    <xf numFmtId="167" fontId="5" fillId="3" borderId="1" xfId="0" applyNumberFormat="1" applyFont="1" applyFill="1" applyBorder="1" applyAlignment="1">
      <alignment horizontal="right" vertical="top"/>
    </xf>
    <xf numFmtId="0" fontId="5" fillId="3" borderId="2" xfId="4" applyFont="1" applyFill="1" applyBorder="1" applyAlignment="1">
      <alignment vertical="top" wrapText="1"/>
    </xf>
    <xf numFmtId="0" fontId="5" fillId="3" borderId="2" xfId="4" applyFont="1" applyFill="1" applyBorder="1" applyAlignment="1">
      <alignment horizontal="center" vertical="top" wrapText="1"/>
    </xf>
    <xf numFmtId="169" fontId="5" fillId="3" borderId="2" xfId="0" applyNumberFormat="1" applyFont="1" applyFill="1" applyBorder="1" applyAlignment="1">
      <alignment horizontal="left" vertical="top" wrapText="1"/>
    </xf>
    <xf numFmtId="0" fontId="5" fillId="3" borderId="0" xfId="4" applyFont="1" applyFill="1" applyAlignment="1">
      <alignment horizontal="center" vertical="top"/>
    </xf>
    <xf numFmtId="1" fontId="16" fillId="0" borderId="1" xfId="0" applyNumberFormat="1" applyFont="1" applyBorder="1" applyAlignment="1">
      <alignment vertical="top" wrapText="1"/>
    </xf>
    <xf numFmtId="167" fontId="5" fillId="3" borderId="1" xfId="0" applyNumberFormat="1" applyFont="1" applyFill="1" applyBorder="1" applyAlignment="1">
      <alignment horizontal="center" vertical="top"/>
    </xf>
    <xf numFmtId="0" fontId="5" fillId="3" borderId="1" xfId="0" applyFont="1" applyFill="1" applyBorder="1" applyAlignment="1">
      <alignment vertical="top" wrapText="1"/>
    </xf>
    <xf numFmtId="1" fontId="1" fillId="3" borderId="0" xfId="4" applyNumberFormat="1" applyFont="1" applyFill="1" applyAlignment="1">
      <alignment horizontal="center" vertical="top"/>
    </xf>
    <xf numFmtId="168" fontId="1" fillId="3" borderId="1" xfId="0" applyNumberFormat="1" applyFont="1" applyFill="1" applyBorder="1" applyAlignment="1">
      <alignment horizontal="left" vertical="top" wrapText="1"/>
    </xf>
    <xf numFmtId="168" fontId="1" fillId="3" borderId="1" xfId="0" applyNumberFormat="1" applyFont="1" applyFill="1" applyBorder="1" applyAlignment="1">
      <alignment horizontal="center" vertical="top" wrapText="1"/>
    </xf>
    <xf numFmtId="168" fontId="2" fillId="3" borderId="1" xfId="10" applyNumberFormat="1" applyFont="1" applyFill="1" applyBorder="1" applyAlignment="1">
      <alignment vertical="top" wrapText="1"/>
    </xf>
    <xf numFmtId="165" fontId="2" fillId="3" borderId="1" xfId="10" applyNumberFormat="1" applyFont="1" applyFill="1" applyBorder="1" applyAlignment="1">
      <alignment horizontal="center" vertical="top" wrapText="1"/>
    </xf>
    <xf numFmtId="0" fontId="2" fillId="3" borderId="1" xfId="4" applyFont="1" applyFill="1" applyBorder="1" applyAlignment="1">
      <alignment horizontal="center" vertical="top" wrapText="1"/>
    </xf>
    <xf numFmtId="0" fontId="1" fillId="3" borderId="0" xfId="4" applyFont="1" applyFill="1" applyBorder="1" applyAlignment="1">
      <alignment horizontal="center" vertical="top" wrapText="1"/>
    </xf>
    <xf numFmtId="0" fontId="2" fillId="3" borderId="3" xfId="4" applyFont="1" applyFill="1" applyBorder="1" applyAlignment="1">
      <alignment horizontal="center" vertical="top" wrapText="1"/>
    </xf>
    <xf numFmtId="0" fontId="2" fillId="3" borderId="4" xfId="4" applyFont="1" applyFill="1" applyBorder="1" applyAlignment="1">
      <alignment horizontal="center" vertical="top" wrapText="1"/>
    </xf>
    <xf numFmtId="0" fontId="2" fillId="3" borderId="5" xfId="4" applyFont="1" applyFill="1" applyBorder="1" applyAlignment="1">
      <alignment horizontal="center" vertical="top" wrapText="1"/>
    </xf>
    <xf numFmtId="0" fontId="2" fillId="3" borderId="1" xfId="4" applyFont="1" applyFill="1" applyBorder="1" applyAlignment="1">
      <alignment horizontal="left" vertical="top" wrapText="1"/>
    </xf>
    <xf numFmtId="165" fontId="2" fillId="3" borderId="0" xfId="10" applyNumberFormat="1" applyFont="1" applyFill="1" applyBorder="1" applyAlignment="1">
      <alignment horizontal="left" vertical="top"/>
    </xf>
    <xf numFmtId="0" fontId="13" fillId="5" borderId="0" xfId="4" applyFont="1" applyFill="1" applyAlignment="1">
      <alignment horizontal="center" vertical="top"/>
    </xf>
    <xf numFmtId="0" fontId="14" fillId="5" borderId="0" xfId="4" applyFont="1" applyFill="1" applyAlignment="1">
      <alignment horizontal="center" vertical="top"/>
    </xf>
    <xf numFmtId="0" fontId="12" fillId="0" borderId="2" xfId="4" applyFont="1" applyBorder="1" applyAlignment="1">
      <alignment horizontal="center" vertical="top" wrapText="1"/>
    </xf>
    <xf numFmtId="0" fontId="12" fillId="0" borderId="8" xfId="4" applyFont="1" applyBorder="1" applyAlignment="1">
      <alignment horizontal="center" vertical="top" wrapText="1"/>
    </xf>
    <xf numFmtId="0" fontId="12" fillId="0" borderId="6" xfId="4" applyFont="1" applyBorder="1" applyAlignment="1">
      <alignment horizontal="center" vertical="top" wrapText="1"/>
    </xf>
    <xf numFmtId="0" fontId="12" fillId="0" borderId="3" xfId="4" applyFont="1" applyBorder="1" applyAlignment="1">
      <alignment horizontal="center" vertical="top" wrapText="1"/>
    </xf>
    <xf numFmtId="0" fontId="12" fillId="0" borderId="5" xfId="4" applyFont="1" applyBorder="1" applyAlignment="1">
      <alignment horizontal="center" vertical="top" wrapText="1"/>
    </xf>
    <xf numFmtId="0" fontId="12" fillId="3" borderId="2" xfId="0" applyFont="1" applyFill="1" applyBorder="1" applyAlignment="1">
      <alignment horizontal="center" vertical="top" wrapText="1"/>
    </xf>
    <xf numFmtId="0" fontId="12" fillId="3" borderId="8" xfId="0" applyFont="1" applyFill="1" applyBorder="1" applyAlignment="1">
      <alignment horizontal="center" vertical="top" wrapText="1"/>
    </xf>
    <xf numFmtId="0" fontId="12" fillId="3" borderId="6" xfId="0" applyFont="1" applyFill="1" applyBorder="1" applyAlignment="1">
      <alignment horizontal="center" vertical="top" wrapText="1"/>
    </xf>
    <xf numFmtId="0" fontId="12" fillId="0" borderId="1" xfId="4" applyFont="1" applyFill="1" applyBorder="1" applyAlignment="1">
      <alignment horizontal="center" vertical="top" wrapText="1"/>
    </xf>
  </cellXfs>
  <cellStyles count="13">
    <cellStyle name="0,0_x000d__x000a_NA_x000d__x000a_" xfId="1" xr:uid="{00000000-0005-0000-0000-000031000000}"/>
    <cellStyle name="Name5" xfId="2" xr:uid="{00000000-0005-0000-0000-000032000000}"/>
    <cellStyle name="S4" xfId="3" xr:uid="{00000000-0005-0000-0000-000033000000}"/>
    <cellStyle name="Обычный" xfId="0" builtinId="0"/>
    <cellStyle name="Обычный 2" xfId="4" xr:uid="{00000000-0005-0000-0000-000034000000}"/>
    <cellStyle name="Обычный 2 12 3" xfId="5" xr:uid="{00000000-0005-0000-0000-000035000000}"/>
    <cellStyle name="Обычный 2 3" xfId="6" xr:uid="{00000000-0005-0000-0000-000036000000}"/>
    <cellStyle name="Обычный 3" xfId="7" xr:uid="{00000000-0005-0000-0000-000037000000}"/>
    <cellStyle name="Обычный 3 3" xfId="8" xr:uid="{00000000-0005-0000-0000-000038000000}"/>
    <cellStyle name="Обычный_PASPORT_PO_BIP_12.10.2009_Aliya" xfId="9" xr:uid="{00000000-0005-0000-0000-000039000000}"/>
    <cellStyle name="Обычный_Лист1" xfId="10" xr:uid="{00000000-0005-0000-0000-00003A000000}"/>
    <cellStyle name="Стиль 1" xfId="11" xr:uid="{00000000-0005-0000-0000-00003B000000}"/>
    <cellStyle name="Финансовый 2" xfId="12" xr:uid="{00000000-0005-0000-0000-00003C000000}"/>
  </cellStyles>
  <dxfs count="0"/>
  <tableStyles count="0" defaultTableStyle="TableStyleMedium9" defaultPivotStyle="PivotStyleLight16"/>
  <colors>
    <mruColors>
      <color rgb="FFFFFFFF"/>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604A1-EB6B-4ED2-B771-D279EB5B7AD5}">
  <sheetPr>
    <tabColor rgb="FFFFFFFF"/>
  </sheetPr>
  <dimension ref="A1:AL37"/>
  <sheetViews>
    <sheetView tabSelected="1" view="pageBreakPreview" zoomScale="60" zoomScaleNormal="60" workbookViewId="0">
      <selection activeCell="M15" sqref="M15"/>
    </sheetView>
  </sheetViews>
  <sheetFormatPr defaultColWidth="9.140625" defaultRowHeight="15.75"/>
  <cols>
    <col min="1" max="1" width="7.5703125" style="2" customWidth="1"/>
    <col min="2" max="2" width="7" style="2" customWidth="1"/>
    <col min="3" max="3" width="13.28515625" style="2" customWidth="1"/>
    <col min="4" max="4" width="23.85546875" style="2" customWidth="1"/>
    <col min="5" max="5" width="15.28515625" style="2" customWidth="1"/>
    <col min="6" max="6" width="45.42578125" style="2" customWidth="1"/>
    <col min="7" max="7" width="13.85546875" style="2" customWidth="1"/>
    <col min="8" max="8" width="19" style="2" customWidth="1"/>
    <col min="9" max="9" width="18.7109375" style="2" customWidth="1"/>
    <col min="10" max="10" width="17.7109375" style="2" customWidth="1"/>
    <col min="11" max="11" width="16.7109375" style="2" customWidth="1"/>
    <col min="12" max="12" width="83.42578125" style="3" customWidth="1"/>
    <col min="13" max="13" width="98.85546875" style="3" customWidth="1"/>
    <col min="14" max="14" width="86.7109375" style="3" customWidth="1"/>
    <col min="15" max="15" width="82.140625" style="2" customWidth="1"/>
    <col min="16" max="16" width="18" style="2" customWidth="1"/>
    <col min="17" max="17" width="17.140625" style="2" customWidth="1"/>
    <col min="18" max="18" width="16.5703125" style="2" customWidth="1"/>
    <col min="19" max="19" width="7.85546875" style="2" customWidth="1"/>
    <col min="20" max="20" width="21.28515625" style="2" customWidth="1"/>
    <col min="21" max="21" width="16.28515625" style="2" customWidth="1"/>
    <col min="22" max="22" width="6.85546875" style="2" customWidth="1"/>
    <col min="23" max="23" width="17.7109375" style="2" customWidth="1"/>
    <col min="24" max="24" width="16.42578125" style="2" customWidth="1"/>
    <col min="25" max="25" width="16" style="2" customWidth="1"/>
    <col min="26" max="26" width="7.85546875" style="2" customWidth="1"/>
    <col min="27" max="27" width="7" style="2" customWidth="1"/>
    <col min="28" max="28" width="14.28515625" style="2" customWidth="1"/>
    <col min="29" max="29" width="16.140625" style="2" customWidth="1"/>
    <col min="30" max="30" width="86.140625" style="2" customWidth="1"/>
    <col min="31" max="31" width="63.42578125" style="2" customWidth="1"/>
    <col min="32" max="32" width="10" style="2" customWidth="1"/>
    <col min="33" max="33" width="10.5703125" style="2" customWidth="1"/>
    <col min="34" max="34" width="11.28515625" style="2" customWidth="1"/>
    <col min="35" max="35" width="12.140625" style="2" customWidth="1"/>
    <col min="36" max="36" width="72" style="2" customWidth="1"/>
    <col min="37" max="16384" width="9.140625" style="2"/>
  </cols>
  <sheetData>
    <row r="1" spans="1:38">
      <c r="A1" s="4"/>
      <c r="B1" s="4"/>
      <c r="C1" s="4"/>
      <c r="D1" s="4"/>
      <c r="E1" s="4"/>
      <c r="F1" s="4"/>
      <c r="G1" s="4"/>
      <c r="H1" s="4"/>
      <c r="I1" s="4"/>
      <c r="J1" s="4"/>
      <c r="K1" s="4"/>
      <c r="L1" s="24"/>
      <c r="N1" s="24"/>
      <c r="O1" s="4"/>
      <c r="P1" s="4"/>
      <c r="Q1" s="4"/>
      <c r="R1" s="4"/>
      <c r="S1" s="4"/>
      <c r="T1" s="4"/>
      <c r="U1" s="4"/>
      <c r="V1" s="4"/>
      <c r="W1" s="4"/>
      <c r="X1" s="4"/>
      <c r="Y1" s="4"/>
      <c r="Z1" s="4"/>
      <c r="AA1" s="4"/>
      <c r="AB1" s="4"/>
      <c r="AC1" s="4"/>
      <c r="AD1" s="4"/>
      <c r="AG1" s="100"/>
      <c r="AH1" s="100"/>
      <c r="AI1" s="100"/>
      <c r="AJ1" s="100"/>
      <c r="AK1" s="65"/>
      <c r="AL1" s="65"/>
    </row>
    <row r="2" spans="1:38">
      <c r="A2" s="4"/>
      <c r="B2" s="4"/>
      <c r="C2" s="4"/>
      <c r="D2" s="4"/>
      <c r="E2" s="4"/>
      <c r="F2" s="4"/>
      <c r="G2" s="4"/>
      <c r="H2" s="4"/>
      <c r="I2" s="4"/>
      <c r="J2" s="4"/>
      <c r="K2" s="4"/>
      <c r="L2" s="24"/>
      <c r="N2" s="24"/>
      <c r="O2" s="4"/>
      <c r="P2" s="4"/>
      <c r="Q2" s="4"/>
      <c r="R2" s="4"/>
      <c r="S2" s="4"/>
      <c r="T2" s="4"/>
      <c r="U2" s="4"/>
      <c r="V2" s="4"/>
      <c r="W2" s="4"/>
      <c r="X2" s="4"/>
      <c r="Y2" s="4"/>
      <c r="Z2" s="4"/>
      <c r="AA2" s="4"/>
      <c r="AB2" s="4"/>
      <c r="AC2" s="4"/>
      <c r="AD2" s="4"/>
      <c r="AE2" s="4"/>
      <c r="AF2" s="4"/>
      <c r="AG2" s="4"/>
      <c r="AH2" s="4"/>
      <c r="AI2" s="4"/>
      <c r="AJ2" s="4"/>
    </row>
    <row r="3" spans="1:38" ht="15.75" customHeight="1">
      <c r="A3" s="5"/>
      <c r="B3" s="5"/>
      <c r="C3" s="5"/>
      <c r="D3" s="5"/>
      <c r="E3" s="106" t="s">
        <v>56</v>
      </c>
      <c r="F3" s="107"/>
      <c r="G3" s="107"/>
      <c r="H3" s="107"/>
      <c r="I3" s="107"/>
      <c r="J3" s="5"/>
      <c r="K3" s="5"/>
      <c r="L3" s="25"/>
      <c r="N3" s="24"/>
      <c r="O3" s="4"/>
      <c r="P3" s="4"/>
      <c r="Q3" s="4"/>
      <c r="R3" s="4"/>
      <c r="S3" s="4"/>
      <c r="T3" s="4"/>
      <c r="U3" s="4"/>
      <c r="V3" s="4"/>
      <c r="W3" s="4"/>
      <c r="X3" s="4"/>
      <c r="Y3" s="4"/>
      <c r="Z3" s="4"/>
      <c r="AA3" s="4"/>
      <c r="AB3" s="4"/>
      <c r="AC3" s="4"/>
      <c r="AD3" s="4"/>
      <c r="AE3" s="4"/>
      <c r="AF3" s="4"/>
      <c r="AG3" s="4"/>
      <c r="AH3" s="4"/>
      <c r="AI3" s="4"/>
      <c r="AJ3" s="4"/>
    </row>
    <row r="4" spans="1:38" ht="15.75" customHeight="1">
      <c r="A4" s="5"/>
      <c r="B4" s="5"/>
      <c r="C4" s="5"/>
      <c r="D4" s="5"/>
      <c r="E4" s="66"/>
      <c r="F4" s="66"/>
      <c r="G4" s="66"/>
      <c r="H4" s="66"/>
      <c r="I4" s="66"/>
      <c r="J4" s="5"/>
      <c r="K4" s="5"/>
      <c r="L4" s="25"/>
      <c r="N4" s="24"/>
      <c r="O4" s="4"/>
      <c r="P4" s="4"/>
      <c r="Q4" s="4"/>
      <c r="R4" s="4"/>
      <c r="S4" s="4"/>
      <c r="T4" s="4"/>
      <c r="U4" s="4"/>
      <c r="V4" s="4"/>
      <c r="W4" s="4"/>
      <c r="X4" s="4"/>
      <c r="Y4" s="4"/>
      <c r="Z4" s="4"/>
      <c r="AA4" s="4"/>
      <c r="AB4" s="4"/>
      <c r="AC4" s="4"/>
      <c r="AD4" s="4"/>
      <c r="AE4" s="4"/>
      <c r="AF4" s="4"/>
      <c r="AG4" s="4"/>
      <c r="AH4" s="4"/>
      <c r="AI4" s="4"/>
      <c r="AJ4" s="4"/>
    </row>
    <row r="5" spans="1:38">
      <c r="A5" s="4"/>
      <c r="B5" s="4"/>
      <c r="C5" s="6" t="s">
        <v>7</v>
      </c>
      <c r="D5" s="4"/>
      <c r="E5" s="4"/>
      <c r="F5" s="4"/>
      <c r="G5" s="4"/>
      <c r="H5" s="4"/>
      <c r="I5" s="4"/>
      <c r="J5" s="4"/>
      <c r="K5" s="4"/>
      <c r="L5" s="24"/>
      <c r="N5" s="24"/>
      <c r="O5" s="4"/>
      <c r="P5" s="4"/>
      <c r="Q5" s="4"/>
      <c r="R5" s="4"/>
      <c r="S5" s="4"/>
      <c r="T5" s="4"/>
      <c r="U5" s="4"/>
      <c r="V5" s="4"/>
      <c r="W5" s="4"/>
      <c r="X5" s="4"/>
      <c r="Y5" s="4"/>
      <c r="Z5" s="4"/>
      <c r="AA5" s="4"/>
      <c r="AB5" s="4"/>
      <c r="AC5" s="4"/>
      <c r="AD5" s="4"/>
      <c r="AE5" s="4"/>
      <c r="AF5" s="4"/>
      <c r="AG5" s="4"/>
      <c r="AH5" s="4"/>
      <c r="AI5" s="4"/>
      <c r="AJ5" s="4"/>
    </row>
    <row r="6" spans="1:38">
      <c r="A6" s="4"/>
      <c r="B6" s="4"/>
      <c r="C6" s="6" t="s">
        <v>94</v>
      </c>
      <c r="D6" s="4"/>
      <c r="E6" s="4"/>
      <c r="F6" s="4"/>
      <c r="G6" s="4"/>
      <c r="H6" s="4"/>
      <c r="I6" s="4"/>
      <c r="J6" s="4"/>
      <c r="K6" s="4"/>
      <c r="L6" s="24"/>
      <c r="M6" s="24"/>
      <c r="N6" s="24"/>
      <c r="O6" s="4"/>
      <c r="P6" s="4"/>
      <c r="Q6" s="4"/>
      <c r="R6" s="4"/>
      <c r="S6" s="4"/>
      <c r="T6" s="4"/>
      <c r="U6" s="4"/>
      <c r="V6" s="4"/>
      <c r="W6" s="4"/>
      <c r="X6" s="4"/>
      <c r="Y6" s="4"/>
      <c r="Z6" s="4"/>
      <c r="AA6" s="4"/>
      <c r="AB6" s="4"/>
      <c r="AC6" s="4"/>
      <c r="AD6" s="4"/>
      <c r="AE6" s="4"/>
      <c r="AF6" s="4"/>
      <c r="AG6" s="4"/>
      <c r="AH6" s="4"/>
      <c r="AI6" s="4"/>
      <c r="AJ6" s="4"/>
    </row>
    <row r="7" spans="1:38">
      <c r="A7" s="105"/>
      <c r="B7" s="105"/>
      <c r="C7" s="105"/>
      <c r="D7" s="105"/>
      <c r="E7" s="105"/>
      <c r="F7" s="105"/>
      <c r="G7" s="4"/>
      <c r="H7" s="4"/>
      <c r="I7" s="4"/>
      <c r="J7" s="4"/>
      <c r="K7" s="4"/>
      <c r="L7" s="24"/>
      <c r="M7" s="24"/>
      <c r="N7" s="24"/>
      <c r="O7" s="4"/>
      <c r="P7" s="4"/>
      <c r="Q7" s="4"/>
      <c r="R7" s="4"/>
      <c r="S7" s="4"/>
      <c r="T7" s="4"/>
      <c r="U7" s="4"/>
      <c r="V7" s="4"/>
      <c r="W7" s="4"/>
      <c r="X7" s="4"/>
      <c r="Y7" s="4"/>
      <c r="Z7" s="4"/>
      <c r="AA7" s="4"/>
      <c r="AB7" s="4"/>
      <c r="AC7" s="4"/>
      <c r="AD7" s="4"/>
      <c r="AE7" s="4"/>
      <c r="AF7" s="4"/>
      <c r="AG7" s="4"/>
      <c r="AH7" s="4"/>
      <c r="AI7" s="4"/>
      <c r="AJ7" s="4"/>
    </row>
    <row r="8" spans="1:38">
      <c r="A8" s="4"/>
      <c r="B8" s="4"/>
      <c r="C8" s="6"/>
      <c r="D8" s="4"/>
      <c r="E8" s="4"/>
      <c r="F8" s="4"/>
      <c r="G8" s="4"/>
      <c r="H8" s="4"/>
      <c r="I8" s="4"/>
      <c r="J8" s="4"/>
      <c r="K8" s="4"/>
      <c r="L8" s="24"/>
      <c r="M8" s="24"/>
      <c r="N8" s="24"/>
      <c r="O8" s="4"/>
      <c r="P8" s="4"/>
      <c r="Q8" s="4"/>
      <c r="R8" s="4"/>
      <c r="S8" s="4"/>
      <c r="T8" s="4"/>
      <c r="U8" s="4"/>
      <c r="V8" s="4"/>
      <c r="W8" s="4"/>
      <c r="X8" s="4"/>
      <c r="Y8" s="4"/>
      <c r="Z8" s="4"/>
      <c r="AA8" s="4"/>
      <c r="AB8" s="4"/>
      <c r="AC8" s="4"/>
      <c r="AD8" s="4"/>
      <c r="AE8" s="4"/>
      <c r="AF8" s="4"/>
      <c r="AG8" s="4"/>
      <c r="AH8" s="4"/>
      <c r="AI8" s="4"/>
      <c r="AJ8" s="4"/>
    </row>
    <row r="9" spans="1:38" ht="54.75" customHeight="1">
      <c r="A9" s="99" t="s">
        <v>8</v>
      </c>
      <c r="B9" s="108" t="s">
        <v>9</v>
      </c>
      <c r="C9" s="108" t="s">
        <v>10</v>
      </c>
      <c r="D9" s="108" t="s">
        <v>11</v>
      </c>
      <c r="E9" s="108" t="s">
        <v>12</v>
      </c>
      <c r="F9" s="108" t="s">
        <v>13</v>
      </c>
      <c r="G9" s="108" t="s">
        <v>14</v>
      </c>
      <c r="H9" s="108" t="s">
        <v>15</v>
      </c>
      <c r="I9" s="108" t="s">
        <v>16</v>
      </c>
      <c r="J9" s="111" t="s">
        <v>17</v>
      </c>
      <c r="K9" s="112"/>
      <c r="L9" s="101" t="s">
        <v>18</v>
      </c>
      <c r="M9" s="102"/>
      <c r="N9" s="102"/>
      <c r="O9" s="103"/>
      <c r="P9" s="99" t="s">
        <v>19</v>
      </c>
      <c r="Q9" s="99"/>
      <c r="R9" s="99" t="s">
        <v>20</v>
      </c>
      <c r="S9" s="99"/>
      <c r="T9" s="99"/>
      <c r="U9" s="99"/>
      <c r="V9" s="99"/>
      <c r="W9" s="99"/>
      <c r="X9" s="99"/>
      <c r="Y9" s="99"/>
      <c r="Z9" s="99"/>
      <c r="AA9" s="99"/>
      <c r="AB9" s="99"/>
      <c r="AC9" s="99"/>
      <c r="AD9" s="116" t="s">
        <v>21</v>
      </c>
      <c r="AE9" s="116" t="s">
        <v>22</v>
      </c>
      <c r="AF9" s="116" t="s">
        <v>23</v>
      </c>
      <c r="AG9" s="116"/>
      <c r="AH9" s="116"/>
      <c r="AI9" s="116"/>
      <c r="AJ9" s="116" t="s">
        <v>24</v>
      </c>
    </row>
    <row r="10" spans="1:38" ht="15.75" customHeight="1">
      <c r="A10" s="99"/>
      <c r="B10" s="109"/>
      <c r="C10" s="109"/>
      <c r="D10" s="109"/>
      <c r="E10" s="109"/>
      <c r="F10" s="109"/>
      <c r="G10" s="109"/>
      <c r="H10" s="109"/>
      <c r="I10" s="109"/>
      <c r="J10" s="111" t="s">
        <v>25</v>
      </c>
      <c r="K10" s="112"/>
      <c r="L10" s="104" t="s">
        <v>62</v>
      </c>
      <c r="M10" s="113" t="s">
        <v>63</v>
      </c>
      <c r="N10" s="99" t="s">
        <v>64</v>
      </c>
      <c r="O10" s="99" t="s">
        <v>26</v>
      </c>
      <c r="P10" s="99" t="s">
        <v>0</v>
      </c>
      <c r="Q10" s="99" t="s">
        <v>27</v>
      </c>
      <c r="R10" s="99" t="s">
        <v>28</v>
      </c>
      <c r="S10" s="99"/>
      <c r="T10" s="99"/>
      <c r="U10" s="99"/>
      <c r="V10" s="99"/>
      <c r="W10" s="99"/>
      <c r="X10" s="99"/>
      <c r="Y10" s="99"/>
      <c r="Z10" s="99"/>
      <c r="AA10" s="99"/>
      <c r="AB10" s="99"/>
      <c r="AC10" s="99"/>
      <c r="AD10" s="116"/>
      <c r="AE10" s="116"/>
      <c r="AF10" s="116" t="s">
        <v>29</v>
      </c>
      <c r="AG10" s="116" t="s">
        <v>30</v>
      </c>
      <c r="AH10" s="116" t="s">
        <v>31</v>
      </c>
      <c r="AI10" s="116" t="s">
        <v>32</v>
      </c>
      <c r="AJ10" s="116"/>
    </row>
    <row r="11" spans="1:38" ht="15.75" customHeight="1">
      <c r="A11" s="99"/>
      <c r="B11" s="109"/>
      <c r="C11" s="109"/>
      <c r="D11" s="109"/>
      <c r="E11" s="109"/>
      <c r="F11" s="109"/>
      <c r="G11" s="109"/>
      <c r="H11" s="109"/>
      <c r="I11" s="109"/>
      <c r="J11" s="68" t="s">
        <v>33</v>
      </c>
      <c r="K11" s="68" t="s">
        <v>34</v>
      </c>
      <c r="L11" s="104"/>
      <c r="M11" s="114"/>
      <c r="N11" s="99"/>
      <c r="O11" s="99"/>
      <c r="P11" s="99"/>
      <c r="Q11" s="99"/>
      <c r="R11" s="116" t="s">
        <v>35</v>
      </c>
      <c r="S11" s="116"/>
      <c r="T11" s="116" t="s">
        <v>36</v>
      </c>
      <c r="U11" s="116" t="s">
        <v>37</v>
      </c>
      <c r="V11" s="116"/>
      <c r="W11" s="116" t="s">
        <v>38</v>
      </c>
      <c r="X11" s="116" t="s">
        <v>39</v>
      </c>
      <c r="Y11" s="116"/>
      <c r="Z11" s="116"/>
      <c r="AA11" s="116"/>
      <c r="AB11" s="116" t="s">
        <v>40</v>
      </c>
      <c r="AC11" s="116"/>
      <c r="AD11" s="116"/>
      <c r="AE11" s="116"/>
      <c r="AF11" s="116"/>
      <c r="AG11" s="116"/>
      <c r="AH11" s="116"/>
      <c r="AI11" s="116"/>
      <c r="AJ11" s="116"/>
    </row>
    <row r="12" spans="1:38" ht="47.25">
      <c r="A12" s="99"/>
      <c r="B12" s="110"/>
      <c r="C12" s="110"/>
      <c r="D12" s="110"/>
      <c r="E12" s="110"/>
      <c r="F12" s="110"/>
      <c r="G12" s="110"/>
      <c r="H12" s="110"/>
      <c r="I12" s="110"/>
      <c r="J12" s="69"/>
      <c r="K12" s="69"/>
      <c r="L12" s="104"/>
      <c r="M12" s="115"/>
      <c r="N12" s="99"/>
      <c r="O12" s="99"/>
      <c r="P12" s="99"/>
      <c r="Q12" s="99"/>
      <c r="R12" s="70" t="s">
        <v>0</v>
      </c>
      <c r="S12" s="70" t="s">
        <v>27</v>
      </c>
      <c r="T12" s="116"/>
      <c r="U12" s="70" t="s">
        <v>0</v>
      </c>
      <c r="V12" s="70" t="s">
        <v>27</v>
      </c>
      <c r="W12" s="116"/>
      <c r="X12" s="70" t="s">
        <v>41</v>
      </c>
      <c r="Y12" s="70" t="s">
        <v>1</v>
      </c>
      <c r="Z12" s="70" t="s">
        <v>42</v>
      </c>
      <c r="AA12" s="70" t="s">
        <v>1</v>
      </c>
      <c r="AB12" s="70" t="s">
        <v>43</v>
      </c>
      <c r="AC12" s="70" t="s">
        <v>1</v>
      </c>
      <c r="AD12" s="116"/>
      <c r="AE12" s="116"/>
      <c r="AF12" s="116"/>
      <c r="AG12" s="116"/>
      <c r="AH12" s="116"/>
      <c r="AI12" s="116"/>
      <c r="AJ12" s="116"/>
    </row>
    <row r="13" spans="1:38">
      <c r="A13" s="7">
        <v>1</v>
      </c>
      <c r="B13" s="7">
        <v>2</v>
      </c>
      <c r="C13" s="7">
        <v>3</v>
      </c>
      <c r="D13" s="7">
        <v>4</v>
      </c>
      <c r="E13" s="7">
        <v>5</v>
      </c>
      <c r="F13" s="7">
        <v>6</v>
      </c>
      <c r="G13" s="7">
        <v>7</v>
      </c>
      <c r="H13" s="7">
        <v>8</v>
      </c>
      <c r="I13" s="7">
        <v>9</v>
      </c>
      <c r="J13" s="7">
        <v>10</v>
      </c>
      <c r="K13" s="7">
        <v>11</v>
      </c>
      <c r="L13" s="7">
        <v>12</v>
      </c>
      <c r="M13" s="7">
        <v>13</v>
      </c>
      <c r="N13" s="7">
        <v>14</v>
      </c>
      <c r="O13" s="7">
        <v>15</v>
      </c>
      <c r="P13" s="7">
        <v>16</v>
      </c>
      <c r="Q13" s="7">
        <v>17</v>
      </c>
      <c r="R13" s="7">
        <v>18</v>
      </c>
      <c r="S13" s="7">
        <v>19</v>
      </c>
      <c r="T13" s="7">
        <v>20</v>
      </c>
      <c r="U13" s="7">
        <v>21</v>
      </c>
      <c r="V13" s="7">
        <v>22</v>
      </c>
      <c r="W13" s="7">
        <v>23</v>
      </c>
      <c r="X13" s="7">
        <v>24</v>
      </c>
      <c r="Y13" s="7">
        <v>25</v>
      </c>
      <c r="Z13" s="7">
        <v>26</v>
      </c>
      <c r="AA13" s="7">
        <v>27</v>
      </c>
      <c r="AB13" s="7">
        <v>28</v>
      </c>
      <c r="AC13" s="7">
        <v>29</v>
      </c>
      <c r="AD13" s="7">
        <v>30</v>
      </c>
      <c r="AE13" s="7">
        <v>31</v>
      </c>
      <c r="AF13" s="7">
        <v>32</v>
      </c>
      <c r="AG13" s="7">
        <v>33</v>
      </c>
      <c r="AH13" s="7">
        <v>34</v>
      </c>
      <c r="AI13" s="7">
        <v>35</v>
      </c>
      <c r="AJ13" s="7">
        <v>36</v>
      </c>
    </row>
    <row r="14" spans="1:38" ht="15.75" customHeight="1">
      <c r="A14" s="8"/>
      <c r="B14" s="9"/>
      <c r="C14" s="9"/>
      <c r="D14" s="9"/>
      <c r="E14" s="98" t="s">
        <v>44</v>
      </c>
      <c r="F14" s="98"/>
      <c r="G14" s="98"/>
      <c r="H14" s="98"/>
      <c r="I14" s="98"/>
      <c r="J14" s="98"/>
      <c r="K14" s="9"/>
      <c r="L14" s="26"/>
      <c r="M14" s="26"/>
      <c r="N14" s="26"/>
      <c r="O14" s="17"/>
      <c r="P14" s="27"/>
      <c r="Q14" s="40"/>
      <c r="R14" s="41"/>
      <c r="S14" s="41"/>
      <c r="T14" s="41"/>
      <c r="U14" s="15"/>
      <c r="V14" s="15"/>
      <c r="W14" s="15"/>
      <c r="X14" s="42"/>
      <c r="Y14" s="52"/>
      <c r="Z14" s="42"/>
      <c r="AA14" s="42"/>
      <c r="AB14" s="42"/>
      <c r="AC14" s="42"/>
      <c r="AD14" s="53"/>
      <c r="AE14" s="53"/>
      <c r="AF14" s="53"/>
      <c r="AG14" s="53"/>
      <c r="AH14" s="53"/>
      <c r="AI14" s="53"/>
      <c r="AJ14" s="61"/>
    </row>
    <row r="15" spans="1:38" s="1" customFormat="1" ht="323.25" customHeight="1">
      <c r="A15" s="7">
        <v>1</v>
      </c>
      <c r="B15" s="9"/>
      <c r="C15" s="9" t="s">
        <v>45</v>
      </c>
      <c r="D15" s="10" t="s">
        <v>46</v>
      </c>
      <c r="E15" s="11" t="s">
        <v>47</v>
      </c>
      <c r="F15" s="64" t="s">
        <v>82</v>
      </c>
      <c r="G15" s="12" t="s">
        <v>2</v>
      </c>
      <c r="H15" s="28">
        <v>100846116</v>
      </c>
      <c r="I15" s="28">
        <v>100846116</v>
      </c>
      <c r="J15" s="28">
        <v>100846116</v>
      </c>
      <c r="K15" s="28"/>
      <c r="L15" s="12" t="s">
        <v>60</v>
      </c>
      <c r="M15" s="12" t="s">
        <v>65</v>
      </c>
      <c r="N15" s="12" t="s">
        <v>66</v>
      </c>
      <c r="O15" s="12" t="s">
        <v>67</v>
      </c>
      <c r="P15" s="29">
        <f>822652.1+2383652.9</f>
        <v>3206305</v>
      </c>
      <c r="Q15" s="43"/>
      <c r="R15" s="34">
        <v>11471439.4</v>
      </c>
      <c r="S15" s="44">
        <v>0</v>
      </c>
      <c r="T15" s="45">
        <f>R15+S15</f>
        <v>11471439.4</v>
      </c>
      <c r="U15" s="34">
        <v>11471439.4</v>
      </c>
      <c r="V15" s="43"/>
      <c r="W15" s="46">
        <f>U15+V15</f>
        <v>11471439.4</v>
      </c>
      <c r="X15" s="45">
        <f>R15-U15</f>
        <v>0</v>
      </c>
      <c r="Y15" s="45">
        <f>(U15/R15)*100</f>
        <v>100</v>
      </c>
      <c r="Z15" s="48"/>
      <c r="AA15" s="48"/>
      <c r="AB15" s="47">
        <f>X15+Z15</f>
        <v>0</v>
      </c>
      <c r="AC15" s="47">
        <f>Y15+AA15</f>
        <v>100</v>
      </c>
      <c r="AD15" s="54"/>
      <c r="AE15" s="55" t="s">
        <v>51</v>
      </c>
      <c r="AF15" s="7">
        <v>1</v>
      </c>
      <c r="AG15" s="7"/>
      <c r="AH15" s="7"/>
      <c r="AI15" s="7"/>
      <c r="AJ15" s="62" t="s">
        <v>90</v>
      </c>
      <c r="AK15" s="2"/>
    </row>
    <row r="16" spans="1:38" ht="378.75" customHeight="1">
      <c r="A16" s="7">
        <v>2</v>
      </c>
      <c r="B16" s="98"/>
      <c r="C16" s="9" t="s">
        <v>45</v>
      </c>
      <c r="D16" s="10" t="s">
        <v>46</v>
      </c>
      <c r="E16" s="11" t="s">
        <v>47</v>
      </c>
      <c r="F16" s="64" t="s">
        <v>83</v>
      </c>
      <c r="G16" s="12" t="s">
        <v>2</v>
      </c>
      <c r="H16" s="28">
        <v>12259307</v>
      </c>
      <c r="I16" s="28">
        <v>12259307</v>
      </c>
      <c r="J16" s="28">
        <v>12259307</v>
      </c>
      <c r="K16" s="28"/>
      <c r="L16" s="12" t="s">
        <v>61</v>
      </c>
      <c r="M16" s="12" t="s">
        <v>68</v>
      </c>
      <c r="N16" s="12" t="s">
        <v>69</v>
      </c>
      <c r="O16" s="12"/>
      <c r="P16" s="29">
        <f>462418.3+1575904</f>
        <v>2038322.3</v>
      </c>
      <c r="Q16" s="43"/>
      <c r="R16" s="34">
        <v>3071813.6</v>
      </c>
      <c r="S16" s="44">
        <v>0</v>
      </c>
      <c r="T16" s="45">
        <f t="shared" ref="T16:T22" si="0">R16+S16</f>
        <v>3071813.6</v>
      </c>
      <c r="U16" s="34">
        <v>3071813.6</v>
      </c>
      <c r="V16" s="43"/>
      <c r="W16" s="46">
        <f t="shared" ref="W16:W22" si="1">U16+V16</f>
        <v>3071813.6</v>
      </c>
      <c r="X16" s="45">
        <f t="shared" ref="X16:X20" si="2">R16-U16</f>
        <v>0</v>
      </c>
      <c r="Y16" s="45">
        <f>(U16/R16)*100</f>
        <v>100</v>
      </c>
      <c r="Z16" s="48"/>
      <c r="AA16" s="48"/>
      <c r="AB16" s="47">
        <f t="shared" ref="AB16:AC22" si="3">X16+Z16</f>
        <v>0</v>
      </c>
      <c r="AC16" s="47">
        <f>Y16+AA16</f>
        <v>100</v>
      </c>
      <c r="AD16" s="54"/>
      <c r="AE16" s="55" t="s">
        <v>51</v>
      </c>
      <c r="AF16" s="7">
        <v>1</v>
      </c>
      <c r="AG16" s="7"/>
      <c r="AH16" s="7"/>
      <c r="AI16" s="7"/>
      <c r="AJ16" s="62" t="s">
        <v>89</v>
      </c>
    </row>
    <row r="17" spans="1:36" ht="330" customHeight="1">
      <c r="A17" s="7">
        <v>3</v>
      </c>
      <c r="B17" s="98"/>
      <c r="C17" s="9" t="s">
        <v>45</v>
      </c>
      <c r="D17" s="10" t="s">
        <v>46</v>
      </c>
      <c r="E17" s="11" t="s">
        <v>47</v>
      </c>
      <c r="F17" s="64" t="s">
        <v>84</v>
      </c>
      <c r="G17" s="12" t="s">
        <v>2</v>
      </c>
      <c r="H17" s="95">
        <v>17938207</v>
      </c>
      <c r="I17" s="96">
        <v>17938207</v>
      </c>
      <c r="J17" s="96">
        <v>17938207</v>
      </c>
      <c r="K17" s="28"/>
      <c r="L17" s="12" t="s">
        <v>60</v>
      </c>
      <c r="M17" s="12" t="s">
        <v>70</v>
      </c>
      <c r="N17" s="12" t="s">
        <v>71</v>
      </c>
      <c r="O17" s="12" t="s">
        <v>72</v>
      </c>
      <c r="P17" s="29">
        <f>461369.6+2130513</f>
        <v>2591882.6</v>
      </c>
      <c r="Q17" s="43"/>
      <c r="R17" s="34">
        <v>3199692</v>
      </c>
      <c r="S17" s="44">
        <v>0</v>
      </c>
      <c r="T17" s="45">
        <f t="shared" si="0"/>
        <v>3199692</v>
      </c>
      <c r="U17" s="34">
        <v>3199692</v>
      </c>
      <c r="V17" s="43"/>
      <c r="W17" s="46">
        <f t="shared" si="1"/>
        <v>3199692</v>
      </c>
      <c r="X17" s="45">
        <f t="shared" si="2"/>
        <v>0</v>
      </c>
      <c r="Y17" s="45">
        <f t="shared" ref="Y17" si="4">(U17/R17)*100</f>
        <v>100</v>
      </c>
      <c r="Z17" s="48"/>
      <c r="AA17" s="48"/>
      <c r="AB17" s="47">
        <f t="shared" si="3"/>
        <v>0</v>
      </c>
      <c r="AC17" s="47">
        <f t="shared" si="3"/>
        <v>100</v>
      </c>
      <c r="AD17" s="54"/>
      <c r="AE17" s="55" t="s">
        <v>51</v>
      </c>
      <c r="AF17" s="7">
        <v>1</v>
      </c>
      <c r="AG17" s="7"/>
      <c r="AH17" s="7"/>
      <c r="AI17" s="7"/>
      <c r="AJ17" s="62" t="s">
        <v>88</v>
      </c>
    </row>
    <row r="18" spans="1:36" ht="258.75" customHeight="1">
      <c r="A18" s="7">
        <v>4</v>
      </c>
      <c r="B18" s="98"/>
      <c r="C18" s="9" t="s">
        <v>45</v>
      </c>
      <c r="D18" s="10" t="s">
        <v>46</v>
      </c>
      <c r="E18" s="11" t="s">
        <v>47</v>
      </c>
      <c r="F18" s="64" t="s">
        <v>86</v>
      </c>
      <c r="G18" s="12" t="s">
        <v>2</v>
      </c>
      <c r="H18" s="96">
        <v>2081057</v>
      </c>
      <c r="I18" s="96">
        <v>2081057</v>
      </c>
      <c r="J18" s="96">
        <v>2081057</v>
      </c>
      <c r="K18" s="28"/>
      <c r="L18" s="12" t="s">
        <v>75</v>
      </c>
      <c r="M18" s="12" t="s">
        <v>76</v>
      </c>
      <c r="N18" s="12" t="s">
        <v>77</v>
      </c>
      <c r="O18" s="12" t="s">
        <v>78</v>
      </c>
      <c r="P18" s="29">
        <f>34138.3+381549.4</f>
        <v>415687.7</v>
      </c>
      <c r="Q18" s="43"/>
      <c r="R18" s="34">
        <v>269272</v>
      </c>
      <c r="S18" s="44">
        <v>0</v>
      </c>
      <c r="T18" s="45">
        <f t="shared" si="0"/>
        <v>269272</v>
      </c>
      <c r="U18" s="34">
        <v>269170.40000000002</v>
      </c>
      <c r="V18" s="43"/>
      <c r="W18" s="46">
        <f t="shared" si="1"/>
        <v>269170.40000000002</v>
      </c>
      <c r="X18" s="45">
        <f t="shared" si="2"/>
        <v>101.59999999997672</v>
      </c>
      <c r="Y18" s="45"/>
      <c r="Z18" s="48"/>
      <c r="AA18" s="48"/>
      <c r="AB18" s="47">
        <f t="shared" si="3"/>
        <v>101.59999999997672</v>
      </c>
      <c r="AC18" s="47">
        <f t="shared" si="3"/>
        <v>0</v>
      </c>
      <c r="AD18" s="54" t="s">
        <v>81</v>
      </c>
      <c r="AE18" s="55" t="s">
        <v>52</v>
      </c>
      <c r="AF18" s="7">
        <v>1</v>
      </c>
      <c r="AG18" s="7"/>
      <c r="AH18" s="7"/>
      <c r="AI18" s="7"/>
      <c r="AJ18" s="71" t="s">
        <v>91</v>
      </c>
    </row>
    <row r="19" spans="1:36" ht="166.5" customHeight="1">
      <c r="A19" s="7">
        <v>5</v>
      </c>
      <c r="B19" s="98"/>
      <c r="C19" s="9" t="s">
        <v>45</v>
      </c>
      <c r="D19" s="10" t="s">
        <v>46</v>
      </c>
      <c r="E19" s="11" t="s">
        <v>47</v>
      </c>
      <c r="F19" s="64" t="s">
        <v>85</v>
      </c>
      <c r="G19" s="12" t="s">
        <v>2</v>
      </c>
      <c r="H19" s="96">
        <v>2268498</v>
      </c>
      <c r="I19" s="96">
        <v>2268498</v>
      </c>
      <c r="J19" s="96">
        <v>2268498</v>
      </c>
      <c r="K19" s="28"/>
      <c r="L19" s="12" t="s">
        <v>74</v>
      </c>
      <c r="M19" s="30"/>
      <c r="N19" s="30"/>
      <c r="O19" s="30"/>
      <c r="P19" s="29">
        <f>34204.6+415967.9</f>
        <v>450172.5</v>
      </c>
      <c r="Q19" s="43"/>
      <c r="R19" s="34"/>
      <c r="S19" s="44">
        <v>0</v>
      </c>
      <c r="T19" s="45">
        <f t="shared" si="0"/>
        <v>0</v>
      </c>
      <c r="U19" s="34"/>
      <c r="V19" s="43"/>
      <c r="W19" s="46">
        <f t="shared" si="1"/>
        <v>0</v>
      </c>
      <c r="X19" s="45">
        <f t="shared" si="2"/>
        <v>0</v>
      </c>
      <c r="Y19" s="45"/>
      <c r="Z19" s="48"/>
      <c r="AA19" s="48"/>
      <c r="AB19" s="47">
        <f t="shared" si="3"/>
        <v>0</v>
      </c>
      <c r="AC19" s="47">
        <f t="shared" si="3"/>
        <v>0</v>
      </c>
      <c r="AD19" s="55"/>
      <c r="AE19" s="55" t="s">
        <v>93</v>
      </c>
      <c r="AF19" s="7">
        <v>1</v>
      </c>
      <c r="AG19" s="7"/>
      <c r="AH19" s="7"/>
      <c r="AI19" s="7"/>
      <c r="AJ19" s="71" t="s">
        <v>92</v>
      </c>
    </row>
    <row r="20" spans="1:36" ht="183" customHeight="1">
      <c r="A20" s="7">
        <v>6</v>
      </c>
      <c r="B20" s="98"/>
      <c r="C20" s="9" t="s">
        <v>45</v>
      </c>
      <c r="D20" s="10" t="s">
        <v>46</v>
      </c>
      <c r="E20" s="11" t="s">
        <v>47</v>
      </c>
      <c r="F20" s="64" t="s">
        <v>87</v>
      </c>
      <c r="G20" s="12" t="s">
        <v>3</v>
      </c>
      <c r="H20" s="96">
        <v>2081113</v>
      </c>
      <c r="I20" s="96">
        <v>2081113</v>
      </c>
      <c r="J20" s="96">
        <v>2081113</v>
      </c>
      <c r="K20" s="28"/>
      <c r="L20" s="12" t="s">
        <v>73</v>
      </c>
      <c r="M20" s="30"/>
      <c r="N20" s="30"/>
      <c r="O20" s="30"/>
      <c r="P20" s="29">
        <f>34078.5+382046</f>
        <v>416124.5</v>
      </c>
      <c r="Q20" s="43"/>
      <c r="R20" s="34">
        <v>0</v>
      </c>
      <c r="S20" s="44">
        <v>0</v>
      </c>
      <c r="T20" s="45">
        <f t="shared" si="0"/>
        <v>0</v>
      </c>
      <c r="U20" s="34">
        <v>0</v>
      </c>
      <c r="V20" s="43"/>
      <c r="W20" s="46">
        <f t="shared" si="1"/>
        <v>0</v>
      </c>
      <c r="X20" s="45">
        <f t="shared" si="2"/>
        <v>0</v>
      </c>
      <c r="Y20" s="45"/>
      <c r="Z20" s="48"/>
      <c r="AA20" s="48"/>
      <c r="AB20" s="47">
        <f t="shared" si="3"/>
        <v>0</v>
      </c>
      <c r="AC20" s="47">
        <f t="shared" si="3"/>
        <v>0</v>
      </c>
      <c r="AD20" s="55"/>
      <c r="AE20" s="55" t="s">
        <v>93</v>
      </c>
      <c r="AF20" s="7">
        <v>1</v>
      </c>
      <c r="AG20" s="7"/>
      <c r="AH20" s="7"/>
      <c r="AI20" s="7"/>
      <c r="AJ20" s="71" t="s">
        <v>59</v>
      </c>
    </row>
    <row r="21" spans="1:36" s="90" customFormat="1" ht="273" customHeight="1">
      <c r="A21" s="75">
        <v>7</v>
      </c>
      <c r="B21" s="76"/>
      <c r="C21" s="76" t="s">
        <v>45</v>
      </c>
      <c r="D21" s="76" t="s">
        <v>96</v>
      </c>
      <c r="E21" s="76" t="s">
        <v>97</v>
      </c>
      <c r="F21" s="77" t="s">
        <v>98</v>
      </c>
      <c r="G21" s="78" t="s">
        <v>95</v>
      </c>
      <c r="H21" s="79">
        <v>96890634</v>
      </c>
      <c r="I21" s="79">
        <v>99849594.299999997</v>
      </c>
      <c r="J21" s="79">
        <v>99849594.299999997</v>
      </c>
      <c r="K21" s="79"/>
      <c r="L21" s="80" t="s">
        <v>99</v>
      </c>
      <c r="M21" s="73" t="s">
        <v>100</v>
      </c>
      <c r="N21" s="73" t="s">
        <v>101</v>
      </c>
      <c r="O21" s="73" t="s">
        <v>102</v>
      </c>
      <c r="P21" s="81">
        <v>13298517.700000001</v>
      </c>
      <c r="Q21" s="82"/>
      <c r="R21" s="72">
        <v>8012819</v>
      </c>
      <c r="S21" s="83">
        <v>0</v>
      </c>
      <c r="T21" s="45">
        <f t="shared" si="0"/>
        <v>8012819</v>
      </c>
      <c r="U21" s="72">
        <v>8012818.7999999998</v>
      </c>
      <c r="V21" s="85"/>
      <c r="W21" s="84">
        <f t="shared" si="1"/>
        <v>8012818.7999999998</v>
      </c>
      <c r="X21" s="84">
        <f>R21-U21</f>
        <v>0.20000000018626451</v>
      </c>
      <c r="Y21" s="84">
        <f t="shared" ref="Y21" si="5">(U21/R21)*100</f>
        <v>99.999997503999523</v>
      </c>
      <c r="Z21" s="86">
        <v>0</v>
      </c>
      <c r="AA21" s="86">
        <v>0</v>
      </c>
      <c r="AB21" s="85">
        <f t="shared" si="3"/>
        <v>0.20000000018626451</v>
      </c>
      <c r="AC21" s="85">
        <f>Y21+AA21</f>
        <v>99.999997503999523</v>
      </c>
      <c r="AD21" s="74" t="s">
        <v>103</v>
      </c>
      <c r="AE21" s="87" t="s">
        <v>104</v>
      </c>
      <c r="AF21" s="88">
        <v>1</v>
      </c>
      <c r="AG21" s="88">
        <v>0</v>
      </c>
      <c r="AH21" s="88">
        <v>0</v>
      </c>
      <c r="AI21" s="88"/>
      <c r="AJ21" s="89" t="s">
        <v>105</v>
      </c>
    </row>
    <row r="22" spans="1:36" s="90" customFormat="1" ht="126">
      <c r="A22" s="75">
        <v>8</v>
      </c>
      <c r="B22" s="76"/>
      <c r="C22" s="76" t="s">
        <v>45</v>
      </c>
      <c r="D22" s="76" t="s">
        <v>96</v>
      </c>
      <c r="E22" s="76" t="s">
        <v>97</v>
      </c>
      <c r="F22" s="77" t="s">
        <v>106</v>
      </c>
      <c r="G22" s="78" t="s">
        <v>95</v>
      </c>
      <c r="H22" s="79">
        <v>54791013.960000001</v>
      </c>
      <c r="I22" s="79">
        <v>56759223.5</v>
      </c>
      <c r="J22" s="79">
        <v>56759223.5</v>
      </c>
      <c r="K22" s="79" t="s">
        <v>4</v>
      </c>
      <c r="L22" s="80" t="s">
        <v>107</v>
      </c>
      <c r="M22" s="73"/>
      <c r="N22" s="91"/>
      <c r="O22" s="91"/>
      <c r="P22" s="81">
        <v>273356</v>
      </c>
      <c r="Q22" s="82"/>
      <c r="R22" s="72"/>
      <c r="S22" s="83">
        <v>0</v>
      </c>
      <c r="T22" s="45">
        <f t="shared" si="0"/>
        <v>0</v>
      </c>
      <c r="U22" s="72"/>
      <c r="V22" s="85"/>
      <c r="W22" s="84">
        <f t="shared" si="1"/>
        <v>0</v>
      </c>
      <c r="X22" s="92">
        <f>W22-T22</f>
        <v>0</v>
      </c>
      <c r="Y22" s="84"/>
      <c r="Z22" s="86">
        <v>0</v>
      </c>
      <c r="AA22" s="86">
        <v>0</v>
      </c>
      <c r="AB22" s="85">
        <f t="shared" si="3"/>
        <v>0</v>
      </c>
      <c r="AC22" s="85">
        <f>Y22+AA22</f>
        <v>0</v>
      </c>
      <c r="AD22" s="93"/>
      <c r="AE22" s="87" t="s">
        <v>108</v>
      </c>
      <c r="AF22" s="88">
        <v>1</v>
      </c>
      <c r="AG22" s="88">
        <v>0</v>
      </c>
      <c r="AH22" s="88">
        <v>0</v>
      </c>
      <c r="AI22" s="88"/>
      <c r="AJ22" s="89" t="s">
        <v>109</v>
      </c>
    </row>
    <row r="23" spans="1:36">
      <c r="A23" s="7"/>
      <c r="B23" s="67"/>
      <c r="C23" s="13" t="s">
        <v>54</v>
      </c>
      <c r="D23" s="67"/>
      <c r="E23" s="67"/>
      <c r="F23" s="67"/>
      <c r="G23" s="14"/>
      <c r="H23" s="41">
        <f>I23</f>
        <v>294083115.80000001</v>
      </c>
      <c r="I23" s="41">
        <f t="shared" ref="I23:J23" si="6">SUM(I15:I22)</f>
        <v>294083115.80000001</v>
      </c>
      <c r="J23" s="41">
        <f t="shared" si="6"/>
        <v>294083115.80000001</v>
      </c>
      <c r="K23" s="15" t="s">
        <v>4</v>
      </c>
      <c r="L23" s="15"/>
      <c r="M23" s="15">
        <f>SUM(M16:M20)</f>
        <v>0</v>
      </c>
      <c r="N23" s="15">
        <f>SUM(N16:N20)</f>
        <v>0</v>
      </c>
      <c r="O23" s="15">
        <f>SUM(O16:O20)</f>
        <v>0</v>
      </c>
      <c r="P23" s="15">
        <f>SUM(P15:P22)</f>
        <v>22690368.300000004</v>
      </c>
      <c r="Q23" s="15">
        <f>SUM(Q16:Q20)</f>
        <v>0</v>
      </c>
      <c r="R23" s="15">
        <f>SUM(R15:R22)</f>
        <v>26025036</v>
      </c>
      <c r="S23" s="15">
        <f t="shared" ref="S23:AB23" si="7">SUM(S15:S22)</f>
        <v>0</v>
      </c>
      <c r="T23" s="15">
        <f t="shared" si="7"/>
        <v>26025036</v>
      </c>
      <c r="U23" s="15">
        <f t="shared" si="7"/>
        <v>26024934.199999999</v>
      </c>
      <c r="V23" s="15">
        <f t="shared" si="7"/>
        <v>0</v>
      </c>
      <c r="W23" s="15">
        <f t="shared" si="7"/>
        <v>26024934.199999999</v>
      </c>
      <c r="X23" s="15">
        <f t="shared" si="7"/>
        <v>101.80000000016298</v>
      </c>
      <c r="Y23" s="15">
        <v>100</v>
      </c>
      <c r="Z23" s="15">
        <f t="shared" si="7"/>
        <v>0</v>
      </c>
      <c r="AA23" s="15">
        <f t="shared" si="7"/>
        <v>0</v>
      </c>
      <c r="AB23" s="15">
        <f t="shared" si="7"/>
        <v>101.80000000016298</v>
      </c>
      <c r="AC23" s="15">
        <v>100</v>
      </c>
      <c r="AD23" s="57"/>
      <c r="AE23" s="58"/>
      <c r="AF23" s="15">
        <f>SUM(AF15:AF22)</f>
        <v>8</v>
      </c>
      <c r="AG23" s="15">
        <f>SUM(AG15:AG20)</f>
        <v>0</v>
      </c>
      <c r="AH23" s="15">
        <f>SUM(AH15:AH20)</f>
        <v>0</v>
      </c>
      <c r="AI23" s="15">
        <f>SUM(AI15:AI20)</f>
        <v>0</v>
      </c>
      <c r="AJ23" s="42"/>
    </row>
    <row r="24" spans="1:36">
      <c r="A24" s="7"/>
      <c r="B24" s="9"/>
      <c r="C24" s="9"/>
      <c r="D24" s="9"/>
      <c r="E24" s="9"/>
      <c r="F24" s="9" t="s">
        <v>53</v>
      </c>
      <c r="G24" s="9"/>
      <c r="H24" s="97"/>
      <c r="I24" s="97"/>
      <c r="J24" s="97"/>
      <c r="K24" s="9"/>
      <c r="L24" s="9"/>
      <c r="M24" s="31"/>
      <c r="N24" s="32"/>
      <c r="O24" s="33"/>
      <c r="P24" s="34"/>
      <c r="Q24" s="43"/>
      <c r="R24" s="34"/>
      <c r="S24" s="43"/>
      <c r="T24" s="49"/>
      <c r="U24" s="49"/>
      <c r="V24" s="43"/>
      <c r="W24" s="49"/>
      <c r="X24" s="48"/>
      <c r="Y24" s="48"/>
      <c r="Z24" s="48"/>
      <c r="AA24" s="48"/>
      <c r="AB24" s="43"/>
      <c r="AC24" s="43"/>
      <c r="AD24" s="56"/>
      <c r="AE24" s="55"/>
      <c r="AF24" s="7"/>
      <c r="AG24" s="7"/>
      <c r="AH24" s="7"/>
      <c r="AI24" s="7"/>
      <c r="AJ24" s="62"/>
    </row>
    <row r="25" spans="1:36" ht="285" customHeight="1">
      <c r="A25" s="7">
        <v>9</v>
      </c>
      <c r="B25" s="67" t="s">
        <v>5</v>
      </c>
      <c r="C25" s="10" t="s">
        <v>45</v>
      </c>
      <c r="D25" s="10" t="s">
        <v>48</v>
      </c>
      <c r="E25" s="10" t="s">
        <v>49</v>
      </c>
      <c r="F25" s="10" t="s">
        <v>50</v>
      </c>
      <c r="G25" s="12" t="s">
        <v>6</v>
      </c>
      <c r="H25" s="28">
        <v>9166178</v>
      </c>
      <c r="I25" s="28">
        <v>10890745</v>
      </c>
      <c r="J25" s="96">
        <f>I25</f>
        <v>10890745</v>
      </c>
      <c r="K25" s="28" t="s">
        <v>4</v>
      </c>
      <c r="L25" s="12" t="s">
        <v>57</v>
      </c>
      <c r="M25" s="12" t="s">
        <v>79</v>
      </c>
      <c r="N25" s="12" t="s">
        <v>80</v>
      </c>
      <c r="O25" s="12" t="s">
        <v>58</v>
      </c>
      <c r="P25" s="34">
        <v>5834159.0999999996</v>
      </c>
      <c r="Q25" s="34"/>
      <c r="R25" s="34">
        <v>1311697</v>
      </c>
      <c r="S25" s="34"/>
      <c r="T25" s="45">
        <f>R25+S25</f>
        <v>1311697</v>
      </c>
      <c r="U25" s="34">
        <v>1311697</v>
      </c>
      <c r="V25" s="43"/>
      <c r="W25" s="49">
        <v>1311697</v>
      </c>
      <c r="X25" s="48">
        <f>R25-U25</f>
        <v>0</v>
      </c>
      <c r="Y25" s="59">
        <v>0</v>
      </c>
      <c r="Z25" s="43"/>
      <c r="AA25" s="43"/>
      <c r="AB25" s="43">
        <f>X25+Z25</f>
        <v>0</v>
      </c>
      <c r="AC25" s="43">
        <f>Y25+AA25</f>
        <v>0</v>
      </c>
      <c r="AD25" s="12"/>
      <c r="AE25" s="35" t="s">
        <v>51</v>
      </c>
      <c r="AF25" s="7">
        <v>1</v>
      </c>
      <c r="AG25" s="7"/>
      <c r="AH25" s="7"/>
      <c r="AI25" s="53"/>
      <c r="AJ25" s="35" t="s">
        <v>110</v>
      </c>
    </row>
    <row r="26" spans="1:36" ht="38.25" customHeight="1">
      <c r="A26" s="7"/>
      <c r="B26" s="16"/>
      <c r="C26" s="8"/>
      <c r="D26" s="14"/>
      <c r="E26" s="7"/>
      <c r="F26" s="67"/>
      <c r="G26" s="7"/>
      <c r="H26" s="41">
        <f>H25</f>
        <v>9166178</v>
      </c>
      <c r="I26" s="41">
        <f>I25</f>
        <v>10890745</v>
      </c>
      <c r="J26" s="41">
        <f>J25</f>
        <v>10890745</v>
      </c>
      <c r="K26" s="18" t="str">
        <f t="shared" ref="K26:AI26" si="8">K25</f>
        <v>-</v>
      </c>
      <c r="L26" s="18"/>
      <c r="M26" s="18"/>
      <c r="N26" s="18"/>
      <c r="O26" s="18"/>
      <c r="P26" s="18">
        <f>P25</f>
        <v>5834159.0999999996</v>
      </c>
      <c r="Q26" s="18">
        <f t="shared" si="8"/>
        <v>0</v>
      </c>
      <c r="R26" s="18">
        <f t="shared" si="8"/>
        <v>1311697</v>
      </c>
      <c r="S26" s="18">
        <f t="shared" si="8"/>
        <v>0</v>
      </c>
      <c r="T26" s="18">
        <f t="shared" si="8"/>
        <v>1311697</v>
      </c>
      <c r="U26" s="18">
        <f t="shared" si="8"/>
        <v>1311697</v>
      </c>
      <c r="V26" s="18">
        <f t="shared" si="8"/>
        <v>0</v>
      </c>
      <c r="W26" s="18">
        <f t="shared" si="8"/>
        <v>1311697</v>
      </c>
      <c r="X26" s="18">
        <f t="shared" si="8"/>
        <v>0</v>
      </c>
      <c r="Y26" s="18">
        <f t="shared" si="8"/>
        <v>0</v>
      </c>
      <c r="Z26" s="18">
        <f t="shared" si="8"/>
        <v>0</v>
      </c>
      <c r="AA26" s="18">
        <f t="shared" si="8"/>
        <v>0</v>
      </c>
      <c r="AB26" s="18">
        <f t="shared" si="8"/>
        <v>0</v>
      </c>
      <c r="AC26" s="18">
        <f t="shared" si="8"/>
        <v>0</v>
      </c>
      <c r="AD26" s="18"/>
      <c r="AE26" s="18"/>
      <c r="AF26" s="18">
        <f t="shared" si="8"/>
        <v>1</v>
      </c>
      <c r="AG26" s="18">
        <f t="shared" si="8"/>
        <v>0</v>
      </c>
      <c r="AH26" s="18">
        <f t="shared" si="8"/>
        <v>0</v>
      </c>
      <c r="AI26" s="18">
        <f t="shared" si="8"/>
        <v>0</v>
      </c>
      <c r="AJ26" s="18"/>
    </row>
    <row r="27" spans="1:36">
      <c r="A27" s="8"/>
      <c r="B27" s="8"/>
      <c r="C27" s="8" t="s">
        <v>55</v>
      </c>
      <c r="D27" s="8"/>
      <c r="E27" s="8"/>
      <c r="F27" s="8"/>
      <c r="G27" s="17"/>
      <c r="H27" s="41">
        <f>H23+H26</f>
        <v>303249293.80000001</v>
      </c>
      <c r="I27" s="41">
        <f>I23+I26</f>
        <v>304973860.80000001</v>
      </c>
      <c r="J27" s="41">
        <f>J23+J26</f>
        <v>304973860.80000001</v>
      </c>
      <c r="K27" s="18" t="s">
        <v>4</v>
      </c>
      <c r="L27" s="18"/>
      <c r="M27" s="18">
        <f t="shared" ref="M27:AC27" si="9">M23+M26</f>
        <v>0</v>
      </c>
      <c r="N27" s="18">
        <f t="shared" si="9"/>
        <v>0</v>
      </c>
      <c r="O27" s="18"/>
      <c r="P27" s="18">
        <f>P23+P26</f>
        <v>28524527.400000006</v>
      </c>
      <c r="Q27" s="18">
        <f t="shared" si="9"/>
        <v>0</v>
      </c>
      <c r="R27" s="18">
        <f t="shared" si="9"/>
        <v>27336733</v>
      </c>
      <c r="S27" s="18">
        <f t="shared" si="9"/>
        <v>0</v>
      </c>
      <c r="T27" s="18">
        <f t="shared" si="9"/>
        <v>27336733</v>
      </c>
      <c r="U27" s="18">
        <f t="shared" si="9"/>
        <v>27336631.199999999</v>
      </c>
      <c r="V27" s="18">
        <f t="shared" si="9"/>
        <v>0</v>
      </c>
      <c r="W27" s="18">
        <f t="shared" si="9"/>
        <v>27336631.199999999</v>
      </c>
      <c r="X27" s="18">
        <f t="shared" si="9"/>
        <v>101.80000000016298</v>
      </c>
      <c r="Y27" s="18">
        <f>Y23+Y26</f>
        <v>100</v>
      </c>
      <c r="Z27" s="18">
        <f t="shared" si="9"/>
        <v>0</v>
      </c>
      <c r="AA27" s="18">
        <f t="shared" si="9"/>
        <v>0</v>
      </c>
      <c r="AB27" s="18">
        <f t="shared" si="9"/>
        <v>101.80000000016298</v>
      </c>
      <c r="AC27" s="18">
        <f t="shared" si="9"/>
        <v>100</v>
      </c>
      <c r="AD27" s="18"/>
      <c r="AE27" s="18">
        <f>AE23+AE26</f>
        <v>0</v>
      </c>
      <c r="AF27" s="18">
        <f>AF23+AF26</f>
        <v>9</v>
      </c>
      <c r="AG27" s="18">
        <f>AG23+AG26</f>
        <v>0</v>
      </c>
      <c r="AH27" s="18">
        <f>AH23+AH26</f>
        <v>0</v>
      </c>
      <c r="AI27" s="18">
        <f>AI23+AI26</f>
        <v>0</v>
      </c>
      <c r="AJ27" s="63"/>
    </row>
    <row r="28" spans="1:36">
      <c r="A28" s="19"/>
      <c r="B28" s="19"/>
      <c r="C28" s="19"/>
      <c r="D28" s="19"/>
      <c r="E28" s="19"/>
      <c r="F28" s="19"/>
      <c r="G28" s="20"/>
      <c r="H28" s="21"/>
      <c r="I28" s="21"/>
      <c r="J28" s="36"/>
      <c r="K28" s="36"/>
      <c r="L28" s="37"/>
      <c r="M28" s="37"/>
      <c r="N28" s="37"/>
      <c r="O28" s="20"/>
      <c r="P28" s="38"/>
      <c r="Q28" s="36"/>
      <c r="R28" s="21"/>
      <c r="S28" s="21"/>
      <c r="T28" s="21"/>
      <c r="U28" s="21"/>
      <c r="V28" s="21"/>
      <c r="W28" s="21"/>
      <c r="X28" s="50"/>
      <c r="Y28" s="21"/>
      <c r="Z28" s="21"/>
      <c r="AA28" s="21"/>
      <c r="AB28" s="50"/>
      <c r="AC28" s="21"/>
      <c r="AD28" s="4"/>
      <c r="AE28" s="4"/>
      <c r="AF28" s="4"/>
      <c r="AG28" s="4"/>
      <c r="AH28" s="4"/>
      <c r="AI28" s="4"/>
      <c r="AJ28" s="4"/>
    </row>
    <row r="29" spans="1:36">
      <c r="G29" s="22"/>
      <c r="H29" s="23"/>
      <c r="I29" s="39"/>
      <c r="R29" s="51"/>
      <c r="S29" s="4"/>
      <c r="T29" s="4"/>
      <c r="U29" s="4"/>
      <c r="V29" s="4"/>
      <c r="W29" s="4"/>
      <c r="X29" s="4"/>
      <c r="Y29" s="4"/>
      <c r="Z29" s="4"/>
      <c r="AA29" s="4"/>
      <c r="AB29" s="60"/>
      <c r="AC29" s="4"/>
    </row>
    <row r="30" spans="1:36">
      <c r="R30" s="4"/>
      <c r="S30" s="4"/>
      <c r="T30" s="4"/>
      <c r="U30" s="4"/>
      <c r="V30" s="4"/>
      <c r="W30" s="4"/>
      <c r="X30" s="4"/>
      <c r="Y30" s="4"/>
      <c r="Z30" s="4"/>
      <c r="AA30" s="4"/>
      <c r="AB30" s="60"/>
      <c r="AC30" s="4"/>
    </row>
    <row r="31" spans="1:36">
      <c r="R31" s="4"/>
      <c r="S31" s="4"/>
      <c r="T31" s="4"/>
      <c r="U31" s="4"/>
      <c r="V31" s="4"/>
      <c r="W31" s="4"/>
      <c r="X31" s="4"/>
      <c r="Y31" s="4"/>
      <c r="Z31" s="4"/>
      <c r="AA31" s="4"/>
      <c r="AB31" s="60"/>
      <c r="AC31" s="4"/>
    </row>
    <row r="32" spans="1:36">
      <c r="H32" s="94"/>
      <c r="I32" s="94"/>
      <c r="J32" s="94"/>
      <c r="R32" s="4"/>
      <c r="S32" s="4"/>
      <c r="T32" s="4"/>
      <c r="U32" s="4"/>
      <c r="V32" s="4"/>
      <c r="W32" s="4"/>
      <c r="X32" s="4"/>
      <c r="Y32" s="4"/>
      <c r="Z32" s="4"/>
      <c r="AA32" s="4"/>
      <c r="AB32" s="4"/>
      <c r="AC32" s="4"/>
    </row>
    <row r="33" spans="18:29">
      <c r="R33" s="4"/>
      <c r="S33" s="4"/>
      <c r="T33" s="4"/>
      <c r="U33" s="4"/>
      <c r="V33" s="4"/>
      <c r="W33" s="4"/>
      <c r="X33" s="4"/>
      <c r="Y33" s="4"/>
      <c r="Z33" s="4"/>
      <c r="AA33" s="4"/>
      <c r="AB33" s="4"/>
      <c r="AC33" s="4"/>
    </row>
    <row r="34" spans="18:29">
      <c r="R34" s="4"/>
      <c r="S34" s="4"/>
      <c r="T34" s="4"/>
      <c r="U34" s="4"/>
      <c r="V34" s="4"/>
      <c r="W34" s="4"/>
      <c r="X34" s="4"/>
      <c r="Y34" s="4"/>
      <c r="Z34" s="4"/>
      <c r="AA34" s="4"/>
      <c r="AB34" s="4"/>
      <c r="AC34" s="4"/>
    </row>
    <row r="35" spans="18:29">
      <c r="R35" s="4"/>
      <c r="S35" s="4"/>
      <c r="T35" s="4"/>
      <c r="U35" s="4"/>
      <c r="V35" s="4"/>
      <c r="W35" s="4"/>
      <c r="X35" s="4"/>
      <c r="Y35" s="4"/>
      <c r="Z35" s="4"/>
      <c r="AA35" s="4"/>
      <c r="AB35" s="4"/>
      <c r="AC35" s="4"/>
    </row>
    <row r="36" spans="18:29">
      <c r="R36" s="4"/>
      <c r="S36" s="4"/>
      <c r="T36" s="4"/>
      <c r="U36" s="4"/>
      <c r="V36" s="4"/>
      <c r="W36" s="4"/>
      <c r="X36" s="4"/>
      <c r="Y36" s="4"/>
      <c r="Z36" s="4"/>
      <c r="AA36" s="4"/>
      <c r="AB36" s="4"/>
      <c r="AC36" s="4"/>
    </row>
    <row r="37" spans="18:29">
      <c r="R37" s="4"/>
      <c r="S37" s="4"/>
      <c r="T37" s="4"/>
      <c r="U37" s="4"/>
      <c r="V37" s="4"/>
      <c r="W37" s="4"/>
      <c r="X37" s="4"/>
      <c r="Y37" s="4"/>
      <c r="Z37" s="4"/>
      <c r="AA37" s="4"/>
      <c r="AB37" s="4"/>
      <c r="AC37" s="4"/>
    </row>
  </sheetData>
  <mergeCells count="40">
    <mergeCell ref="L9:O9"/>
    <mergeCell ref="P9:Q9"/>
    <mergeCell ref="P10:P12"/>
    <mergeCell ref="Q10:Q12"/>
    <mergeCell ref="E14:J14"/>
    <mergeCell ref="B16:B20"/>
    <mergeCell ref="G9:G12"/>
    <mergeCell ref="H9:H12"/>
    <mergeCell ref="I9:I12"/>
    <mergeCell ref="J9:K9"/>
    <mergeCell ref="AE9:AE12"/>
    <mergeCell ref="AF9:AI9"/>
    <mergeCell ref="AJ9:AJ12"/>
    <mergeCell ref="R10:AC10"/>
    <mergeCell ref="AF10:AF12"/>
    <mergeCell ref="AG10:AG12"/>
    <mergeCell ref="AH10:AH12"/>
    <mergeCell ref="AI10:AI12"/>
    <mergeCell ref="R11:S11"/>
    <mergeCell ref="T11:T12"/>
    <mergeCell ref="U11:V11"/>
    <mergeCell ref="W11:W12"/>
    <mergeCell ref="X11:AA11"/>
    <mergeCell ref="AB11:AC11"/>
    <mergeCell ref="AG1:AJ1"/>
    <mergeCell ref="E3:I3"/>
    <mergeCell ref="A7:F7"/>
    <mergeCell ref="A9:A12"/>
    <mergeCell ref="B9:B12"/>
    <mergeCell ref="C9:C12"/>
    <mergeCell ref="D9:D12"/>
    <mergeCell ref="E9:E12"/>
    <mergeCell ref="F9:F12"/>
    <mergeCell ref="J10:K10"/>
    <mergeCell ref="L10:L12"/>
    <mergeCell ref="M10:M12"/>
    <mergeCell ref="N10:N12"/>
    <mergeCell ref="O10:O12"/>
    <mergeCell ref="R9:AC9"/>
    <mergeCell ref="AD9:AD12"/>
  </mergeCells>
  <pageMargins left="0.7" right="0.7" top="0.75" bottom="0.75" header="0.3" footer="0.3"/>
  <pageSetup paperSize="9" scale="24" orientation="portrait" horizontalDpi="0" verticalDpi="0" r:id="rId1"/>
  <colBreaks count="3" manualBreakCount="3">
    <brk id="12" max="36" man="1"/>
    <brk id="15" max="1048575" man="1"/>
    <brk id="3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37 косымша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Жулдыз Жумабаева</cp:lastModifiedBy>
  <cp:lastPrinted>2024-04-12T04:42:42Z</cp:lastPrinted>
  <dcterms:created xsi:type="dcterms:W3CDTF">2008-06-02T13:34:38Z</dcterms:created>
  <dcterms:modified xsi:type="dcterms:W3CDTF">2026-10-09T12:49:04Z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912516739A194C3BA3E551DBA54034F5_13</vt:lpwstr>
  </property>
  <property fmtid="{D5CDD505-2E9C-101B-9397-08002B2CF9AE}" pid="3" name="KSOProductBuildVer">
    <vt:lpwstr>1049-12.2.0.23196</vt:lpwstr>
  </property>
</Properties>
</file>