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4075" windowHeight="12315" tabRatio="331"/>
  </bookViews>
  <sheets>
    <sheet name="Мероприятия НПРРК-2029" sheetId="1" r:id="rId1"/>
  </sheets>
  <definedNames>
    <definedName name="_xlnm._FilterDatabase" localSheetId="0" hidden="1">'Мероприятия НПРРК-2029'!$A$5:$W$660</definedName>
    <definedName name="Z_000E3C80_2C94_49BD_8687_E7B8A6C6B75B_.wvu.FilterData" localSheetId="0" hidden="1">'Мероприятия НПРРК-2029'!$A$5:$W$660</definedName>
    <definedName name="Z_12EEFC6C_F94F_48D3_B7B8_C0E08E9C7A01_.wvu.FilterData" localSheetId="0" hidden="1">'Мероприятия НПРРК-2029'!$A$5:$W$660</definedName>
    <definedName name="Z_1D24A3CE_039D_44CA_B253_5340A97C26BA_.wvu.Cols" localSheetId="0" hidden="1">'Мероприятия НПРРК-2029'!$B:$G,'Мероприятия НПРРК-2029'!#REF!</definedName>
    <definedName name="Z_1D24A3CE_039D_44CA_B253_5340A97C26BA_.wvu.FilterData" localSheetId="0" hidden="1">'Мероприятия НПРРК-2029'!$A$5:$W$660</definedName>
    <definedName name="Z_1D24A3CE_039D_44CA_B253_5340A97C26BA_.wvu.PrintArea" localSheetId="0" hidden="1">'Мероприятия НПРРК-2029'!$A$1:$W$660</definedName>
    <definedName name="Z_1D24A3CE_039D_44CA_B253_5340A97C26BA_.wvu.PrintTitles" localSheetId="0" hidden="1">'Мероприятия НПРРК-2029'!$3:$5</definedName>
    <definedName name="Z_265F7E40_7672_47D8_9CE4_4C134EF98C7D_.wvu.PrintArea" localSheetId="0" hidden="1">'Мероприятия НПРРК-2029'!$A$1:$M$660</definedName>
    <definedName name="Z_265F7E40_7672_47D8_9CE4_4C134EF98C7D_.wvu.Rows" localSheetId="0" hidden="1">'Мероприятия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НПРРК-2029'!#REF!,'Мероприятия НПРРК-2029'!#REF!</definedName>
    <definedName name="Z_2ACE87DB_549C_494D_8D7C_02C5DADB0811_.wvu.Rows" localSheetId="0" hidden="1">'Мероприятия НПРРК-2029'!#REF!,'Мероприятия НПРРК-2029'!#REF!,'Мероприятия НПРРК-2029'!#REF!,'Мероприятия НПРРК-2029'!#REF!,'Мероприятия НПРРК-2029'!#REF!,'Мероприятия НПРРК-2029'!#REF!</definedName>
    <definedName name="Z_3680112A_05E4_4055_A589_5C2BF7A62993_.wvu.FilterData" localSheetId="0" hidden="1">'Мероприятия НПРРК-2029'!$A$5:$W$660</definedName>
    <definedName name="Z_36C46F54_F2B2_40EB_B8C1_F7CE05A9FAB4_.wvu.FilterData" localSheetId="0" hidden="1">'Мероприятия НПРРК-2029'!$A$5:$W$660</definedName>
    <definedName name="Z_3866D92C_E6CA_4391_BC7D_E318C056A683_.wvu.Rows" localSheetId="0" hidden="1">'Мероприятия НПРРК-2029'!#REF!,'Мероприятия НПРРК-2029'!#REF!,'Мероприятия НПРРК-2029'!#REF!,'Мероприятия НПРРК-2029'!#REF!,'Мероприятия НПРРК-2029'!#REF!,'Мероприятия НПРРК-2029'!#REF!</definedName>
    <definedName name="Z_3CB31F20_04B9_4D64_BEDA_5752E989F0DF_.wvu.FilterData" localSheetId="0" hidden="1">'Мероприятия НПРРК-2029'!$A$5:$W$660</definedName>
    <definedName name="Z_541AAED8_429E_4D7F_806F_FFEE9E22DCFB_.wvu.FilterData" localSheetId="0" hidden="1">'Мероприятия НПРРК-2029'!$A$5:$W$660</definedName>
    <definedName name="Z_5E162B8C_1739_4C5C_8B45_8C01081CE625_.wvu.FilterData" localSheetId="0" hidden="1">'Мероприятия НПРРК-2029'!$A$5:$W$660</definedName>
    <definedName name="Z_7ED7788B_014D_4290_A21B_59144C2AA43E_.wvu.FilterData" localSheetId="0" hidden="1">'Мероприятия НПРРК-2029'!$A$5:$W$660</definedName>
    <definedName name="Z_84347443_0647_4489_AAE2_93E125805F28_.wvu.FilterData" localSheetId="0" hidden="1">'Мероприятия НПРРК-2029'!$A$5:$W$660</definedName>
    <definedName name="Z_AB235B27_C9A9_4A82_8849_7F61ADFCF0ED_.wvu.FilterData" localSheetId="0" hidden="1">'Мероприятия НПРРК-2029'!$A$5:$W$660</definedName>
    <definedName name="Z_AC4FAE6D_08B5_4D15_9434_10AFF8B5A83B_.wvu.Cols" localSheetId="0" hidden="1">'Мероприятия НПРРК-2029'!#REF!,'Мероприятия НПРРК-2029'!#REF!</definedName>
    <definedName name="Z_AC4FAE6D_08B5_4D15_9434_10AFF8B5A83B_.wvu.FilterData" localSheetId="0" hidden="1">'Мероприятия НПРРК-2029'!$A$5:$W$660</definedName>
    <definedName name="Z_AC4FAE6D_08B5_4D15_9434_10AFF8B5A83B_.wvu.PrintArea" localSheetId="0" hidden="1">'Мероприятия НПРРК-2029'!$A$1:$W$660</definedName>
    <definedName name="Z_AC4FAE6D_08B5_4D15_9434_10AFF8B5A83B_.wvu.PrintTitles" localSheetId="0" hidden="1">'Мероприятия НПРРК-2029'!$3:$5</definedName>
    <definedName name="Z_BD3DA113_9F95_4CDF_89D1_31FD3D516A86_.wvu.FilterData" localSheetId="0" hidden="1">'Мероприятия НПРРК-2029'!$A$5:$W$660</definedName>
    <definedName name="Z_BDDD6946_6695_424E_89CA_3F1CEE2BB426_.wvu.Cols" localSheetId="0" hidden="1">'Мероприятия НПРРК-2029'!#REF!</definedName>
    <definedName name="Z_BDDD6946_6695_424E_89CA_3F1CEE2BB426_.wvu.FilterData" localSheetId="0" hidden="1">'Мероприятия НПРРК-2029'!$A$5:$W$660</definedName>
    <definedName name="Z_BDDD6946_6695_424E_89CA_3F1CEE2BB426_.wvu.PrintArea" localSheetId="0" hidden="1">'Мероприятия НПРРК-2029'!$A$1:$W$660</definedName>
    <definedName name="Z_BDDD6946_6695_424E_89CA_3F1CEE2BB426_.wvu.PrintTitles" localSheetId="0" hidden="1">'Мероприятия НПРРК-2029'!$3:$5</definedName>
    <definedName name="Z_BDDD6946_6695_424E_89CA_3F1CEE2BB426_.wvu.Rows" localSheetId="0" hidden="1">'Мероприятия НПРРК-2029'!$23:$42,'Мероприятия НПРРК-2029'!$47:$66,'Мероприятия НПРРК-2029'!$69:$89,'Мероприятия НПРРК-2029'!$289:$308,'Мероприятия НПРРК-2029'!#REF!,'Мероприятия НПРРК-2029'!#REF!,'Мероприятия НПРРК-2029'!$318:$360,'Мероприятия НПРРК-2029'!$364:$383,'Мероприятия НПРРК-2029'!#REF!,'Мероприятия НПРРК-2029'!#REF!,'Мероприятия НПРРК-2029'!#REF!,'Мероприятия НПРРК-2029'!#REF!,'Мероприятия НПРРК-2029'!#REF!,'Мероприятия НПРРК-2029'!$581:$600,'Мероприятия НПРРК-2029'!$602:$621,'Мероприятия НПРРК-2029'!$624:$643</definedName>
    <definedName name="Z_C72F87AB_AB09_4C0D_AE94_760DBED1E8A5_.wvu.FilterData" localSheetId="0" hidden="1">'Мероприятия НПРРК-2029'!$A$5:$W$660</definedName>
    <definedName name="Z_CBA10AEF_07A9_4926_9B7E_E006B0B47C71_.wvu.FilterData" localSheetId="0" hidden="1">'Мероприятия НПРРК-2029'!$A$5:$W$660</definedName>
    <definedName name="Z_CE22115F_0C1E_41E3_9068_49E483EF679C_.wvu.Rows" localSheetId="0" hidden="1">'Мероприятия НПРРК-2029'!#REF!,'Мероприятия НПРРК-2029'!#REF!,'Мероприятия НПРРК-2029'!#REF!,'Мероприятия НПРРК-2029'!#REF!,'Мероприятия НПРРК-2029'!#REF!,'Мероприятия НПРРК-2029'!#REF!</definedName>
    <definedName name="Z_E34BC09E_612A_4FDD_85D6_59F2C66A8D02_.wvu.Cols" localSheetId="0" hidden="1">'Мероприятия НПРРК-2029'!#REF!,'Мероприятия НПРРК-2029'!#REF!</definedName>
    <definedName name="Z_E34BC09E_612A_4FDD_85D6_59F2C66A8D02_.wvu.FilterData" localSheetId="0" hidden="1">'Мероприятия НПРРК-2029'!$A$5:$W$660</definedName>
    <definedName name="Z_E34BC09E_612A_4FDD_85D6_59F2C66A8D02_.wvu.PrintArea" localSheetId="0" hidden="1">'Мероприятия НПРРК-2029'!$A$1:$W$660</definedName>
    <definedName name="Z_E34BC09E_612A_4FDD_85D6_59F2C66A8D02_.wvu.PrintTitles" localSheetId="0" hidden="1">'Мероприятия НПРРК-2029'!$3:$5</definedName>
    <definedName name="Z_E34BC09E_612A_4FDD_85D6_59F2C66A8D02_.wvu.Rows" localSheetId="0" hidden="1">'Мероприятия НПРРК-2029'!$23:$42,'Мероприятия НПРРК-2029'!$47:$66,'Мероприятия НПРРК-2029'!$69:$89,'Мероприятия НПРРК-2029'!$289:$308,'Мероприятия НПРРК-2029'!#REF!,'Мероприятия НПРРК-2029'!#REF!,'Мероприятия НПРРК-2029'!$318:$360,'Мероприятия НПРРК-2029'!$364:$383,'Мероприятия НПРРК-2029'!#REF!,'Мероприятия НПРРК-2029'!#REF!,'Мероприятия НПРРК-2029'!#REF!,'Мероприятия НПРРК-2029'!#REF!,'Мероприятия НПРРК-2029'!#REF!,'Мероприятия НПРРК-2029'!$581:$600,'Мероприятия НПРРК-2029'!$602:$621,'Мероприятия НПРРК-2029'!$624:$643</definedName>
    <definedName name="Z_EF5B98BF_D21E_4FE8_8846_C7643A5D2D61_.wvu.FilterData" localSheetId="0" hidden="1">'Мероприятия НПРРК-2029'!$A$5:$W$660</definedName>
    <definedName name="Z_F0E0FC98_B107_4EC2_956D_422AEB82DF94_.wvu.FilterData" localSheetId="0" hidden="1">'Мероприятия НПРРК-2029'!$A$5:$W$660</definedName>
    <definedName name="Z_F3CCA7D2_1732_414A_9CB3_94291FD79CC6_.wvu.Cols" localSheetId="0" hidden="1">'Мероприятия НПРРК-2029'!#REF!,'Мероприятия НПРРК-2029'!#REF!</definedName>
    <definedName name="Z_F3CCA7D2_1732_414A_9CB3_94291FD79CC6_.wvu.FilterData" localSheetId="0" hidden="1">'Мероприятия НПРРК-2029'!$A$5:$W$660</definedName>
    <definedName name="Z_F3CCA7D2_1732_414A_9CB3_94291FD79CC6_.wvu.PrintArea" localSheetId="0" hidden="1">'Мероприятия НПРРК-2029'!$A$1:$W$660</definedName>
    <definedName name="Z_F3CCA7D2_1732_414A_9CB3_94291FD79CC6_.wvu.PrintTitles" localSheetId="0" hidden="1">'Мероприятия НПРРК-2029'!$3:$5</definedName>
    <definedName name="Z_F41B0219_B30E_45D1_9EFF_C10B873B386F_.wvu.FilterData" localSheetId="0" hidden="1">'Мероприятия НПРРК-2029'!$A$5:$W$660</definedName>
    <definedName name="Z_F6E2B695_BE7C_4178_9E19_AA90DA90D9A9_.wvu.FilterData" localSheetId="0" hidden="1">'Мероприятия НПРРК-2029'!$A$5:$W$660</definedName>
    <definedName name="Z_F7D870CC_AF99_411C_988B_C87FA6A1F091_.wvu.Cols" localSheetId="0" hidden="1">'Мероприятия НПРРК-2029'!#REF!,'Мероприятия НПРРК-2029'!#REF!</definedName>
    <definedName name="Z_F7D870CC_AF99_411C_988B_C87FA6A1F091_.wvu.FilterData" localSheetId="0" hidden="1">'Мероприятия НПРРК-2029'!$A$5:$W$660</definedName>
    <definedName name="Z_F7D870CC_AF99_411C_988B_C87FA6A1F091_.wvu.PrintArea" localSheetId="0" hidden="1">'Мероприятия НПРРК-2029'!$A$1:$W$660</definedName>
    <definedName name="Z_F7D870CC_AF99_411C_988B_C87FA6A1F091_.wvu.PrintTitles" localSheetId="0" hidden="1">'Мероприятия НПРРК-2029'!$3:$5</definedName>
    <definedName name="Z_F7D870CC_AF99_411C_988B_C87FA6A1F091_.wvu.Rows" localSheetId="0" hidden="1">'Мероприятия НПРРК-2029'!$23:$42,'Мероприятия НПРРК-2029'!$47:$66,'Мероприятия НПРРК-2029'!$69:$89,'Мероприятия НПРРК-2029'!$289:$308,'Мероприятия НПРРК-2029'!#REF!,'Мероприятия НПРРК-2029'!#REF!,'Мероприятия НПРРК-2029'!$318:$360,'Мероприятия НПРРК-2029'!$364:$383,'Мероприятия НПРРК-2029'!#REF!,'Мероприятия НПРРК-2029'!#REF!,'Мероприятия НПРРК-2029'!#REF!,'Мероприятия НПРРК-2029'!#REF!,'Мероприятия НПРРК-2029'!#REF!,'Мероприятия НПРРК-2029'!$581:$600,'Мероприятия НПРРК-2029'!$602:$621,'Мероприятия НПРРК-2029'!$624:$643</definedName>
    <definedName name="Z_F81DD321_DBCA_4DFD_9E38_85182B53B8D3_.wvu.FilterData" localSheetId="0" hidden="1">'Мероприятия НПРРК-2029'!$A$5:$W$660</definedName>
    <definedName name="_xlnm.Print_Titles" localSheetId="0">'Мероприятия НПРРК-2029'!$3:$5</definedName>
    <definedName name="_xlnm.Print_Area" localSheetId="0">'Мероприятия НПРРК-2029'!$A$1:$W$660</definedName>
  </definedNames>
  <calcPr calcId="152511"/>
  <customWorkbookViews>
    <customWorkbookView name="User1 - Личное представление" guid="{AC4FAE6D-08B5-4D15-9434-10AFF8B5A83B}" mergeInterval="0" personalView="1" maximized="1" xWindow="-8" yWindow="-8" windowWidth="1936" windowHeight="1056" tabRatio="244" activeSheetId="1"/>
    <customWorkbookView name="user2 - Личное представление" guid="{F7D870CC-AF99-411C-988B-C87FA6A1F091}" mergeInterval="0" personalView="1" maximized="1" xWindow="-8" yWindow="-8" windowWidth="1936" windowHeight="1056" tabRatio="244" activeSheetId="1"/>
    <customWorkbookView name="hp - Личное представление" guid="{F3CCA7D2-1732-414A-9CB3-94291FD79CC6}" mergeInterval="0" personalView="1" maximized="1" xWindow="-8" yWindow="-8" windowWidth="2576" windowHeight="1408" tabRatio="244" activeSheetId="1"/>
    <customWorkbookView name="Bakhytgul - Личное представление" guid="{3866D92C-E6CA-4391-BC7D-E318C056A683}" mergeInterval="0" personalView="1" maximized="1" xWindow="1" yWindow="1" windowWidth="1276" windowHeight="803" activeSheetId="1" showComments="commIndAndComment"/>
    <customWorkbookView name="User - Личное представление" guid="{CE22115F-0C1E-41E3-9068-49E483EF679C}" mergeInterval="0" personalView="1" maximized="1" xWindow="-8" yWindow="-8" windowWidth="1936" windowHeight="1056" activeSheetId="1"/>
    <customWorkbookView name="Bahitgul - Личное представление" guid="{2ACE87DB-549C-494D-8D7C-02C5DADB0811}" mergeInterval="0" personalView="1" maximized="1" xWindow="1" yWindow="1" windowWidth="1440" windowHeight="679" activeSheetId="1"/>
    <customWorkbookView name="Администратор - Личное представление" guid="{8A2666B8-AB27-419E-A469-F86D17DF023A}" mergeInterval="0" personalView="1" maximized="1" xWindow="1276" yWindow="-60" windowWidth="1928" windowHeight="1088" activeSheetId="2"/>
    <customWorkbookView name="Your User Name - Личное представление" guid="{265F7E40-7672-47D8-9CE4-4C134EF98C7D}" mergeInterval="0" personalView="1" maximized="1" xWindow="1" yWindow="1" windowWidth="1280" windowHeight="803" activeSheetId="1"/>
    <customWorkbookView name="Моноблок4 - Личное представление" guid="{E34BC09E-612A-4FDD-85D6-59F2C66A8D02}" mergeInterval="0" personalView="1" xWindow="714" windowWidth="1165" windowHeight="1001" tabRatio="244" activeSheetId="1"/>
    <customWorkbookView name="1 - Личное представление" guid="{BDDD6946-6695-424E-89CA-3F1CEE2BB426}" mergeInterval="0" personalView="1" maximized="1" xWindow="-8" yWindow="-8" windowWidth="1936" windowHeight="1056" tabRatio="244" activeSheetId="1"/>
    <customWorkbookView name="7 - Личное представление" guid="{1D24A3CE-039D-44CA-B253-5340A97C26BA}" mergeInterval="0" personalView="1" maximized="1" xWindow="-1928" yWindow="-8" windowWidth="1936" windowHeight="1056" tabRatio="244" activeSheetId="1"/>
  </customWorkbookViews>
</workbook>
</file>

<file path=xl/calcChain.xml><?xml version="1.0" encoding="utf-8"?>
<calcChain xmlns="http://schemas.openxmlformats.org/spreadsheetml/2006/main">
  <c r="O430" i="1" l="1"/>
  <c r="O431" i="1" s="1"/>
  <c r="P430" i="1"/>
  <c r="P431" i="1" s="1"/>
  <c r="Q430" i="1"/>
  <c r="Q431" i="1" s="1"/>
  <c r="R430" i="1"/>
  <c r="R431" i="1" s="1"/>
  <c r="S430" i="1"/>
  <c r="S431" i="1" s="1"/>
  <c r="T430" i="1"/>
  <c r="T431" i="1" s="1"/>
  <c r="N430" i="1"/>
  <c r="N431" i="1" s="1"/>
  <c r="O415" i="1"/>
  <c r="O417" i="1" s="1"/>
  <c r="P415" i="1"/>
  <c r="P417" i="1" s="1"/>
  <c r="Q415" i="1"/>
  <c r="Q417" i="1" s="1"/>
  <c r="R415" i="1"/>
  <c r="R417" i="1" s="1"/>
  <c r="S415" i="1"/>
  <c r="S417" i="1" s="1"/>
  <c r="T415" i="1"/>
  <c r="T417" i="1" s="1"/>
  <c r="N415" i="1"/>
  <c r="N417" i="1" s="1"/>
  <c r="O416" i="1"/>
  <c r="P416" i="1"/>
  <c r="Q416" i="1"/>
  <c r="S416" i="1"/>
  <c r="N416" i="1"/>
  <c r="N114" i="1"/>
  <c r="O489" i="1" l="1"/>
  <c r="O491" i="1" s="1"/>
  <c r="P489" i="1"/>
  <c r="P491" i="1" s="1"/>
  <c r="Q489" i="1"/>
  <c r="Q491" i="1" s="1"/>
  <c r="R489" i="1"/>
  <c r="R491" i="1" s="1"/>
  <c r="S489" i="1"/>
  <c r="S491" i="1" s="1"/>
  <c r="T489" i="1"/>
  <c r="T491" i="1" s="1"/>
  <c r="N489" i="1"/>
  <c r="N491" i="1" s="1"/>
  <c r="O396" i="1" l="1"/>
  <c r="O398" i="1" s="1"/>
  <c r="P396" i="1"/>
  <c r="P398" i="1" s="1"/>
  <c r="Q396" i="1"/>
  <c r="Q398" i="1" s="1"/>
  <c r="R396" i="1"/>
  <c r="R398" i="1" s="1"/>
  <c r="S396" i="1"/>
  <c r="S398" i="1" s="1"/>
  <c r="T396" i="1"/>
  <c r="T398" i="1" s="1"/>
  <c r="N396" i="1"/>
  <c r="N398" i="1" s="1"/>
  <c r="O445" i="1" l="1"/>
  <c r="P445" i="1"/>
  <c r="Q445" i="1"/>
  <c r="R445" i="1"/>
  <c r="S445" i="1"/>
  <c r="T445" i="1"/>
  <c r="O446" i="1"/>
  <c r="P446" i="1"/>
  <c r="Q446" i="1"/>
  <c r="R446" i="1"/>
  <c r="S446" i="1"/>
  <c r="T446" i="1"/>
  <c r="N446" i="1"/>
  <c r="N445" i="1"/>
  <c r="O420" i="1"/>
  <c r="P420" i="1"/>
  <c r="Q420" i="1"/>
  <c r="R420" i="1"/>
  <c r="S420" i="1"/>
  <c r="T420" i="1"/>
  <c r="O421" i="1"/>
  <c r="P421" i="1"/>
  <c r="Q421" i="1"/>
  <c r="R421" i="1"/>
  <c r="S421" i="1"/>
  <c r="T421" i="1"/>
  <c r="N421" i="1"/>
  <c r="N420" i="1"/>
  <c r="O505" i="1" l="1"/>
  <c r="O504" i="1" s="1"/>
  <c r="P505" i="1"/>
  <c r="P504" i="1" s="1"/>
  <c r="Q505" i="1"/>
  <c r="Q504" i="1" s="1"/>
  <c r="R505" i="1"/>
  <c r="R504" i="1" s="1"/>
  <c r="S505" i="1"/>
  <c r="S504" i="1" s="1"/>
  <c r="T505" i="1"/>
  <c r="T504" i="1" s="1"/>
  <c r="N505" i="1"/>
  <c r="N504" i="1" s="1"/>
  <c r="O405" i="1" l="1"/>
  <c r="P405" i="1"/>
  <c r="Q405" i="1"/>
  <c r="R405" i="1"/>
  <c r="S405" i="1"/>
  <c r="T405" i="1"/>
  <c r="O406" i="1"/>
  <c r="P406" i="1"/>
  <c r="Q406" i="1"/>
  <c r="R406" i="1"/>
  <c r="S406" i="1"/>
  <c r="T406" i="1"/>
  <c r="N406" i="1"/>
  <c r="N405" i="1"/>
  <c r="O114" i="1"/>
  <c r="P114" i="1"/>
  <c r="P117" i="1" s="1"/>
  <c r="Q114" i="1"/>
  <c r="R114" i="1"/>
  <c r="S114" i="1"/>
  <c r="T114" i="1"/>
  <c r="L100" i="1" l="1"/>
  <c r="P520" i="1" l="1"/>
  <c r="R391" i="1" l="1"/>
  <c r="N395" i="1" l="1"/>
  <c r="N394" i="1" s="1"/>
  <c r="O395" i="1"/>
  <c r="O394" i="1" s="1"/>
  <c r="S395" i="1"/>
  <c r="R395" i="1"/>
  <c r="S159" i="1" l="1"/>
  <c r="R159" i="1"/>
  <c r="Q159" i="1"/>
  <c r="P159" i="1"/>
  <c r="O159" i="1"/>
  <c r="N159" i="1"/>
  <c r="T395" i="1" l="1"/>
  <c r="T394" i="1" s="1"/>
  <c r="Q395" i="1"/>
  <c r="P395" i="1"/>
  <c r="P394" i="1" s="1"/>
  <c r="Q394" i="1" l="1"/>
  <c r="R394" i="1"/>
  <c r="S394" i="1"/>
  <c r="T109" i="1"/>
  <c r="S109" i="1"/>
  <c r="R109" i="1"/>
  <c r="Q109" i="1"/>
  <c r="P109" i="1"/>
  <c r="O109" i="1"/>
  <c r="N109" i="1"/>
  <c r="M109" i="1"/>
  <c r="L109" i="1"/>
  <c r="K109" i="1"/>
  <c r="J109" i="1"/>
  <c r="I109" i="1"/>
  <c r="T104" i="1"/>
  <c r="S104" i="1"/>
  <c r="R104" i="1"/>
  <c r="Q104" i="1"/>
  <c r="P104" i="1"/>
  <c r="O104" i="1"/>
  <c r="N104" i="1"/>
  <c r="M104" i="1"/>
  <c r="L104" i="1"/>
  <c r="K104" i="1"/>
  <c r="J104" i="1"/>
  <c r="I104" i="1"/>
  <c r="T100" i="1"/>
  <c r="S100" i="1"/>
  <c r="R100" i="1"/>
  <c r="Q100" i="1"/>
  <c r="P100" i="1"/>
  <c r="O100" i="1"/>
  <c r="N100" i="1"/>
  <c r="M100" i="1"/>
  <c r="K100" i="1"/>
  <c r="J100" i="1"/>
  <c r="I100" i="1"/>
  <c r="T96" i="1"/>
  <c r="S96" i="1"/>
  <c r="R96" i="1"/>
  <c r="Q96" i="1"/>
  <c r="P96" i="1"/>
  <c r="O96" i="1"/>
  <c r="P115" i="1" l="1"/>
  <c r="T117" i="1"/>
  <c r="T115" i="1" s="1"/>
  <c r="N117" i="1"/>
  <c r="N115" i="1" s="1"/>
  <c r="O117" i="1"/>
  <c r="O115" i="1" s="1"/>
  <c r="S117" i="1"/>
  <c r="S115" i="1" s="1"/>
  <c r="R117" i="1"/>
  <c r="R115" i="1" s="1"/>
  <c r="Q117" i="1"/>
  <c r="Q115" i="1" s="1"/>
  <c r="N391" i="1" l="1"/>
  <c r="O391" i="1"/>
  <c r="P391" i="1"/>
  <c r="Q391" i="1"/>
  <c r="O385" i="1" l="1"/>
  <c r="P385" i="1"/>
  <c r="Q385" i="1"/>
  <c r="R385" i="1"/>
  <c r="S385" i="1"/>
  <c r="T385" i="1"/>
  <c r="O386" i="1"/>
  <c r="Q386" i="1"/>
  <c r="R386" i="1"/>
  <c r="S386" i="1"/>
  <c r="T386" i="1"/>
  <c r="N386" i="1"/>
  <c r="N385" i="1"/>
  <c r="P386" i="1" l="1"/>
  <c r="S384" i="1"/>
  <c r="O384" i="1"/>
  <c r="T384" i="1"/>
  <c r="Q384" i="1"/>
  <c r="N384" i="1"/>
  <c r="P384" i="1" l="1"/>
  <c r="R384" i="1" l="1"/>
  <c r="P390" i="1" l="1"/>
  <c r="Q390" i="1"/>
  <c r="N390" i="1"/>
  <c r="R390" i="1"/>
  <c r="O390" i="1" l="1"/>
  <c r="S390" i="1"/>
  <c r="T390" i="1"/>
  <c r="I390" i="1" l="1"/>
  <c r="J390" i="1"/>
  <c r="K390" i="1"/>
  <c r="M390" i="1"/>
</calcChain>
</file>

<file path=xl/sharedStrings.xml><?xml version="1.0" encoding="utf-8"?>
<sst xmlns="http://schemas.openxmlformats.org/spreadsheetml/2006/main" count="3501" uniqueCount="1231">
  <si>
    <t>№ п/п</t>
  </si>
  <si>
    <t>Единица измерения</t>
  </si>
  <si>
    <t>Ответственные за исполнение</t>
  </si>
  <si>
    <t>%</t>
  </si>
  <si>
    <t>УО</t>
  </si>
  <si>
    <t>Источник информации</t>
  </si>
  <si>
    <t>1. г.Кокшетау</t>
  </si>
  <si>
    <t>Өлшем бірлігі</t>
  </si>
  <si>
    <t>Ақпарат көзі</t>
  </si>
  <si>
    <t>Жауапты орындаушылар</t>
  </si>
  <si>
    <t>Наименование</t>
  </si>
  <si>
    <t>2. г.Косшы</t>
  </si>
  <si>
    <t>3. г.Степногорск</t>
  </si>
  <si>
    <t>4. Аккольский</t>
  </si>
  <si>
    <t>5. Аршалынский</t>
  </si>
  <si>
    <t>6. Астраханский</t>
  </si>
  <si>
    <t>7. Атбасарский</t>
  </si>
  <si>
    <t>8. Район Биржан сал</t>
  </si>
  <si>
    <t>9. Буландынский</t>
  </si>
  <si>
    <t>10. Бурабайский</t>
  </si>
  <si>
    <t>11. Егиндыкольский</t>
  </si>
  <si>
    <t>12. Ерейментауский</t>
  </si>
  <si>
    <t>13. Есильский</t>
  </si>
  <si>
    <t>14. Жаксынский</t>
  </si>
  <si>
    <t>15. Жаркаинский</t>
  </si>
  <si>
    <t>16. Зерендинский</t>
  </si>
  <si>
    <t>17. Коргалжынский</t>
  </si>
  <si>
    <t>18. Сандыктауский</t>
  </si>
  <si>
    <t>19. Целиноградский</t>
  </si>
  <si>
    <t>20. Шортандинский</t>
  </si>
  <si>
    <t>число лет</t>
  </si>
  <si>
    <t>УЗ</t>
  </si>
  <si>
    <t>-</t>
  </si>
  <si>
    <t>млрд. тенге</t>
  </si>
  <si>
    <t>млн. долл. США</t>
  </si>
  <si>
    <t xml:space="preserve">5.Аршалы </t>
  </si>
  <si>
    <t xml:space="preserve">6.Астрахан </t>
  </si>
  <si>
    <t>7.Атбасар</t>
  </si>
  <si>
    <t xml:space="preserve">8.Біржан сал </t>
  </si>
  <si>
    <t xml:space="preserve">10.Бурабай </t>
  </si>
  <si>
    <t xml:space="preserve">12.Ерейментау </t>
  </si>
  <si>
    <t>13.Есіл</t>
  </si>
  <si>
    <t xml:space="preserve">16.Зеренді </t>
  </si>
  <si>
    <t xml:space="preserve">19.Целиноград </t>
  </si>
  <si>
    <t>20.Шортанды</t>
  </si>
  <si>
    <t>1.Көкшетау қ.</t>
  </si>
  <si>
    <t>2.Қосшы қ.</t>
  </si>
  <si>
    <t>3.Степногорск қ.</t>
  </si>
  <si>
    <t xml:space="preserve">4.Ақкөл </t>
  </si>
  <si>
    <t>9.Бұланды</t>
  </si>
  <si>
    <t xml:space="preserve">11.Егіндікөл </t>
  </si>
  <si>
    <t xml:space="preserve">14.Жақсы </t>
  </si>
  <si>
    <t>15.Жарқайың</t>
  </si>
  <si>
    <t>17.Қорғалжын</t>
  </si>
  <si>
    <t xml:space="preserve">18.Сандықтау </t>
  </si>
  <si>
    <t>МЗ</t>
  </si>
  <si>
    <t>МЧС</t>
  </si>
  <si>
    <t>МВД</t>
  </si>
  <si>
    <t>Атауы</t>
  </si>
  <si>
    <t>млрд. теңге</t>
  </si>
  <si>
    <t>мың адам</t>
  </si>
  <si>
    <t>млн. АҚШ долл.</t>
  </si>
  <si>
    <t>ДСМ</t>
  </si>
  <si>
    <t>ТЖМ</t>
  </si>
  <si>
    <t>ІІМ</t>
  </si>
  <si>
    <t>ЭМ</t>
  </si>
  <si>
    <t>МП</t>
  </si>
  <si>
    <t>МЭПР, МИО</t>
  </si>
  <si>
    <t>ОАМ</t>
  </si>
  <si>
    <t>ЭТРМ, ЖАО</t>
  </si>
  <si>
    <t>ВАП</t>
  </si>
  <si>
    <t>ЖАП</t>
  </si>
  <si>
    <t>УК</t>
  </si>
  <si>
    <t>МТСЗН</t>
  </si>
  <si>
    <t>Реализация Национального плана развития Республики Казахстан</t>
  </si>
  <si>
    <t>НАПРАВЛЕНИЕ 1: КРЕПКИЙ ФУНДАМЕНТ ЭКОНОМИКИ</t>
  </si>
  <si>
    <t>1.</t>
  </si>
  <si>
    <t>БНС</t>
  </si>
  <si>
    <t>ГВт</t>
  </si>
  <si>
    <t xml:space="preserve">Енгізілетін электр қуатының көлемі, 2022 жылдан бері, ГВт, </t>
  </si>
  <si>
    <t>НАПРАВЛЕНИЕ 2: НОВЫЕ ТОЧКИ РОСТА</t>
  </si>
  <si>
    <t>6.</t>
  </si>
  <si>
    <t>7.</t>
  </si>
  <si>
    <t>Мақсат. АӨК субъектілерінің бәсекеге қабілеттілігін арттыру үшін жағдайлар жасау</t>
  </si>
  <si>
    <t>Цель. Создание условий для повышения конкурентоспособности субъектов АПК</t>
  </si>
  <si>
    <t>Міндет 1.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</si>
  <si>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Задача 1. Повышение экономической доступности товаров, работ и услуг для производства продукции по переработке сельскохозяйственного сырья</t>
  </si>
  <si>
    <t>НАПРАВЛЕНИЕ 3: ВЫСОКОЕ КАЧЕСТВО ЖИЗНИ</t>
  </si>
  <si>
    <t>Мақсат 1. Денсаулық сақтау саласында тиімді профилактиканы қамтамасыз ету және халықтың салауатты өмір салтын ұстануын қалыптастыру</t>
  </si>
  <si>
    <t>Цель 1. Обеспечение эффективной профилактики в сфере охраны здоровья и формирование у населения приверженности здоровому образу жизни</t>
  </si>
  <si>
    <t>1-міндет. Жұқпалы емес созылмалы аурулардың алдын алу үшін мінез-құлық қауіп факторларын азайту арқылы халықтың денсаулығын нығайту</t>
  </si>
  <si>
    <t>Задача 1. Укрепление здоровья населения через снижение поведенческих факторов риска для профилактики неинфекционных хронических заболеваний</t>
  </si>
  <si>
    <t>на 100 тыс. населения</t>
  </si>
  <si>
    <t>2-міндет. Жұқпалы аурулардың алдын алу үшін мінез-құлық қауіп факторларының төмендеуі</t>
  </si>
  <si>
    <t>Задача 2. Снижение поведенческих факторов риска для профилактики инфекционных заболеваний</t>
  </si>
  <si>
    <t>на 1000 неинфицированного населения</t>
  </si>
  <si>
    <t>Мақсат 2. Көрсетілетін медициналық қызметтердің қолжетімділігі мен сапасын жақсарту</t>
  </si>
  <si>
    <t>Цель 2. Улучшение доступности и качества предоставляемых медицинских услуг</t>
  </si>
  <si>
    <t>на 1000 чел.</t>
  </si>
  <si>
    <t>1-міндет. Өлім-жітімнің негізгі себептерін азайту</t>
  </si>
  <si>
    <t>Задача 1. Снижение причин основных видов смертностей</t>
  </si>
  <si>
    <t>ГП КПССУ</t>
  </si>
  <si>
    <t>1-й заместитель акима области по вопросам ЖКХ и развития инфраструктуры, начальник ДП, руководители УЗ, УПТАД и др.</t>
  </si>
  <si>
    <t>2-міндет. Ана мен баланың денсаулығын қорғауды қамтамасыз ету</t>
  </si>
  <si>
    <t>Задача 2. Обеспечение охраны здоровья матери и ребенка</t>
  </si>
  <si>
    <t>на 1000 родившихся живыми</t>
  </si>
  <si>
    <t xml:space="preserve">на 1000 чел. </t>
  </si>
  <si>
    <t>на 100 тыс. родившихся живыми</t>
  </si>
  <si>
    <t>на 1000 соотв. населения, девушек- подростков в возрасте 15-17 лет</t>
  </si>
  <si>
    <t>3-міндет. Халықтың санитариялық-эпидемиологиялық саламаттылығын қамтамасыз ету</t>
  </si>
  <si>
    <t>Задача 3. Обеспечение санитарно-эпидемиологического благополучия населения</t>
  </si>
  <si>
    <t>4-міндет. Медицина кадрларын даярлау сапасын арттыру және медицина ғылымын дамыту</t>
  </si>
  <si>
    <t>Задача 4. Повышение качества подготовки медицинских кадров и развитие медицинской науки</t>
  </si>
  <si>
    <t>на 10000 сельского населения</t>
  </si>
  <si>
    <t>3-мақсат. Халықты медициналық көмекпен жалпыға бірдей қамтуды қамтамасыз ету</t>
  </si>
  <si>
    <t>Цель 3. Обеспечение всеобщего охвата населения медицинской помощью</t>
  </si>
  <si>
    <t>% от ВВП</t>
  </si>
  <si>
    <t>1-міндет. Медициналық қызметтер көлемін жоспарлауды және тарифтік саясатты жетілдіру</t>
  </si>
  <si>
    <t>Задача 1. Совершенствование планирования объемов медицинских услуг и тарифной политики</t>
  </si>
  <si>
    <t>% реального роста к уровню 2019 года</t>
  </si>
  <si>
    <t>2-міндет.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</si>
  <si>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Задача 2. Обеспечение доступности оказания медицинской помощи через цифровизацию системы здравоохранения, улучшению лекарственной обеспеченности и материально-технической базой организации здравоохранения</t>
  </si>
  <si>
    <t>Мақсат. Халықты жұмыспен қамтуға жәрдемдесу және әлеуметтік қолдаудың атаулылығын күшейту</t>
  </si>
  <si>
    <t>Цель. Содействие занятости населения и усиление адресности социальной поддержки</t>
  </si>
  <si>
    <t>1-міндет. 3,3 млн астам азаматты жұмысқа орналастыру, оның ішінде жастар – 2,3 млн адамнан кем емес</t>
  </si>
  <si>
    <t>Задача 1. Трудоустройство более 3,3 млн. граждан, из них молодежи – не менее 2,3 млн. человек</t>
  </si>
  <si>
    <t>тыс. чел</t>
  </si>
  <si>
    <t>оның ішінде жастар</t>
  </si>
  <si>
    <t>в том числе молодежи</t>
  </si>
  <si>
    <t xml:space="preserve">Мақсат. Мектеп жасына дейінгі балалардың дағдылары мен дағдыларын дамыту деңгейін арттыру  </t>
  </si>
  <si>
    <t>Цель. Повышение уровня развития умений и навыков детей дошкольного возраста</t>
  </si>
  <si>
    <t>1-міндет. Тәрбиеленушілердің дағдылары мен дағдыларын дамыту деңгейін арттыру</t>
  </si>
  <si>
    <t>Задача 1. Повышение уровня развития умений и навыков воспитанников</t>
  </si>
  <si>
    <t>МНЭ</t>
  </si>
  <si>
    <t>Мақсат. Елді-мекендердің түріне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</si>
  <si>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Цель. Обеспечение минимально обязательного уровня доступности объектов и услуг (благ) населению в зависимости от типа (город, село) и размера (численности населения) населенных пунктов</t>
  </si>
  <si>
    <t>Міндет. Ауыл және қала тұрғындары үшін қолайлы орта құру</t>
  </si>
  <si>
    <t>Задача. Создание комфортной среды для жителей села и городов</t>
  </si>
  <si>
    <t>Білім</t>
  </si>
  <si>
    <t>Образование</t>
  </si>
  <si>
    <t>Денсаулық сақтау</t>
  </si>
  <si>
    <t>Здравоохранение</t>
  </si>
  <si>
    <t>Жол инфрақұрылымы</t>
  </si>
  <si>
    <t>Дорожная инфраструктура</t>
  </si>
  <si>
    <t>МПС</t>
  </si>
  <si>
    <t>- қала;</t>
  </si>
  <si>
    <t>- город;</t>
  </si>
  <si>
    <t>- село.</t>
  </si>
  <si>
    <t>тыс. кв. м</t>
  </si>
  <si>
    <t>Обеспечение доступа к центральному газоснабжению: город</t>
  </si>
  <si>
    <t>Обеспечение доступа к центральному газоснабжению: село</t>
  </si>
  <si>
    <t>Қоршаған ортаның қауіпсіздігі мен қорғалуын қамтамасыз ету</t>
  </si>
  <si>
    <t>Обеспечение безопасности и защиты окружающей среды</t>
  </si>
  <si>
    <t xml:space="preserve">Уровень износа сетей тепло-, водоснабжения и водоотведения, регулируемых СЕМ, %, </t>
  </si>
  <si>
    <t>Мақсат. Орман ресурстарын, жануарлар дүниесі ресурстарын, табиғи-қорық қоры объектілерін сақтау, ұтымды пайдалану және молықтыру</t>
  </si>
  <si>
    <t>Цель. Сохранение, рациональное использование и воспроизводство лесных ресурсов, ресурсов животного мира, объектов природно-заповедного фонда</t>
  </si>
  <si>
    <t>МЭПР</t>
  </si>
  <si>
    <t>4‑БАҒЫТ: ЭКОНОМИКА МЕН ҚОҒАМНЫҢ ТҮПКІЛІКТІ ТҮРЛЕНУІ</t>
  </si>
  <si>
    <t>НАПРАВЛЕНИЕ 4: СКВОЗНЫЕ ПРЕОБРАЗОВАНИЯ ЭКОНОМИКИ И ОБЩЕСТВА</t>
  </si>
  <si>
    <t>МНЭ, МИД, все отраслевые ЦГО, МИО</t>
  </si>
  <si>
    <t>Доля внешних инвестиций в общем объеме ИОК, %</t>
  </si>
  <si>
    <t>Мақсат. Қазақстан Республикасының төмен көміртекті дамуға көшуі</t>
  </si>
  <si>
    <t>Цель. Переход Республики Казахстан к низкоуглеродному развитию</t>
  </si>
  <si>
    <t>1-міндет. Көміртекті бейтараптыққа қол жеткізу үшін жағдай жасау</t>
  </si>
  <si>
    <t>Задача 1. Создание условий для достижения углеродной нейтральности</t>
  </si>
  <si>
    <t>Өзге мақсаттар</t>
  </si>
  <si>
    <t>Иные цели</t>
  </si>
  <si>
    <t>Мақсат. Балалар мен әйелдерге қатысты тұрмыстық зорлық-зомбылықтың алдын алу</t>
  </si>
  <si>
    <t>Цель. Предотвращение насилия в семье в отношении детей и женщин</t>
  </si>
  <si>
    <t>Міндет. Әйелдер мен балалардың өмірін қорғау деңгейін көтеру</t>
  </si>
  <si>
    <t>Задача. Повышение уровня защищенности жизн женщин и детей</t>
  </si>
  <si>
    <t>Мақсат. Азаматтық қорғауды қамтамасыз ету: «Қауіпсіз ел» ұлттық жобасын іске асыру</t>
  </si>
  <si>
    <t>Цель. Обеспечение гражданской защиты: реализация национального проекта «Безопасная страна»</t>
  </si>
  <si>
    <t>Мақсат. Орнықты даму мақсаттарын іске асыру</t>
  </si>
  <si>
    <t>Цель. Реализация Целей устойчивого развития</t>
  </si>
  <si>
    <t>4.5-міндет. Халықтың осал топтары үшін барлық деңгейдегі білім мен кәсіптік-техникалық дайындыққа тең қол жеткізуді қамтамасыз ету</t>
  </si>
  <si>
    <t>Задача 4.5. Обеспечить равный доступ к образованию и профессионально-технической подготовке всех уровней для уязвимых групп населения</t>
  </si>
  <si>
    <t>4.а-міндет. Балалардың мүдделерін, мүгедектердің ерекше мұқтаждықтарын және гендерлікаспектілердіескеретін оқу орындарын құру және жетілдіру, зорлық-зомбылықтан және әлеуметтік кедергілерденазат қауіпсіз, тиімді оқыту ортасын қамтамасыз ету</t>
  </si>
  <si>
    <t>Задача 4.а. Создавать и совершенствовать учебные заведения, учитывающие интересы детей, особые нужды инвалидов и гендерные аспекты, и обеспечить безопасную, свободную от насилия и социальных барьеров и эффективную среду обучения для всех</t>
  </si>
  <si>
    <t>8.6-міндет. Жұмыс істемейтін, білім оқымайтын және кәсіби дағдыларды үйренбейтін жастардың үлесін едәуір қысқарту</t>
  </si>
  <si>
    <t>Задача 8.6. Существенно сократить долю молодежи, которая не работает, не учится и не приобретает профессиональных навыков</t>
  </si>
  <si>
    <t>11.2-міндет. 2030 жылға қарай жағдайы төмен тұлғалардың, әйелдердің, балалардың, мүгедектердің және қарт адамдардың қажеттіліктеріне баса назар аудара отырып, жол қозғалысының қауіпсіздігін, атап айтқанда қоғамдық көлікті пайдалануды кеңейту негізінде барлығының қауіпсіз, қымбат емес, қолжетімді және экологиялық орнықты көлік құралдарын пайдалануын қамтамасыз ету</t>
  </si>
  <si>
    <t>Задача 11.2. К 2030 году обеспечить, чтобы все могли пользоваться безопасными, недорогими, доступными и экологически устойчивыми транспортными системами, на основе повышения безопасности дорожного движения, в частности расширения использования общественного транспорта, уделяя особое внимание нуждам тех, кто находится в уязвимом положении, женщин, детей, инвалидов и пожилых лиц</t>
  </si>
  <si>
    <t>МТ</t>
  </si>
  <si>
    <t>11.3-міндет. 2030 жылға қарай барлығына ашық және экологиялық орнықтықалаланудың және елді мекендерді кешенді және орнықты жоспарлау және оларды барлық елдерде қатысу негізінде басқару мүмкіндіктерінің ауқымын кеңейту</t>
  </si>
  <si>
    <t>Задача 11.3.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t>
  </si>
  <si>
    <t>6.2-міндет. 2030 жылға қарай тиісті санитариялық-гигиеналық құралдарға жалпыға бірдей және тең құқылы қол жетілділікті қамтамасыз ету</t>
  </si>
  <si>
    <t>Задача 6.2. К 2030 году обеспечить всеобщий и равноправный доступ к надлежащим санитарно-гигиеническим средствам</t>
  </si>
  <si>
    <t>НҰИ 14</t>
  </si>
  <si>
    <t>ҰСБ</t>
  </si>
  <si>
    <t>ЭТРМ</t>
  </si>
  <si>
    <t>КМ</t>
  </si>
  <si>
    <t>ӨҚМ</t>
  </si>
  <si>
    <t>СРИМ, АШМ, ЖАО</t>
  </si>
  <si>
    <t>ІІМ, ДСМ, СИМ, КМ, ЖАО</t>
  </si>
  <si>
    <t>БП ҚСАЕК</t>
  </si>
  <si>
    <t>Облыс әкімінің әлеуметтік мәселелер жөніндегі орынбасары, ЖӘБҮБ басшысы, т.б.</t>
  </si>
  <si>
    <t>ЕХӘҚМ</t>
  </si>
  <si>
    <t>ҰЭМ</t>
  </si>
  <si>
    <t>ОМО</t>
  </si>
  <si>
    <t>ҰЭМ, СІМ, барлық салалық ОМО, ЖАО</t>
  </si>
  <si>
    <t>жылдар саны</t>
  </si>
  <si>
    <t>100 мың тұрғынға</t>
  </si>
  <si>
    <t>Жұқтырмаған 1000 тұрғынға шаққанда</t>
  </si>
  <si>
    <t>1000 адамға</t>
  </si>
  <si>
    <t>1000 тірі туылғанға</t>
  </si>
  <si>
    <t xml:space="preserve">1000 адамға шаққанда </t>
  </si>
  <si>
    <t>100 мың тірі туылғанға</t>
  </si>
  <si>
    <t>1000 тиісті халыққа, 15-17 жас аралығындағы жасөспірім қыздарға</t>
  </si>
  <si>
    <t>10 000 ауыл халқына</t>
  </si>
  <si>
    <t>ЖІӨ-ден %</t>
  </si>
  <si>
    <t>% нақты өсу деңгейіне 2019 жыл</t>
  </si>
  <si>
    <t>мың шаршы метр</t>
  </si>
  <si>
    <t>2026 год</t>
  </si>
  <si>
    <t>2027 год</t>
  </si>
  <si>
    <t>2028 год</t>
  </si>
  <si>
    <t>2029 год</t>
  </si>
  <si>
    <t>Показатель результата «Увеличение количества номерного фонда, койко-место»</t>
  </si>
  <si>
    <t>Мероприятия</t>
  </si>
  <si>
    <t>Нәтиже көрсеткіші «»</t>
  </si>
  <si>
    <t>Іс-шаралар</t>
  </si>
  <si>
    <t>2030 год</t>
  </si>
  <si>
    <t>Отрасль/сфера "Макроэкономика"</t>
  </si>
  <si>
    <t>Отрасль/сфера "Инновации, цифровая и креативная экономика"</t>
  </si>
  <si>
    <t>Отрасль/сфера "Туризм"</t>
  </si>
  <si>
    <t>Отрасль/сфера "Агропромышленный комплекс"</t>
  </si>
  <si>
    <t>Отрасль/сфера "Здравоохранение"</t>
  </si>
  <si>
    <t>"Туризм" саласы</t>
  </si>
  <si>
    <t>Отрасль/сфера "Социальная защита"</t>
  </si>
  <si>
    <t>"Әлеуметтік қорғау" саласы</t>
  </si>
  <si>
    <t>Отрасль/сфера "Образование и наука"</t>
  </si>
  <si>
    <t>"Білім және ғылым" саласы</t>
  </si>
  <si>
    <t>Отрасль/сфера "Комфортная среда"</t>
  </si>
  <si>
    <t>"Жайлы орта" саласы</t>
  </si>
  <si>
    <t>"Агроөнеркәсіптік кешен" саласы</t>
  </si>
  <si>
    <t>Отрасль/сфера "Экологическая устойчивость"</t>
  </si>
  <si>
    <t>"Экологиялық орнықтылық" саласы</t>
  </si>
  <si>
    <t>Отрасль/сфера "Предпринимательская среда"</t>
  </si>
  <si>
    <t>"Кәсіпкерлік орта" саласы</t>
  </si>
  <si>
    <t>"Инвестициялар" саласы</t>
  </si>
  <si>
    <t>Отрасль/сфера "Инвестиции"</t>
  </si>
  <si>
    <t>"Тиімді мемлекеттік қаржы" саласы</t>
  </si>
  <si>
    <t>Отрасль/сфера "Эффективные государственные финансы"</t>
  </si>
  <si>
    <t>Отрасль/сфера "Обеспечение верховенства права и повышение эффективности государственного управления"</t>
  </si>
  <si>
    <t>"Заң үстемдігін қамтамасыз ету және мемлекеттік басқарудың тиімділігін арттыру" саласы</t>
  </si>
  <si>
    <t>тыс. тенге</t>
  </si>
  <si>
    <t>МЗ, МИО</t>
  </si>
  <si>
    <t>МИО</t>
  </si>
  <si>
    <t>ДСМ, ЖАО</t>
  </si>
  <si>
    <t>ЖАО</t>
  </si>
  <si>
    <t>скринингтік зерттеулермен қамтылған адамдардың саны, адам</t>
  </si>
  <si>
    <t>мың теңге</t>
  </si>
  <si>
    <t>медбикелер көрсеткен қызметтер саны, адам</t>
  </si>
  <si>
    <t>удельный вес посещений, %</t>
  </si>
  <si>
    <t>барулардың үлес салмағы, %</t>
  </si>
  <si>
    <t>чел.</t>
  </si>
  <si>
    <t>адам</t>
  </si>
  <si>
    <t>Срок исполнения</t>
  </si>
  <si>
    <t>Форма завершения</t>
  </si>
  <si>
    <t>Аяқтау нысаны</t>
  </si>
  <si>
    <t>Отчетная информация</t>
  </si>
  <si>
    <t>Оказание услуг</t>
  </si>
  <si>
    <t xml:space="preserve">2024-2029 </t>
  </si>
  <si>
    <t>Есептік ақпарат</t>
  </si>
  <si>
    <t>Қызметтер көрсету</t>
  </si>
  <si>
    <t>кол-во открытых предприятий</t>
  </si>
  <si>
    <t>открытие предприятий</t>
  </si>
  <si>
    <t>ашылған кәсіпорындар саны</t>
  </si>
  <si>
    <t>кәсіпорындардың ашылуы</t>
  </si>
  <si>
    <t>Бюджеттен тыс қаражат</t>
  </si>
  <si>
    <t>Внебюджетные средства</t>
  </si>
  <si>
    <t>ед.</t>
  </si>
  <si>
    <t>Размещение и трансляция видеороликов и инфографиков</t>
  </si>
  <si>
    <t>Отчеты МИО в  МЗ</t>
  </si>
  <si>
    <t>бірл.</t>
  </si>
  <si>
    <t>Бейнероликтер мен инфографикаларды орналастыру және тарату</t>
  </si>
  <si>
    <t>ДСМ-ге ЖАО есептері</t>
  </si>
  <si>
    <t>*</t>
  </si>
  <si>
    <t>Онлайн консультации</t>
  </si>
  <si>
    <t>онлайн консультациялар саны</t>
  </si>
  <si>
    <t>Онлайн консультациялар</t>
  </si>
  <si>
    <t>ашылған орталықтардың саны</t>
  </si>
  <si>
    <t>Бастапқы психикалық денсаулық орталықтарының ашылуы</t>
  </si>
  <si>
    <t>кол-во открытых центров</t>
  </si>
  <si>
    <t>Открытие первичных центров психического здоровья</t>
  </si>
  <si>
    <t>ЖАО, ЮНФПА
 (келісім бойынша)</t>
  </si>
  <si>
    <t>ДСМ-ге ЖДО туралы ақпарат</t>
  </si>
  <si>
    <t>Іс-шаралар саны</t>
  </si>
  <si>
    <t>кол-во мероприятий</t>
  </si>
  <si>
    <t>кол-во отчетов</t>
  </si>
  <si>
    <t>доля охвата</t>
  </si>
  <si>
    <t>Охват детей до 1 года</t>
  </si>
  <si>
    <t>Охват пациентов</t>
  </si>
  <si>
    <t>Охват расследованием</t>
  </si>
  <si>
    <t xml:space="preserve">2024-2026 </t>
  </si>
  <si>
    <t>Отчет в МЗ</t>
  </si>
  <si>
    <t>Отчеты в МЗ</t>
  </si>
  <si>
    <t>кол-во кабинетов</t>
  </si>
  <si>
    <t xml:space="preserve">Исследования </t>
  </si>
  <si>
    <t>Доля пролеченных стационарных больных</t>
  </si>
  <si>
    <t>кол-во</t>
  </si>
  <si>
    <t>ввод в эксплуатацию 
объектов дорожной инфраструктуры</t>
  </si>
  <si>
    <t>кол-во объектов</t>
  </si>
  <si>
    <t>Доля летальности</t>
  </si>
  <si>
    <t>минут</t>
  </si>
  <si>
    <t>Время доезда</t>
  </si>
  <si>
    <t>Обученные врачи</t>
  </si>
  <si>
    <t>Охват новорожденных</t>
  </si>
  <si>
    <t>Отчет</t>
  </si>
  <si>
    <t>Протокол ОКК</t>
  </si>
  <si>
    <t>отчет в МЗ</t>
  </si>
  <si>
    <t>Охват беременных до 10 недель</t>
  </si>
  <si>
    <t>10 аптаға дейінгі жүкті әйелдерді қамту</t>
  </si>
  <si>
    <t>Отчетная информация в МЗ</t>
  </si>
  <si>
    <t>Тиісті жастағы 1000 қыз балаға түсік жасау коэффициенті</t>
  </si>
  <si>
    <t>ДСМ-ге есептік ақпарат</t>
  </si>
  <si>
    <t>кол-во проконсультированных</t>
  </si>
  <si>
    <t>Информационно-разъяснительные работы</t>
  </si>
  <si>
    <t>Информация в МЗ</t>
  </si>
  <si>
    <t>кол-во обученных</t>
  </si>
  <si>
    <t>Выделенные гранты</t>
  </si>
  <si>
    <t>Выпускники резидентуры</t>
  </si>
  <si>
    <t>Протокола тестирования</t>
  </si>
  <si>
    <t>МК, МК</t>
  </si>
  <si>
    <t>кол-во менторов</t>
  </si>
  <si>
    <t>Трехсторонние договоры</t>
  </si>
  <si>
    <t>Среднегодовой контингент</t>
  </si>
  <si>
    <t>НПА</t>
  </si>
  <si>
    <t>Проект Закона</t>
  </si>
  <si>
    <t>МО, МИО</t>
  </si>
  <si>
    <t>МО, ЖАО</t>
  </si>
  <si>
    <t>Аккредиттелген медициналық ұйымдардың үлесі, %</t>
  </si>
  <si>
    <t>ДСМ-ге ақпарат</t>
  </si>
  <si>
    <t>кол-во актов</t>
  </si>
  <si>
    <t>Акт ввода в эксплуатацию</t>
  </si>
  <si>
    <t>актілер саны</t>
  </si>
  <si>
    <t>Пайдалануға беру актісі</t>
  </si>
  <si>
    <t>саны</t>
  </si>
  <si>
    <t>ІІМ, ДСМ</t>
  </si>
  <si>
    <t>есептер саны</t>
  </si>
  <si>
    <t>қамту үлесі</t>
  </si>
  <si>
    <t>1 жасқа дейінгі балаларды қамту</t>
  </si>
  <si>
    <t>Пациенттерді қамту</t>
  </si>
  <si>
    <t>Тергеп-тексерумен қамту</t>
  </si>
  <si>
    <t>ДСМ, «UMC» КҚ,
ЖАО
(келісім бойынша)</t>
  </si>
  <si>
    <t>«UMC» КҚ, ЖАО</t>
  </si>
  <si>
    <t>ДСМ-ге есеп</t>
  </si>
  <si>
    <t>ДСМ-ге есептер</t>
  </si>
  <si>
    <t>Зерттеу</t>
  </si>
  <si>
    <t>кабинеттер саны</t>
  </si>
  <si>
    <t>ДСМ, ҰҒДСДО, ЖАО</t>
  </si>
  <si>
    <t>ҰҒДСДО</t>
  </si>
  <si>
    <t>Емделген стационарлық науқастардың үлесі</t>
  </si>
  <si>
    <t>объектілер саны</t>
  </si>
  <si>
    <t>пайдалануға беру 
жол инфрақұрылымы объектілері</t>
  </si>
  <si>
    <t>Қайтыс болу үлесі</t>
  </si>
  <si>
    <t>Бару уақыты</t>
  </si>
  <si>
    <t>Оқытылған дәрігерлер</t>
  </si>
  <si>
    <t>Жаңа туған нәрестелерді қамту</t>
  </si>
  <si>
    <t>ОКК хаттамасы</t>
  </si>
  <si>
    <t>Білікті медициналық қызметкерлермен қамту</t>
  </si>
  <si>
    <t>Охват квалифицированными мед. работниками</t>
  </si>
  <si>
    <t>ДСМ, ЖАО, ЮНФПА</t>
  </si>
  <si>
    <t>ЖАО, ЮНФПА</t>
  </si>
  <si>
    <t xml:space="preserve">2024-2025 </t>
  </si>
  <si>
    <t>ДСМ, ЖАО,
ҚДСҰО</t>
  </si>
  <si>
    <t>ЖАО,
ҚДСҰО</t>
  </si>
  <si>
    <t>Консультация алғандар саны</t>
  </si>
  <si>
    <t>ДСМ, МАМ, ЖАО</t>
  </si>
  <si>
    <t>МАМ, ЖАО</t>
  </si>
  <si>
    <t>Ақпараттық-түсіндіру жұмыстары</t>
  </si>
  <si>
    <t>ДСМ, ЖАО, «СК-Фармация» ЖШС (келісім бойынша)</t>
  </si>
  <si>
    <t>ДСМ, ТЖМ, ЖАО</t>
  </si>
  <si>
    <t>ТЖМ, ДСМ, ЖАО</t>
  </si>
  <si>
    <t>ИСЛО «СК-Фармация» ЖШС, ЖАО</t>
  </si>
  <si>
    <t>оқытылғандар саны</t>
  </si>
  <si>
    <t>ИСЛО ТОО «СК-Фармация», МИО</t>
  </si>
  <si>
    <t>Бөлінген гранттар</t>
  </si>
  <si>
    <t>Резидентура түлектері</t>
  </si>
  <si>
    <t>Медициналық ЖОО</t>
  </si>
  <si>
    <t>ДСМ, ЖАО, медициналық жоғары оқу орындары, ҰҒДСДО</t>
  </si>
  <si>
    <t>ДСМ, медициналық ЖОО, ҒЗИ</t>
  </si>
  <si>
    <t>Тестілеу хаттамасы</t>
  </si>
  <si>
    <t>Медицинские ВУЗы</t>
  </si>
  <si>
    <t>ДСМ, ЖАО, МК, ВМК</t>
  </si>
  <si>
    <t>ДСБ</t>
  </si>
  <si>
    <t>менторлар саны</t>
  </si>
  <si>
    <t>Үшжақты шарттар</t>
  </si>
  <si>
    <t>Орташа жылдық контингент</t>
  </si>
  <si>
    <t>НҚА</t>
  </si>
  <si>
    <t>Заң жобасы</t>
  </si>
  <si>
    <t>административные данные МИО</t>
  </si>
  <si>
    <t>ЖАО әкімшілік деректері</t>
  </si>
  <si>
    <t>млн. теңге</t>
  </si>
  <si>
    <t>млн. тенге</t>
  </si>
  <si>
    <t>Акт приемки</t>
  </si>
  <si>
    <t>Қабылдау актісі</t>
  </si>
  <si>
    <t xml:space="preserve">2024-2028 </t>
  </si>
  <si>
    <t>2024-2027</t>
  </si>
  <si>
    <t>2024-2028</t>
  </si>
  <si>
    <t xml:space="preserve">2025-2026 </t>
  </si>
  <si>
    <t>2024-2026</t>
  </si>
  <si>
    <t>2024-2025</t>
  </si>
  <si>
    <t>2024-2029</t>
  </si>
  <si>
    <t>мектептер саны</t>
  </si>
  <si>
    <t>нысандар саны</t>
  </si>
  <si>
    <t>көрсеткіш</t>
  </si>
  <si>
    <t>кол-во оборудования</t>
  </si>
  <si>
    <t>МПС, МЭ, МНЭ, МИО</t>
  </si>
  <si>
    <t>ӨҚМ, ЭМ, ҰЭМ, ЖАО</t>
  </si>
  <si>
    <t>информация в МЭПР</t>
  </si>
  <si>
    <t>кол-во акций</t>
  </si>
  <si>
    <t>акимат Акмолинской области</t>
  </si>
  <si>
    <t>Ақмола облысының әкімдігі</t>
  </si>
  <si>
    <t>науқандар саны</t>
  </si>
  <si>
    <t>Ведомс.
деректер</t>
  </si>
  <si>
    <t>ЭТРМ-ге ақпарат</t>
  </si>
  <si>
    <t>Ведомс.
данные</t>
  </si>
  <si>
    <t>тыс. шт.</t>
  </si>
  <si>
    <t>мың дана</t>
  </si>
  <si>
    <t>Задача 1. Увеличение количества коммерциализируемых проектов от общего количества завершенных прикладных научно-исследовательских работ</t>
  </si>
  <si>
    <t>1-міндет. Аяқталған қолданбалы ғылыми жобалардың жалпы санынан коммерцияланған жобалардың санын ұлғайту</t>
  </si>
  <si>
    <t>ТСМ, ЖАО</t>
  </si>
  <si>
    <t>Выпуск продукции субъектами МСП, млрд. тенге</t>
  </si>
  <si>
    <t>Выпуск продукции субъектами среднего предпринимательства, млрд. тенге</t>
  </si>
  <si>
    <t>ШОК субъектілерімен өнім шығарылымы, млрд. теңге</t>
  </si>
  <si>
    <t>Орта кәсіпкерлік субъектілерімен өнім шығарылымы, млрд. теңге</t>
  </si>
  <si>
    <t>Проекты</t>
  </si>
  <si>
    <t>Жобалар</t>
  </si>
  <si>
    <t>2-міндет. Кәсіпкерлікті мемлекеттік қолдау шараларына қолжетімділікті қамтамасыз ету</t>
  </si>
  <si>
    <t>Акт выполненных работ</t>
  </si>
  <si>
    <t>МКИ, ЦГО, МИО</t>
  </si>
  <si>
    <t>Ведомственные данные</t>
  </si>
  <si>
    <t>Количество</t>
  </si>
  <si>
    <t>Саны</t>
  </si>
  <si>
    <t>МАМ, ОМО, ЖАО</t>
  </si>
  <si>
    <t>Ведомстволық деректер</t>
  </si>
  <si>
    <t>Задача 2. Укрепление института гендерного равенства</t>
  </si>
  <si>
    <t>2-міндет. Гендерлік теңдік институтын нығайту</t>
  </si>
  <si>
    <t>Қаржыландыру талап етілмейді</t>
  </si>
  <si>
    <t>есептік ақпарат</t>
  </si>
  <si>
    <t>Қаржыландыру: ЖБ-тен көзделген қаражат шеңберінде</t>
  </si>
  <si>
    <t>Коргалжынский</t>
  </si>
  <si>
    <t>9.9.467.036.028.</t>
  </si>
  <si>
    <t xml:space="preserve">2025 год </t>
  </si>
  <si>
    <t>2024 год</t>
  </si>
  <si>
    <r>
      <t xml:space="preserve">Показатель результата 1.1. </t>
    </r>
    <r>
      <rPr>
        <sz val="11"/>
        <rFont val="Times New Roman"/>
        <family val="1"/>
        <charset val="204"/>
      </rPr>
      <t>Доля переработки мяса</t>
    </r>
  </si>
  <si>
    <r>
      <t xml:space="preserve">Показатель результата 1.2. </t>
    </r>
    <r>
      <rPr>
        <sz val="11"/>
        <rFont val="Times New Roman"/>
        <family val="1"/>
        <charset val="204"/>
      </rPr>
      <t>Доля переработки молока</t>
    </r>
  </si>
  <si>
    <r>
      <t xml:space="preserve">Показатель результата 1.3. </t>
    </r>
    <r>
      <rPr>
        <sz val="11"/>
        <rFont val="Times New Roman"/>
        <family val="1"/>
        <charset val="204"/>
      </rPr>
      <t>Доля переработки масличных культур (подсолнечник)</t>
    </r>
  </si>
  <si>
    <r>
      <t xml:space="preserve">Ожидаемая продолжительность жизни населения при рождении, </t>
    </r>
    <r>
      <rPr>
        <b/>
        <sz val="11"/>
        <rFont val="Times New Roman"/>
        <family val="1"/>
        <charset val="204"/>
      </rPr>
      <t>по Акмолинской области</t>
    </r>
  </si>
  <si>
    <r>
      <t>ЦИ 1.</t>
    </r>
    <r>
      <rPr>
        <sz val="11"/>
        <rFont val="Times New Roman"/>
        <family val="1"/>
        <charset val="204"/>
      </rPr>
      <t xml:space="preserve"> Увеличение доли граждан Казахстана, ведущего здоровый образ жизни</t>
    </r>
  </si>
  <si>
    <r>
      <t xml:space="preserve">Показатель результата 1.1. </t>
    </r>
    <r>
      <rPr>
        <sz val="11"/>
        <rFont val="Times New Roman"/>
        <family val="1"/>
        <charset val="204"/>
      </rPr>
      <t>Снижение уровня риска преждевременной смертности в возрасте от 30 до 70 лет от сердечно-сосудистых, онкологических, хронических респираторных заболеваний и диабета</t>
    </r>
  </si>
  <si>
    <r>
      <t xml:space="preserve">Мероприятие 1. </t>
    </r>
    <r>
      <rPr>
        <sz val="11"/>
        <rFont val="Times New Roman"/>
        <family val="1"/>
        <charset val="204"/>
      </rPr>
      <t>Охват населения скрининговыми исследованиями</t>
    </r>
  </si>
  <si>
    <r>
      <t xml:space="preserve">Мероприятие 2. </t>
    </r>
    <r>
      <rPr>
        <sz val="11"/>
        <rFont val="Times New Roman"/>
        <family val="1"/>
        <charset val="204"/>
      </rPr>
      <t>Усиление роли средних медицинских сестер</t>
    </r>
  </si>
  <si>
    <r>
      <t xml:space="preserve">Мероприятие 3. </t>
    </r>
    <r>
      <rPr>
        <sz val="11"/>
        <rFont val="Times New Roman"/>
        <family val="1"/>
        <charset val="204"/>
      </rPr>
      <t>Увеличение доли посещений по поводу профилактических осмотров</t>
    </r>
  </si>
  <si>
    <r>
      <t xml:space="preserve">Мероприятие 4. </t>
    </r>
    <r>
      <rPr>
        <sz val="11"/>
        <rFont val="Times New Roman"/>
        <family val="1"/>
        <charset val="204"/>
      </rPr>
      <t>Охват сельских населенных пунктов услугами передвижных медицинских комплексов и медицинских поездов</t>
    </r>
  </si>
  <si>
    <r>
      <t>Показатель результата 1.2.</t>
    </r>
    <r>
      <rPr>
        <sz val="11"/>
        <rFont val="Times New Roman"/>
        <family val="1"/>
        <charset val="204"/>
      </rPr>
      <t xml:space="preserve"> Снижение заболеваемости ожирением среди детей (0 – 14 лет, на 100 тыс. населения)</t>
    </r>
  </si>
  <si>
    <r>
      <t xml:space="preserve">Мероприятие 1. </t>
    </r>
    <r>
      <rPr>
        <sz val="11"/>
        <rFont val="Times New Roman"/>
        <family val="1"/>
        <charset val="204"/>
      </rPr>
      <t>Развитие сети предприятий по здоровому питанию «Здоровые столовые», «Здоровые кафетерии», «Здоровое бистро», «Здоровые магазины»</t>
    </r>
  </si>
  <si>
    <r>
      <t>Мероприятие 2.</t>
    </r>
    <r>
      <rPr>
        <sz val="11"/>
        <rFont val="Times New Roman"/>
        <family val="1"/>
        <charset val="204"/>
      </rPr>
      <t xml:space="preserve"> Проведение информационно-образовательной работы по вопросам здорового и рационального питания (продукты с высоким содержанием соли, сахара, жиры, трансжиры), в том числе среди детей, с целью укрепления навыков здоровья</t>
    </r>
  </si>
  <si>
    <r>
      <t xml:space="preserve">Мероприятие 3. </t>
    </r>
    <r>
      <rPr>
        <sz val="11"/>
        <rFont val="Times New Roman"/>
        <family val="1"/>
        <charset val="204"/>
      </rPr>
      <t xml:space="preserve">Проведение обучающих семинаров в онлайн формате для медицинских работников ПМСП, специалистов общественного здравоохранения, социальных работников, школьных психологов по вопросам охраны здоровья детей и подростков </t>
    </r>
    <r>
      <rPr>
        <i/>
        <sz val="11"/>
        <rFont val="Times New Roman"/>
        <family val="1"/>
        <charset val="204"/>
      </rPr>
      <t xml:space="preserve">(вопросы неполноценного питания, поведенческих факторов риска и психологического благополучия) </t>
    </r>
  </si>
  <si>
    <r>
      <t>Показатель результата 1.3.</t>
    </r>
    <r>
      <rPr>
        <sz val="11"/>
        <rFont val="Times New Roman"/>
        <family val="1"/>
        <charset val="204"/>
      </rPr>
      <t xml:space="preserve"> Снижение заболеваемости психическими и поведенческими расстройствами, вследствие употребления психоактивных веществ</t>
    </r>
  </si>
  <si>
    <r>
      <t xml:space="preserve">Мероприятие 1. </t>
    </r>
    <r>
      <rPr>
        <sz val="11"/>
        <rFont val="Times New Roman"/>
        <family val="1"/>
        <charset val="204"/>
      </rPr>
      <t>Расширение доступа молодых людей, а также их законных опекунов к информации по сохранению и улучшению психического здоровья молодежи, получению онлайн консультаций от психологов МЦЗ, ПМСП и ЦПЗ на цифровой платформе психологической помощи uSupport</t>
    </r>
  </si>
  <si>
    <r>
      <t xml:space="preserve">Мероприятие 2. </t>
    </r>
    <r>
      <rPr>
        <sz val="11"/>
        <rFont val="Times New Roman"/>
        <family val="1"/>
        <charset val="204"/>
      </rPr>
      <t>Расширение сети развития центров психического здоровья в городах и кабинетов психического здоровья в сельской местности для оказания  психологической и психотерапевтической  помощи</t>
    </r>
  </si>
  <si>
    <r>
      <t xml:space="preserve">Мероприятие 3. </t>
    </r>
    <r>
      <rPr>
        <sz val="11"/>
        <rFont val="Times New Roman"/>
        <family val="1"/>
        <charset val="204"/>
      </rPr>
      <t>Принятие мер по обеспечению равномерного распределения и доступности Молодежных центров здоровья (не менее 1 МЦЗ на 40 тыс. населения в возрасте от 10 до 29 лет) в регионах и приведению к единообразию деятельность МЦЗ с наличием в них на постоянной основе специалистов (урологи, гинекологи, юристы, психологи)</t>
    </r>
  </si>
  <si>
    <r>
      <t>Показатель результата 1.5.</t>
    </r>
    <r>
      <rPr>
        <sz val="11"/>
        <rFont val="Times New Roman"/>
        <family val="1"/>
        <charset val="204"/>
      </rPr>
      <t xml:space="preserve"> Снижение смертности от неумышленного отравления</t>
    </r>
  </si>
  <si>
    <r>
      <rPr>
        <b/>
        <sz val="11"/>
        <rFont val="Times New Roman"/>
        <family val="1"/>
        <charset val="204"/>
      </rPr>
      <t>Показатель результата 1.7.</t>
    </r>
    <r>
      <rPr>
        <sz val="11"/>
        <rFont val="Times New Roman"/>
        <family val="1"/>
        <charset val="204"/>
      </rPr>
      <t xml:space="preserve"> Снижение числа потерпевших от умышленных убийств, на 100 тысяч человек, </t>
    </r>
    <r>
      <rPr>
        <b/>
        <sz val="11"/>
        <rFont val="Times New Roman"/>
        <family val="1"/>
        <charset val="204"/>
      </rPr>
      <t>по Акмолинской области</t>
    </r>
  </si>
  <si>
    <r>
      <t xml:space="preserve">Мероприятие 1.  </t>
    </r>
    <r>
      <rPr>
        <sz val="11"/>
        <rFont val="Times New Roman"/>
        <family val="1"/>
        <charset val="204"/>
      </rPr>
      <t>Усиление мер по предупреждению преступлений</t>
    </r>
  </si>
  <si>
    <r>
      <t xml:space="preserve">Показатель результата 2.1. </t>
    </r>
    <r>
      <rPr>
        <sz val="11"/>
        <rFont val="Times New Roman"/>
        <family val="1"/>
        <charset val="204"/>
      </rPr>
      <t>Выявляемость новых зараженных ВИЧ на 1000 неинфицированного населения</t>
    </r>
  </si>
  <si>
    <r>
      <t xml:space="preserve">Мероприятие 1. </t>
    </r>
    <r>
      <rPr>
        <sz val="11"/>
        <rFont val="Times New Roman"/>
        <family val="1"/>
        <charset val="204"/>
      </rPr>
      <t>Охват населения обследованием на ВИЧ инфекцию</t>
    </r>
  </si>
  <si>
    <r>
      <t xml:space="preserve">Мероприятие 2. </t>
    </r>
    <r>
      <rPr>
        <sz val="11"/>
        <rFont val="Times New Roman"/>
        <family val="1"/>
        <charset val="204"/>
      </rPr>
      <t>Реализация профилактических программ среди ключевых групп населения (ЛУИН, СР, МСМ)</t>
    </r>
  </si>
  <si>
    <r>
      <t>Показатель результата 2.3.</t>
    </r>
    <r>
      <rPr>
        <sz val="11"/>
        <rFont val="Times New Roman"/>
        <family val="1"/>
        <charset val="204"/>
      </rPr>
      <t xml:space="preserve"> Снижение заболеваемости гепатитом B</t>
    </r>
  </si>
  <si>
    <r>
      <t xml:space="preserve">Мероприятие 1. </t>
    </r>
    <r>
      <rPr>
        <sz val="11"/>
        <rFont val="Times New Roman"/>
        <family val="1"/>
        <charset val="204"/>
      </rPr>
      <t>Охват вакцинацией против вирусного гепатита В детей до 1 года</t>
    </r>
  </si>
  <si>
    <r>
      <t xml:space="preserve">Мероприятие 2. </t>
    </r>
    <r>
      <rPr>
        <sz val="11"/>
        <rFont val="Times New Roman"/>
        <family val="1"/>
        <charset val="204"/>
      </rPr>
      <t xml:space="preserve">Охват лечением  больных с  вирусным гепатитом В </t>
    </r>
  </si>
  <si>
    <r>
      <t xml:space="preserve">Мероприятие 3. </t>
    </r>
    <r>
      <rPr>
        <sz val="11"/>
        <rFont val="Times New Roman"/>
        <family val="1"/>
        <charset val="204"/>
      </rPr>
      <t>Расследование очагов острого   вирусного гепатита В</t>
    </r>
    <r>
      <rPr>
        <b/>
        <sz val="11"/>
        <rFont val="Times New Roman"/>
        <family val="1"/>
        <charset val="204"/>
      </rPr>
      <t xml:space="preserve"> </t>
    </r>
  </si>
  <si>
    <r>
      <t xml:space="preserve">ЦИ 2. </t>
    </r>
    <r>
      <rPr>
        <sz val="11"/>
        <rFont val="Times New Roman"/>
        <family val="1"/>
        <charset val="204"/>
      </rPr>
      <t>Снижение стандартизованного коэффициента смертности</t>
    </r>
  </si>
  <si>
    <r>
      <t xml:space="preserve">Показатель результата 1.1. </t>
    </r>
    <r>
      <rPr>
        <sz val="11"/>
        <rFont val="Times New Roman"/>
        <family val="1"/>
        <charset val="204"/>
      </rPr>
      <t>Снижение стандартизованного коэффициента cмертности от болезней системы кровообращения</t>
    </r>
  </si>
  <si>
    <r>
      <t xml:space="preserve">Мероприятие 1. </t>
    </r>
    <r>
      <rPr>
        <sz val="11"/>
        <rFont val="Times New Roman"/>
        <family val="1"/>
        <charset val="204"/>
      </rPr>
      <t>Проведение оценки качества оказания помощи (время до первого медицинского контакта, время до начала медицинских процедур) и мониторинга выполнения алгоритма оказания медицинской помощи при  остром инфаркте миокарда</t>
    </r>
  </si>
  <si>
    <r>
      <t xml:space="preserve">Мероприятие 2. </t>
    </r>
    <r>
      <rPr>
        <sz val="11"/>
        <rFont val="Times New Roman"/>
        <family val="1"/>
        <charset val="204"/>
      </rPr>
      <t>Обеспечение открытия кабинетов для пациентов с диагнозом ХСН и нарушениями липидного обмена (дислипидемии) в районных/ областных /городских АПО регионов</t>
    </r>
  </si>
  <si>
    <r>
      <t xml:space="preserve">Мероприятие 3. </t>
    </r>
    <r>
      <rPr>
        <sz val="11"/>
        <rFont val="Times New Roman"/>
        <family val="1"/>
        <charset val="204"/>
      </rPr>
      <t>Обеспечение проведения диагностики NT proBNP для определения сердечной недостаточности у пациентов с ХСН (диспансерные и впервые выявленные пациенты с ХСН)</t>
    </r>
  </si>
  <si>
    <r>
      <t xml:space="preserve">Мероприятие 4. </t>
    </r>
    <r>
      <rPr>
        <sz val="11"/>
        <rFont val="Times New Roman"/>
        <family val="1"/>
        <charset val="204"/>
      </rPr>
      <t>Организация и проведение скрининга на предмет раннего выявления артериальной гипертонии, ишемической болезни сердца, ХСН, нарушений липидного обмена и атеросклероза на амбулаторном звене</t>
    </r>
  </si>
  <si>
    <r>
      <t xml:space="preserve">Мероприятие 5. </t>
    </r>
    <r>
      <rPr>
        <sz val="11"/>
        <rFont val="Times New Roman"/>
        <family val="1"/>
        <charset val="204"/>
      </rPr>
      <t xml:space="preserve">Повышение доли пролеченных стационарных больных с использованием инновационных технологий и высокотехнологических услуг в рамках ГОБМП и в системе ОСМС </t>
    </r>
  </si>
  <si>
    <r>
      <t xml:space="preserve">Показатель результата 1.2. </t>
    </r>
    <r>
      <rPr>
        <sz val="11"/>
        <rFont val="Times New Roman"/>
        <family val="1"/>
        <charset val="204"/>
      </rPr>
      <t>Снижение стандартизованного коэффициента cмертности от злокачественных заболеваний</t>
    </r>
  </si>
  <si>
    <r>
      <t xml:space="preserve">Показатель результата 1.3. </t>
    </r>
    <r>
      <rPr>
        <sz val="11"/>
        <rFont val="Times New Roman"/>
        <family val="1"/>
        <charset val="204"/>
      </rPr>
      <t>Рост удельного  веса выявленных первичных злокачественных новообразований на 0-I стадиях (уровень ранней диагностики)</t>
    </r>
  </si>
  <si>
    <r>
      <t xml:space="preserve">Мероприятие 1. </t>
    </r>
    <r>
      <rPr>
        <sz val="11"/>
        <rFont val="Times New Roman"/>
        <family val="1"/>
        <charset val="204"/>
      </rPr>
      <t>Обеспечение охвата целевых групп при проведении отдельных скрининговых осмотров (рак шейки матки, рак молочной железы, колоректальный рак)</t>
    </r>
  </si>
  <si>
    <r>
      <t xml:space="preserve">Мероприятие 2. </t>
    </r>
    <r>
      <rPr>
        <sz val="11"/>
        <rFont val="Times New Roman"/>
        <family val="1"/>
        <charset val="204"/>
      </rPr>
      <t xml:space="preserve">Обеспечение проведения мероприятий по  повышению  информированности населения по профилактике и лечению онкологических заболеваний </t>
    </r>
    <r>
      <rPr>
        <i/>
        <sz val="11"/>
        <rFont val="Times New Roman"/>
        <family val="1"/>
        <charset val="204"/>
      </rPr>
      <t xml:space="preserve">(декадники, месячники, семинары, лекции, круглые столы, выступление в СМИ и социальных сетях) </t>
    </r>
  </si>
  <si>
    <r>
      <t xml:space="preserve">Мероприятие 3. </t>
    </r>
    <r>
      <rPr>
        <sz val="11"/>
        <rFont val="Times New Roman"/>
        <family val="1"/>
        <charset val="204"/>
      </rPr>
      <t xml:space="preserve">Внедрение скрининга рака легкого на основе низкодозной компьютерной томографии с технологией искусственного интеллекта и современных технологий скрининга (тест на вирус папилломы человека, количественный гемокульт-тест, виртуальная колоноскопия) при наличии положительного заключения ОКК по новым медицинским технологиям </t>
    </r>
  </si>
  <si>
    <r>
      <t xml:space="preserve">Смертность в результате дорожно-транспортных происшествий, на 100 тыс. населения, </t>
    </r>
    <r>
      <rPr>
        <b/>
        <sz val="11"/>
        <rFont val="Times New Roman"/>
        <family val="1"/>
        <charset val="204"/>
      </rPr>
      <t>по Акмолинской области</t>
    </r>
  </si>
  <si>
    <r>
      <t xml:space="preserve">Мероприятие 4. </t>
    </r>
    <r>
      <rPr>
        <sz val="11"/>
        <rFont val="Times New Roman"/>
        <family val="1"/>
        <charset val="204"/>
      </rPr>
      <t>Реализация программ по снижению уровня дорожно-транспортного травматизма, в том числе смертности на дорогах</t>
    </r>
  </si>
  <si>
    <r>
      <t xml:space="preserve">Мероприятие 5. </t>
    </r>
    <r>
      <rPr>
        <sz val="11"/>
        <rFont val="Times New Roman"/>
        <family val="1"/>
        <charset val="204"/>
      </rPr>
      <t>Принятие мер по снижению госпитальной  летальности от травм</t>
    </r>
  </si>
  <si>
    <r>
      <t xml:space="preserve">Мероприятие 6. </t>
    </r>
    <r>
      <rPr>
        <sz val="11"/>
        <rFont val="Times New Roman"/>
        <family val="1"/>
        <charset val="204"/>
      </rPr>
      <t>Обеспечение своевременного  доезда при ДТП в рамках «золотого часа»</t>
    </r>
  </si>
  <si>
    <r>
      <t xml:space="preserve">Показатель результата 1.5. </t>
    </r>
    <r>
      <rPr>
        <sz val="11"/>
        <rFont val="Times New Roman"/>
        <family val="1"/>
        <charset val="204"/>
      </rPr>
      <t>Снижение заболеваемости туберкулезом</t>
    </r>
  </si>
  <si>
    <r>
      <t xml:space="preserve">Мероприятие 1. </t>
    </r>
    <r>
      <rPr>
        <sz val="11"/>
        <rFont val="Times New Roman"/>
        <family val="1"/>
        <charset val="204"/>
      </rPr>
      <t>Обучение врачей ПМСП и фтизиатров вопросам туберкулезной инфекции и профилактического лечения</t>
    </r>
  </si>
  <si>
    <r>
      <t xml:space="preserve">Мероприятие 2. </t>
    </r>
    <r>
      <rPr>
        <sz val="11"/>
        <rFont val="Times New Roman"/>
        <family val="1"/>
        <charset val="204"/>
      </rPr>
      <t>Обеспечение охвата новорожденных вакцинацией БЦЖ не менее 95%</t>
    </r>
  </si>
  <si>
    <r>
      <t xml:space="preserve">Показатель результата 2.1. </t>
    </r>
    <r>
      <rPr>
        <sz val="11"/>
        <rFont val="Times New Roman"/>
        <family val="1"/>
        <charset val="204"/>
      </rPr>
      <t>Снижение младенческой смертности</t>
    </r>
  </si>
  <si>
    <r>
      <t xml:space="preserve">Показатель результата 2.2. </t>
    </r>
    <r>
      <rPr>
        <sz val="11"/>
        <rFont val="Times New Roman"/>
        <family val="1"/>
        <charset val="204"/>
      </rPr>
      <t>Снижение неонатальной смертности</t>
    </r>
  </si>
  <si>
    <r>
      <t xml:space="preserve">Мероприятие 1. </t>
    </r>
    <r>
      <rPr>
        <sz val="11"/>
        <rFont val="Times New Roman"/>
        <family val="1"/>
        <charset val="204"/>
      </rPr>
      <t>Укомплектование региональных отделений медицинской авиации транспортными кювезами, транспортным аппаратом ИВЛ, кардиомонитором, пульсоксиметром, инфузионными помпами, детским дефибрилятором в целях совершенствования условий транспортировки детей при оказании экстренной медицинской помощи</t>
    </r>
  </si>
  <si>
    <r>
      <t xml:space="preserve">Показатель результата 2.3. </t>
    </r>
    <r>
      <rPr>
        <sz val="11"/>
        <rFont val="Times New Roman"/>
        <family val="1"/>
        <charset val="204"/>
      </rPr>
      <t>Увеличение охвата детей до 1 года проактивным наблюдением и скринингами</t>
    </r>
  </si>
  <si>
    <r>
      <t xml:space="preserve">Мероприятие 1. </t>
    </r>
    <r>
      <rPr>
        <sz val="11"/>
        <rFont val="Times New Roman"/>
        <family val="1"/>
        <charset val="204"/>
      </rPr>
      <t>Повышение укомплектованности территориальных участков организаций ПМСП патронажными медсестрами</t>
    </r>
  </si>
  <si>
    <r>
      <t xml:space="preserve">Показатель результата 2.4. </t>
    </r>
    <r>
      <rPr>
        <sz val="11"/>
        <rFont val="Times New Roman"/>
        <family val="1"/>
        <charset val="204"/>
      </rPr>
      <t>Коэффициент смертности детей в возрасте до пяти лет</t>
    </r>
  </si>
  <si>
    <r>
      <t xml:space="preserve">Мероприятие 1. </t>
    </r>
    <r>
      <rPr>
        <sz val="11"/>
        <rFont val="Times New Roman"/>
        <family val="1"/>
        <charset val="204"/>
      </rPr>
      <t>Внедрение новых технологий и методик по оказанию медицинской реабилитации детям</t>
    </r>
  </si>
  <si>
    <r>
      <t xml:space="preserve">Мероприятие 2. </t>
    </r>
    <r>
      <rPr>
        <sz val="11"/>
        <rFont val="Times New Roman"/>
        <family val="1"/>
        <charset val="204"/>
      </rPr>
      <t>Повышение квалификации специалистов организаций детства за рубежом по актуальным вопросам педиатрии и детской хирургии (анестезиологов-реаниматологов, детских и неонатальных хирургов, детских кардиохирургов, сосудистых, торакальных хирургов, педиатров)</t>
    </r>
  </si>
  <si>
    <r>
      <t xml:space="preserve">Показатель результата 2.5. </t>
    </r>
    <r>
      <rPr>
        <sz val="11"/>
        <rFont val="Times New Roman"/>
        <family val="1"/>
        <charset val="204"/>
      </rPr>
      <t>Снижение материнской смертности</t>
    </r>
  </si>
  <si>
    <r>
      <t xml:space="preserve">Мероприятие 1. </t>
    </r>
    <r>
      <rPr>
        <sz val="11"/>
        <rFont val="Times New Roman"/>
        <family val="1"/>
        <charset val="204"/>
      </rPr>
      <t>Повышение охвата учета беременных женщин до 10 недель для своевременной диагностики, лечения ЭГЗ и составления индивидуального плана дородового наблюдения</t>
    </r>
  </si>
  <si>
    <r>
      <t xml:space="preserve">Мероприятие 1. </t>
    </r>
    <r>
      <rPr>
        <sz val="11"/>
        <rFont val="Times New Roman"/>
        <family val="1"/>
        <charset val="204"/>
      </rPr>
      <t>Обеспечение принятия родов  квалифицированными медицинскими работниками</t>
    </r>
  </si>
  <si>
    <r>
      <t xml:space="preserve">Показатель результата 2.6. </t>
    </r>
    <r>
      <rPr>
        <sz val="11"/>
        <rFont val="Times New Roman"/>
        <family val="1"/>
        <charset val="204"/>
      </rPr>
      <t>Увеличение охвата женщин прегравидарной подготовкой</t>
    </r>
  </si>
  <si>
    <r>
      <t xml:space="preserve">Мероприятие 1. </t>
    </r>
    <r>
      <rPr>
        <sz val="11"/>
        <rFont val="Times New Roman"/>
        <family val="1"/>
        <charset val="204"/>
      </rPr>
      <t>Укомплектование медицинских организаций родовспоможения акушерками и средними медицинскими работниками с доведением количества акушерок 1 к 2 беременным женщинам в родах</t>
    </r>
  </si>
  <si>
    <r>
      <t xml:space="preserve">Показатель результата 2.7. </t>
    </r>
    <r>
      <rPr>
        <sz val="11"/>
        <rFont val="Times New Roman"/>
        <family val="1"/>
        <charset val="204"/>
      </rPr>
      <t>Охват женщин фертильного возраста (15-49 лет) современной контрацепцией</t>
    </r>
  </si>
  <si>
    <r>
      <t xml:space="preserve">Мероприятие 1. </t>
    </r>
    <r>
      <rPr>
        <sz val="11"/>
        <rFont val="Times New Roman"/>
        <family val="1"/>
        <charset val="204"/>
      </rPr>
      <t>Совершенствование работы кабинетов  планирования семьи, подготовка координаторов по планированнию семьи, закуп  контрацептивных средств</t>
    </r>
  </si>
  <si>
    <r>
      <t xml:space="preserve">Показатель результата 2.8. </t>
    </r>
    <r>
      <rPr>
        <sz val="11"/>
        <rFont val="Times New Roman"/>
        <family val="1"/>
        <charset val="204"/>
      </rPr>
      <t>Снижение рождаемости среди подростков, на 1000 девушек в возрасте 15-17 лет</t>
    </r>
  </si>
  <si>
    <r>
      <t xml:space="preserve">Мероприятие 1. </t>
    </r>
    <r>
      <rPr>
        <sz val="11"/>
        <rFont val="Times New Roman"/>
        <family val="1"/>
        <charset val="204"/>
      </rPr>
      <t>Принятие мер по снижению абортов среди подростков (15-17 лет) на 1000 девочек соответствующего возраста</t>
    </r>
  </si>
  <si>
    <r>
      <t xml:space="preserve">Мероприятие 1. </t>
    </r>
    <r>
      <rPr>
        <sz val="11"/>
        <rFont val="Times New Roman"/>
        <family val="1"/>
        <charset val="204"/>
      </rPr>
      <t>Организация консультирования детей и подростков по вопросам охраны репродуктивного и психического здоровья в Молодежных центрах здоровья</t>
    </r>
  </si>
  <si>
    <r>
      <t xml:space="preserve">Показатель результата 2.9. </t>
    </r>
    <r>
      <rPr>
        <sz val="11"/>
        <rFont val="Times New Roman"/>
        <family val="1"/>
        <charset val="204"/>
      </rPr>
      <t xml:space="preserve">Снижение заболеваемости анемией среди беременных женщин в возрасте 15-49 лет </t>
    </r>
  </si>
  <si>
    <r>
      <t xml:space="preserve">Мероприятие 1. </t>
    </r>
    <r>
      <rPr>
        <sz val="11"/>
        <rFont val="Times New Roman"/>
        <family val="1"/>
        <charset val="204"/>
      </rPr>
      <t>Непрерывное обучение и повышение квалификации специалистов амбулаторной службы по ведению беременных с экстрагенитальными заболеваниями, по своевременной профилактике и лечению анемии у беременных</t>
    </r>
  </si>
  <si>
    <r>
      <t xml:space="preserve">Показатель результата 3.1. </t>
    </r>
    <r>
      <rPr>
        <sz val="11"/>
        <rFont val="Times New Roman"/>
        <family val="1"/>
        <charset val="204"/>
      </rPr>
      <t>Доля целевой группы населения, охваченная иммунизацией всеми вакцинами, включенными в национальные программы, не менее 95%</t>
    </r>
  </si>
  <si>
    <r>
      <t xml:space="preserve">Мероприятие 1. </t>
    </r>
    <r>
      <rPr>
        <sz val="11"/>
        <rFont val="Times New Roman"/>
        <family val="1"/>
        <charset val="204"/>
      </rPr>
      <t>Проведение тренингов с медицинскими работниками по вопросам вакцинации против вакциноуправляемых инфекций</t>
    </r>
  </si>
  <si>
    <r>
      <t xml:space="preserve">Мероприятие 2. </t>
    </r>
    <r>
      <rPr>
        <sz val="11"/>
        <rFont val="Times New Roman"/>
        <family val="1"/>
        <charset val="204"/>
      </rPr>
      <t>Проведение информационно-разъяснительной работы в средствах массовой информации, официальных интернет-порталах и социальных сетях о важности вакцинации и в профилактике отказов от вакцинации (брифинги, выступление на ТВ, радио, статьи)</t>
    </r>
  </si>
  <si>
    <r>
      <t xml:space="preserve">Показатель результата 3.4. </t>
    </r>
    <r>
      <rPr>
        <sz val="11"/>
        <rFont val="Times New Roman"/>
        <family val="1"/>
        <charset val="204"/>
      </rPr>
      <t>Степень готовности медицинских организаций к чрезвычайным ситуациям природно-техногенного характера</t>
    </r>
  </si>
  <si>
    <r>
      <t xml:space="preserve">Мероприятие 1. </t>
    </r>
    <r>
      <rPr>
        <sz val="11"/>
        <rFont val="Times New Roman"/>
        <family val="1"/>
        <charset val="204"/>
      </rPr>
      <t>Автоматизация пополнения и создания месячного запаса с учетом фактического потребления в разрезе регионов</t>
    </r>
  </si>
  <si>
    <r>
      <t xml:space="preserve">Мероприятие 2. </t>
    </r>
    <r>
      <rPr>
        <sz val="11"/>
        <rFont val="Times New Roman"/>
        <family val="1"/>
        <charset val="204"/>
      </rPr>
      <t xml:space="preserve">Проведение обучения   персонала организации ПМСП и стационаров по подготовке и реагированию на ЧП </t>
    </r>
    <r>
      <rPr>
        <i/>
        <sz val="11"/>
        <rFont val="Times New Roman"/>
        <family val="1"/>
        <charset val="204"/>
      </rPr>
      <t>(медицинская сортировка, оказание экстренной медицинской и психологической помощи)</t>
    </r>
  </si>
  <si>
    <r>
      <t xml:space="preserve">Мероприятие 3. </t>
    </r>
    <r>
      <rPr>
        <sz val="11"/>
        <rFont val="Times New Roman"/>
        <family val="1"/>
        <charset val="204"/>
      </rPr>
      <t xml:space="preserve">Подготовка и переподготовка и повышение квалификации на базе «Национального центра научных исследований, подготовки и обучении в сфере гражданской защиты МЧС РК» </t>
    </r>
  </si>
  <si>
    <r>
      <t xml:space="preserve">Показатель результата 4.1. </t>
    </r>
    <r>
      <rPr>
        <sz val="11"/>
        <rFont val="Times New Roman"/>
        <family val="1"/>
        <charset val="204"/>
      </rPr>
      <t>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t>
    </r>
  </si>
  <si>
    <r>
      <t xml:space="preserve">Мероприятие 1. </t>
    </r>
    <r>
      <rPr>
        <sz val="11"/>
        <rFont val="Times New Roman"/>
        <family val="1"/>
        <charset val="204"/>
      </rPr>
      <t>Размещение государственного образовательного заказа на подготовку специалистов резидентуры</t>
    </r>
  </si>
  <si>
    <r>
      <t xml:space="preserve">Мероприятие 2. </t>
    </r>
    <r>
      <rPr>
        <sz val="11"/>
        <rFont val="Times New Roman"/>
        <family val="1"/>
        <charset val="204"/>
      </rPr>
      <t>Трудоустройство выпускников медицинских ВУЗов</t>
    </r>
  </si>
  <si>
    <r>
      <t xml:space="preserve">Мероприятие 3. </t>
    </r>
    <r>
      <rPr>
        <sz val="11"/>
        <rFont val="Times New Roman"/>
        <family val="1"/>
        <charset val="204"/>
      </rPr>
      <t>Интеграция информационных систем МЗ с информационными системами организации образования и науки, завершение интеграции с МИСами</t>
    </r>
  </si>
  <si>
    <r>
      <t xml:space="preserve">Показатель результата 4.2. </t>
    </r>
    <r>
      <rPr>
        <sz val="11"/>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</si>
  <si>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r>
      <t xml:space="preserve">Мероприятие 1. </t>
    </r>
    <r>
      <rPr>
        <sz val="11"/>
        <rFont val="Times New Roman"/>
        <family val="1"/>
        <charset val="204"/>
      </rPr>
      <t>Проведение производственных, государственных практик  на клинических базах с привлечением менторов/наставников</t>
    </r>
  </si>
  <si>
    <r>
      <t xml:space="preserve">Мероприятие 2. </t>
    </r>
    <r>
      <rPr>
        <sz val="11"/>
        <rFont val="Times New Roman"/>
        <family val="1"/>
        <charset val="204"/>
      </rPr>
      <t>Закрепление  выпускников за МО для дальнейшего трудоустройства (заключение трехсторонних договоров)</t>
    </r>
  </si>
  <si>
    <r>
      <t xml:space="preserve">Мероприятие 3. </t>
    </r>
    <r>
      <rPr>
        <sz val="11"/>
        <rFont val="Times New Roman"/>
        <family val="1"/>
        <charset val="204"/>
      </rPr>
      <t>Увеличение размера государственной стипендии обучающимся в организациях технического и профессионального, послесреднего образования</t>
    </r>
    <r>
      <rPr>
        <b/>
        <sz val="11"/>
        <rFont val="Times New Roman"/>
        <family val="1"/>
        <charset val="204"/>
      </rPr>
      <t xml:space="preserve">
</t>
    </r>
  </si>
  <si>
    <r>
      <t xml:space="preserve">ЦИ 3. </t>
    </r>
    <r>
      <rPr>
        <sz val="11"/>
        <rFont val="Times New Roman"/>
        <family val="1"/>
        <charset val="204"/>
      </rPr>
      <t>Доля государственных расходов на здравоохранение</t>
    </r>
  </si>
  <si>
    <r>
      <t xml:space="preserve">Показатель результата 1.1. </t>
    </r>
    <r>
      <rPr>
        <sz val="11"/>
        <rFont val="Times New Roman"/>
        <family val="1"/>
        <charset val="204"/>
      </rPr>
      <t>Уровень охвата населения в системе ОСМС</t>
    </r>
  </si>
  <si>
    <r>
      <t xml:space="preserve">Мероприятие 1. </t>
    </r>
    <r>
      <rPr>
        <sz val="11"/>
        <rFont val="Times New Roman"/>
        <family val="1"/>
        <charset val="204"/>
      </rPr>
      <t>Формирование единого пакета медицинской помощи (с разделением ее на минимальный и базовый) и единого пула финансирования ГОБМП и ОСМС</t>
    </r>
  </si>
  <si>
    <r>
      <t xml:space="preserve">Показатель результата 1.2. </t>
    </r>
    <r>
      <rPr>
        <sz val="11"/>
        <rFont val="Times New Roman"/>
        <family val="1"/>
        <charset val="204"/>
      </rPr>
      <t>Инвестиции в основной капитал в сфере здравоохранения</t>
    </r>
  </si>
  <si>
    <r>
      <t xml:space="preserve">Мероприятие 1. </t>
    </r>
    <r>
      <rPr>
        <sz val="11"/>
        <rFont val="Times New Roman"/>
        <family val="1"/>
        <charset val="204"/>
      </rPr>
      <t>Аккредитация медицинских организаций на основе стандартов для повышения качества предоставляемых медицинских услуг</t>
    </r>
  </si>
  <si>
    <r>
      <t xml:space="preserve">Показатель результата 2.5. </t>
    </r>
    <r>
      <rPr>
        <sz val="11"/>
        <rFont val="Times New Roman"/>
        <family val="1"/>
        <charset val="204"/>
      </rPr>
      <t>Снижение уровня износа зданий медицинских организаций</t>
    </r>
  </si>
  <si>
    <r>
      <t xml:space="preserve">Мероприятие 1. </t>
    </r>
    <r>
      <rPr>
        <sz val="11"/>
        <rFont val="Times New Roman"/>
        <family val="1"/>
        <charset val="204"/>
      </rPr>
      <t>Проведение капитального ремонта  объектов здравоохранения</t>
    </r>
  </si>
  <si>
    <r>
      <t xml:space="preserve">Мероприятие 2. </t>
    </r>
    <r>
      <rPr>
        <sz val="11"/>
        <rFont val="Times New Roman"/>
        <family val="1"/>
        <charset val="204"/>
      </rPr>
      <t>Строительство и реконструкция объектов здравоохранения</t>
    </r>
  </si>
  <si>
    <r>
      <t xml:space="preserve">Доля населения, имеющего доходы ниже величины прожиточного минимума / ниже черты бедности, %, </t>
    </r>
    <r>
      <rPr>
        <b/>
        <sz val="11"/>
        <rFont val="Times New Roman"/>
        <family val="1"/>
        <charset val="204"/>
      </rPr>
      <t>по Акмолинской области</t>
    </r>
  </si>
  <si>
    <r>
      <t xml:space="preserve">Показатель результата 1.1. </t>
    </r>
    <r>
      <rPr>
        <sz val="11"/>
        <rFont val="Times New Roman"/>
        <family val="1"/>
        <charset val="204"/>
      </rPr>
      <t>Количество трудоустроенных граждан</t>
    </r>
  </si>
  <si>
    <r>
      <t xml:space="preserve">ЦИ 1. </t>
    </r>
    <r>
      <rPr>
        <sz val="11"/>
        <rFont val="Times New Roman"/>
        <family val="1"/>
        <charset val="204"/>
      </rPr>
      <t xml:space="preserve">Охват детей дошкольным воспитанием и обучением от 2 до 6 лет </t>
    </r>
  </si>
  <si>
    <r>
      <t>Показатель результата 1.1.</t>
    </r>
    <r>
      <rPr>
        <sz val="11"/>
        <rFont val="Times New Roman"/>
        <family val="1"/>
        <charset val="204"/>
      </rPr>
      <t xml:space="preserve"> Уровень предшкольной подготовки детей</t>
    </r>
  </si>
  <si>
    <r>
      <t>Мероприятие 1.</t>
    </r>
    <r>
      <rPr>
        <sz val="11"/>
        <rFont val="Times New Roman"/>
        <family val="1"/>
        <charset val="204"/>
      </rPr>
      <t xml:space="preserve"> Строительство  25 новых школ</t>
    </r>
  </si>
  <si>
    <r>
      <t xml:space="preserve">Мероприятие 2. </t>
    </r>
    <r>
      <rPr>
        <sz val="11"/>
        <rFont val="Times New Roman"/>
        <family val="1"/>
        <charset val="204"/>
      </rPr>
      <t>Капитальный ремонт 145 объектов</t>
    </r>
  </si>
  <si>
    <r>
      <t>Капитальный ремонт дома культуры в селе Сабынды (</t>
    </r>
    <r>
      <rPr>
        <b/>
        <i/>
        <sz val="11"/>
        <rFont val="Times New Roman"/>
        <family val="1"/>
        <charset val="204"/>
      </rPr>
      <t>в рамках проекта «Ауыл-Ел бесігі»</t>
    </r>
    <r>
      <rPr>
        <sz val="11"/>
        <rFont val="Times New Roman"/>
        <family val="1"/>
        <charset val="204"/>
      </rPr>
      <t>)</t>
    </r>
  </si>
  <si>
    <r>
      <t xml:space="preserve">Мероприятие 1. </t>
    </r>
    <r>
      <rPr>
        <sz val="11"/>
        <rFont val="Times New Roman"/>
        <family val="1"/>
        <charset val="204"/>
      </rPr>
      <t>Строительство жилья</t>
    </r>
  </si>
  <si>
    <r>
      <t xml:space="preserve">Мероприятие 1. </t>
    </r>
    <r>
      <rPr>
        <sz val="11"/>
        <rFont val="Times New Roman"/>
        <family val="1"/>
        <charset val="204"/>
      </rPr>
      <t>Строительство газовых сетей</t>
    </r>
  </si>
  <si>
    <r>
      <t xml:space="preserve">Мероприятие 1. </t>
    </r>
    <r>
      <rPr>
        <sz val="11"/>
        <rFont val="Times New Roman"/>
        <family val="1"/>
        <charset val="204"/>
      </rPr>
      <t>Укрепление материально-технической базы объектов</t>
    </r>
  </si>
  <si>
    <r>
      <t xml:space="preserve">Уровень удовлетворенности населения экологическим качеством жизни, %, </t>
    </r>
    <r>
      <rPr>
        <b/>
        <sz val="11"/>
        <rFont val="Times New Roman"/>
        <family val="1"/>
        <charset val="204"/>
      </rPr>
      <t>по Акмолинской области</t>
    </r>
  </si>
  <si>
    <r>
      <t xml:space="preserve">Задача 6. </t>
    </r>
    <r>
      <rPr>
        <sz val="11"/>
        <rFont val="Times New Roman"/>
        <family val="1"/>
        <charset val="204"/>
      </rPr>
      <t>Вовлеченность населения в экологические акции и инициативы</t>
    </r>
  </si>
  <si>
    <r>
      <t xml:space="preserve">Мероприятие 1.  </t>
    </r>
    <r>
      <rPr>
        <sz val="11"/>
        <rFont val="Times New Roman"/>
        <family val="1"/>
        <charset val="204"/>
      </rPr>
      <t>Проведение экологических акций</t>
    </r>
  </si>
  <si>
    <r>
      <t xml:space="preserve">Задача 7. </t>
    </r>
    <r>
      <rPr>
        <sz val="11"/>
        <rFont val="Times New Roman"/>
        <family val="1"/>
        <charset val="204"/>
      </rPr>
      <t>Увеличение лесистости</t>
    </r>
  </si>
  <si>
    <r>
      <t xml:space="preserve">Мероприятие 1.  </t>
    </r>
    <r>
      <rPr>
        <sz val="11"/>
        <rFont val="Times New Roman"/>
        <family val="1"/>
        <charset val="204"/>
      </rPr>
      <t>Посадка насаждений на территории населенного пункта</t>
    </r>
  </si>
  <si>
    <r>
      <t xml:space="preserve">ЦИ 4. </t>
    </r>
    <r>
      <rPr>
        <sz val="11"/>
        <rFont val="Times New Roman"/>
        <family val="1"/>
        <charset val="204"/>
      </rPr>
      <t>Обеспечение населения услугами по сбору и вывозу отходов, %</t>
    </r>
  </si>
  <si>
    <r>
      <t xml:space="preserve">Доля ВДС МСП в ВВП, %, </t>
    </r>
    <r>
      <rPr>
        <b/>
        <sz val="11"/>
        <rFont val="Times New Roman"/>
        <family val="1"/>
        <charset val="204"/>
      </rPr>
      <t>по Акмолинской области</t>
    </r>
  </si>
  <si>
    <r>
      <t xml:space="preserve">Доля ВДС среднего предпринимательства в ВВП, %, </t>
    </r>
    <r>
      <rPr>
        <b/>
        <sz val="11"/>
        <rFont val="Times New Roman"/>
        <family val="1"/>
        <charset val="204"/>
      </rPr>
      <t>по Акмолинской области</t>
    </r>
  </si>
  <si>
    <r>
      <t>Задача 2.</t>
    </r>
    <r>
      <rPr>
        <sz val="11"/>
        <rFont val="Times New Roman"/>
        <family val="1"/>
        <charset val="204"/>
      </rPr>
      <t xml:space="preserve"> </t>
    </r>
    <r>
      <rPr>
        <b/>
        <sz val="11"/>
        <rFont val="Times New Roman"/>
        <family val="1"/>
        <charset val="204"/>
      </rPr>
      <t>Обеспечение доступа к мерам государственной поддержки предпринимательства</t>
    </r>
  </si>
  <si>
    <r>
      <t xml:space="preserve">ЦИ. </t>
    </r>
    <r>
      <rPr>
        <sz val="11"/>
        <rFont val="Times New Roman"/>
        <family val="1"/>
        <charset val="204"/>
      </rPr>
      <t>Инвестиции в основной капитал</t>
    </r>
  </si>
  <si>
    <r>
      <t>ЦИ.</t>
    </r>
    <r>
      <rPr>
        <sz val="11"/>
        <rFont val="Times New Roman"/>
        <family val="1"/>
        <charset val="204"/>
      </rPr>
      <t xml:space="preserve"> Доля внешнего ИОК</t>
    </r>
  </si>
  <si>
    <r>
      <t xml:space="preserve">Валовый приток прямых иностранных инвестиций, млрд. долл. США, </t>
    </r>
    <r>
      <rPr>
        <b/>
        <sz val="11"/>
        <rFont val="Times New Roman"/>
        <family val="1"/>
        <charset val="204"/>
      </rPr>
      <t>по Акмолинской области</t>
    </r>
  </si>
  <si>
    <r>
      <t xml:space="preserve">ЦИ 2. </t>
    </r>
    <r>
      <rPr>
        <sz val="11"/>
        <rFont val="Times New Roman"/>
        <family val="1"/>
        <charset val="204"/>
      </rPr>
      <t>Доля переработки и утилизации коммунальных отходов</t>
    </r>
  </si>
  <si>
    <r>
      <t>ЦИ 1.</t>
    </r>
    <r>
      <rPr>
        <sz val="11"/>
        <rFont val="Times New Roman"/>
        <family val="1"/>
        <charset val="204"/>
      </rPr>
      <t xml:space="preserve"> Снижение уровня насилия </t>
    </r>
    <r>
      <rPr>
        <i/>
        <sz val="11"/>
        <rFont val="Times New Roman"/>
        <family val="1"/>
        <charset val="204"/>
      </rPr>
      <t>(по отношению к базовому 2022 году)</t>
    </r>
    <r>
      <rPr>
        <sz val="11"/>
        <rFont val="Times New Roman"/>
        <family val="1"/>
        <charset val="204"/>
      </rPr>
      <t xml:space="preserve"> в отношении женщин и детей</t>
    </r>
  </si>
  <si>
    <r>
      <t xml:space="preserve">Показатель результата 1. </t>
    </r>
    <r>
      <rPr>
        <sz val="11"/>
        <rFont val="Times New Roman"/>
        <family val="1"/>
        <charset val="204"/>
      </rPr>
      <t xml:space="preserve">Увеличение числа правонарушителей, привлекаемых к административной ответственности в сфере семейно-бытовых отношений (ст. 73, 461, 669 ч. 2, 3, 4 КоАП РК) </t>
    </r>
  </si>
  <si>
    <r>
      <t>ЦИ.</t>
    </r>
    <r>
      <rPr>
        <sz val="11"/>
        <rFont val="Times New Roman"/>
        <family val="1"/>
        <charset val="204"/>
      </rPr>
      <t xml:space="preserve"> Уровень защиты населения удаленных и сельских населенных пунктов пожарными постами</t>
    </r>
  </si>
  <si>
    <r>
      <t>ЦИ.</t>
    </r>
    <r>
      <rPr>
        <sz val="11"/>
        <rFont val="Times New Roman"/>
        <family val="1"/>
        <charset val="204"/>
      </rPr>
      <t xml:space="preserve"> Уровень оснащенности органов гражданской защиты первоочередными материально-техническими средствами для проведения аварийно-спасательных и неотложных работ, %, довести до норм положенности</t>
    </r>
  </si>
  <si>
    <r>
      <t>ЦИ.</t>
    </r>
    <r>
      <rPr>
        <sz val="11"/>
        <rFont val="Times New Roman"/>
        <family val="1"/>
        <charset val="204"/>
      </rPr>
      <t xml:space="preserve"> Уровень защиты населения от наводнения, талых и дождевых вод, %</t>
    </r>
  </si>
  <si>
    <r>
      <t>ЦИ.</t>
    </r>
    <r>
      <rPr>
        <sz val="11"/>
        <rFont val="Times New Roman"/>
        <family val="1"/>
        <charset val="204"/>
      </rPr>
      <t xml:space="preserve"> Уровень оповещения населения при угрозе ЧС</t>
    </r>
  </si>
  <si>
    <r>
      <t xml:space="preserve">Показатель результата 4.5.1. </t>
    </r>
    <r>
      <rPr>
        <sz val="11"/>
        <rFont val="Times New Roman"/>
        <family val="1"/>
        <charset val="204"/>
      </rPr>
      <t>Доля организаций образования, создавших условия для инклюзивного образования, %</t>
    </r>
  </si>
  <si>
    <r>
      <t>Показатель результата 4.а.1.2.</t>
    </r>
    <r>
      <rPr>
        <sz val="11"/>
        <rFont val="Times New Roman"/>
        <family val="1"/>
        <charset val="204"/>
      </rPr>
      <t xml:space="preserve"> Доля трехсменных школ, %</t>
    </r>
  </si>
  <si>
    <r>
      <t>Показатель результата 4.а.1.3.</t>
    </r>
    <r>
      <rPr>
        <sz val="11"/>
        <rFont val="Times New Roman"/>
        <family val="1"/>
        <charset val="204"/>
      </rPr>
      <t xml:space="preserve"> Доля аварийных школ, %</t>
    </r>
  </si>
  <si>
    <r>
      <t>Показатель результата 8.6.1.</t>
    </r>
    <r>
      <rPr>
        <sz val="11"/>
        <rFont val="Times New Roman"/>
        <family val="1"/>
        <charset val="204"/>
      </rPr>
      <t xml:space="preserve"> Доля молодежи (в возрасте от 15 до 35 лет), которая не учится, не работает и не приобретает профессиональных навыков, %</t>
    </r>
  </si>
  <si>
    <r>
      <t>Показатель результата 11.2.1.1.</t>
    </r>
    <r>
      <rPr>
        <sz val="11"/>
        <rFont val="Times New Roman"/>
        <family val="1"/>
        <charset val="204"/>
      </rPr>
      <t xml:space="preserve"> Доля дорог местного значения, находящихся в хорошем и удовлетворительном состоянии, %</t>
    </r>
  </si>
  <si>
    <r>
      <t>Показатель результата 11.3.1.</t>
    </r>
    <r>
      <rPr>
        <sz val="11"/>
        <rFont val="Times New Roman"/>
        <family val="1"/>
        <charset val="204"/>
      </rPr>
      <t xml:space="preserve"> Обеспеченность жильем на одного проживающего, кв.м.</t>
    </r>
  </si>
  <si>
    <r>
      <t xml:space="preserve">Показатель результата 6.2.1. </t>
    </r>
    <r>
      <rPr>
        <sz val="11"/>
        <rFont val="Times New Roman"/>
        <family val="1"/>
        <charset val="204"/>
      </rPr>
      <t>Охват населения очисткой сточных вод:</t>
    </r>
  </si>
  <si>
    <t>УЖКХ</t>
  </si>
  <si>
    <t>ОАГиС</t>
  </si>
  <si>
    <t>УСАиГ</t>
  </si>
  <si>
    <t>2025-2028</t>
  </si>
  <si>
    <t>2025-2027</t>
  </si>
  <si>
    <t>кол-во школ</t>
  </si>
  <si>
    <t>ББ</t>
  </si>
  <si>
    <t>ЖКжАЖБ</t>
  </si>
  <si>
    <t>МБ</t>
  </si>
  <si>
    <t>Всего финансовые ресурсы, в том числе:</t>
  </si>
  <si>
    <t xml:space="preserve">Из МБ 015 </t>
  </si>
  <si>
    <t>Из ОБ 028</t>
  </si>
  <si>
    <t xml:space="preserve">Из РБ  011 </t>
  </si>
  <si>
    <t xml:space="preserve">Из ОБ 028 </t>
  </si>
  <si>
    <t>ИТОГО финансовых ресурсов:</t>
  </si>
  <si>
    <t>УСХиЗО</t>
  </si>
  <si>
    <t>ДИ</t>
  </si>
  <si>
    <t xml:space="preserve"> ИП "Идрисов Д" </t>
  </si>
  <si>
    <t>ПТИЦЕВОДСТВО, мясо птицы</t>
  </si>
  <si>
    <t>МТФ, сырое коровье молоко</t>
  </si>
  <si>
    <t>голов</t>
  </si>
  <si>
    <t>тонн</t>
  </si>
  <si>
    <t>ТОО "Кенбидай Астык"</t>
  </si>
  <si>
    <t>ОРОШЕНИЕ, кормовые культуры</t>
  </si>
  <si>
    <t xml:space="preserve">ТОО "САСС Агро" </t>
  </si>
  <si>
    <t>гектар</t>
  </si>
  <si>
    <t>ЖИВОТНОВОДСТВО/ строительсто откормплощадки, мясо КРС</t>
  </si>
  <si>
    <t xml:space="preserve">ТОО "Куралай МК" </t>
  </si>
  <si>
    <t>Мероприятие 2.  МТФ:</t>
  </si>
  <si>
    <t xml:space="preserve">Мероприятие 1.  Птицеводство: </t>
  </si>
  <si>
    <t>Мероприятие 3. Орошение:</t>
  </si>
  <si>
    <t>Мероприятие 4. Животноводство:</t>
  </si>
  <si>
    <t>2021-2025</t>
  </si>
  <si>
    <t>2025-2026</t>
  </si>
  <si>
    <t>км.</t>
  </si>
  <si>
    <t>ВСЕГО финансовых ресурсов государственных инвестиционных проектов:</t>
  </si>
  <si>
    <t>Всего проектов за счет других источников ДИ:</t>
  </si>
  <si>
    <t>Құс шаруашылығы бойынша,  құс еті</t>
  </si>
  <si>
    <t>кол-во мест</t>
  </si>
  <si>
    <t>Ожидаемый результат от реализации проекта, в т.ч. к-во созданных рабочих мест (постоянных/временных)</t>
  </si>
  <si>
    <t>в том числе :</t>
  </si>
  <si>
    <t>млн.тенге</t>
  </si>
  <si>
    <t>4.2.288.012.028.</t>
  </si>
  <si>
    <t>2027-2028</t>
  </si>
  <si>
    <t>Строительство линий уличного освещения в с. Сабынды</t>
  </si>
  <si>
    <t>из ОБ 028</t>
  </si>
  <si>
    <t>262.113</t>
  </si>
  <si>
    <t xml:space="preserve">Средний ремонт внутрипоселковых дорог  селе Арыкты   по улице Ж.Жабаева, Тауелсиздик, Ж.Толеубаева  </t>
  </si>
  <si>
    <t>Средний ремонт автомобильных дорог по улицам Д. Рыспаева, М. Габдуллина, М. Ауезова, Р. Мадина, Ы. Алтынсарина, А. Бокейханова , Кирпичная, А. Жангельдина села Коргалжын</t>
  </si>
  <si>
    <t>Средний ремонт улиц села Кенбидайык</t>
  </si>
  <si>
    <t>Средний ремонт въезда в село Оркендеу</t>
  </si>
  <si>
    <t>Средний ремонт дорог по улицам М. Ауезова, Б. Булкышев, Құлтума, Д. Отарбекова, Біртабан села Коргалжын</t>
  </si>
  <si>
    <t>Средний ремонт дорог с.Майшукур</t>
  </si>
  <si>
    <t xml:space="preserve">Средний ремонт дорог с.Жантеке </t>
  </si>
  <si>
    <t xml:space="preserve">Средний ремонт дорог с.Сабынды </t>
  </si>
  <si>
    <t>Средний ремонт дорог с.Уялы, Арыкты, Караегин, Сабынды, Ушсарт, Каргалы (в соответствий с СРС)</t>
  </si>
  <si>
    <t xml:space="preserve">Средний ремонт дорог с.Коргалжын </t>
  </si>
  <si>
    <t>субвен</t>
  </si>
  <si>
    <t xml:space="preserve">План /факт </t>
  </si>
  <si>
    <t xml:space="preserve">Акт ввода </t>
  </si>
  <si>
    <t>кол-во людей, охваченных скринингом, чел.</t>
  </si>
  <si>
    <t>кол-во услуг, оказанных мед. сестрами, чел.</t>
  </si>
  <si>
    <t>УЗ, УПП</t>
  </si>
  <si>
    <t>УЗ, УВП</t>
  </si>
  <si>
    <t>кол-во онлайн консуль-тации</t>
  </si>
  <si>
    <t>Информация В  МЦЗ, МЗ</t>
  </si>
  <si>
    <r>
      <t xml:space="preserve">Мероприятие 1. </t>
    </r>
    <r>
      <rPr>
        <sz val="11"/>
        <rFont val="Times New Roman"/>
        <family val="1"/>
        <charset val="204"/>
      </rPr>
      <t xml:space="preserve">Проведение разъяснительной работы в средствах массовой информации, официальных интернет-порталах и социальных сетях по профилактике отравлений  </t>
    </r>
    <r>
      <rPr>
        <i/>
        <sz val="11"/>
        <rFont val="Times New Roman"/>
        <family val="1"/>
        <charset val="204"/>
      </rPr>
      <t>(с субъектами предпринимательства, населением)</t>
    </r>
    <r>
      <rPr>
        <sz val="11"/>
        <rFont val="Times New Roman"/>
        <family val="1"/>
        <charset val="204"/>
      </rPr>
      <t xml:space="preserve"> </t>
    </r>
  </si>
  <si>
    <t>ДП</t>
  </si>
  <si>
    <t>финансиро-вание не требуется</t>
  </si>
  <si>
    <t>УЗ, ННЦРЗ</t>
  </si>
  <si>
    <t>Ведомствен-ные данные МЗ</t>
  </si>
  <si>
    <t>ДП, УПТАД,  АО «КазАвтоЖол» (по согласованию)</t>
  </si>
  <si>
    <t>МБ, в рамках предусмот-ренных средств</t>
  </si>
  <si>
    <t>Коэф-т аборта на 1000 девочек соответствующего возраста</t>
  </si>
  <si>
    <t>УЗ, ТОО «СК-Фармация»  (по согласованию)</t>
  </si>
  <si>
    <t>УЗ, ДЧС</t>
  </si>
  <si>
    <t>УЗ, мед.ВУЗы</t>
  </si>
  <si>
    <t>УЗ, мед.ВУЗы, НИИ, НЦМИО</t>
  </si>
  <si>
    <t>Доля аккреди-тованных мед.орга-низаций, %</t>
  </si>
  <si>
    <t>УСАГ, УЗ</t>
  </si>
  <si>
    <t>Заместитель акима области по вопросам экономики Жаркешов Е.С., руководитель УПП и др.</t>
  </si>
  <si>
    <t>Заместитель акима области по социальным вопросам Амренова А.Б., руководитель УЗ и др.</t>
  </si>
  <si>
    <t>Заместитель акима области по социальным вопросам Амренова А.Б., руководитель УЗ и др.</t>
  </si>
  <si>
    <t>1-ый заместитель акима области по вопросам ЖКХ и развития инфраструктуры Рамазанов Е.М., начальник ДП и др.</t>
  </si>
  <si>
    <t>Заместитель акима области по идеологии Айтбаев Д.Е., руководитель УО и др.</t>
  </si>
  <si>
    <t>по вопросам экономики Жаркешов Е.С., руководитель УЭБП и др.</t>
  </si>
  <si>
    <r>
      <t>Нәтиже көрсеткіші 1.1.</t>
    </r>
    <r>
      <rPr>
        <sz val="11"/>
        <color theme="1"/>
        <rFont val="Times New Roman"/>
        <family val="1"/>
      </rPr>
      <t xml:space="preserve"> Типтік ғимараттарда орналасқан мектептердің үлесі</t>
    </r>
  </si>
  <si>
    <r>
      <t>Показатель результата 1.1.</t>
    </r>
    <r>
      <rPr>
        <sz val="11"/>
        <color theme="1"/>
        <rFont val="Times New Roman"/>
        <family val="1"/>
      </rPr>
      <t xml:space="preserve"> Доля школ, расположенных в типовых зданиях</t>
    </r>
  </si>
  <si>
    <r>
      <t xml:space="preserve">Мероприятие 1. </t>
    </r>
    <r>
      <rPr>
        <sz val="11"/>
        <rFont val="Times New Roman"/>
        <family val="1"/>
        <charset val="204"/>
      </rPr>
      <t>Строительство 13 объектов</t>
    </r>
  </si>
  <si>
    <t>Социальное обеспечение</t>
  </si>
  <si>
    <r>
      <t xml:space="preserve">Показатель результата 5.1 </t>
    </r>
    <r>
      <rPr>
        <sz val="11"/>
        <rFont val="Times New Roman"/>
        <family val="1"/>
        <charset val="204"/>
      </rPr>
      <t>Обеспечение охвата лиц с инвалидностью реабилитационными услугами</t>
    </r>
  </si>
  <si>
    <t>Заместитель акима области по социальным вопросам Амренова А.Б., руководитель УФКС и др.</t>
  </si>
  <si>
    <r>
      <t xml:space="preserve">Мероприятие 2. </t>
    </r>
    <r>
      <rPr>
        <sz val="11"/>
        <rFont val="Times New Roman"/>
        <family val="1"/>
        <charset val="204"/>
      </rPr>
      <t>Капитальный ремонт 3 объектов</t>
    </r>
  </si>
  <si>
    <t>1-ый заместитель акима области по вопросам ЖКХ и развития инфраструктуры Рамазанов Е.М., руководитель УЭЖКХ</t>
  </si>
  <si>
    <r>
      <t xml:space="preserve">Показатель результата 8.1. </t>
    </r>
    <r>
      <rPr>
        <sz val="11"/>
        <rFont val="Times New Roman"/>
        <family val="1"/>
        <charset val="204"/>
      </rPr>
      <t>Доведение до действующих норм положенности числа участковых пунктов полиции</t>
    </r>
  </si>
  <si>
    <r>
      <t>Показатель результата 8.2.</t>
    </r>
    <r>
      <rPr>
        <sz val="11"/>
        <rFont val="Times New Roman"/>
        <family val="1"/>
        <charset val="204"/>
      </rPr>
      <t xml:space="preserve"> Увеличение доли переработки и утилизации ТБО</t>
    </r>
  </si>
  <si>
    <t>1-ый заместитель акима области по вопросам ЖКХ и развития инфраструктуры Рамазанов Е.М., руководитель УПРРП, руководитель УЭЖК и др.</t>
  </si>
  <si>
    <r>
      <t xml:space="preserve">Показатель результата 8.3. </t>
    </r>
    <r>
      <rPr>
        <sz val="11"/>
        <rFont val="Times New Roman"/>
        <family val="1"/>
        <charset val="204"/>
      </rPr>
      <t>Обеспеченность инфраструктурой ЧС</t>
    </r>
  </si>
  <si>
    <t>1-ый заместитель акима области по вопросам ЖКХ и развития инфраструктуры Рамазанов Е.М., начальник ДЧС и др.</t>
  </si>
  <si>
    <t>Заместитель акима области по идеологии Айтбаев Д.Е., руководитель УО и др</t>
  </si>
  <si>
    <t xml:space="preserve">1-ый заместитель акима области по вопросам ЖКХ и развития инфраструктуры Рамазанов Е.М.,
руководитель УПТАД, рай(гор)акиматы
</t>
  </si>
  <si>
    <t>Заместитель акима области по идеологии Айтбаев Д.Е., руководитель УВП и др.</t>
  </si>
  <si>
    <t>Капитальный ремонт здания  КГУ «Общеобразовательная школа имени Актана Толеубаева с.Коргалжын</t>
  </si>
  <si>
    <t>8.01.262.113</t>
  </si>
  <si>
    <t>2 временных рабочих мест</t>
  </si>
  <si>
    <t>3 временных рабочих мест</t>
  </si>
  <si>
    <t>12 временных рабочих мест</t>
  </si>
  <si>
    <t>20 временных рабочих мест</t>
  </si>
  <si>
    <t>8  временных рабочих мест</t>
  </si>
  <si>
    <t>«Строительство линий уличного освещения в с.Караегин"</t>
  </si>
  <si>
    <t>«Строительство линий уличного освещения в с.Алгабас"</t>
  </si>
  <si>
    <t>«Строительство линий уличного освещения в с.Абай»</t>
  </si>
  <si>
    <t>"Освещение улиц в селе Майшукур Акмолинской области района Коргалжын"</t>
  </si>
  <si>
    <t>9.1.495.009.028.</t>
  </si>
  <si>
    <t>км..</t>
  </si>
  <si>
    <t>млн.теңге</t>
  </si>
  <si>
    <t>Капитальный ремонт здания сельского клуба в селе Жантеке</t>
  </si>
  <si>
    <t>Капитальный ремонт здания дома культуры в селе Шалкар</t>
  </si>
  <si>
    <t xml:space="preserve">Капитальный ремонт Дома культуры с.Коргалжын </t>
  </si>
  <si>
    <t>Заместитель акима области по вопросам экономики Жаркешов Е.С., руководитель УЭБП и др.</t>
  </si>
  <si>
    <t>млн. чел</t>
  </si>
  <si>
    <t>БНС, УСХЗО</t>
  </si>
  <si>
    <t>МВРИ, МСХ, МИО</t>
  </si>
  <si>
    <t>МЗ, МТСЗН, МВД, МТС, МП, МЭПР, МВРИ, МКИ, МЦРИАП, МНВО, МТ, МИО</t>
  </si>
  <si>
    <t>МВД, МЗ, МТИ, МТ, МИО</t>
  </si>
  <si>
    <t xml:space="preserve">12
9,62
</t>
  </si>
  <si>
    <r>
      <t xml:space="preserve">Показатель результата 7.3. </t>
    </r>
    <r>
      <rPr>
        <sz val="11"/>
        <rFont val="Times New Roman"/>
        <family val="1"/>
        <charset val="204"/>
      </rPr>
      <t>Общая площадь введенных в эксплуатацию жилых зданий</t>
    </r>
  </si>
  <si>
    <r>
      <t>Показатель результата 7.4.</t>
    </r>
    <r>
      <rPr>
        <sz val="11"/>
        <rFont val="Times New Roman"/>
        <family val="1"/>
        <charset val="204"/>
      </rPr>
      <t xml:space="preserve"> Снижение износа тепловых сетей</t>
    </r>
  </si>
  <si>
    <t>«8,2»</t>
  </si>
  <si>
    <t>«9,5</t>
  </si>
  <si>
    <t>«10,8»</t>
  </si>
  <si>
    <t>«13,0»</t>
  </si>
  <si>
    <t>«14,0»</t>
  </si>
  <si>
    <t>«15,0»</t>
  </si>
  <si>
    <t>«37,0»</t>
  </si>
  <si>
    <t>«37,5»</t>
  </si>
  <si>
    <t>«38,0»</t>
  </si>
  <si>
    <t>«38,5»</t>
  </si>
  <si>
    <t>«39,0»</t>
  </si>
  <si>
    <t>«39,5»</t>
  </si>
  <si>
    <t>«17,0»</t>
  </si>
  <si>
    <t>«18,0»</t>
  </si>
  <si>
    <t>«19,0»</t>
  </si>
  <si>
    <t>«21,0»</t>
  </si>
  <si>
    <t>«23,0»</t>
  </si>
  <si>
    <t>«20,0»</t>
  </si>
  <si>
    <t>«22,0»</t>
  </si>
  <si>
    <t>«25,0»</t>
  </si>
  <si>
    <t>«27,0»</t>
  </si>
  <si>
    <t>«30,0»</t>
  </si>
  <si>
    <t>«24,8»</t>
  </si>
  <si>
    <t>«25,1»</t>
  </si>
  <si>
    <t>«25,5»</t>
  </si>
  <si>
    <t>«25,6»</t>
  </si>
  <si>
    <t>«25,7»</t>
  </si>
  <si>
    <t>«25,8»</t>
  </si>
  <si>
    <t xml:space="preserve">МИД, АО «НК
«Kazakh Invest»
(по согласованию)
МНЭ, все
отраслевые ЦГО, МИО
</t>
  </si>
  <si>
    <t xml:space="preserve">МИД, АО «НК «Kazakh Invest» (по согласованию),
МНЭ, НБ (по согласованию), 
все отраслевые ЦГО, МИО
</t>
  </si>
  <si>
    <t>«91»</t>
  </si>
  <si>
    <t>«90»</t>
  </si>
  <si>
    <t>«89»</t>
  </si>
  <si>
    <t>«88»</t>
  </si>
  <si>
    <t>«87»</t>
  </si>
  <si>
    <t>«86»</t>
  </si>
  <si>
    <t xml:space="preserve">Предельный объем парниковых газов, % (к уровню 1990 года), 
по республике
</t>
  </si>
  <si>
    <t>2. Реализация Стратегии национальной безопасности (секретно, ДСП)</t>
  </si>
  <si>
    <t>НАПРАВЛЕНИЕ 5: БЕЗОПАСНОСТЬ</t>
  </si>
  <si>
    <t>3. Реализация иных документов планирования, государственных функций, полномочий и (или) предоставления государственных услуг</t>
  </si>
  <si>
    <t>Облыс әкімінің экономика мәселелері жөніндегі орынбасары Жаркешов Е.С., ЭБЖБ басшысы, т.б.</t>
  </si>
  <si>
    <t>ҰЭМ, ОМО, ЖАО</t>
  </si>
  <si>
    <t>НҰИ 2, республика бойынша</t>
  </si>
  <si>
    <t xml:space="preserve">Халықтың ақшалай шығыстарының құрылымындағы азық-түлік тауарларына арналған шығыстардың үлесі,
республика бойынша
</t>
  </si>
  <si>
    <t>Жаңартылатын энергия көздерінен алынатын электр энергиясының үлесі, өндірістің жалпы көлемінен %, республика бойынша</t>
  </si>
  <si>
    <t>Облыс әкімінің экономика мәселелері жөніндегі орынбасары Жаркешов Е.С., КӨБ басшысы, т.б.</t>
  </si>
  <si>
    <t>ЦДИАӨМ, ЖАО, «Qazinnovations» ИДҰА» АҚ (келісім бойынша)</t>
  </si>
  <si>
    <t>млн. адам</t>
  </si>
  <si>
    <t>НҰИ 26, республика бойынша</t>
  </si>
  <si>
    <t>Облыс әкімінің экономика мәселелері жөніндегі орынбасары Жаркешов Е.С., ТБ басшысы, т.б.</t>
  </si>
  <si>
    <t>НҰИ 27, республика бойынша</t>
  </si>
  <si>
    <t>Облыс әкімінің ауыл шаруашылығы мәселелері жөніндегі орынбасары Балпан М.С., АШЖҚБ басшысы</t>
  </si>
  <si>
    <t>ҰСБ, АШЖҚБ</t>
  </si>
  <si>
    <t xml:space="preserve">КНИ 6, по республике </t>
  </si>
  <si>
    <t xml:space="preserve">Показатель результата 1.4, по республике </t>
  </si>
  <si>
    <t>СРИМ әкімшілік деректері</t>
  </si>
  <si>
    <t>НҰИ 6, республика бойынша</t>
  </si>
  <si>
    <t>ДСМ, ЕХӘҚМ, ІІМ, ТСМ, ОАМ, ЭТРМ, СРИМ, МАМ, ЖИЦДМ, ҒЖБМ, КМ, ЖАО</t>
  </si>
  <si>
    <t>Облыс әкімінің әлеуметтік мәселелер жөніндегі орынбасары А.Б. Әміренова, ДСБ басшысы, т.б.</t>
  </si>
  <si>
    <t xml:space="preserve">Облыс әкімінің ТҮКШ және инфрақұрылымды дамыту мәселелері жөніндегі 1 ші орынбасары Рамазанов Е.М., ПД бастығы, </t>
  </si>
  <si>
    <t xml:space="preserve">Нәтиже көрсеткіші 1.4,
республика бойынша
</t>
  </si>
  <si>
    <t>ДСМ, облыс әкімінің әлеуметтік мәселелер жөніндегі орынбасары А.Б. Әміренова, ДСБ басшысы, т.б.</t>
  </si>
  <si>
    <t>НҰИ 11 республика бойынша</t>
  </si>
  <si>
    <t>ЕХӘҚМ, ҰЭМ, ҒЖБМ, ОАМ, МАМ, ЖИЦДМ, ҚМ, ЖАО</t>
  </si>
  <si>
    <t>Облыс әкімінің әлеуметтік мәселелер жөніндегі орынбасары А.Б. Әміренова, ЖӘБҮБ басшысы, т.б.</t>
  </si>
  <si>
    <t>Облыс әкімінің идеология жөніндегі орынбасары Айтбаев Д.Е., ББ басшысы, т.б.</t>
  </si>
  <si>
    <t>Облыс әкімінің идеология жөніндегі орынбасары Айтбаев Д.Е., ББ басшысы, т.б.</t>
  </si>
  <si>
    <t>Облыс әкімінің идеология жөніндегі орынбасары Айтбаев Д.Е., ЭБЖБ басшысы, т.б</t>
  </si>
  <si>
    <t>НҰИ 12, республика бойынша</t>
  </si>
  <si>
    <t>НҰИ 13, республика бойынша</t>
  </si>
  <si>
    <t>Облыс әкімінің әлеуметтік мәселелері жөніндегі орынбасары Әміренова А.Б., ДСБ басшысы, т.б.</t>
  </si>
  <si>
    <t>Әлеуметтік қамту</t>
  </si>
  <si>
    <t>Облыс әкімінің әлеуметтік мәселелері жөніндегі орынбасары Әміренова А.Б., ДСБ басшысы, т.б.</t>
  </si>
  <si>
    <t>Облыс әкімінің ТҮКШ және инфрақұрылымды дамыту мәселелері жөніндегі 1 ші орынбасары Е.М. Рамазанов, ЖКАЖБ басшысы, аудан(қала) әкімдіктері</t>
  </si>
  <si>
    <t>Облыс әкімінің ТҮКШ және инфрақұрылымды дамыту мәселелері жөніндегі 1 ші орынбасары Е.М. Рамазанов, ҚСҚБ басшысы, аудан(қала) әкімдіктері</t>
  </si>
  <si>
    <t xml:space="preserve">Облыс әкімінің ТҮКШ және инфрақұрылымды дамыту мәселелері жөніндегі 1 ші орынбасары Е.М. Рамазанов, ЭТКШБ басшысы </t>
  </si>
  <si>
    <t>Орталық газбен жабдықтауға қолжетімділікті қамтамасыз қала;</t>
  </si>
  <si>
    <t>Орталық газбен жабдықтауға қолжетімділікті қамтамасыз: ауыл.</t>
  </si>
  <si>
    <t>Облыс әкімінің ТҮКШ және инфрақұрылымды дамыту мәселелері жөніндегі 1 ші орынбасары Е.М. Рамазанов, ПД бастығы, т.б.</t>
  </si>
  <si>
    <t>Облыс әкімінің ТҮКШ және инфрақұрылымды дамыту мәселелері жөніндегі 1 ші орынбасары Е.М. Рамазанов, ТРТРБ басшысы, т.б.</t>
  </si>
  <si>
    <t>Облыс әкімінің ТҮКШ және инфрақұрылымды дамыту мәселелері жөніндегі 1 ші орынбасары Е.М. Рамазанов, ТЖД бастығы, т.б.</t>
  </si>
  <si>
    <t xml:space="preserve">ТМС реттейтін жылумен, сумен жабдықтау және су бұру желілерінің тозу деңгейі, %, 
республика бойынша
</t>
  </si>
  <si>
    <t>НҰИ 15, республика бойынша</t>
  </si>
  <si>
    <t>Облыс әкімінің ТҮКШ және инфрақұрылымды дамыту мәселелері жөніндегі 1 ші орынбасары Е.М. Рамазанов, ТРТРБ басшысы, ЭТКШБ басшысы, т.б.</t>
  </si>
  <si>
    <t>Облыс әкімінің ТҮКШ және инфрақұрылымды дамыту мәселелері жөніндегі 1 ші орынбасары Е.М. Рамазанов, аудан(қала) әкімдіктері</t>
  </si>
  <si>
    <t>НҰИ 28, республика бойынша</t>
  </si>
  <si>
    <t>Облыс әкімінің экономика мәселелері жөніндегі орынбасары Е.С. Жаркешов, КӨБ басшысы, т.б.</t>
  </si>
  <si>
    <t xml:space="preserve">НКИ-дың жалпы көлеміндегі сыртқы инвестициялардың үлесі, %
республика бойынша
</t>
  </si>
  <si>
    <t xml:space="preserve">СІМ, «Kazakh Invest» ҰК» АҚ (келісім бойынша), ҰЭМ, барлық салалық ОМО, ЖАО
</t>
  </si>
  <si>
    <t>Облыс әкімінің экономика мәселелері жөніндегі орынбасары Е.С. Жаркешов, КӨБ басшысы, т.б..</t>
  </si>
  <si>
    <t>НҰИ 33, республика бойынша</t>
  </si>
  <si>
    <t xml:space="preserve">СІМ, «Kazakh Invest» ҰК» АҚ (келісім бойынша)
ҰЭМ, ҰБ (келісім бойынша), 
барлық салалық ОМО, ЖАО
</t>
  </si>
  <si>
    <t>Парниктік газдар шығарындыларының шекті көлемі, % (1990 жылғы деңгейге қарағанда), республика бойынша</t>
  </si>
  <si>
    <t>2. Ұлттық қауіпсіздік стратегиясын іске асыру (құпия, ҚБПү)</t>
  </si>
  <si>
    <t>5-БАҒЫТ. ҚАУІПСІЗДІК</t>
  </si>
  <si>
    <t>Облыс әкімінің ТҮКШ және инфрақұрылымды дамыту мәселелері жөніндегі 1 ші орынбасары Е.М. Рамазанов, ТРТРБ басшысы, ТЖД бастығы, т.б.</t>
  </si>
  <si>
    <t>Облыс әкімінің идеология жөніндегі орынбасары Айтбаев Д.Е., ББ басшысы, т.б.</t>
  </si>
  <si>
    <t>Облыс әкімінің ТҮКШ және инфрақұрылымды дамыту мәселелері жөніндегі 1-ші орынбасары Рамазанов Е.М., ЖКАЖБ басшысы, аудан(қала) әкімдіктері</t>
  </si>
  <si>
    <t>Облыс әкімінің ТҮКШ және инфрақұрылымды дамыту мәселелері жөніндегі 1-ші орынбасары Рамазанов Е.М., ҚСҚБ басшысы, аудан(қала) әкімдіктері</t>
  </si>
  <si>
    <t>Облыс әкімінің ТҮКШ және инфрақұрылымды дамыту мәселелері жөніндегі 1-ші орынбасары Рамазанов Е.М., ЭТКШБ басшысы, т.б</t>
  </si>
  <si>
    <t>орын саны</t>
  </si>
  <si>
    <t>Сабынды ауылында көше жарықтандыру желілерін салу</t>
  </si>
  <si>
    <t>Барлық жобалар басқа көздер есебінен БК:</t>
  </si>
  <si>
    <t xml:space="preserve">НҰИ 25, республика бойынша
</t>
  </si>
  <si>
    <t xml:space="preserve">1 іс-шара.  Құс шаруашылығы бойынша: </t>
  </si>
  <si>
    <t>АШжЖҚБ</t>
  </si>
  <si>
    <t>2 іс-шара. СТФ:</t>
  </si>
  <si>
    <t>СТФ, шикі сиыр сүті</t>
  </si>
  <si>
    <t>бас</t>
  </si>
  <si>
    <t>Суару, Жемшөп дақылдары</t>
  </si>
  <si>
    <t>4 іс-шара. Мал шаруашылығы;</t>
  </si>
  <si>
    <t>Мал шаруашылығы/мал шаруашылығы фермасының құрылысы, ІҚМ еті</t>
  </si>
  <si>
    <t>«Ауыл – Ел бесігі» жобасы аясында Сабынды ауылындағы Мәдениет үйіне күрделі жөндеу</t>
  </si>
  <si>
    <t>Жантеке ауылындағы ауылдық клуб ғимаратын күрделі жөндеу</t>
  </si>
  <si>
    <t>Шалқар ауылындағы Мәдениет үйінің ғимаратын күрделі жөндеу</t>
  </si>
  <si>
    <t>Қорғалжын ауылындағы Мәдениет үйіне күрделі жөндеу</t>
  </si>
  <si>
    <t>Барлық қаржы ресурстары, оның ішінде:</t>
  </si>
  <si>
    <t>Ақтан Төлеубаев атындағы жалпы білім беретін мектеп с. Қорғалжын КММ ғимаратын күрделі жөндеу</t>
  </si>
  <si>
    <t>Арықты ауылындағы Ж. Жабаев, Тәуелсіздік, Ж. Төлеубаев көшелері бойынша ауылішілік жолдардың орташа жөндеуі</t>
  </si>
  <si>
    <t>Коргалжын ауылындағы Д. Рыспаев, М. Ғабдуллин, М. Әуезов, Р. Мадин, Ы. Алтынсарин, А. Бөкейханов, Кирпичная, А. Жангелдин көшелері бойынша автожолдардың орташа жөндеуі</t>
  </si>
  <si>
    <t>Кенбидайық ауылының көшелерінің орташа жөндеуі</t>
  </si>
  <si>
    <t>Оркендеу ауылына кіреберістің орташа жөндеуі</t>
  </si>
  <si>
    <t>Коргалжын ауылындағы М. Әуезов, Б. Булқышев, Құлтума, Д. Отарбеков, Біртабан көшелері бойынша жолдардың орташа жөндеуі</t>
  </si>
  <si>
    <t>Коргалжын ауылының жолдарының орташа жөндеуі</t>
  </si>
  <si>
    <t>Майшукур ауылының жолдарының орташа жөндеуі</t>
  </si>
  <si>
    <t>Жантеке ауылының жолдарының орташа жөндеуі</t>
  </si>
  <si>
    <t>Шалқар ауылының жолдарының орташа жөндеуі</t>
  </si>
  <si>
    <t>Сабынды ауылының жолдарының орташа жөндеуі</t>
  </si>
  <si>
    <t>Уялы, Арықты, Қараегін, Сабынды, Ұшсарт, Қарғалы ауылдарының жолдарының орташа жөндеуі (СРС сәйкес)</t>
  </si>
  <si>
    <t>ЭЖТҮКШБ</t>
  </si>
  <si>
    <t>СҚТҮКШЖҚжАЖБ</t>
  </si>
  <si>
    <r>
      <t xml:space="preserve">1-іс-шара. </t>
    </r>
    <r>
      <rPr>
        <sz val="11"/>
        <rFont val="Times New Roman"/>
        <family val="1"/>
      </rPr>
      <t>Әйелдердің елдің қоғамдық-саяси өміріндегі рөлін арттыру, өзін-өзі жүзеге асыру үшін тең мүмкіндіктер жасау жөніндегі жобаларды іске асыру</t>
    </r>
  </si>
  <si>
    <r>
      <t xml:space="preserve">Мероприятие 1. </t>
    </r>
    <r>
      <rPr>
        <sz val="11"/>
        <rFont val="Times New Roman"/>
        <family val="1"/>
      </rPr>
      <t>Реализация проектов по повышению роли женщин в общественно-политической жизни страны, создание равных возможностей для самореализации</t>
    </r>
  </si>
  <si>
    <t xml:space="preserve">Қараегін ауылында көшелерді жарықтандыру желілерін салу жұмыстары </t>
  </si>
  <si>
    <t xml:space="preserve">Алғабас ауылында көшелерді жарықтандыру желілерін салу жұмыстары </t>
  </si>
  <si>
    <t xml:space="preserve">Абай ауылында көшелерді жарықтандыру желілерін салу жұмыстары </t>
  </si>
  <si>
    <t xml:space="preserve"> Майшұғыр ауылында көшелерді жарықтандыру жұмыстары </t>
  </si>
  <si>
    <t>Коргалжын</t>
  </si>
  <si>
    <t>Не менее 55</t>
  </si>
  <si>
    <t>253.057.</t>
  </si>
  <si>
    <t>253.043.</t>
  </si>
  <si>
    <t>КНИ 30, по республике</t>
  </si>
  <si>
    <t>КНИ 31, по республике</t>
  </si>
  <si>
    <t>КНИ 33, по республике</t>
  </si>
  <si>
    <t>КНИ 34, по республике</t>
  </si>
  <si>
    <t>2024-2030</t>
  </si>
  <si>
    <t>КНИ 29, по республике</t>
  </si>
  <si>
    <t>КНИ 28, по республике</t>
  </si>
  <si>
    <t xml:space="preserve">2024-2030 </t>
  </si>
  <si>
    <t>Арықты ауылының жалпы білім беретін мектебі" КММ күрделі жөндеу</t>
  </si>
  <si>
    <t xml:space="preserve">Капитальный ремонт КГУ «Общеобразовательная школа села Арыкты </t>
  </si>
  <si>
    <t>Амангелді ауылының жалпы білім беретін мектебі" КММ күрделі жөндеу</t>
  </si>
  <si>
    <t xml:space="preserve">Капитальный ремонт КГУ «Общеобразовательная школа села Амангелды </t>
  </si>
  <si>
    <t>Кеңбидайық ауылының жалпы білім беретін мектебі" КММ күрделі жөндеу</t>
  </si>
  <si>
    <t xml:space="preserve">Капитальный ремонт КГУ «Общеобразовательная школа села Кенбидаик </t>
  </si>
  <si>
    <t>НҰИ 29, республика бойынша</t>
  </si>
  <si>
    <t>НҰИ 30, республика бойынша</t>
  </si>
  <si>
    <t>НҰИ 31, республика бойынша</t>
  </si>
  <si>
    <t>НҰИ 34, республика бойынша</t>
  </si>
  <si>
    <t>«11,7»</t>
  </si>
  <si>
    <t>«40»</t>
  </si>
  <si>
    <t>«50»</t>
  </si>
  <si>
    <t xml:space="preserve"> "Кенбидай Астык" ЖШС</t>
  </si>
  <si>
    <t xml:space="preserve"> "САСС Агро" ЖШС </t>
  </si>
  <si>
    <t>"Куралай МК" ЖШС</t>
  </si>
  <si>
    <t>3 іс-шара. Суару:</t>
  </si>
  <si>
    <t>«11,8»</t>
  </si>
  <si>
    <t>«11,6»</t>
  </si>
  <si>
    <t>«11,5»</t>
  </si>
  <si>
    <t>«11,4»</t>
  </si>
  <si>
    <t>«11,3»</t>
  </si>
  <si>
    <t>МБ 015</t>
  </si>
  <si>
    <t>2026-2030</t>
  </si>
  <si>
    <r>
      <t xml:space="preserve">Экономиканың нақты өсу қарқыны, өткен жылмен салыстырғанда %, </t>
    </r>
    <r>
      <rPr>
        <b/>
        <sz val="11"/>
        <rFont val="Times New Roman"/>
        <family val="1"/>
      </rPr>
      <t>Ақмола облысы бойынша</t>
    </r>
  </si>
  <si>
    <r>
      <t xml:space="preserve">Еңбек өнімділігінің жинақталған өсу индексі, 2022=100, </t>
    </r>
    <r>
      <rPr>
        <b/>
        <sz val="11"/>
        <rFont val="Times New Roman"/>
        <family val="1"/>
      </rPr>
      <t>Ақмола облысы бойынша</t>
    </r>
  </si>
  <si>
    <r>
      <t xml:space="preserve">Өңдеу өнеркәсібі өнімінің экспорты, млрд. АҚШ доллары, </t>
    </r>
    <r>
      <rPr>
        <b/>
        <sz val="11"/>
        <rFont val="Times New Roman"/>
        <family val="1"/>
      </rPr>
      <t>Ақмола облысы бойынша</t>
    </r>
  </si>
  <si>
    <r>
      <t xml:space="preserve">Инновация саласындағы белсенділік деңгейі, %, </t>
    </r>
    <r>
      <rPr>
        <b/>
        <sz val="11"/>
        <rFont val="Times New Roman"/>
        <family val="1"/>
      </rPr>
      <t>Ақмола облысы бойынша</t>
    </r>
  </si>
  <si>
    <r>
      <t xml:space="preserve">Орналастыру орындарында қызмет көрсетілген ішкі туристер саны, </t>
    </r>
    <r>
      <rPr>
        <b/>
        <sz val="11"/>
        <rFont val="Times New Roman"/>
        <family val="1"/>
      </rPr>
      <t>Ақмола облысы бойынша</t>
    </r>
  </si>
  <si>
    <r>
      <t xml:space="preserve">Орналастыру орындарында қызмет көрсетілген келуші туристер саны, </t>
    </r>
    <r>
      <rPr>
        <b/>
        <sz val="11"/>
        <rFont val="Times New Roman"/>
        <family val="1"/>
      </rPr>
      <t>Ақмола облысы бойынша</t>
    </r>
  </si>
  <si>
    <r>
      <t xml:space="preserve">1.1-нәтиже көрсеткіші </t>
    </r>
    <r>
      <rPr>
        <sz val="11"/>
        <rFont val="Times New Roman"/>
        <family val="1"/>
      </rPr>
      <t>Етті өңдеу үлесі</t>
    </r>
  </si>
  <si>
    <r>
      <t xml:space="preserve">1.2-нәтиже көрсеткіші </t>
    </r>
    <r>
      <rPr>
        <sz val="11"/>
        <rFont val="Times New Roman"/>
        <family val="1"/>
      </rPr>
      <t>Сүтті өңдеу үлесі</t>
    </r>
  </si>
  <si>
    <r>
      <t xml:space="preserve">1.3-нәтиже көрсеткіші </t>
    </r>
    <r>
      <rPr>
        <sz val="11"/>
        <rFont val="Times New Roman"/>
        <family val="1"/>
      </rPr>
      <t>Майлы дақылдарды өңдеу үлесі (күнбағыс)</t>
    </r>
  </si>
  <si>
    <r>
      <t xml:space="preserve">Туғандағы күтілетін өмір сүру ұзақтығы, жылдар, </t>
    </r>
    <r>
      <rPr>
        <b/>
        <sz val="11"/>
        <rFont val="Times New Roman"/>
        <family val="1"/>
      </rPr>
      <t>Ақмола облысы бойынша</t>
    </r>
  </si>
  <si>
    <r>
      <t xml:space="preserve">НИ 1. </t>
    </r>
    <r>
      <rPr>
        <sz val="11"/>
        <rFont val="Times New Roman"/>
        <family val="1"/>
      </rPr>
      <t>Салауатты өмір салтын ұстанатын Қазақстан азаматтарының үлесін арттыру</t>
    </r>
  </si>
  <si>
    <r>
      <t xml:space="preserve">Нәтиже көрсеткіші 1.1. </t>
    </r>
    <r>
      <rPr>
        <sz val="11"/>
        <rFont val="Times New Roman"/>
        <family val="1"/>
      </rPr>
      <t>Жүрек-қан тамырлары, онкологиялық, созылмалы респираторлық аурулардан және қант диабетінен 30-70 жас аралығындағы мезгілсіз өлім қаупінің төмендеуі</t>
    </r>
  </si>
  <si>
    <r>
      <t xml:space="preserve">1-іс-шара. </t>
    </r>
    <r>
      <rPr>
        <sz val="11"/>
        <rFont val="Times New Roman"/>
        <family val="1"/>
      </rPr>
      <t>Халықты скринингтік зерттеулермен қамту</t>
    </r>
  </si>
  <si>
    <r>
      <t xml:space="preserve">2-іс-шара. </t>
    </r>
    <r>
      <rPr>
        <sz val="11"/>
        <rFont val="Times New Roman"/>
        <family val="1"/>
      </rPr>
      <t>Орта медбикелердің рөлін күшейту</t>
    </r>
  </si>
  <si>
    <r>
      <t xml:space="preserve">3-іс-шара. </t>
    </r>
    <r>
      <rPr>
        <sz val="11"/>
        <rFont val="Times New Roman"/>
        <family val="1"/>
      </rPr>
      <t>Профилактикалық тексерулер бойынша келу үлесін ұлғайту</t>
    </r>
  </si>
  <si>
    <r>
      <t xml:space="preserve">4-іс-шара. </t>
    </r>
    <r>
      <rPr>
        <sz val="11"/>
        <rFont val="Times New Roman"/>
        <family val="1"/>
      </rPr>
      <t>Ауылдық елді мекендерді жылжымалы медициналық кешендермен және медициналық пойыздармен қамту</t>
    </r>
  </si>
  <si>
    <r>
      <t xml:space="preserve">Нәтиже көрсеткіші 1.2. </t>
    </r>
    <r>
      <rPr>
        <sz val="11"/>
        <rFont val="Times New Roman"/>
        <family val="1"/>
      </rPr>
      <t>Балалар арасында семіздікпен сырқаттанушылықтың төмендеуі (0 – 14 жас, 100 мың тұрғынға)</t>
    </r>
  </si>
  <si>
    <r>
      <t xml:space="preserve">1-іс-шара. </t>
    </r>
    <r>
      <rPr>
        <sz val="11"/>
        <rFont val="Times New Roman"/>
        <family val="1"/>
      </rPr>
      <t xml:space="preserve">«Салауатты тамақтану» салауатты асханалар», «Салауатты дәмханалар», «Салауатты бистро», «Салауатты дүкендер» кәсіпорындарының желісін дамыту </t>
    </r>
  </si>
  <si>
    <r>
      <t xml:space="preserve">2-іс-шара. </t>
    </r>
    <r>
      <rPr>
        <sz val="11"/>
        <rFont val="Times New Roman"/>
        <family val="1"/>
      </rPr>
      <t>Денсаулық дағдыларын нығайту мақсатында салауатты және ұтымды тамақтану (құрамында тұз, қант, майлар, транс майлары көп тағамдар), оның ішінде балалар арасында ақпараттық-білім беру жұмыстарын жүргізу</t>
    </r>
  </si>
  <si>
    <r>
      <t xml:space="preserve">3-іс-шара. </t>
    </r>
    <r>
      <rPr>
        <sz val="11"/>
        <rFont val="Times New Roman"/>
        <family val="1"/>
      </rPr>
      <t xml:space="preserve">БМСК медицина қызметкерлері, қоғамдық денсаулық сақтау мамандары, әлеуметтік қызметкерлер, мектеп психологтары үшін балалар мен жасөспірімдердің денсаулығын сақтау мәселелері бойынша онлайн форматта оқыту семинарларын өткізу (дұрыс тамақтанбау, мінез-құлық қауіп факторлары және психологиялық салауаттылық мәселелері) </t>
    </r>
  </si>
  <si>
    <r>
      <t xml:space="preserve">Нәтиже көрсеткіші 1.3. </t>
    </r>
    <r>
      <rPr>
        <sz val="11"/>
        <rFont val="Times New Roman"/>
        <family val="1"/>
      </rPr>
      <t>Психоактивті заттарды қолдану салдарынан психикалық және мінез-құлық бұзылыстарымен сырқаттанушылықтың төмендеуі</t>
    </r>
  </si>
  <si>
    <r>
      <t xml:space="preserve">1-іс-шара. </t>
    </r>
    <r>
      <rPr>
        <sz val="11"/>
        <rFont val="Times New Roman"/>
        <family val="1"/>
      </rPr>
      <t>Жастардың, сондай-ақ олардың заңды қамқоршыларының жастардың психикалық денсаулығын сақтау және жақсарту жөніндегі ақпаратқа қолжетімділігін кеңейту, USUPPORT психологиялық көмектің цифрлық платформасында ЖДО, БМСК және ПДО психологтарынан онлайн консультациялар алу</t>
    </r>
  </si>
  <si>
    <r>
      <t xml:space="preserve">2-іс-шара. </t>
    </r>
    <r>
      <rPr>
        <sz val="11"/>
        <rFont val="Times New Roman"/>
        <family val="1"/>
      </rPr>
      <t>Психологиялық және психотерапиялық көмек көрсету үшін қалалардағы психикалық денсаулық орталықтары мен ауылдық жерлердегі психикалық денсаулық кабинеттерін дамыту желісін кеңейту</t>
    </r>
  </si>
  <si>
    <r>
      <t xml:space="preserve">3-іс-шара. </t>
    </r>
    <r>
      <rPr>
        <sz val="11"/>
        <rFont val="Times New Roman"/>
        <family val="1"/>
      </rPr>
      <t>Өңірлерде жастар денсаулық орталықтарының (10-нан 29 жасқа дейінгі 40 мың тұрғынға кемінде 1 ЖДО) біркелкі бөлінуін және қолжетімділігін қамтамасыз ету және тұрақты негізде мамандардың (урологтар, гинекологтар, заңгерлер, психологтар) қатысуымен ЖДО қызметін біркелкілікке келтіру жөнінде шаралар қабылдау</t>
    </r>
  </si>
  <si>
    <r>
      <t xml:space="preserve">Нәтиже көрсеткіші 1.5. </t>
    </r>
    <r>
      <rPr>
        <sz val="11"/>
        <rFont val="Times New Roman"/>
        <family val="1"/>
      </rPr>
      <t>Абайсызда уланудан болатын өлім-жітімнің төмендеуі</t>
    </r>
  </si>
  <si>
    <r>
      <t xml:space="preserve">1-іс-шара. </t>
    </r>
    <r>
      <rPr>
        <sz val="11"/>
        <rFont val="Times New Roman"/>
        <family val="1"/>
      </rPr>
      <t>Бұқаралық ақпарат құралдарында, ресми интернет-порталдарда және әлеуметтік желілерде уланудың алдын алу бойынша түсіндіру жұмыстарын жүргізу (кәсіпкерлік субъектілерімен, тұрғындармен)</t>
    </r>
  </si>
  <si>
    <r>
      <rPr>
        <b/>
        <sz val="11"/>
        <rFont val="Times New Roman"/>
        <family val="1"/>
      </rPr>
      <t xml:space="preserve">Нәтиже көрсеткіші 1.7. </t>
    </r>
    <r>
      <rPr>
        <sz val="11"/>
        <rFont val="Times New Roman"/>
        <family val="1"/>
      </rPr>
      <t>Қасақана кісі өлтіруден зардап шеккендер санының азаюы,</t>
    </r>
    <r>
      <rPr>
        <b/>
        <sz val="11"/>
        <rFont val="Times New Roman"/>
        <family val="1"/>
      </rPr>
      <t xml:space="preserve"> Ақмола облысы бойынша</t>
    </r>
  </si>
  <si>
    <r>
      <t xml:space="preserve">1-іс-шара. </t>
    </r>
    <r>
      <rPr>
        <sz val="11"/>
        <rFont val="Times New Roman"/>
        <family val="1"/>
      </rPr>
      <t>Қылмыстардың алдын алуды күшейту жөнінде шаралар қабылдау</t>
    </r>
  </si>
  <si>
    <r>
      <t xml:space="preserve">Нәтиже көрсеткіші 2.1. </t>
    </r>
    <r>
      <rPr>
        <sz val="11"/>
        <rFont val="Times New Roman"/>
        <family val="1"/>
      </rPr>
      <t>Жұқтырмаған 1000 тұрғынға шаққанда АИТВ жұқтырған жаңа тұрғындардың анықталуы</t>
    </r>
  </si>
  <si>
    <r>
      <t xml:space="preserve">1-іс-шара. </t>
    </r>
    <r>
      <rPr>
        <sz val="11"/>
        <rFont val="Times New Roman"/>
        <family val="1"/>
      </rPr>
      <t>Халықты АИТВ инфекциясына тексерумен қамту</t>
    </r>
  </si>
  <si>
    <r>
      <t xml:space="preserve">2-іс-шара. </t>
    </r>
    <r>
      <rPr>
        <sz val="11"/>
        <rFont val="Times New Roman"/>
        <family val="1"/>
      </rPr>
      <t>Халықтың негізгі топтары арасында профилактикалық бағдарламаларды іске асыру (ЛУИН, СР, МСМ)</t>
    </r>
  </si>
  <si>
    <r>
      <t xml:space="preserve">Нәтиже көрсеткіші 2.3. </t>
    </r>
    <r>
      <rPr>
        <sz val="11"/>
        <rFont val="Times New Roman"/>
        <family val="1"/>
      </rPr>
      <t>В гепатитімен сырқаттанушылықтың төмендеуі</t>
    </r>
  </si>
  <si>
    <r>
      <t xml:space="preserve">1-іс-шара. </t>
    </r>
    <r>
      <rPr>
        <sz val="11"/>
        <rFont val="Times New Roman"/>
        <family val="1"/>
      </rPr>
      <t>1 жасқа дейінгі балаларды В вирустық гепатитіне қарсы вакцинациямен қамту</t>
    </r>
  </si>
  <si>
    <r>
      <t xml:space="preserve">2-іс-шара. </t>
    </r>
    <r>
      <rPr>
        <sz val="11"/>
        <rFont val="Times New Roman"/>
        <family val="1"/>
      </rPr>
      <t>В вирустық гепатиті бар науқастарды емдеумен қамту</t>
    </r>
  </si>
  <si>
    <r>
      <t xml:space="preserve">3-іс-шара. </t>
    </r>
    <r>
      <rPr>
        <sz val="11"/>
        <rFont val="Times New Roman"/>
        <family val="1"/>
      </rPr>
      <t>Жедел вирусты В гепатитінің ошақтарын тергеу</t>
    </r>
  </si>
  <si>
    <r>
      <t xml:space="preserve">НИ 2. </t>
    </r>
    <r>
      <rPr>
        <sz val="11"/>
        <rFont val="Times New Roman"/>
        <family val="1"/>
      </rPr>
      <t>Стандартталған өлім-жітім коэффициентінің төмендеуі</t>
    </r>
  </si>
  <si>
    <r>
      <t xml:space="preserve">Нәтиже көрсеткіші 1.1. </t>
    </r>
    <r>
      <rPr>
        <sz val="11"/>
        <rFont val="Times New Roman"/>
        <family val="1"/>
      </rPr>
      <t>Қан айналымы жүйесі ауруларынан болатын өлім-жітімнің стандартталған коэффициентінің төмендеуі</t>
    </r>
  </si>
  <si>
    <r>
      <t xml:space="preserve">1-іс-шара. </t>
    </r>
    <r>
      <rPr>
        <sz val="11"/>
        <rFont val="Times New Roman"/>
        <family val="1"/>
      </rPr>
      <t>Көмек көрсету сапасын бағалауды жүргізу (бастапқы медициналық байланысқа дейінгі уақыт, медициналық рәсімдер басталғанға дейінгі уақыт) 
жедел миокард инфарктісі кезінде медициналық көмек көрсету алгоритмін орындау мониторингі</t>
    </r>
  </si>
  <si>
    <r>
      <t xml:space="preserve">2-іс-шара. </t>
    </r>
    <r>
      <rPr>
        <sz val="11"/>
        <rFont val="Times New Roman"/>
        <family val="1"/>
      </rPr>
      <t>Аудандық/облыстық/қалалық АПО өңірлерде СЖЖ диагнозы және липидтер алмасуының бұзылуы (дислипидемия) бар пациенттер үшін кабинеттер ашуды қамтамасыз ету</t>
    </r>
  </si>
  <si>
    <r>
      <t xml:space="preserve">3-іс-шара. </t>
    </r>
    <r>
      <rPr>
        <sz val="11"/>
        <rFont val="Times New Roman"/>
        <family val="1"/>
      </rPr>
      <t>СЖЖ бар пациенттерде жүрек жеткіліксіздігін анықтау үшін NT  proBNP диагностикасын жүргізуді қамтамасыз ету (диспансерлік және алғаш рет анықталған СЖЖ бар пациенттер)</t>
    </r>
  </si>
  <si>
    <r>
      <t xml:space="preserve">4-іс-шара. </t>
    </r>
    <r>
      <rPr>
        <sz val="11"/>
        <rFont val="Times New Roman"/>
        <family val="1"/>
      </rPr>
      <t>Амбулаториялық буындағы артериялық гипертензияны, жүректің ишемиялық ауруын, СЖЖ, липидтер алмасуының бұзылуын және атеросклерозды ерте анықтау үшін скринингті ұйымдастыру және жүргізу</t>
    </r>
  </si>
  <si>
    <r>
      <t xml:space="preserve">5-іс-шара. </t>
    </r>
    <r>
      <rPr>
        <sz val="11"/>
        <rFont val="Times New Roman"/>
        <family val="1"/>
      </rPr>
      <t xml:space="preserve">ТМККК шеңберінде және МӘМС жүйесінде инновациялық технологиялар мен жоғары технологиялық қызметтерді пайдалана отырып емделген стационарлық науқастардың үлесін арттыру </t>
    </r>
  </si>
  <si>
    <r>
      <t xml:space="preserve">Нәтиже көрсеткіші 1.2. </t>
    </r>
    <r>
      <rPr>
        <sz val="11"/>
        <rFont val="Times New Roman"/>
        <family val="1"/>
      </rPr>
      <t>Қатерлі аурулардан болатын өлім-жітімнің стандартталған коэффициентінің төмендеуі</t>
    </r>
  </si>
  <si>
    <r>
      <t>Нәтиже көрсеткіші 1.3.</t>
    </r>
    <r>
      <rPr>
        <sz val="11"/>
        <rFont val="Times New Roman"/>
        <family val="1"/>
      </rPr>
      <t xml:space="preserve"> 0-I сатысында анықталған бастапқы қатерлі ісіктердің үлес салмағының өсуі (ерте диагностика деңгейі)</t>
    </r>
  </si>
  <si>
    <r>
      <t xml:space="preserve">1-іс-шара. </t>
    </r>
    <r>
      <rPr>
        <sz val="11"/>
        <rFont val="Times New Roman"/>
        <family val="1"/>
      </rPr>
      <t>Жекелеген скринингтік тексерулер (жатыр мойны обыры, сүт безі обыры, колоректалды обыр) жүргізу кезінде нысаналы топтарды қамтуды қамтамасыз ету</t>
    </r>
  </si>
  <si>
    <r>
      <t xml:space="preserve">2-іс-шара. </t>
    </r>
    <r>
      <rPr>
        <sz val="11"/>
        <rFont val="Times New Roman"/>
        <family val="1"/>
      </rPr>
      <t>Онкологиялық аурулардың алдын алу және емдеу бойынша халықтың хабардарлығын арттыру жөніндегі іс-шараларды жүргізуді қамтамасыз ету (онкүндіктер, айлықтар, семинарлар, дәрістер, дөңгелек үстелдер, БАҚ және әлеуметтік желілерде сөз сөйлеу)</t>
    </r>
  </si>
  <si>
    <r>
      <t xml:space="preserve">3-іс-шара. </t>
    </r>
    <r>
      <rPr>
        <sz val="11"/>
        <rFont val="Times New Roman"/>
        <family val="1"/>
      </rPr>
      <t>Жаңа медициналық технологиялар бойынша ОКК оң қорытындысы болған кезде жасанды интеллект технологиясымен және заманауи скрининг технологияларымен (адам папилломавирусына тест, сандық гемокульт-тест, виртуалды колоноскопия) төмен дозалы компьютерлік томография негізінде өкпе обырының скринингін енгізу</t>
    </r>
  </si>
  <si>
    <r>
      <t xml:space="preserve">100 мың тұрғынға шаққанда жол-көлік оқиғалары салдарынан болатын өлім-жітім, </t>
    </r>
    <r>
      <rPr>
        <b/>
        <sz val="11"/>
        <rFont val="Times New Roman"/>
        <family val="1"/>
      </rPr>
      <t>Ақмола облысы бойынша</t>
    </r>
  </si>
  <si>
    <r>
      <t xml:space="preserve">4-іс-шара. </t>
    </r>
    <r>
      <rPr>
        <sz val="11"/>
        <rFont val="Times New Roman"/>
        <family val="1"/>
      </rPr>
      <t>Жол-көлік жарақаттануының, оның ішінде жолдардағы өлім-жітімнің деңгейін төмендету жөніндегі бағдарламаларын іске асыру</t>
    </r>
  </si>
  <si>
    <r>
      <t>5-іс-шара.</t>
    </r>
    <r>
      <rPr>
        <sz val="11"/>
        <rFont val="Times New Roman"/>
        <family val="1"/>
      </rPr>
      <t xml:space="preserve"> Жарақаттан ауруханалық өлімді азайту бойынша шаралар қабылдау</t>
    </r>
  </si>
  <si>
    <r>
      <t xml:space="preserve">6-іс-шара. </t>
    </r>
    <r>
      <rPr>
        <sz val="11"/>
        <rFont val="Times New Roman"/>
        <family val="1"/>
      </rPr>
      <t>«Алтын сағат»шеңберінде ЖКО кезінде уақтылы жетуді қамтамасыз ету</t>
    </r>
  </si>
  <si>
    <r>
      <t xml:space="preserve">Нәтиже көрсеткіші 1.5. </t>
    </r>
    <r>
      <rPr>
        <sz val="11"/>
        <rFont val="Times New Roman"/>
        <family val="1"/>
      </rPr>
      <t>Туберкулезбен сырқаттанушылықтың төмендеуі</t>
    </r>
  </si>
  <si>
    <r>
      <t xml:space="preserve">1-іс-шара. </t>
    </r>
    <r>
      <rPr>
        <sz val="11"/>
        <rFont val="Times New Roman"/>
        <family val="1"/>
      </rPr>
      <t>БМСК дәрігерлері мен фтизиатрларды туберкулез инфекциясы және профилактикалық емдеу мәселелеріне оқыту</t>
    </r>
  </si>
  <si>
    <r>
      <t xml:space="preserve">2-іс-шара. </t>
    </r>
    <r>
      <rPr>
        <sz val="11"/>
        <rFont val="Times New Roman"/>
        <family val="1"/>
      </rPr>
      <t>Жаңа туған нәрестелерді БЦЖ вакцинациясымен қамтуды қамтамасыз ету кемінде 95%</t>
    </r>
  </si>
  <si>
    <r>
      <t xml:space="preserve">Нәтиже көрсеткіші 2.1. </t>
    </r>
    <r>
      <rPr>
        <sz val="11"/>
        <rFont val="Times New Roman"/>
        <family val="1"/>
      </rPr>
      <t>Нәресте өлімінің төмендеуі</t>
    </r>
  </si>
  <si>
    <r>
      <t xml:space="preserve">Нәтиже көрсеткіші 2.2. </t>
    </r>
    <r>
      <rPr>
        <sz val="11"/>
        <rFont val="Times New Roman"/>
        <family val="1"/>
      </rPr>
      <t>Неонаталдық өлім-жітімнің төмендеуі</t>
    </r>
  </si>
  <si>
    <r>
      <t xml:space="preserve">1-іс-шара. </t>
    </r>
    <r>
      <rPr>
        <sz val="11"/>
        <rFont val="Times New Roman"/>
        <family val="1"/>
      </rPr>
      <t>Шұғыл медициналық көмек көрсету кезінде балаларды тасымалдау жағдайларын жетілдіру мақсатында медициналық авиацияның өңірлік бөлімшелерін көліктік кювездермен, ӨЖЖ көлік аппаратымен, кардиомонитормен, импульстік оксиметрмен, инфузиялық сорғылармен, балалар дефибрилляторымен жабдықтау</t>
    </r>
  </si>
  <si>
    <r>
      <t xml:space="preserve">Нәтиже көрсеткіші 2.3. </t>
    </r>
    <r>
      <rPr>
        <sz val="11"/>
        <rFont val="Times New Roman"/>
        <family val="1"/>
      </rPr>
      <t>Балаларды 1 жасқа дейін проактивті бақылаумен және скринингтермен қамтуды ұлғайту</t>
    </r>
  </si>
  <si>
    <r>
      <t xml:space="preserve">1-іс-шара. </t>
    </r>
    <r>
      <rPr>
        <sz val="11"/>
        <rFont val="Times New Roman"/>
        <family val="1"/>
      </rPr>
      <t>БМСК ұйымдарының аумақтық учаскелерінің патронаждық медбикелермен жасақталуын арттыру</t>
    </r>
  </si>
  <si>
    <r>
      <t xml:space="preserve">Нәтиже көрсеткіші 2.4. </t>
    </r>
    <r>
      <rPr>
        <sz val="11"/>
        <rFont val="Times New Roman"/>
        <family val="1"/>
      </rPr>
      <t>Бес жасқа дейінгі балалардың өлім-жітім коэффициенті</t>
    </r>
  </si>
  <si>
    <r>
      <t xml:space="preserve">1-іс-шара. </t>
    </r>
    <r>
      <rPr>
        <sz val="11"/>
        <rFont val="Times New Roman"/>
        <family val="1"/>
      </rPr>
      <t>Балаларға медициналық оңалту көрсету бойынша жаңа технологиялар мен әдістемелерді енгізу</t>
    </r>
  </si>
  <si>
    <r>
      <t xml:space="preserve">2-іс-шара. </t>
    </r>
    <r>
      <rPr>
        <sz val="11"/>
        <rFont val="Times New Roman"/>
        <family val="1"/>
      </rPr>
      <t>Педиатрия және балалар хирургиясының өзекті мәселелері бойынша (анестезиолог-реаниматологтар, балалар және неонаталдық хирургтар, балалар кардиохирургтары, тамырлы, кеуде хирургтары, педиатрлар)шет елдердегі балалар ұйымдары мамандарының біліктілігін арттыру</t>
    </r>
  </si>
  <si>
    <r>
      <t xml:space="preserve">Нәтиже көрсеткіші 2.5. </t>
    </r>
    <r>
      <rPr>
        <sz val="11"/>
        <rFont val="Times New Roman"/>
        <family val="1"/>
      </rPr>
      <t>Аналар өлім-жітімінің төмендеуі</t>
    </r>
  </si>
  <si>
    <r>
      <t xml:space="preserve">1-іс-шара. </t>
    </r>
    <r>
      <rPr>
        <sz val="11"/>
        <rFont val="Times New Roman"/>
        <family val="1"/>
      </rPr>
      <t>ЭГЗ уақтылы диагностикалау, емдеу және пренаталды бақылаудың жеке жоспарын жасау үшін жүкті әйелдерді есепке алуды 10 аптаға дейін арттыру</t>
    </r>
  </si>
  <si>
    <r>
      <t xml:space="preserve">2-іс-шара. </t>
    </r>
    <r>
      <rPr>
        <sz val="11"/>
        <rFont val="Times New Roman"/>
        <family val="1"/>
      </rPr>
      <t>Білікті медицина қызметкерлерінің босануды қабылдауын қамтамасыз ету</t>
    </r>
  </si>
  <si>
    <r>
      <t xml:space="preserve">Нәтиже көрсеткіші 2.6. </t>
    </r>
    <r>
      <rPr>
        <sz val="11"/>
        <rFont val="Times New Roman"/>
        <family val="1"/>
      </rPr>
      <t>Әйелдерді прегравидарлық даярлықпен қамтуды ұлғайту</t>
    </r>
  </si>
  <si>
    <r>
      <t xml:space="preserve">1-іс-шара. </t>
    </r>
    <r>
      <rPr>
        <sz val="11"/>
        <rFont val="Times New Roman"/>
        <family val="1"/>
      </rPr>
      <t>Акушерлердің санын 2 босанған жүкті әйелге 1 акушерден жеткізе отырып босанатын медициналық ұйымдарды акушерлермен және орта медицина қызметкерлерімен жасақтау</t>
    </r>
  </si>
  <si>
    <r>
      <t xml:space="preserve">Нәтиже көрсеткіші 2.7. </t>
    </r>
    <r>
      <rPr>
        <sz val="11"/>
        <rFont val="Times New Roman"/>
        <family val="1"/>
      </rPr>
      <t>Бала көтеретін жастағы әйелдерді (15-49 жас) заманауи контрацепциямен қамту</t>
    </r>
  </si>
  <si>
    <r>
      <t xml:space="preserve">1-іс-шара. </t>
    </r>
    <r>
      <rPr>
        <sz val="11"/>
        <rFont val="Times New Roman"/>
        <family val="1"/>
      </rPr>
      <t>Отбасын жоспарлау кабинеттерінің жұмысын жетілдіру, отбасын жоспарлау жөніндегі үйлестірушілерді даярлау, контрацептивтік құралдарды сатып алу</t>
    </r>
  </si>
  <si>
    <r>
      <t xml:space="preserve">Нәтиже көрсеткіші 2.8. </t>
    </r>
    <r>
      <rPr>
        <sz val="11"/>
        <rFont val="Times New Roman"/>
        <family val="1"/>
      </rPr>
      <t>Жасөспірімдер арасында туудың төмендеуі, 15-17 жас аралығындағы 1000 қыз балаға</t>
    </r>
  </si>
  <si>
    <r>
      <t xml:space="preserve">1-іс-шара. </t>
    </r>
    <r>
      <rPr>
        <sz val="11"/>
        <rFont val="Times New Roman"/>
        <family val="1"/>
      </rPr>
      <t>Тиісті жастағы 1000 қызға жасөспірімдер (15-17 жас) арасында түсік жасатуды төмендету бойынша шаралар қабылдау</t>
    </r>
  </si>
  <si>
    <r>
      <t xml:space="preserve">2-іс-шара. </t>
    </r>
    <r>
      <rPr>
        <sz val="11"/>
        <rFont val="Times New Roman"/>
        <family val="1"/>
      </rPr>
      <t>Жастар денсаулық орталықтарында балалар мен жасөспірімдерге репродуктивті және психикалық денсаулықты қорғау мәселелері бойынша кеңес беруді ұйымдастыру</t>
    </r>
  </si>
  <si>
    <r>
      <t xml:space="preserve">Нәтиже көрсеткіші 2.9. </t>
    </r>
    <r>
      <rPr>
        <sz val="11"/>
        <rFont val="Times New Roman"/>
        <family val="1"/>
      </rPr>
      <t>15-49 жас аралығындағы жүкті әйелдер арасында анемия жиілігінің төмендеуі</t>
    </r>
  </si>
  <si>
    <r>
      <t xml:space="preserve">1-іс-шара. </t>
    </r>
    <r>
      <rPr>
        <sz val="11"/>
        <rFont val="Times New Roman"/>
        <family val="1"/>
      </rPr>
      <t>Жыныстан тыс аурулары бар жүкті әйелдерді басқару, жүкті әйелдердегі анемияның уақтылы алдын алу және емдеу бойынша амбулаториялық қызмет мамандарын үздіксіз оқыту және біліктілігін арттыру</t>
    </r>
  </si>
  <si>
    <r>
      <t xml:space="preserve">Нәтиже көрсеткіші 3.1. </t>
    </r>
    <r>
      <rPr>
        <sz val="11"/>
        <rFont val="Times New Roman"/>
        <family val="1"/>
      </rPr>
      <t>Ұлттық бағдарламаларға енгізілген барлық вакциналармен иммундаумен қамтылған халықтың нысаналы тобының үлесі кемінде 95%</t>
    </r>
  </si>
  <si>
    <r>
      <t xml:space="preserve">1-іс-шара. </t>
    </r>
    <r>
      <rPr>
        <sz val="11"/>
        <rFont val="Times New Roman"/>
        <family val="1"/>
      </rPr>
      <t>Медицина қызметкерлерімен вакцинамен басқарылатын инфекцияларға қарсы вакцинациялау мәселелері бойынша тренингтер өткізу</t>
    </r>
  </si>
  <si>
    <r>
      <t xml:space="preserve">2-іс-шара. </t>
    </r>
    <r>
      <rPr>
        <sz val="11"/>
        <rFont val="Times New Roman"/>
        <family val="1"/>
      </rPr>
      <t>Бұқаралық ақпарат құралдарында, ресми интернет-порталдарда және әлеуметтік желілерде вакцинациялаудың маңыздылығы және вакцинациядан бас тартудың алдын алуда ақпараттық-түсіндіру жұмыстарын жүргізу (брифингтер, ТД, радиода сөз сөйлеу, мақалалар)</t>
    </r>
  </si>
  <si>
    <r>
      <t xml:space="preserve">Нәтиже көрсеткіші 3.4. </t>
    </r>
    <r>
      <rPr>
        <sz val="11"/>
        <rFont val="Times New Roman"/>
        <family val="1"/>
      </rPr>
      <t>Медициналық ұйымдардың табиғи-техногендік сипаттағы төтенше жағдайларға дайындық дәрежесі</t>
    </r>
  </si>
  <si>
    <r>
      <t xml:space="preserve">1. 1-іс-шара. </t>
    </r>
    <r>
      <rPr>
        <sz val="11"/>
        <rFont val="Times New Roman"/>
        <family val="1"/>
      </rPr>
      <t>Өңірлер бөлінісінде нақты тұтынуды ескере отырып, айлық қорды толықтыруды және құруды автоматтандыру</t>
    </r>
  </si>
  <si>
    <r>
      <t xml:space="preserve">2-іс-шара. </t>
    </r>
    <r>
      <rPr>
        <sz val="11"/>
        <rFont val="Times New Roman"/>
        <family val="1"/>
      </rPr>
      <t xml:space="preserve">БМСК және стационарлар ұйымының персоналын ТЖ дайындау және оған ден қою бойынша оқытуды жүргізу </t>
    </r>
    <r>
      <rPr>
        <i/>
        <sz val="11"/>
        <rFont val="Times New Roman"/>
        <family val="1"/>
      </rPr>
      <t>(медициналық сұрыптау, шұғыл медициналық және психологиялық көмек көрсету)</t>
    </r>
  </si>
  <si>
    <r>
      <t xml:space="preserve">3-іс-шара. </t>
    </r>
    <r>
      <rPr>
        <sz val="11"/>
        <rFont val="Times New Roman"/>
        <family val="1"/>
      </rPr>
      <t>«ҚР ТЖМ азаматтық қорғау саласындағы ұлттық ғылыми зерттеулер, даярлау және оқыту орталығы» базасында даярлау және қайта даярлау және біліктілікті арттыру</t>
    </r>
  </si>
  <si>
    <r>
      <t xml:space="preserve">Нәтиже көрсеткіші 4.1. </t>
    </r>
    <r>
      <rPr>
        <sz val="11"/>
        <rFont val="Times New Roman"/>
        <family val="1"/>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t>
    </r>
  </si>
  <si>
    <r>
      <t xml:space="preserve">1-іс-шара. </t>
    </r>
    <r>
      <rPr>
        <sz val="11"/>
        <rFont val="Times New Roman"/>
        <family val="1"/>
      </rPr>
      <t>Резидентура мамандарын даярлауға мемлекеттік білім беру тапсырысын орналастыру</t>
    </r>
  </si>
  <si>
    <r>
      <t xml:space="preserve">2-іс-шара. </t>
    </r>
    <r>
      <rPr>
        <sz val="11"/>
        <rFont val="Times New Roman"/>
        <family val="1"/>
      </rPr>
      <t xml:space="preserve">Медициналық ЖОО түлектерін жұмысқа орналастыру </t>
    </r>
  </si>
  <si>
    <r>
      <t xml:space="preserve">3-іс-шара. </t>
    </r>
    <r>
      <rPr>
        <sz val="11"/>
        <rFont val="Times New Roman"/>
        <family val="1"/>
      </rPr>
      <t>ДСМ ақпараттық жүйелерін білім және ғылым ұйымының ақпараттық жүйелерімен интеграциялау, МАЖ-бен интеграцияны аяқтау</t>
    </r>
  </si>
  <si>
    <r>
      <t xml:space="preserve">Нәтиже көрсеткіші 4.2. </t>
    </r>
    <r>
      <rPr>
        <sz val="11"/>
        <rFont val="Times New Roman"/>
        <family val="1"/>
      </rPr>
      <t>Білім мен дағдыларды тәуелсіз бағалаудан сәтті өткен техникалық және кәсіптік, орта білімнен кейінгі білім беру бағдарламалары түлектерінің үлесі</t>
    </r>
  </si>
  <si>
    <r>
      <t xml:space="preserve">1-іс-шара. </t>
    </r>
    <r>
      <rPr>
        <sz val="11"/>
        <rFont val="Times New Roman"/>
        <family val="1"/>
      </rPr>
      <t>Менторларды/тәлімгерлерді тарта отырып, клиникалық базаларда өндірістік, мемлекеттік практикаларды жүргізу</t>
    </r>
  </si>
  <si>
    <r>
      <t xml:space="preserve">2-іс-шара. </t>
    </r>
    <r>
      <rPr>
        <sz val="11"/>
        <rFont val="Times New Roman"/>
        <family val="1"/>
      </rPr>
      <t>Түлектерді одан әрі жұмысқа орналастыру үшін МҰ-ға бекіту (үшжақты шарттар жасасу)</t>
    </r>
    <r>
      <rPr>
        <b/>
        <sz val="11"/>
        <rFont val="Times New Roman"/>
        <family val="1"/>
      </rPr>
      <t xml:space="preserve">
</t>
    </r>
  </si>
  <si>
    <r>
      <t xml:space="preserve">3-іс-шара. </t>
    </r>
    <r>
      <rPr>
        <sz val="11"/>
        <rFont val="Times New Roman"/>
        <family val="1"/>
      </rPr>
      <t>Техникалық және кәсіптік, орта білімнен кейінгі білім беру ұйымдарында білім алушыларға мемлекеттік стипендия мөлшерін ұлғайту</t>
    </r>
  </si>
  <si>
    <r>
      <t xml:space="preserve">НИ 3. </t>
    </r>
    <r>
      <rPr>
        <sz val="11"/>
        <rFont val="Times New Roman"/>
        <family val="1"/>
      </rPr>
      <t>Денсаулық сақтауға арналған мемлекеттік шығыстардың үлесі</t>
    </r>
  </si>
  <si>
    <r>
      <t xml:space="preserve">Нәтиже көрсеткіші 1.1. </t>
    </r>
    <r>
      <rPr>
        <sz val="11"/>
        <rFont val="Times New Roman"/>
        <family val="1"/>
      </rPr>
      <t>МӘМС жүйесінде халықты қамту деңгейі</t>
    </r>
  </si>
  <si>
    <r>
      <t xml:space="preserve">1-іс-шара. </t>
    </r>
    <r>
      <rPr>
        <sz val="11"/>
        <rFont val="Times New Roman"/>
        <family val="1"/>
      </rPr>
      <t>Медициналық көмектің бірыңғай пакетін (оны ең төменгі және базалық деп бөле отырып) және ТМККК және МӘМС қаржыландырудың бірыңғай пулын қалыптастыру</t>
    </r>
  </si>
  <si>
    <r>
      <t xml:space="preserve">Нәтиже көрсеткіші 1.2. </t>
    </r>
    <r>
      <rPr>
        <sz val="11"/>
        <rFont val="Times New Roman"/>
        <family val="1"/>
      </rPr>
      <t>Денсаулық сақтау саласындағы негізгі капиталға инвестициялар</t>
    </r>
  </si>
  <si>
    <r>
      <t xml:space="preserve">1-іс-шара. </t>
    </r>
    <r>
      <rPr>
        <sz val="11"/>
        <rFont val="Times New Roman"/>
        <family val="1"/>
      </rPr>
      <t>Көрсетілетін медициналық қызметтердің сапасын арттыру үшін стандарттар негізінде медициналық ұйымдарды аккредиттеу</t>
    </r>
  </si>
  <si>
    <r>
      <t xml:space="preserve">Нәтиже көрсеткіші 2.5. </t>
    </r>
    <r>
      <rPr>
        <sz val="11"/>
        <rFont val="Times New Roman"/>
        <family val="1"/>
      </rPr>
      <t>Медициналық ұйымдар ғимараттарының тозу деңгейін төмендету</t>
    </r>
  </si>
  <si>
    <r>
      <t xml:space="preserve">1-іс-шара. </t>
    </r>
    <r>
      <rPr>
        <sz val="11"/>
        <rFont val="Times New Roman"/>
        <family val="1"/>
      </rPr>
      <t>Денсаулық сақтау объектілеріне күрделі жөндеу жүргізу</t>
    </r>
  </si>
  <si>
    <r>
      <t xml:space="preserve">2-іс-шара. </t>
    </r>
    <r>
      <rPr>
        <sz val="11"/>
        <rFont val="Times New Roman"/>
        <family val="1"/>
      </rPr>
      <t>Денсаулық сақтау объектілерін салу және реконструкциялау</t>
    </r>
  </si>
  <si>
    <r>
      <t xml:space="preserve">Табысы ең төменгі күнкөріс деңгейінен/кедейлік шегінен төмен халықтың үлесі, %, </t>
    </r>
    <r>
      <rPr>
        <b/>
        <sz val="11"/>
        <rFont val="Times New Roman"/>
        <family val="1"/>
      </rPr>
      <t>Ақмола облысы бойынша</t>
    </r>
  </si>
  <si>
    <r>
      <t xml:space="preserve">Нәтиже көрсеткіші 1.1. </t>
    </r>
    <r>
      <rPr>
        <sz val="11"/>
        <rFont val="Times New Roman"/>
        <family val="1"/>
      </rPr>
      <t>Жұмысқа орналастырылған азаматтардың саны</t>
    </r>
  </si>
  <si>
    <r>
      <t xml:space="preserve">НИ 1. </t>
    </r>
    <r>
      <rPr>
        <sz val="11"/>
        <rFont val="Times New Roman"/>
        <family val="1"/>
      </rPr>
      <t>2 жастан 6 жасқа дейінгі балаларды мектепке дейінгі тәрбиемен және оқытумен қамту</t>
    </r>
  </si>
  <si>
    <r>
      <t>Нәтиже көрсеткіші 1.1.</t>
    </r>
    <r>
      <rPr>
        <sz val="11"/>
        <rFont val="Times New Roman"/>
        <family val="1"/>
      </rPr>
      <t xml:space="preserve"> Балалардың мектепалды даярлық деңгейі</t>
    </r>
  </si>
  <si>
    <r>
      <rPr>
        <b/>
        <sz val="11"/>
        <rFont val="Times New Roman"/>
        <family val="1"/>
      </rPr>
      <t>НИ.</t>
    </r>
    <r>
      <rPr>
        <sz val="11"/>
        <rFont val="Times New Roman"/>
        <family val="1"/>
      </rPr>
      <t xml:space="preserve"> Өңірлік стандарттар жүйесіне сәйкес әлеуметтік игіліктермен және қызметтермен қамтамасыз ету деңгейі, қала, </t>
    </r>
    <r>
      <rPr>
        <b/>
        <sz val="11"/>
        <rFont val="Times New Roman"/>
        <family val="1"/>
      </rPr>
      <t>Ақмола облысы бойынша</t>
    </r>
  </si>
  <si>
    <r>
      <t xml:space="preserve">1-іс-шара. </t>
    </r>
    <r>
      <rPr>
        <sz val="11"/>
        <rFont val="Times New Roman"/>
        <family val="1"/>
      </rPr>
      <t>25 жаңа мектеп салу</t>
    </r>
  </si>
  <si>
    <r>
      <t xml:space="preserve">2-іс-шара. </t>
    </r>
    <r>
      <rPr>
        <sz val="11"/>
        <rFont val="Times New Roman"/>
        <family val="1"/>
      </rPr>
      <t>145 нысанды күрделі жөндеу</t>
    </r>
  </si>
  <si>
    <r>
      <t xml:space="preserve">2-іс-шара. </t>
    </r>
    <r>
      <rPr>
        <sz val="11"/>
        <rFont val="Times New Roman"/>
        <family val="1"/>
      </rPr>
      <t>2 нысанды күрделі жөндеу</t>
    </r>
  </si>
  <si>
    <r>
      <t xml:space="preserve">Нәтиже көрсеткіші 1.3. </t>
    </r>
    <r>
      <rPr>
        <sz val="11"/>
        <rFont val="Times New Roman"/>
        <family val="1"/>
      </rPr>
      <t>Балаларды қосымша біліммен қамту</t>
    </r>
  </si>
  <si>
    <r>
      <t xml:space="preserve">Нәтиже көрсеткіші 1.4. </t>
    </r>
    <r>
      <rPr>
        <sz val="11"/>
        <rFont val="Times New Roman"/>
        <family val="1"/>
      </rPr>
      <t>Үлгілік ғимараттарда орналасқан техникалық және кәсіптік, орта білімнен кейінгі білім беру (ТжКБ) объектілерінің үлесі</t>
    </r>
  </si>
  <si>
    <r>
      <t xml:space="preserve">Нәтиже көрсеткіші 2.1. </t>
    </r>
    <r>
      <rPr>
        <sz val="11"/>
        <rFont val="Times New Roman"/>
        <family val="1"/>
      </rPr>
      <t xml:space="preserve">Елді мекендерді алғашқы медициналық-санитарлық және консультациялық-диагностикалық көмекпен қамту </t>
    </r>
  </si>
  <si>
    <r>
      <t xml:space="preserve">1-іс-шара. </t>
    </r>
    <r>
      <rPr>
        <sz val="11"/>
        <rFont val="Times New Roman"/>
        <family val="1"/>
      </rPr>
      <t>13 нысанның құрылысы</t>
    </r>
  </si>
  <si>
    <r>
      <rPr>
        <b/>
        <sz val="11"/>
        <rFont val="Times New Roman"/>
        <family val="1"/>
      </rPr>
      <t>Нәтиже көрсеткіші 5.1</t>
    </r>
    <r>
      <rPr>
        <sz val="11"/>
        <rFont val="Times New Roman"/>
        <family val="1"/>
      </rPr>
      <t xml:space="preserve">
Мүгедектігі бар тұлғаларды реабилитациялық қызметтермен қамту қамтамасыз етілуі
</t>
    </r>
  </si>
  <si>
    <r>
      <t xml:space="preserve">1-іс-шара.  </t>
    </r>
    <r>
      <rPr>
        <sz val="11"/>
        <rFont val="Times New Roman"/>
        <family val="1"/>
      </rPr>
      <t>Строительство 13 объектов</t>
    </r>
  </si>
  <si>
    <r>
      <t xml:space="preserve">2-іс-шара. </t>
    </r>
    <r>
      <rPr>
        <sz val="11"/>
        <rFont val="Times New Roman"/>
        <family val="1"/>
      </rPr>
      <t>Капитальный ремонт 3 объектов</t>
    </r>
  </si>
  <si>
    <r>
      <t>Нәтиже көрсеткіші 6.1</t>
    </r>
    <r>
      <rPr>
        <sz val="11"/>
        <rFont val="Times New Roman"/>
        <family val="1"/>
      </rPr>
      <t xml:space="preserve"> Жақсы және қанағаттанарлық жағдайда ішкі жолдардың үлесін арттыру</t>
    </r>
  </si>
  <si>
    <r>
      <t xml:space="preserve">Нәтиже көрсеткіші 7.3. </t>
    </r>
    <r>
      <rPr>
        <sz val="11"/>
        <rFont val="Times New Roman"/>
        <family val="1"/>
      </rPr>
      <t>Пайдалануға берілген тұрғын үйлердің жалпы ауданы</t>
    </r>
  </si>
  <si>
    <r>
      <t xml:space="preserve">1-іс-шара. </t>
    </r>
    <r>
      <rPr>
        <sz val="11"/>
        <rFont val="Times New Roman"/>
        <family val="1"/>
      </rPr>
      <t>Тұрғын үй құрылысы</t>
    </r>
  </si>
  <si>
    <r>
      <t>Нәтиже көрсеткіші 7.4.</t>
    </r>
    <r>
      <rPr>
        <sz val="11"/>
        <rFont val="Times New Roman"/>
        <family val="1"/>
      </rPr>
      <t xml:space="preserve"> Жылу желілерінің тозуын азайту</t>
    </r>
  </si>
  <si>
    <r>
      <t xml:space="preserve">1-іс-шара. </t>
    </r>
    <r>
      <rPr>
        <sz val="11"/>
        <rFont val="Times New Roman"/>
        <family val="1"/>
      </rPr>
      <t>Газ желілерін салу</t>
    </r>
  </si>
  <si>
    <r>
      <t xml:space="preserve">Нәтиже көрсеткіші 8.1. </t>
    </r>
    <r>
      <rPr>
        <sz val="11"/>
        <rFont val="Times New Roman"/>
        <family val="1"/>
      </rPr>
      <t>Учаскелік полиция пункттері санының қолданыстағы тиістілік нормаларына дейін жеткізу</t>
    </r>
  </si>
  <si>
    <r>
      <t xml:space="preserve">1-іс-шара. </t>
    </r>
    <r>
      <rPr>
        <sz val="11"/>
        <rFont val="Times New Roman"/>
        <family val="1"/>
      </rPr>
      <t>Объектілердің материалдық-техникалық базасын нығайту</t>
    </r>
  </si>
  <si>
    <r>
      <t>Нәтиже көрсеткіші 8.2.</t>
    </r>
    <r>
      <rPr>
        <sz val="11"/>
        <rFont val="Times New Roman"/>
        <family val="1"/>
      </rPr>
      <t xml:space="preserve"> ҚТҚ қайта өңдеу және кәдеге жарату үлесін ұлғайту</t>
    </r>
  </si>
  <si>
    <r>
      <t xml:space="preserve">Нәтиже көрсеткіші 8.3. </t>
    </r>
    <r>
      <rPr>
        <sz val="11"/>
        <rFont val="Times New Roman"/>
        <family val="1"/>
      </rPr>
      <t>ТЖ инфрақұрылымымен қамтамасыз ету</t>
    </r>
  </si>
  <si>
    <r>
      <t xml:space="preserve">Халықтың экологиялық өмір сапасына қанағаттану деңгейі, %, </t>
    </r>
    <r>
      <rPr>
        <b/>
        <sz val="11"/>
        <rFont val="Times New Roman"/>
        <family val="1"/>
      </rPr>
      <t>Ақмола облысы бойынша</t>
    </r>
  </si>
  <si>
    <r>
      <t xml:space="preserve">6-міндет. </t>
    </r>
    <r>
      <rPr>
        <sz val="11"/>
        <rFont val="Times New Roman"/>
        <family val="1"/>
      </rPr>
      <t>Халықты экологиялық науқандар мен бастамаларға тарту</t>
    </r>
  </si>
  <si>
    <r>
      <t xml:space="preserve">1-іс-шара. </t>
    </r>
    <r>
      <rPr>
        <sz val="11"/>
        <rFont val="Times New Roman"/>
        <family val="1"/>
      </rPr>
      <t>Экологиялық науқандар өткізу</t>
    </r>
  </si>
  <si>
    <r>
      <t xml:space="preserve">7-міндет. </t>
    </r>
    <r>
      <rPr>
        <sz val="11"/>
        <rFont val="Times New Roman"/>
        <family val="1"/>
      </rPr>
      <t>Ормандылықты арттыру</t>
    </r>
  </si>
  <si>
    <r>
      <t xml:space="preserve">1-іс-шара. </t>
    </r>
    <r>
      <rPr>
        <sz val="11"/>
        <rFont val="Times New Roman"/>
        <family val="1"/>
      </rPr>
      <t>Елді мекен аумағында екпелерді отырғызу</t>
    </r>
  </si>
  <si>
    <r>
      <t xml:space="preserve">НИ 4. </t>
    </r>
    <r>
      <rPr>
        <sz val="11"/>
        <rFont val="Times New Roman"/>
        <family val="1"/>
      </rPr>
      <t>Халықтың қалдықтарды жинау және шығару жөніндегі қызметтермен қамтамасыз ету, %</t>
    </r>
  </si>
  <si>
    <r>
      <t xml:space="preserve">ЖІӨ-дегі ШОК ЖҚҚ-ның үлесі, %, </t>
    </r>
    <r>
      <rPr>
        <b/>
        <sz val="11"/>
        <rFont val="Times New Roman"/>
        <family val="1"/>
      </rPr>
      <t>Ақмола облысы бойынша</t>
    </r>
  </si>
  <si>
    <r>
      <t xml:space="preserve">ЖІӨ-дегі орта кәсіпкерліктің ЖҚҚ-ның үлесі, %, </t>
    </r>
    <r>
      <rPr>
        <b/>
        <sz val="11"/>
        <rFont val="Times New Roman"/>
        <family val="1"/>
      </rPr>
      <t>Ақмола облысы бойынша</t>
    </r>
  </si>
  <si>
    <r>
      <t xml:space="preserve">НИ. </t>
    </r>
    <r>
      <rPr>
        <sz val="11"/>
        <rFont val="Times New Roman"/>
        <family val="1"/>
      </rPr>
      <t>Негізгі капиталға инвестициялар</t>
    </r>
  </si>
  <si>
    <r>
      <t>НИ.</t>
    </r>
    <r>
      <rPr>
        <sz val="11"/>
        <rFont val="Times New Roman"/>
        <family val="1"/>
      </rPr>
      <t xml:space="preserve"> Сыртқы НКИ үлесі</t>
    </r>
  </si>
  <si>
    <r>
      <t xml:space="preserve">Тікелей шетелдік инвестициялардың жалпы ағыны, млрд АҚШ долл., </t>
    </r>
    <r>
      <rPr>
        <b/>
        <sz val="11"/>
        <rFont val="Times New Roman"/>
        <family val="1"/>
      </rPr>
      <t>Ақмола облысы бойынша</t>
    </r>
  </si>
  <si>
    <r>
      <t xml:space="preserve">НИ 2. </t>
    </r>
    <r>
      <rPr>
        <sz val="11"/>
        <rFont val="Times New Roman"/>
        <family val="1"/>
      </rPr>
      <t>Коммуналдық қалдықтарды қайта өңдеу және кәдеге жарату үлесі</t>
    </r>
  </si>
  <si>
    <r>
      <t>НИ 3.</t>
    </r>
    <r>
      <rPr>
        <sz val="11"/>
        <rFont val="Times New Roman"/>
        <family val="1"/>
      </rPr>
      <t xml:space="preserve"> Әйелдер мен балаларға қатысты зорлық-зомбылық деңгейін </t>
    </r>
    <r>
      <rPr>
        <i/>
        <sz val="11"/>
        <rFont val="Times New Roman"/>
        <family val="1"/>
      </rPr>
      <t>(базалық 2022 жылға қатысты)</t>
    </r>
    <r>
      <rPr>
        <sz val="11"/>
        <rFont val="Times New Roman"/>
        <family val="1"/>
      </rPr>
      <t xml:space="preserve"> төмендету</t>
    </r>
  </si>
  <si>
    <r>
      <t xml:space="preserve">Нәтиже көрсеткіші 1. </t>
    </r>
    <r>
      <rPr>
        <sz val="11"/>
        <rFont val="Times New Roman"/>
        <family val="1"/>
      </rPr>
      <t>Отбасы-тұрмыстық қатынастар саласында әкімшілік жауапкершілікке тартылған құқық бұзушылар санын артуы  (ҚР Әкімшілік құқық бұзушылық туралы кодекстің 73, 461 баптары, 669-бабының 2, 3, 4 669 тармақшалары)</t>
    </r>
  </si>
  <si>
    <r>
      <t>НИ.</t>
    </r>
    <r>
      <rPr>
        <sz val="11"/>
        <rFont val="Times New Roman"/>
        <family val="1"/>
      </rPr>
      <t xml:space="preserve"> Өрт сөндіру бекеттерінің шалғайдағы және ауылдық елді мекендердің халқын қорғау деңгейі</t>
    </r>
  </si>
  <si>
    <r>
      <t>НИ.</t>
    </r>
    <r>
      <rPr>
        <sz val="11"/>
        <rFont val="Times New Roman"/>
        <family val="1"/>
      </rPr>
      <t xml:space="preserve"> Азаматтық қорғау органдарының авариялық-құтқару және кезек күттірмейтін жұмыстарды жүргізу үшін бірінші кезектегі материалдық-техникалық құралдармен жарақтандырылу деңгейі, %, тиістілік нормаларына дейін жеткізу</t>
    </r>
  </si>
  <si>
    <r>
      <t>НИ.</t>
    </r>
    <r>
      <rPr>
        <sz val="11"/>
        <rFont val="Times New Roman"/>
        <family val="1"/>
      </rPr>
      <t xml:space="preserve"> Халықты су тасқынынан, еріген және жаңбыр суларынан қорғау деңгейі, %</t>
    </r>
  </si>
  <si>
    <r>
      <t>НИ.</t>
    </r>
    <r>
      <rPr>
        <sz val="11"/>
        <rFont val="Times New Roman"/>
        <family val="1"/>
      </rPr>
      <t xml:space="preserve"> ТЖ қаупі кезінде халықты хабардар ету деңгейі</t>
    </r>
  </si>
  <si>
    <r>
      <t xml:space="preserve">Нәтиже көрсеткіші 4.5.1. </t>
    </r>
    <r>
      <rPr>
        <sz val="11"/>
        <rFont val="Times New Roman"/>
        <family val="1"/>
      </rPr>
      <t>Инклюзивті білім беру үшін жағдай жасаған білім беру ұйымдарының үлесі, %</t>
    </r>
  </si>
  <si>
    <r>
      <t>Нәтиже көрсеткіші 4.а.1.2.</t>
    </r>
    <r>
      <rPr>
        <sz val="11"/>
        <rFont val="Times New Roman"/>
        <family val="1"/>
      </rPr>
      <t xml:space="preserve"> 3 ауысымды мектептердің үлесі, %</t>
    </r>
  </si>
  <si>
    <r>
      <t>Нәтиже көрсеткіші 4.а.1.3.</t>
    </r>
    <r>
      <rPr>
        <sz val="11"/>
        <rFont val="Times New Roman"/>
        <family val="1"/>
      </rPr>
      <t xml:space="preserve"> Апатты жағдайдағы мектептердің үлесі, %</t>
    </r>
  </si>
  <si>
    <r>
      <t>Нәтиже көрсеткіші 8.6.1.</t>
    </r>
    <r>
      <rPr>
        <sz val="11"/>
        <rFont val="Times New Roman"/>
        <family val="1"/>
      </rPr>
      <t xml:space="preserve"> Оқымайтын, жұмыс істемейтін және кәсіби дағдыларды үйренбейтін жастар (15-тен 35 жасқа дейін) үлесі, %</t>
    </r>
  </si>
  <si>
    <r>
      <t>Нәтиже көрсеткіші 11.2.1.1.</t>
    </r>
    <r>
      <rPr>
        <sz val="11"/>
        <rFont val="Times New Roman"/>
        <family val="1"/>
      </rPr>
      <t xml:space="preserve"> Жақсы және қанағаттанарлық жағдайдағы жергілікті маңыздағы жолдар үлесі, %</t>
    </r>
  </si>
  <si>
    <r>
      <t>Нәтиже көрсеткіші 11.3.1.</t>
    </r>
    <r>
      <rPr>
        <sz val="11"/>
        <rFont val="Times New Roman"/>
        <family val="1"/>
      </rPr>
      <t xml:space="preserve"> Бір тұратын адамға шаққандағы тұрғын үймен қамтылу, шаршы метр</t>
    </r>
  </si>
  <si>
    <r>
      <t xml:space="preserve">Нәтиже көрсеткіші 6.2.1. </t>
    </r>
    <r>
      <rPr>
        <sz val="11"/>
        <rFont val="Times New Roman"/>
        <family val="1"/>
      </rPr>
      <t>Халықты сарқынды суларды тазартумен қамту:</t>
    </r>
  </si>
  <si>
    <t>КНИ 35</t>
  </si>
  <si>
    <t>Задача 1. Проведение многофакторного обследования гидротехнических сооружений</t>
  </si>
  <si>
    <t>НҰИ 35</t>
  </si>
  <si>
    <t>Административные данные МВРИ</t>
  </si>
  <si>
    <t>Су тасымалдау арналары арқылы ауыл шаруашылығындағы су шығыны деңгейі, республика бойынша</t>
  </si>
  <si>
    <t>«-»</t>
  </si>
  <si>
    <t>«47»</t>
  </si>
  <si>
    <t>«43»</t>
  </si>
  <si>
    <t>«39»</t>
  </si>
  <si>
    <t>«35»</t>
  </si>
  <si>
    <t>1-міндет. Гидротехникалық құрылыстарға көп факторлы тексеру жүргізу</t>
  </si>
  <si>
    <t>Уровень потерь воды в сельском хозяйстве по водотранспортирующим каналам, по республике</t>
  </si>
  <si>
    <t>Из НФ</t>
  </si>
  <si>
    <t>Из РБ</t>
  </si>
  <si>
    <t>Из МБ</t>
  </si>
  <si>
    <t>Из ДИ</t>
  </si>
  <si>
    <t>ВСЕГО финансовых ресурсов, в том числе:</t>
  </si>
  <si>
    <t>Итого проектов за счет других источников ДИ:</t>
  </si>
  <si>
    <t>4.6.253.057.015</t>
  </si>
  <si>
    <t>4.4.253.043.015</t>
  </si>
  <si>
    <t>4.9.261.067.015</t>
  </si>
  <si>
    <t>ОЖКХ</t>
  </si>
  <si>
    <t>3.1.252.006.015.</t>
  </si>
  <si>
    <t>10.3.254.005.015.</t>
  </si>
  <si>
    <t>ОАСЖКХПТАД</t>
  </si>
  <si>
    <t>2025-2030</t>
  </si>
  <si>
    <t>МЗ, УЗ</t>
  </si>
  <si>
    <r>
      <t xml:space="preserve">Темпы реального роста экономики, % относительно прошлого года, </t>
    </r>
    <r>
      <rPr>
        <b/>
        <sz val="11"/>
        <rFont val="Times New Roman"/>
        <family val="1"/>
        <charset val="204"/>
      </rPr>
      <t>по Акмолинской области</t>
    </r>
  </si>
  <si>
    <t>«75,5»</t>
  </si>
  <si>
    <t>«75,8»</t>
  </si>
  <si>
    <t>«76,1»</t>
  </si>
  <si>
    <t>«76,44»</t>
  </si>
  <si>
    <t>«76,7»</t>
  </si>
  <si>
    <t>«77,0»</t>
  </si>
  <si>
    <r>
      <t>Показатель результата 6.1</t>
    </r>
    <r>
      <rPr>
        <sz val="11"/>
        <rFont val="Times New Roman"/>
        <family val="1"/>
        <charset val="204"/>
      </rPr>
      <t xml:space="preserve"> Увеличение доли внутренних дорог в хорошем и удовлетворительном состоянии</t>
    </r>
  </si>
  <si>
    <t>1-ый заместитель акима области по вопросам ЖКХ и развития инфраструктуры Рамазанов Е.М., начальник ДП и др.</t>
  </si>
  <si>
    <t>1-ый заместитель акима области по вопросам ЖКХ и развития инфраструктуры Рамазанов Е.М., начальник ДЧС и др.</t>
  </si>
  <si>
    <t>КНИ 14, по республике</t>
  </si>
  <si>
    <t>«49»</t>
  </si>
  <si>
    <t>«48»</t>
  </si>
  <si>
    <t>«46»</t>
  </si>
  <si>
    <t>«44»</t>
  </si>
  <si>
    <t>«42»</t>
  </si>
  <si>
    <t>КНИ 15, по республике</t>
  </si>
  <si>
    <t>«55,8»</t>
  </si>
  <si>
    <t>«57,5»</t>
  </si>
  <si>
    <t>«59,2»</t>
  </si>
  <si>
    <t>«61,0»</t>
  </si>
  <si>
    <t>«62,8»</t>
  </si>
  <si>
    <t>«64,7»</t>
  </si>
  <si>
    <t>Строительство зернохранилища</t>
  </si>
  <si>
    <t>ОП,ПиСХ</t>
  </si>
  <si>
    <t>ТОО "Акжол 2030"</t>
  </si>
  <si>
    <t>млн тенге</t>
  </si>
  <si>
    <t>Строительство помещения для содержания сельскохозяйственных животных</t>
  </si>
  <si>
    <t>к/х "Туғанбек"</t>
  </si>
  <si>
    <t>ОО</t>
  </si>
  <si>
    <t xml:space="preserve">Средний ремонт дорог улиц Б. Момышулы, А. Кунанбаева, Ж. Ташенова с.Шалкар </t>
  </si>
  <si>
    <t>Средний ремонт дороги улиц А. Кунанбаева села Арыкты и подъездной дороги в 2 км от села Садырбай</t>
  </si>
  <si>
    <t>Средний ремонт дороги улицы Кобетей села Ушсарт</t>
  </si>
  <si>
    <t>Текущий ремонт улично-дорожных сетей улицы Б. Момышулы села Шалкар</t>
  </si>
  <si>
    <t>Текущий ремонт улично-дорожных сетей улицы А. Кунанбаева села Шалкар</t>
  </si>
  <si>
    <t>Текущий ремонт улично-дорожных сетей улицы Ж. Ташенова села Шалкар</t>
  </si>
  <si>
    <t>Текущий ремонт улично-дорожных сетей села Оркендеу</t>
  </si>
  <si>
    <t>Текущий ремонт улично-дорожных сетей села Жумай</t>
  </si>
  <si>
    <t>Текущий ремонт улично-дорожных сетей села Оркендеу улиц М. Ракымжан</t>
  </si>
  <si>
    <t>Средний ремонт автомобильных дорого по улицам Ш. Уалиханова, Ж. Жабаева, Т. Рыскулова, Х. Болганбаева села Коргалжын, подъездной дороги села Абай</t>
  </si>
  <si>
    <t>Текущий ремонт улиц Т. Бегельдинова с. Кенбидайык</t>
  </si>
  <si>
    <t>ОППиСХ</t>
  </si>
  <si>
    <t>ЦИ. Индекс физического объема валовой продукции (услуг) сельского хозяйства</t>
  </si>
  <si>
    <t>ЦИ. Индекс физического объема промышленного производства</t>
  </si>
  <si>
    <t>ЦИ. Индекс физического объема обрабатывающей промышленности</t>
  </si>
  <si>
    <t xml:space="preserve">ЦИ. Индекс физического объема розничной торговли
</t>
  </si>
  <si>
    <t>ЦИ. Индекс физического объема строительных работ (услуг)</t>
  </si>
  <si>
    <r>
      <t xml:space="preserve">Уровень активности в области инноваций, </t>
    </r>
    <r>
      <rPr>
        <b/>
        <sz val="11"/>
        <rFont val="Times New Roman"/>
        <family val="1"/>
        <charset val="204"/>
      </rPr>
      <t>по Коргалжынскому району</t>
    </r>
  </si>
  <si>
    <r>
      <t xml:space="preserve">Количество внутренних туристов, обслуженных местами размещения, </t>
    </r>
    <r>
      <rPr>
        <b/>
        <sz val="11"/>
        <rFont val="Times New Roman"/>
        <family val="1"/>
        <charset val="204"/>
      </rPr>
      <t>по Коргалжынскому району</t>
    </r>
  </si>
  <si>
    <r>
      <t xml:space="preserve">Количество въездных туристов, обслуженных местами размещения, </t>
    </r>
    <r>
      <rPr>
        <b/>
        <sz val="11"/>
        <rFont val="Times New Roman"/>
        <family val="1"/>
        <charset val="204"/>
      </rPr>
      <t>по Коргалжынскому району</t>
    </r>
  </si>
  <si>
    <t>ОЗиСП</t>
  </si>
  <si>
    <t>ОК,ФКиС</t>
  </si>
  <si>
    <t>ОАСиГ</t>
  </si>
  <si>
    <t>Установка многофункциональной площадки по ул. Х. Болганбаева в селе Коргалжын, 1,620 км</t>
  </si>
  <si>
    <t>Установка многофункциональной площадки по ул. Култума, Ш. Аубакирова в селе Коргалжын, 1,2 км</t>
  </si>
  <si>
    <t>Текущий ремонт уличного ограждения села Коргалжын ул. Т. Аубакирова  А. Кунанбаева, 2,992 км</t>
  </si>
  <si>
    <t>Текущий ремонт уличного ограждения села Коргалжын ул. М.Рахымжана Х. Болганбаева, 2,111 км</t>
  </si>
  <si>
    <t>Текущий ремонт кровли и фасада многокварного двухэтажного жилого дома ул. Х. Болганбаева 8/1 в селе Коргалжын Коргалжынского района  Акмолинской области, 610 м2</t>
  </si>
  <si>
    <t>Текущий ремонт кровли и фасада многокварного двухэтажного жилого дома  ул. Р. Мадин  20 в селе Коргалжын Коргалжынского района  Акмолинской области, 548 м2</t>
  </si>
  <si>
    <t>Текущий ремонт кровли и фасада многокварного двухэтажного жилого дома  ул. Х. Болганбаева 12 в селе Коргалжын Коргалжынского района  Акмолинской области, 280 м2</t>
  </si>
  <si>
    <t>Текущий ремонт кровли и фасада многокварного двухэтажного жилого дома  ул. К. Кумисбеков 36 в селе Коргалжын Коргалжынского района  Акмолинской области, 910 м2</t>
  </si>
  <si>
    <t>Текущий ремонт кровли и фасада многокварного двухэтажного жилого дома  ул. Т. Аубакирова 9 в селе Коргалжын Коргалжынского района  Акмолинской области, 910 м2</t>
  </si>
  <si>
    <t>Текущий ремонт кровли и фасада многокварного двухэтажного жилого дома  ул. Т. Аубакирова 48 в селе Коргалжын Коргалжынского района  Акмолинской области, 680 м2</t>
  </si>
  <si>
    <t>Текущий ремонт кровли и фасада многокварного двухэтажного жилого дома  ул. Р. Мадин 1 в селе Коргалжын Коргалжынского района  Акмолинской области, 260 м2</t>
  </si>
  <si>
    <t>Строительство аллея по улице Р. Мадин села Коргалжын, 4,2 км</t>
  </si>
  <si>
    <t>Строительство аллея по улице А. Шабатова села Коргалжын, 4,9 км</t>
  </si>
  <si>
    <t>Установка металлических ограждении в с. Кенбидайық, 0,350 км</t>
  </si>
  <si>
    <t>Устанеовка уличных фонарей на улицах с Кенбидайык, 1,6 км</t>
  </si>
  <si>
    <t>Строительство спорт площадки в с. Жантеке</t>
  </si>
  <si>
    <t>Строительство культурно-спортивного  комплекса с инженерными  сетями в с.Арыкты, Акмолинской  области</t>
  </si>
  <si>
    <t>Строительство спорт площадки в селе Оркендеу</t>
  </si>
  <si>
    <t>Устройство многофункциональной спортивной площадки с. Караегин</t>
  </si>
  <si>
    <t xml:space="preserve">Установка многофункциональной площадки по ул. Х. Болганбаева в селе Коргалжын </t>
  </si>
  <si>
    <t xml:space="preserve">Размещение уличных фонарей на подъездной дорожке 2 км села Садырбай </t>
  </si>
  <si>
    <t>Установка фонарных столбов в селе Жумай</t>
  </si>
  <si>
    <t>Строительство уличного освещения в с. Абай Коргалжынского с.о. Коргалжынского района Акмолинской области</t>
  </si>
  <si>
    <t xml:space="preserve">Строительство спорт площадки в с. Жантеке
</t>
  </si>
  <si>
    <t xml:space="preserve">Строительство спорт площадки в с. Уялы
</t>
  </si>
  <si>
    <t>Строительство детской площадка в с. Каргалы</t>
  </si>
  <si>
    <t>Устройство многофункциональной детской площадки в селе Ушсарт</t>
  </si>
  <si>
    <t>Установка уличных фонарей на улицах Тәуелсіздік, А.Кунанбаева, Ж.Жабаева, Ж.Толеубаева  села Арыкты</t>
  </si>
  <si>
    <t>Установка бетонных огражданеии вдоль улицы Кыстаубаева с.Караегин</t>
  </si>
  <si>
    <t>Многофакторное обследование плотины Шолакская</t>
  </si>
  <si>
    <t>Аппарат акима района</t>
  </si>
  <si>
    <t>Данные аппарата акима района</t>
  </si>
  <si>
    <t>Многофакторное обследование плотины Карабидаик</t>
  </si>
  <si>
    <t>Многофакторное обследование плотины Каменная</t>
  </si>
  <si>
    <t>Многофакторное обследование плотины Шоптыколь</t>
  </si>
  <si>
    <t>Открытие пожарного поста в селе Сабунды Коргалжынского района</t>
  </si>
  <si>
    <t>ОЖКХ, ПТ, АДиЖИ</t>
  </si>
  <si>
    <t>Данные ОЖКХ, ПТ, АДиЖИ</t>
  </si>
  <si>
    <t>Акт приемки объекта в эксплуатацию</t>
  </si>
  <si>
    <t>ОП</t>
  </si>
  <si>
    <t>Данные ОП</t>
  </si>
  <si>
    <t>Ремонт участковых пунктов полиции в Коргалжынском районе Акмолинской области</t>
  </si>
  <si>
    <t>производство</t>
  </si>
  <si>
    <t>Приобретение служебного автотранспорта</t>
  </si>
  <si>
    <t>приобретение тавтомашины</t>
  </si>
  <si>
    <t>2026-30 гг</t>
  </si>
  <si>
    <t>установка камер</t>
  </si>
  <si>
    <t>установка ограждений</t>
  </si>
  <si>
    <t xml:space="preserve"> </t>
  </si>
  <si>
    <r>
      <t>Источник финансирования</t>
    </r>
    <r>
      <rPr>
        <sz val="11"/>
        <color theme="1"/>
        <rFont val="Times New Roman"/>
        <family val="1"/>
        <charset val="204"/>
      </rPr>
      <t xml:space="preserve"> </t>
    </r>
  </si>
  <si>
    <t>код бюджетной программы, БПП</t>
  </si>
  <si>
    <t>Для работы в ПРО+,-</t>
  </si>
  <si>
    <t>КНИ 25</t>
  </si>
  <si>
    <t>КНИ 2</t>
  </si>
  <si>
    <t xml:space="preserve">КНИ 26, </t>
  </si>
  <si>
    <t>КНИ 27</t>
  </si>
  <si>
    <t>КНИ 11</t>
  </si>
  <si>
    <t xml:space="preserve">КНИ </t>
  </si>
  <si>
    <t>КНИ 12</t>
  </si>
  <si>
    <t>УЭБП</t>
  </si>
  <si>
    <r>
      <t>Уровень обеспеченности социальными благами и услугами в соответствии с Системой региональных стандартов, село</t>
    </r>
    <r>
      <rPr>
        <i/>
        <sz val="11"/>
        <rFont val="Times New Roman"/>
        <family val="1"/>
        <charset val="204"/>
      </rPr>
      <t xml:space="preserve">, </t>
    </r>
    <r>
      <rPr>
        <b/>
        <sz val="11"/>
        <rFont val="Times New Roman"/>
        <family val="1"/>
        <charset val="204"/>
      </rPr>
      <t>по Коргалжынскому</t>
    </r>
  </si>
  <si>
    <r>
      <rPr>
        <b/>
        <sz val="11"/>
        <rFont val="Times New Roman"/>
        <family val="1"/>
        <charset val="204"/>
      </rPr>
      <t>ЦИ.</t>
    </r>
    <r>
      <rPr>
        <sz val="11"/>
        <rFont val="Times New Roman"/>
        <family val="1"/>
        <charset val="204"/>
      </rPr>
      <t xml:space="preserve"> Уровень обеспеченности социальными благами и услугами в соответствии с Системой региональных стандартов, город, </t>
    </r>
    <r>
      <rPr>
        <b/>
        <sz val="11"/>
        <rFont val="Times New Roman"/>
        <family val="1"/>
        <charset val="204"/>
      </rPr>
      <t>по Коргалжынскому</t>
    </r>
  </si>
  <si>
    <t>????</t>
  </si>
  <si>
    <t>2 км.</t>
  </si>
  <si>
    <t>ОБ</t>
  </si>
  <si>
    <r>
      <t xml:space="preserve">Показатель результата 2.1. </t>
    </r>
    <r>
      <rPr>
        <sz val="11"/>
        <rFont val="Times New Roman"/>
        <family val="1"/>
        <charset val="204"/>
      </rPr>
      <t xml:space="preserve">Охват населенных пунктов первичной медико-санитарной и консультативно-диагностической помощью, </t>
    </r>
    <r>
      <rPr>
        <b/>
        <sz val="11"/>
        <rFont val="Times New Roman"/>
        <family val="1"/>
        <charset val="204"/>
      </rPr>
      <t>по Акмолинской области</t>
    </r>
  </si>
  <si>
    <t>Из ОБ  028</t>
  </si>
  <si>
    <t>Из МБ  015</t>
  </si>
  <si>
    <t>Спорт</t>
  </si>
  <si>
    <t>Плановый период</t>
  </si>
  <si>
    <r>
      <t xml:space="preserve">Өңірлік стандарттар жүйесіне сәйкес әлеуметтік игіліктермен және қызметтермен қамтамасыз ету деңгейі, ауыл, </t>
    </r>
    <r>
      <rPr>
        <b/>
        <sz val="11"/>
        <rFont val="Times New Roman"/>
        <family val="1"/>
        <charset val="204"/>
      </rPr>
      <t>Ақмола облысы бойынша</t>
    </r>
  </si>
  <si>
    <t>4 км</t>
  </si>
  <si>
    <r>
      <t xml:space="preserve">Показатель результата 1.3. </t>
    </r>
    <r>
      <rPr>
        <sz val="11"/>
        <rFont val="Times New Roman"/>
        <family val="1"/>
      </rPr>
      <t>Охват детей дополнительным образованием</t>
    </r>
  </si>
  <si>
    <r>
      <t>Показатель результата 1.1.</t>
    </r>
    <r>
      <rPr>
        <sz val="11"/>
        <rFont val="Times New Roman"/>
        <family val="1"/>
      </rPr>
      <t xml:space="preserve"> Доля школ, расположенных в типовых зданиях</t>
    </r>
  </si>
  <si>
    <r>
      <t xml:space="preserve">Показатель результата 1.4. </t>
    </r>
    <r>
      <rPr>
        <sz val="11"/>
        <rFont val="Times New Roman"/>
        <family val="1"/>
      </rPr>
      <t>Доля объектов технического и профессионального, послесреднего образования (ТиПО), расположенных в типовых зданиях</t>
    </r>
  </si>
  <si>
    <r>
      <t xml:space="preserve">Мероприятие 2. </t>
    </r>
    <r>
      <rPr>
        <sz val="11"/>
        <rFont val="Times New Roman"/>
        <family val="1"/>
      </rPr>
      <t>Капитальный ремонт  объектов образования</t>
    </r>
  </si>
  <si>
    <r>
      <t>Мероприятие 1.</t>
    </r>
    <r>
      <rPr>
        <sz val="11"/>
        <rFont val="Times New Roman"/>
        <family val="1"/>
      </rPr>
      <t>Капитальный ремонт</t>
    </r>
    <r>
      <rPr>
        <b/>
        <sz val="11"/>
        <rFont val="Times New Roman"/>
        <family val="1"/>
      </rPr>
      <t xml:space="preserve"> </t>
    </r>
    <r>
      <rPr>
        <sz val="11"/>
        <rFont val="Times New Roman"/>
        <family val="1"/>
      </rPr>
      <t xml:space="preserve"> объектов культуры</t>
    </r>
  </si>
  <si>
    <t>124.045.028</t>
  </si>
  <si>
    <r>
      <t>Мероприятие 1.</t>
    </r>
    <r>
      <rPr>
        <sz val="11"/>
        <rFont val="Times New Roman"/>
        <family val="1"/>
      </rPr>
      <t>Капитальный ремонт</t>
    </r>
    <r>
      <rPr>
        <b/>
        <sz val="11"/>
        <rFont val="Times New Roman"/>
        <family val="1"/>
      </rPr>
      <t xml:space="preserve"> </t>
    </r>
    <r>
      <rPr>
        <sz val="11"/>
        <rFont val="Times New Roman"/>
        <family val="1"/>
      </rPr>
      <t xml:space="preserve"> объектов дорог</t>
    </r>
  </si>
  <si>
    <t>124.008.028</t>
  </si>
  <si>
    <t>124.011.028</t>
  </si>
  <si>
    <t>124.036.028</t>
  </si>
  <si>
    <t>124.001.028</t>
  </si>
  <si>
    <t>Капитальный ремонт здания отдела полиции Коргалжынского района Акмолинской области, а также хозяйственных построек</t>
  </si>
  <si>
    <t>Установка камер наружного видеонаблюдения в населенных пунктах на территории района, в том числе на выездах на трассу Астана-Коргалжын с выводом в дежурную часть отдела полиции</t>
  </si>
  <si>
    <t>Установка ограждения здания отдела полиции с антитаральным устройством и отапливаемым фрон офисом для приема граждан</t>
  </si>
  <si>
    <t>Обеспечение качественного уличного освещения на территории села Абай,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3 временных рабочих мест</t>
  </si>
  <si>
    <t>Обеспечение качественного и равномерного уличного освещения на указанных улицах села Арыкты, повышение уровня безопасности движения и пешеходов в тёмное время суток, снижение рисков дорожно-транспортных происшествий и правонарушений, создание комфортных условий для передвижения жителей, улучшение благоустройства и повышение качества жизни населения села. Будет создано 3 временных рабочих мест</t>
  </si>
  <si>
    <t>Повышение безопасности дорожного движения, снижение износа транспортных средств; улучшение общей инфраструктуры и комфортности проживания населения. Будет создано 3 временных рабочих мест</t>
  </si>
  <si>
    <r>
      <t>Показатель результата 4.1.</t>
    </r>
    <r>
      <rPr>
        <sz val="11"/>
        <color theme="1"/>
        <rFont val="Times New Roman"/>
        <family val="1"/>
      </rPr>
      <t xml:space="preserve"> Доведение численности граждан, занимающихся физической культурой и спортом, до 50 % от общего населения</t>
    </r>
  </si>
  <si>
    <t>Обеспечение качественного уличного освещения на территории села Сабынды,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3 временных рабочих мест</t>
  </si>
  <si>
    <t>Обеспечение качественного уличного освещения на территории села Караегин,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3 временных рабочих мест</t>
  </si>
  <si>
    <t>Обеспечение качественного уличного освещения на территории села Алгабас,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3 временных рабочих мест</t>
  </si>
  <si>
    <t>Обеспечение качественного уличного освещения на территории села Майшукур,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3 временных рабочих мест</t>
  </si>
  <si>
    <t>Отрасль животноводства, направленная на выращивание птицы для производства мяса. Будет обеспечивать население доступной и качественной белковой продукцией, способствовать развитию агропромышленного комплекса, созданию рабочих мест и продовольственной безопасности. Будет открыто постоянных 2 рабочих мест</t>
  </si>
  <si>
    <t>Сельскохозяйственное направление, направленное на выращивание кормовых культур с применением оросительных систем для обеспечения устойчивой кормовой базы животноводства и повышения урожайности. Будет создано 1 постянное рабочее место</t>
  </si>
  <si>
    <t>Производственное направление в животноводстве, ориентированное на содержание молочно-товарных ферм и производство сырого коровьего молока для последующей переработки и реализации. Будет обеспечивать стабильное снабжение населения молочной продукцией и развитие агропромышленного комплекса. Будет создано постоянное 1 рабочее место</t>
  </si>
  <si>
    <t>Инфраструктурный проект, направленный на создание условий для приёма, хранения и сохранности зерна, снижения потерь урожая и обеспечения стабильности сельскохозяйственного производства. Будет создано 1 постянное рабочее место</t>
  </si>
  <si>
    <t xml:space="preserve">Проект в сфере животноводства, направленный на строительство откормочной площадки для выращивания крупного рогатого скота и производства мяса, с целью увеличения объёмов мясной продукции и развития агропромышленного комплекса. </t>
  </si>
  <si>
    <t>Проект, направленный на возведение специализированного здания для содержания сельскохозяйственных животных, обеспечивающего надлежащие условия ухода, повышение продуктивности и развитие животноводства.. Будет создано 1 постянное рабочее место</t>
  </si>
  <si>
    <t>Снижение риска дорожно-транспортных происшествий и травматизма пешеходов; повышение уровня благоустройства и привлекательности населённого пункта; 2 временных рабочих мест</t>
  </si>
  <si>
    <t>Обеспечение качественного уличного освещения на территории села Жумай,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2 временных рабочих мест</t>
  </si>
  <si>
    <t>Обеспечение качественного уличного освещения на территории села Абай, повышение уровня общественной безопасности в тёмное время суток, снижение риска дорожно-транспортных происшествий и правонарушений, создание комфортных условий для передвижения пешеходов и транспорта, а также улучшение благоустройства и качества жизни населения.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</si>
  <si>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Коргалжын.Будет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</si>
  <si>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Коргалжын. Будет создано 2 временных рабочих мест</t>
  </si>
  <si>
    <t>Восстановление и приведение в надлежащее техническое состояние уличного ограждения, повышение уровня безопасности пешеходов и транспортных средств, снижение рисков дорожно-транспортных происшествий, улучшение санитарного и эстетического состояния улиц, а также повышение уровня благоустройства и комфортности проживания населения села Коргалжын. Будет создано 2 временных рабочих мест</t>
  </si>
  <si>
    <t>Восстановление и улучшение технического состояния кровли и фасада многоквартирного жилого дома, предотвращение протечек и разрушения конструктивных элементов, повышение энергоэффективности и эксплуатационной надёжности здания, улучшение внешнего архитектурного облика, а также создание безопасных и комфортных условий проживания для жителей дома. Будет создано 2 временных рабочих мест</t>
  </si>
  <si>
    <t>Создание благоустроенной пешеходной аллеи для прогулок и отдыха населения, формирование комфортной и безопасной общественной среды, повышение уровня доступности и удобства передвижения пешеходов, улучшение архитектурно-эстетического облика улицы, развитие социальной активности жителей и повышение качества жизни населения села Коргалжын. Будет создано 2 временных рабочих мест</t>
  </si>
  <si>
    <t>Обеспечение безопасности пешеходов и участников дорожного движения за счёт установки металлических ограждений, снижение рисков дорожно-транспортных происшествий, упорядочение движения транспорта и пешеходов, улучшение благоустройства и эстетического облика уличного пространства, а также повышение уровня комфортности и безопасности проживания населения села. Будет создано 2 временных рабочих мест</t>
  </si>
  <si>
    <t>Обеспечение качественного уличного освещения на улицах села Кенбидайык, повышение уровня безопасности дорожного движения и пешеходов в тёмное время суток, снижение рисков дорожно-транспортных происшествий и правонарушений, создание комфортных условий для передвижения населения, а также улучшение благоустройства и качества жизни жителей села.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</si>
  <si>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Жантеке.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</si>
  <si>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Уялы.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</si>
  <si>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Каргалы.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</si>
  <si>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Оркендеу.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</si>
  <si>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Ушсарт. Будет создано 2 временных рабочих мест</t>
  </si>
  <si>
    <t>Создание современного культурно-спортивного комплекса, обеспеченного необходимыми инженерными сетями, для проведения культурно-массовых, спортивных и оздоровительных мероприятий, повышение уровня доступности услуг в сфере культуры и спорта для населения, развитие здорового образа жизни, укрепление социальной инфраструктуры, создание условий для активного досуга молодежи и взрослого населения, а также улучшение качества жизни жителей села. Будет создано 2 временных рабочих мест</t>
  </si>
  <si>
    <t>Создание современной многофункциональной общественной площадки для занятий спортом и активного отдыха населения, формирование комфортной и безопасной городской среды, повышение уровня физической активности детей, подростков и взрослого населения, укрепление социальной активности жителей, а также улучшение благоустройства и эстетического облика села Караегин. Будет создано 2 временных рабочих мест</t>
  </si>
  <si>
    <t>Обеспечение безопасности пешеходов и участников дорожного движения за счёт установки бетонных ограждений, снижение риска дорожно-транспортных происшествий, упорядочение движения транспорта и пешеходов, улучшение благоустройства и внешнего облика улицы, а также создание комфортных и безопасных условий для проживания населения села Караегин. Будет создано 2 временных рабочих мест</t>
  </si>
  <si>
    <t>Получение комплексной и достоверной информации о техническом состоянии плотины Шолакская, выявление потенциальных дефектов и рисков, оценка её устойчивости и эксплуатационной надёжности, разработка рекомендаций по ремонту, модернизации и предотвращению аварийных ситуаций, обеспечение безопасности населения и инфраструктуры, а также повышение эффективности управления гидротехническим объектом. Будет создано 2 временных рабочих мест</t>
  </si>
  <si>
    <t>Получение комплексной и достоверной информации о техническом состоянии плотины Карабидаик, выявление потенциальных дефектов и рисков, оценка её устойчивости и эксплуатационной надёжности, разработка рекомендаций по ремонту, модернизации и предотвращению аварийных ситуаций, обеспечение безопасности населения и инфраструктуры, а также повышение эффективности управления гидротехническим объектом. Будет создано 2 временных рабочих мест</t>
  </si>
  <si>
    <t>Получение комплексной и достоверной информации о техническом состоянии плотины Каменная, выявление потенциальных дефектов и рисков, оценка её устойчивости и эксплуатационной надёжности, разработка рекомендаций по ремонту, модернизации и предотвращению аварийных ситуаций, обеспечение безопасности населения и инфраструктуры, а также повышение эффективности управления гидротехническим объектом. Будет создано 2 временных рабочих мест</t>
  </si>
  <si>
    <t>Получение комплексной и достоверной информации о техническом состоянии плотины Шоптыколь, выявление потенциальных дефектов и рисков, оценка её устойчивости и эксплуатационной надёжности, разработка рекомендаций по ремонту, модернизации и предотвращению аварийных ситуаций, обеспечение безопасности населения и инфраструктуры, а также повышение эффективности управления гидротехническим объектом. Будет создано 2 временных рабочих мест</t>
  </si>
  <si>
    <t>Обеспечение своевременного реагирования на пожары и чрезвычайные ситуации в селе Сабунды, повышение уровня безопасности населения и сохранности имущества, сокращение времени прибытия пожарных подразделений к очагам возгорания, снижение риска крупных пожаров и аварий, укрепление системы гражданской защиты и создание безопасных условий проживания для жителей села. Будет создано 2 временных рабочих мест</t>
  </si>
  <si>
    <t>Восстановление и улучшение технического состояния здания отдела полиции и его хозяйственных построек, повышение эксплуатационной надёжности и энергоэффективности объектов, создание безопасных и комфортных условий для работы сотрудников, обеспечение надлежащего уровня охраны общественного порядка, улучшение внешнего облика и функциональности административного комплекса, а также укрепление инфраструктуры правоохранительных органов Коргалжынского района. Будет создано 2 временных рабочих мест</t>
  </si>
  <si>
    <t>Восстановление и улучшение технического состояния участковых пунктов полиции, создание безопасных и комфортных условий для работы сотрудников, повышение функциональности и эксплуатационной надёжности объектов, обеспечение эффективного реагирования на правонарушения и чрезвычайные ситуации, укрепление инфраструктуры правоохранительных органов и повышение уровня безопасности населения Коргалжынского района. Будет создано 2 временных рабочих мест</t>
  </si>
  <si>
    <t>Обеспечение сотрудников необходимым служебным автотранспортом для выполнения служебных обязанностей, повышение оперативности реагирования на чрезвычайные ситуации и правонарушения, улучшение мобильности и логистики подразделений, повышение эффективности работы организации и качества предоставляемых услуг, а также укрепление материально-технической базы учреждения. Будет создано 2 временных рабочих мест</t>
  </si>
  <si>
    <t>Создание системы видеонаблюдения в населённых пунктах и на ключевых выездах района, повышение оперативного контроля за дорожной и общественной безопасностью, сокращение времени реагирования полиции на правонарушения и чрезвычайные ситуации, снижение числа преступлений и ДТП, улучшение общественного порядка и укрепление доверия населения к правоохранительным органам, а также повышение эффективности работы дежурной части отдела полиции. Будет создано 2 временных рабочих мест</t>
  </si>
  <si>
    <t>Обеспечение физической безопасности здания отдела полиции за счёт установки ограждения с антитаральным устройством, создание комфортных и безопасных условий для приёма граждан в отапливаемом фронт-офисе, повышение оперативности и эффективности работы сотрудников, укрепление доверия населения к правоохранительным органам, а также улучшение функциональности и охраны административного комплекса. Будет создано 2 временных рабочих мест</t>
  </si>
  <si>
    <t>Проекты по программе "Ауыл аманаты"</t>
  </si>
  <si>
    <t>проекты</t>
  </si>
  <si>
    <t xml:space="preserve">Повышение доходов сельского населения через развитие бизнеса, сельского хозяйства </t>
  </si>
  <si>
    <t>Мероприятия по Коргалжынскому району для включения в инвестиционный план по реализации плана развития Акмолинской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</si>
</sst>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 #,##0.00_-;_-* &quot;-&quot;??_-;_-@_-"/>
    <numFmt numFmtId="165" formatCode="_-* #,##0.00_р_._-;\-* #,##0.00_р_._-;_-* &quot;-&quot;??_р_._-;_-@_-"/>
    <numFmt numFmtId="166" formatCode="0.0"/>
    <numFmt numFmtId="167" formatCode="#,##0.0"/>
    <numFmt numFmtId="168" formatCode="_-* #,##0.0_-;\-* #,##0.0_-;_-* &quot;-&quot;??_-;_-@_-"/>
    <numFmt numFmtId="169" formatCode="_-* #,##0.000_-;\-* #,##0.000_-;_-* &quot;-&quot;??_-;_-@_-"/>
    <numFmt numFmtId="170" formatCode="#,##0.000"/>
    <numFmt numFmtId="171" formatCode="_-* #,##0_-;\-* #,##0_-;_-* &quot;-&quot;??_-;_-@_-"/>
    <numFmt numFmtId="172" formatCode="_-* #,##0.000\ _₽_-;\-* #,##0.000\ _₽_-;_-* &quot;-&quot;???\ _₽_-;_-@_-"/>
    <numFmt numFmtId="173" formatCode="#\ ##0"/>
    <numFmt numFmtId="174" formatCode="_-* #\ ##0.000_-;\-* #\ ##0.000_-;_-* &quot;-&quot;??_-;_-@_-"/>
    <numFmt numFmtId="175" formatCode="000;"/>
    <numFmt numFmtId="176" formatCode="0.000"/>
    <numFmt numFmtId="177" formatCode="_-* #,##0.0\ _₽_-;\-* #,##0.0\ _₽_-;_-* &quot;-&quot;???\ _₽_-;_-@_-"/>
    <numFmt numFmtId="178" formatCode="_-* #,##0\ _₽_-;\-* #,##0\ _₽_-;_-* &quot;-&quot;???\ _₽_-;_-@_-"/>
  </numFmts>
  <fonts count="42" x14ac:knownFonts="1">
    <font>
      <sz val="11"/>
      <color theme="1"/>
      <name val="Calibri"/>
      <family val="2"/>
      <charset val="204"/>
      <scheme val="minor"/>
    </font>
    <font>
      <sz val="11"/>
      <color theme="1"/>
      <name val="Calibri"/>
      <family val="2"/>
      <charset val="204"/>
      <scheme val="minor"/>
    </font>
    <font>
      <sz val="10"/>
      <name val="Arial Cyr"/>
      <charset val="204"/>
    </font>
    <font>
      <sz val="10"/>
      <name val="Arial"/>
      <family val="2"/>
    </font>
    <font>
      <sz val="11"/>
      <color indexed="8"/>
      <name val="Calibri"/>
      <family val="2"/>
      <charset val="204"/>
    </font>
    <font>
      <b/>
      <sz val="11"/>
      <name val="Times New Roman"/>
      <family val="1"/>
      <charset val="204"/>
    </font>
    <font>
      <sz val="11"/>
      <name val="Times New Roman"/>
      <family val="1"/>
      <charset val="204"/>
    </font>
    <font>
      <i/>
      <sz val="11"/>
      <name val="Times New Roman"/>
      <family val="1"/>
      <charset val="204"/>
    </font>
    <font>
      <sz val="11"/>
      <color rgb="FF000000"/>
      <name val="Times New Roman"/>
      <family val="1"/>
      <charset val="204"/>
    </font>
    <font>
      <sz val="10"/>
      <name val="Arial"/>
      <family val="2"/>
      <charset val="204"/>
    </font>
    <font>
      <sz val="10"/>
      <name val="Arial Cyr"/>
      <family val="2"/>
      <charset val="204"/>
    </font>
    <font>
      <sz val="8"/>
      <name val="Calibri"/>
      <family val="2"/>
      <charset val="204"/>
      <scheme val="minor"/>
    </font>
    <font>
      <b/>
      <sz val="11"/>
      <color rgb="FF0000CC"/>
      <name val="Times New Roman"/>
      <family val="1"/>
      <charset val="204"/>
    </font>
    <font>
      <sz val="11"/>
      <color theme="1"/>
      <name val="Times New Roman"/>
      <family val="1"/>
      <charset val="204"/>
    </font>
    <font>
      <sz val="11"/>
      <color rgb="FF0000CC"/>
      <name val="Times New Roman"/>
      <family val="1"/>
      <charset val="204"/>
    </font>
    <font>
      <sz val="11"/>
      <color rgb="FFFF0000"/>
      <name val="Times New Roman"/>
      <family val="1"/>
      <charset val="204"/>
    </font>
    <font>
      <b/>
      <sz val="11"/>
      <color rgb="FFFF0000"/>
      <name val="Times New Roman"/>
      <family val="1"/>
      <charset val="204"/>
    </font>
    <font>
      <b/>
      <sz val="11"/>
      <color theme="1"/>
      <name val="Times New Roman"/>
      <family val="1"/>
      <charset val="204"/>
    </font>
    <font>
      <b/>
      <i/>
      <sz val="11"/>
      <name val="Times New Roman"/>
      <family val="1"/>
      <charset val="204"/>
    </font>
    <font>
      <sz val="11"/>
      <color theme="1"/>
      <name val="Calibri"/>
      <family val="2"/>
      <scheme val="minor"/>
    </font>
    <font>
      <sz val="12"/>
      <name val="Times New Roman"/>
      <family val="1"/>
      <charset val="204"/>
    </font>
    <font>
      <b/>
      <sz val="11"/>
      <color rgb="FFFF0000"/>
      <name val="Times New Roman"/>
      <family val="1"/>
    </font>
    <font>
      <sz val="11"/>
      <name val="Times New Roman"/>
      <family val="1"/>
    </font>
    <font>
      <b/>
      <sz val="11"/>
      <name val="Times New Roman"/>
      <family val="1"/>
    </font>
    <font>
      <sz val="11"/>
      <color rgb="FF0000CC"/>
      <name val="Times New Roman"/>
      <family val="1"/>
    </font>
    <font>
      <b/>
      <sz val="11"/>
      <color rgb="FF0000CC"/>
      <name val="Times New Roman"/>
      <family val="1"/>
    </font>
    <font>
      <sz val="11"/>
      <color theme="1"/>
      <name val="Times New Roman"/>
      <family val="1"/>
    </font>
    <font>
      <b/>
      <sz val="11"/>
      <color theme="1"/>
      <name val="Times New Roman"/>
      <family val="1"/>
    </font>
    <font>
      <sz val="11"/>
      <color rgb="FF92D050"/>
      <name val="Times New Roman"/>
      <family val="1"/>
      <charset val="204"/>
    </font>
    <font>
      <sz val="11"/>
      <name val="Calibri"/>
      <family val="2"/>
      <charset val="204"/>
      <scheme val="minor"/>
    </font>
    <font>
      <sz val="10"/>
      <name val="Times New Roman"/>
      <family val="1"/>
    </font>
    <font>
      <i/>
      <sz val="11"/>
      <name val="Times New Roman"/>
      <family val="1"/>
    </font>
    <font>
      <b/>
      <sz val="8"/>
      <name val="Times New Roman"/>
      <family val="1"/>
      <charset val="204"/>
    </font>
    <font>
      <b/>
      <sz val="11"/>
      <color theme="1"/>
      <name val="Calibri"/>
      <family val="2"/>
      <charset val="204"/>
      <scheme val="minor"/>
    </font>
    <font>
      <sz val="14"/>
      <color rgb="FF0000CC"/>
      <name val="Times New Roman"/>
      <family val="1"/>
    </font>
    <font>
      <b/>
      <sz val="10"/>
      <color rgb="FF0000CC"/>
      <name val="Times New Roman"/>
      <family val="1"/>
      <charset val="204"/>
    </font>
    <font>
      <b/>
      <sz val="10"/>
      <color theme="1"/>
      <name val="Times New Roman"/>
      <family val="1"/>
      <charset val="204"/>
    </font>
    <font>
      <sz val="11"/>
      <color rgb="FFFF0000"/>
      <name val="Calibri"/>
      <family val="2"/>
      <charset val="204"/>
      <scheme val="minor"/>
    </font>
    <font>
      <sz val="8"/>
      <color rgb="FFFF0000"/>
      <name val="Times New Roman"/>
      <family val="1"/>
      <charset val="204"/>
    </font>
    <font>
      <sz val="11"/>
      <color rgb="FFFF0000"/>
      <name val="Times New Roman"/>
      <family val="1"/>
    </font>
    <font>
      <sz val="10"/>
      <name val="Times New Roman"/>
      <family val="1"/>
      <charset val="204"/>
    </font>
    <font>
      <sz val="10"/>
      <color theme="1"/>
      <name val="Times New Roman"/>
      <family val="1"/>
    </font>
  </fonts>
  <fills count="21">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rgb="FFFF7C8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bgColor indexed="64"/>
      </patternFill>
    </fill>
    <fill>
      <patternFill patternType="solid">
        <fgColor rgb="FF66FFFF"/>
        <bgColor indexed="64"/>
      </patternFill>
    </fill>
    <fill>
      <patternFill patternType="solid">
        <fgColor rgb="FF00FF00"/>
        <bgColor indexed="64"/>
      </patternFill>
    </fill>
    <fill>
      <patternFill patternType="solid">
        <fgColor rgb="FFFF99FF"/>
        <bgColor indexed="64"/>
      </patternFill>
    </fill>
    <fill>
      <patternFill patternType="solid">
        <fgColor rgb="FF66FF99"/>
        <bgColor indexed="64"/>
      </patternFill>
    </fill>
    <fill>
      <patternFill patternType="solid">
        <fgColor rgb="FF00B0F0"/>
        <bgColor indexed="64"/>
      </patternFill>
    </fill>
    <fill>
      <patternFill patternType="solid">
        <fgColor rgb="FF7030A0"/>
        <bgColor indexed="64"/>
      </patternFill>
    </fill>
    <fill>
      <patternFill patternType="solid">
        <fgColor theme="2" tint="-9.9978637043366805E-2"/>
        <bgColor indexed="64"/>
      </patternFill>
    </fill>
    <fill>
      <patternFill patternType="solid">
        <fgColor rgb="FFFF99CC"/>
        <bgColor indexed="64"/>
      </patternFill>
    </fill>
    <fill>
      <patternFill patternType="solid">
        <fgColor rgb="FFFFCC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165" fontId="1" fillId="0" borderId="0" applyFont="0" applyFill="0" applyBorder="0" applyAlignment="0" applyProtection="0"/>
    <xf numFmtId="0" fontId="2" fillId="0" borderId="0"/>
    <xf numFmtId="0" fontId="3" fillId="0" borderId="0"/>
    <xf numFmtId="0" fontId="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9" fillId="0" borderId="0"/>
    <xf numFmtId="0" fontId="10" fillId="0" borderId="0"/>
    <xf numFmtId="165" fontId="9" fillId="0" borderId="0" applyFont="0" applyFill="0" applyBorder="0" applyAlignment="0" applyProtection="0"/>
    <xf numFmtId="0" fontId="19" fillId="0" borderId="0"/>
    <xf numFmtId="0" fontId="9"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cellStyleXfs>
  <cellXfs count="910">
    <xf numFmtId="0" fontId="0" fillId="0" borderId="0" xfId="0"/>
    <xf numFmtId="0" fontId="6" fillId="0" borderId="1" xfId="0" applyFont="1" applyBorder="1" applyAlignment="1">
      <alignment vertical="top" wrapText="1"/>
    </xf>
    <xf numFmtId="0" fontId="5" fillId="5" borderId="1" xfId="0" applyFont="1" applyFill="1" applyBorder="1" applyAlignment="1">
      <alignment vertical="top" wrapText="1"/>
    </xf>
    <xf numFmtId="0" fontId="5" fillId="2" borderId="1" xfId="0" applyFont="1" applyFill="1" applyBorder="1" applyAlignment="1">
      <alignment horizontal="center" vertical="center" wrapText="1"/>
    </xf>
    <xf numFmtId="169" fontId="5" fillId="0" borderId="1" xfId="7" applyNumberFormat="1" applyFont="1" applyFill="1" applyBorder="1" applyAlignment="1">
      <alignment horizontal="center" vertical="center" wrapText="1"/>
    </xf>
    <xf numFmtId="169" fontId="14" fillId="6" borderId="1" xfId="7"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169" fontId="5" fillId="4" borderId="1" xfId="7"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9" fontId="5" fillId="0" borderId="1" xfId="7"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5" borderId="1" xfId="0" applyFont="1" applyFill="1" applyBorder="1" applyAlignment="1">
      <alignment horizontal="center" vertical="center"/>
    </xf>
    <xf numFmtId="0" fontId="6" fillId="0" borderId="1" xfId="0" quotePrefix="1" applyFont="1" applyBorder="1" applyAlignment="1">
      <alignment horizontal="center" vertical="center" wrapText="1"/>
    </xf>
    <xf numFmtId="0" fontId="6" fillId="0" borderId="1" xfId="0" applyFont="1" applyFill="1" applyBorder="1" applyAlignment="1">
      <alignment horizontal="center" vertical="center" wrapText="1"/>
    </xf>
    <xf numFmtId="169" fontId="6" fillId="0" borderId="1" xfId="7"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0" fontId="6" fillId="0" borderId="1" xfId="0" applyFont="1" applyFill="1" applyBorder="1" applyAlignment="1">
      <alignment wrapText="1"/>
    </xf>
    <xf numFmtId="166" fontId="5" fillId="0" borderId="1" xfId="0" applyNumberFormat="1" applyFont="1" applyBorder="1" applyAlignment="1">
      <alignment horizontal="center" vertical="center" wrapText="1"/>
    </xf>
    <xf numFmtId="166" fontId="6" fillId="0" borderId="1" xfId="0" quotePrefix="1" applyNumberFormat="1" applyFont="1" applyBorder="1" applyAlignment="1">
      <alignment horizontal="center" vertical="center" wrapText="1"/>
    </xf>
    <xf numFmtId="169" fontId="6" fillId="0" borderId="1" xfId="7" quotePrefix="1" applyNumberFormat="1" applyFont="1" applyBorder="1" applyAlignment="1">
      <alignment horizontal="center" vertical="center" wrapText="1"/>
    </xf>
    <xf numFmtId="169" fontId="6" fillId="0" borderId="1" xfId="7" quotePrefix="1" applyNumberFormat="1" applyFont="1" applyFill="1" applyBorder="1" applyAlignment="1">
      <alignment horizontal="center" vertical="center" wrapText="1"/>
    </xf>
    <xf numFmtId="0" fontId="5" fillId="6" borderId="1" xfId="0" quotePrefix="1" applyFont="1" applyFill="1" applyBorder="1" applyAlignment="1">
      <alignment horizontal="center" vertical="center" wrapText="1"/>
    </xf>
    <xf numFmtId="169" fontId="5" fillId="5" borderId="1" xfId="7" applyNumberFormat="1" applyFont="1" applyFill="1" applyBorder="1" applyAlignment="1">
      <alignment horizontal="center" vertical="center"/>
    </xf>
    <xf numFmtId="169" fontId="14" fillId="5" borderId="1" xfId="7" applyNumberFormat="1" applyFont="1" applyFill="1" applyBorder="1" applyAlignment="1">
      <alignment horizontal="center" vertical="center" wrapText="1"/>
    </xf>
    <xf numFmtId="169" fontId="5" fillId="7" borderId="1" xfId="7" quotePrefix="1" applyNumberFormat="1" applyFont="1" applyFill="1" applyBorder="1" applyAlignment="1">
      <alignment horizontal="center" vertical="center" wrapText="1"/>
    </xf>
    <xf numFmtId="0" fontId="5" fillId="7" borderId="1" xfId="0" quotePrefix="1" applyFont="1" applyFill="1" applyBorder="1" applyAlignment="1">
      <alignment horizontal="center" vertical="center" wrapText="1"/>
    </xf>
    <xf numFmtId="0" fontId="6" fillId="7" borderId="1" xfId="0" quotePrefix="1" applyFont="1" applyFill="1" applyBorder="1" applyAlignment="1">
      <alignment horizontal="center" vertical="center" wrapText="1"/>
    </xf>
    <xf numFmtId="169" fontId="6" fillId="7" borderId="1" xfId="7" quotePrefix="1" applyNumberFormat="1" applyFont="1" applyFill="1" applyBorder="1" applyAlignment="1">
      <alignment horizontal="center" vertical="center" wrapText="1"/>
    </xf>
    <xf numFmtId="0" fontId="14" fillId="7" borderId="1" xfId="0" applyFont="1" applyFill="1" applyBorder="1" applyAlignment="1">
      <alignment horizontal="center" vertical="top" wrapText="1"/>
    </xf>
    <xf numFmtId="169" fontId="6" fillId="6" borderId="1" xfId="7" quotePrefix="1" applyNumberFormat="1" applyFont="1" applyFill="1" applyBorder="1" applyAlignment="1">
      <alignment horizontal="center" vertical="center" wrapText="1"/>
    </xf>
    <xf numFmtId="0" fontId="6" fillId="6" borderId="1" xfId="0" quotePrefix="1" applyFont="1" applyFill="1" applyBorder="1" applyAlignment="1">
      <alignment horizontal="center" vertical="center" wrapText="1"/>
    </xf>
    <xf numFmtId="169" fontId="6" fillId="6" borderId="1" xfId="7" applyNumberFormat="1" applyFont="1" applyFill="1" applyBorder="1" applyAlignment="1">
      <alignment horizontal="center" vertical="center"/>
    </xf>
    <xf numFmtId="169" fontId="14" fillId="7" borderId="1" xfId="7" applyNumberFormat="1" applyFont="1" applyFill="1" applyBorder="1" applyAlignment="1">
      <alignment horizontal="center" vertical="center" wrapText="1"/>
    </xf>
    <xf numFmtId="169" fontId="6" fillId="5" borderId="1" xfId="7" applyNumberFormat="1" applyFont="1" applyFill="1" applyBorder="1" applyAlignment="1">
      <alignment horizontal="center" vertical="center" wrapText="1"/>
    </xf>
    <xf numFmtId="0" fontId="6" fillId="7" borderId="1" xfId="8" applyFont="1" applyFill="1" applyBorder="1" applyAlignment="1">
      <alignment horizontal="center" vertical="center" wrapText="1"/>
    </xf>
    <xf numFmtId="0" fontId="16" fillId="6" borderId="1" xfId="0" quotePrefix="1" applyFont="1" applyFill="1" applyBorder="1" applyAlignment="1">
      <alignment horizontal="center" vertical="center" wrapText="1"/>
    </xf>
    <xf numFmtId="0" fontId="6" fillId="6" borderId="1" xfId="0" applyFont="1" applyFill="1" applyBorder="1"/>
    <xf numFmtId="0" fontId="6" fillId="6" borderId="1" xfId="0" applyFont="1" applyFill="1" applyBorder="1" applyAlignment="1">
      <alignment wrapText="1"/>
    </xf>
    <xf numFmtId="0" fontId="6" fillId="0" borderId="1" xfId="0" applyFont="1" applyFill="1" applyBorder="1"/>
    <xf numFmtId="169" fontId="5" fillId="6" borderId="1" xfId="7" applyNumberFormat="1" applyFont="1" applyFill="1" applyBorder="1" applyAlignment="1">
      <alignment horizontal="center" vertical="center"/>
    </xf>
    <xf numFmtId="0" fontId="14" fillId="7" borderId="1" xfId="0" applyFont="1" applyFill="1" applyBorder="1" applyAlignment="1">
      <alignment horizontal="left" vertical="top" wrapText="1"/>
    </xf>
    <xf numFmtId="0" fontId="5" fillId="6" borderId="1" xfId="0" applyFont="1" applyFill="1" applyBorder="1" applyAlignment="1">
      <alignment horizontal="center" vertical="center"/>
    </xf>
    <xf numFmtId="168" fontId="5" fillId="6" borderId="1" xfId="7" applyNumberFormat="1" applyFont="1" applyFill="1" applyBorder="1" applyAlignment="1">
      <alignment horizontal="center" vertical="top" wrapText="1"/>
    </xf>
    <xf numFmtId="0" fontId="14" fillId="7" borderId="1" xfId="0" applyFont="1" applyFill="1" applyBorder="1" applyAlignment="1">
      <alignment horizontal="center" vertical="center" wrapText="1"/>
    </xf>
    <xf numFmtId="0" fontId="6" fillId="8" borderId="1" xfId="0" applyFont="1" applyFill="1" applyBorder="1" applyAlignment="1">
      <alignment horizontal="center" vertical="top" wrapText="1"/>
    </xf>
    <xf numFmtId="0" fontId="6"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6" fillId="9" borderId="1" xfId="0" applyFont="1" applyFill="1" applyBorder="1" applyAlignment="1">
      <alignment horizontal="center" vertical="top" wrapText="1"/>
    </xf>
    <xf numFmtId="169" fontId="6" fillId="9" borderId="1" xfId="7"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 xfId="0" applyFont="1" applyFill="1" applyBorder="1" applyAlignment="1">
      <alignment vertical="top" wrapText="1"/>
    </xf>
    <xf numFmtId="0" fontId="12" fillId="5" borderId="1" xfId="0" applyFont="1" applyFill="1" applyBorder="1" applyAlignment="1">
      <alignment horizontal="center" vertical="center"/>
    </xf>
    <xf numFmtId="169" fontId="12" fillId="7" borderId="1" xfId="7" applyNumberFormat="1" applyFont="1" applyFill="1" applyBorder="1" applyAlignment="1">
      <alignment horizontal="center" vertical="center" wrapText="1"/>
    </xf>
    <xf numFmtId="0" fontId="12" fillId="7" borderId="1" xfId="0" applyFont="1" applyFill="1" applyBorder="1" applyAlignment="1">
      <alignment horizontal="left" vertical="top" wrapText="1"/>
    </xf>
    <xf numFmtId="168" fontId="14" fillId="7" borderId="1" xfId="7" applyNumberFormat="1" applyFont="1" applyFill="1" applyBorder="1" applyAlignment="1">
      <alignment horizontal="center" vertical="center" wrapText="1"/>
    </xf>
    <xf numFmtId="0" fontId="17" fillId="0" borderId="1" xfId="0" applyFont="1" applyBorder="1" applyAlignment="1">
      <alignment horizontal="center" vertical="center" wrapText="1"/>
    </xf>
    <xf numFmtId="169" fontId="5" fillId="5" borderId="1" xfId="7" applyNumberFormat="1" applyFont="1" applyFill="1" applyBorder="1" applyAlignment="1">
      <alignment horizontal="center" vertical="center" wrapText="1"/>
    </xf>
    <xf numFmtId="0" fontId="6" fillId="5" borderId="1" xfId="0" applyFont="1" applyFill="1" applyBorder="1" applyAlignment="1">
      <alignment horizontal="center" vertical="center"/>
    </xf>
    <xf numFmtId="0" fontId="14" fillId="5" borderId="1" xfId="0" applyFont="1" applyFill="1" applyBorder="1" applyAlignment="1">
      <alignment horizontal="center" vertical="center"/>
    </xf>
    <xf numFmtId="0" fontId="5" fillId="6" borderId="1" xfId="0" applyNumberFormat="1" applyFont="1" applyFill="1" applyBorder="1" applyAlignment="1">
      <alignment horizontal="center" vertical="center"/>
    </xf>
    <xf numFmtId="0" fontId="5" fillId="6" borderId="1" xfId="7"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5"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5" fillId="9" borderId="1" xfId="0" applyNumberFormat="1" applyFont="1" applyFill="1" applyBorder="1" applyAlignment="1">
      <alignment horizontal="center" vertical="center" wrapText="1"/>
    </xf>
    <xf numFmtId="0" fontId="12" fillId="7" borderId="1" xfId="7" applyNumberFormat="1" applyFont="1" applyFill="1" applyBorder="1" applyAlignment="1">
      <alignment horizontal="center" vertical="center" wrapText="1"/>
    </xf>
    <xf numFmtId="0" fontId="14" fillId="7" borderId="1" xfId="0" applyNumberFormat="1" applyFont="1" applyFill="1" applyBorder="1" applyAlignment="1">
      <alignment horizontal="center" vertical="center" wrapText="1"/>
    </xf>
    <xf numFmtId="0" fontId="6" fillId="2" borderId="1" xfId="7" applyNumberFormat="1" applyFont="1" applyFill="1" applyBorder="1" applyAlignment="1">
      <alignment horizontal="center" vertical="center" wrapText="1"/>
    </xf>
    <xf numFmtId="0" fontId="6" fillId="9" borderId="1" xfId="7" applyNumberFormat="1" applyFont="1" applyFill="1" applyBorder="1" applyAlignment="1">
      <alignment horizontal="center" vertical="center" wrapText="1"/>
    </xf>
    <xf numFmtId="0" fontId="12" fillId="5" borderId="1" xfId="0" applyNumberFormat="1" applyFont="1" applyFill="1" applyBorder="1" applyAlignment="1">
      <alignment horizontal="center" vertical="center"/>
    </xf>
    <xf numFmtId="169" fontId="6" fillId="2" borderId="1" xfId="7" applyNumberFormat="1" applyFont="1" applyFill="1" applyBorder="1" applyAlignment="1">
      <alignment horizontal="center" vertical="center" wrapText="1"/>
    </xf>
    <xf numFmtId="0" fontId="5" fillId="6" borderId="1" xfId="0" applyFont="1" applyFill="1" applyBorder="1" applyAlignment="1">
      <alignment vertical="top" wrapText="1"/>
    </xf>
    <xf numFmtId="0" fontId="5" fillId="7" borderId="1" xfId="0" applyFont="1" applyFill="1" applyBorder="1" applyAlignment="1">
      <alignment vertical="top" wrapText="1"/>
    </xf>
    <xf numFmtId="0" fontId="13" fillId="0" borderId="1" xfId="0" applyFont="1" applyBorder="1"/>
    <xf numFmtId="0" fontId="13" fillId="5" borderId="1" xfId="0" applyFont="1" applyFill="1" applyBorder="1"/>
    <xf numFmtId="0" fontId="13" fillId="8" borderId="1" xfId="0" applyFont="1" applyFill="1" applyBorder="1"/>
    <xf numFmtId="0" fontId="13" fillId="4" borderId="1" xfId="0" applyFont="1" applyFill="1" applyBorder="1"/>
    <xf numFmtId="0" fontId="13" fillId="6" borderId="1" xfId="0" applyFont="1" applyFill="1" applyBorder="1"/>
    <xf numFmtId="0" fontId="13" fillId="9" borderId="1" xfId="0" applyFont="1" applyFill="1" applyBorder="1"/>
    <xf numFmtId="0" fontId="13" fillId="7" borderId="1" xfId="0" applyFont="1" applyFill="1" applyBorder="1"/>
    <xf numFmtId="0" fontId="14" fillId="7" borderId="1" xfId="0" applyFont="1" applyFill="1" applyBorder="1"/>
    <xf numFmtId="0" fontId="14" fillId="5" borderId="1" xfId="0" applyFont="1" applyFill="1" applyBorder="1"/>
    <xf numFmtId="0" fontId="5" fillId="7" borderId="1" xfId="0" applyFont="1" applyFill="1" applyBorder="1"/>
    <xf numFmtId="169" fontId="14" fillId="7" borderId="1" xfId="7" applyNumberFormat="1" applyFont="1" applyFill="1" applyBorder="1" applyAlignment="1">
      <alignment horizontal="center" vertical="top" wrapText="1"/>
    </xf>
    <xf numFmtId="169" fontId="14" fillId="7" borderId="1" xfId="7" applyNumberFormat="1" applyFont="1" applyFill="1" applyBorder="1"/>
    <xf numFmtId="171" fontId="6" fillId="6" borderId="1" xfId="7" quotePrefix="1" applyNumberFormat="1" applyFont="1" applyFill="1" applyBorder="1" applyAlignment="1">
      <alignment horizontal="center" vertical="center" wrapText="1"/>
    </xf>
    <xf numFmtId="169" fontId="6" fillId="5" borderId="1" xfId="7" applyNumberFormat="1" applyFont="1" applyFill="1" applyBorder="1" applyAlignment="1">
      <alignment horizontal="center" vertical="center"/>
    </xf>
    <xf numFmtId="168" fontId="6" fillId="6" borderId="1" xfId="7" applyNumberFormat="1" applyFont="1" applyFill="1" applyBorder="1" applyAlignment="1">
      <alignment horizontal="center" vertical="center" wrapText="1"/>
    </xf>
    <xf numFmtId="169" fontId="5" fillId="6" borderId="1" xfId="7" applyNumberFormat="1" applyFont="1" applyFill="1" applyBorder="1" applyAlignment="1">
      <alignment horizontal="center" vertical="center" wrapText="1"/>
    </xf>
    <xf numFmtId="168" fontId="5" fillId="6" borderId="1" xfId="7" applyNumberFormat="1" applyFont="1" applyFill="1" applyBorder="1" applyAlignment="1">
      <alignment horizontal="center" vertical="center" wrapText="1"/>
    </xf>
    <xf numFmtId="0" fontId="5" fillId="6" borderId="1" xfId="0" applyFont="1" applyFill="1" applyBorder="1" applyAlignment="1">
      <alignment horizontal="center" vertical="top" wrapText="1"/>
    </xf>
    <xf numFmtId="0" fontId="5" fillId="6" borderId="1" xfId="0" applyFont="1" applyFill="1" applyBorder="1" applyAlignment="1">
      <alignment horizontal="center" vertical="center" wrapText="1"/>
    </xf>
    <xf numFmtId="0" fontId="5" fillId="5" borderId="1" xfId="7"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10" borderId="1" xfId="0" applyFont="1" applyFill="1" applyBorder="1"/>
    <xf numFmtId="169" fontId="6" fillId="2" borderId="1" xfId="7" applyNumberFormat="1" applyFont="1" applyFill="1" applyBorder="1" applyAlignment="1">
      <alignment vertical="center" wrapText="1"/>
    </xf>
    <xf numFmtId="169" fontId="14" fillId="2" borderId="1" xfId="7" applyNumberFormat="1" applyFont="1" applyFill="1" applyBorder="1" applyAlignment="1">
      <alignment horizontal="center" vertical="center" wrapText="1"/>
    </xf>
    <xf numFmtId="169" fontId="6" fillId="0" borderId="1" xfId="7" applyNumberFormat="1" applyFont="1" applyBorder="1" applyAlignment="1">
      <alignment vertical="center" wrapText="1"/>
    </xf>
    <xf numFmtId="169" fontId="14" fillId="6" borderId="1" xfId="7" quotePrefix="1" applyNumberFormat="1" applyFont="1" applyFill="1" applyBorder="1" applyAlignment="1">
      <alignment horizontal="center" vertical="center" wrapText="1"/>
    </xf>
    <xf numFmtId="168" fontId="6" fillId="0" borderId="1" xfId="7" applyNumberFormat="1" applyFont="1" applyFill="1" applyBorder="1" applyAlignment="1">
      <alignment horizontal="center" vertical="center" wrapText="1"/>
    </xf>
    <xf numFmtId="166" fontId="6" fillId="0" borderId="1" xfId="0" applyNumberFormat="1" applyFont="1" applyBorder="1" applyAlignment="1">
      <alignment horizontal="center" vertical="center" wrapText="1"/>
    </xf>
    <xf numFmtId="0" fontId="6" fillId="0" borderId="1" xfId="0" applyFont="1" applyBorder="1" applyAlignment="1">
      <alignment wrapText="1"/>
    </xf>
    <xf numFmtId="168" fontId="6" fillId="2" borderId="1" xfId="7" applyNumberFormat="1" applyFont="1" applyFill="1" applyBorder="1" applyAlignment="1">
      <alignment horizontal="center" vertical="center" wrapText="1"/>
    </xf>
    <xf numFmtId="171" fontId="5" fillId="6" borderId="1" xfId="7" quotePrefix="1" applyNumberFormat="1" applyFont="1" applyFill="1" applyBorder="1" applyAlignment="1">
      <alignment horizontal="center" vertical="center" wrapText="1"/>
    </xf>
    <xf numFmtId="171" fontId="5" fillId="0" borderId="1" xfId="7" applyNumberFormat="1" applyFont="1" applyBorder="1" applyAlignment="1">
      <alignment horizontal="center" vertical="center" wrapText="1"/>
    </xf>
    <xf numFmtId="164" fontId="5" fillId="6" borderId="1" xfId="7" quotePrefix="1" applyFont="1" applyFill="1" applyBorder="1" applyAlignment="1">
      <alignment horizontal="center" vertical="center" wrapText="1"/>
    </xf>
    <xf numFmtId="169" fontId="23" fillId="6" borderId="1" xfId="7" applyNumberFormat="1" applyFont="1" applyFill="1" applyBorder="1" applyAlignment="1">
      <alignment horizontal="center" vertical="center"/>
    </xf>
    <xf numFmtId="0" fontId="23" fillId="10" borderId="1" xfId="0" applyFont="1" applyFill="1" applyBorder="1" applyAlignment="1">
      <alignment horizontal="center" vertical="center" wrapText="1"/>
    </xf>
    <xf numFmtId="169" fontId="23" fillId="10" borderId="1" xfId="7" applyNumberFormat="1" applyFont="1" applyFill="1" applyBorder="1" applyAlignment="1">
      <alignment horizontal="center" vertical="center" wrapText="1"/>
    </xf>
    <xf numFmtId="168" fontId="23" fillId="6" borderId="1" xfId="7" applyNumberFormat="1" applyFont="1" applyFill="1" applyBorder="1" applyAlignment="1">
      <alignment horizontal="center" vertical="center" wrapText="1"/>
    </xf>
    <xf numFmtId="169" fontId="22" fillId="2" borderId="1" xfId="7" applyNumberFormat="1" applyFont="1" applyFill="1" applyBorder="1" applyAlignment="1">
      <alignment horizontal="center" vertical="center" wrapText="1"/>
    </xf>
    <xf numFmtId="169" fontId="23" fillId="6" borderId="1" xfId="7" applyNumberFormat="1" applyFont="1" applyFill="1" applyBorder="1" applyAlignment="1">
      <alignment horizontal="center" vertical="center" wrapText="1"/>
    </xf>
    <xf numFmtId="169" fontId="23" fillId="5" borderId="1" xfId="7" applyNumberFormat="1" applyFont="1" applyFill="1" applyBorder="1" applyAlignment="1">
      <alignment horizontal="center" vertical="center" wrapText="1"/>
    </xf>
    <xf numFmtId="169" fontId="22" fillId="6" borderId="1" xfId="7" quotePrefix="1" applyNumberFormat="1" applyFont="1" applyFill="1" applyBorder="1" applyAlignment="1">
      <alignment horizontal="center" vertical="center" wrapText="1"/>
    </xf>
    <xf numFmtId="169" fontId="22" fillId="9" borderId="1" xfId="7" applyNumberFormat="1" applyFont="1" applyFill="1" applyBorder="1" applyAlignment="1">
      <alignment horizontal="center" vertical="center" wrapText="1"/>
    </xf>
    <xf numFmtId="169" fontId="23" fillId="7" borderId="1" xfId="7" applyNumberFormat="1" applyFont="1" applyFill="1" applyBorder="1" applyAlignment="1">
      <alignment horizontal="center" vertical="center" wrapText="1"/>
    </xf>
    <xf numFmtId="169" fontId="23" fillId="4" borderId="1" xfId="7" applyNumberFormat="1" applyFont="1" applyFill="1" applyBorder="1" applyAlignment="1">
      <alignment horizontal="center" vertical="center" wrapText="1"/>
    </xf>
    <xf numFmtId="169" fontId="23" fillId="5" borderId="1" xfId="7" applyNumberFormat="1" applyFont="1" applyFill="1" applyBorder="1" applyAlignment="1">
      <alignment horizontal="center" vertical="center"/>
    </xf>
    <xf numFmtId="0" fontId="23" fillId="9" borderId="1" xfId="0" applyFont="1" applyFill="1" applyBorder="1" applyAlignment="1">
      <alignment horizontal="center" vertical="center" wrapText="1"/>
    </xf>
    <xf numFmtId="171" fontId="23" fillId="6" borderId="1" xfId="7" quotePrefix="1" applyNumberFormat="1"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6" borderId="1" xfId="0" applyFont="1" applyFill="1" applyBorder="1"/>
    <xf numFmtId="0" fontId="26" fillId="5" borderId="1" xfId="0" applyFont="1" applyFill="1" applyBorder="1"/>
    <xf numFmtId="0" fontId="26" fillId="0" borderId="1" xfId="0" applyFont="1" applyBorder="1" applyAlignment="1">
      <alignment horizontal="center" vertical="top" wrapText="1"/>
    </xf>
    <xf numFmtId="0" fontId="27" fillId="0" borderId="1" xfId="0" applyFont="1" applyBorder="1" applyAlignment="1">
      <alignment horizontal="center" vertical="center" wrapText="1"/>
    </xf>
    <xf numFmtId="0" fontId="26" fillId="0" borderId="1" xfId="0" applyFont="1" applyBorder="1" applyAlignment="1">
      <alignment horizontal="center" vertical="center" wrapText="1"/>
    </xf>
    <xf numFmtId="169" fontId="26" fillId="0" borderId="1" xfId="7" applyNumberFormat="1" applyFont="1" applyBorder="1" applyAlignment="1">
      <alignment horizontal="center" vertical="center" wrapText="1"/>
    </xf>
    <xf numFmtId="0" fontId="26" fillId="0" borderId="1" xfId="0" applyFont="1" applyBorder="1"/>
    <xf numFmtId="0" fontId="26" fillId="0" borderId="1" xfId="7" applyNumberFormat="1" applyFont="1" applyBorder="1" applyAlignment="1">
      <alignment horizontal="center" vertical="center" wrapText="1"/>
    </xf>
    <xf numFmtId="1" fontId="5" fillId="0" borderId="1" xfId="0" quotePrefix="1"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9" fontId="17" fillId="7" borderId="1" xfId="7" applyNumberFormat="1" applyFont="1" applyFill="1" applyBorder="1" applyAlignment="1">
      <alignment horizontal="center" vertical="center" wrapText="1"/>
    </xf>
    <xf numFmtId="0" fontId="25" fillId="12" borderId="1" xfId="0" applyFont="1" applyFill="1" applyBorder="1" applyAlignment="1">
      <alignment horizontal="center" vertical="top" wrapText="1"/>
    </xf>
    <xf numFmtId="0" fontId="25" fillId="12" borderId="1" xfId="0" applyFont="1" applyFill="1" applyBorder="1" applyAlignment="1">
      <alignment horizontal="left" vertical="top" wrapText="1"/>
    </xf>
    <xf numFmtId="0" fontId="25" fillId="12" borderId="1" xfId="0" applyFont="1" applyFill="1" applyBorder="1" applyAlignment="1">
      <alignment horizontal="center" vertical="center" wrapText="1"/>
    </xf>
    <xf numFmtId="169" fontId="25" fillId="12" borderId="1" xfId="7" applyNumberFormat="1" applyFont="1" applyFill="1" applyBorder="1" applyAlignment="1">
      <alignment horizontal="center" vertical="center" wrapText="1"/>
    </xf>
    <xf numFmtId="0" fontId="25" fillId="12" borderId="1" xfId="8" applyNumberFormat="1" applyFont="1" applyFill="1" applyBorder="1" applyAlignment="1">
      <alignment horizontal="center" vertical="center" wrapText="1"/>
    </xf>
    <xf numFmtId="0" fontId="25" fillId="12" borderId="1" xfId="0" applyFont="1" applyFill="1" applyBorder="1"/>
    <xf numFmtId="168" fontId="25" fillId="12" borderId="1" xfId="7" applyNumberFormat="1" applyFont="1" applyFill="1" applyBorder="1" applyAlignment="1">
      <alignment horizontal="center" vertical="center" wrapText="1"/>
    </xf>
    <xf numFmtId="0" fontId="25" fillId="12"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169" fontId="12" fillId="5" borderId="1" xfId="7" applyNumberFormat="1" applyFont="1" applyFill="1" applyBorder="1" applyAlignment="1">
      <alignment horizontal="center" vertical="center" wrapText="1"/>
    </xf>
    <xf numFmtId="0" fontId="5" fillId="12" borderId="1" xfId="0" applyFont="1" applyFill="1" applyBorder="1" applyAlignment="1">
      <alignment horizontal="center" vertical="center" wrapText="1"/>
    </xf>
    <xf numFmtId="0" fontId="13" fillId="12" borderId="1" xfId="0" applyFont="1" applyFill="1" applyBorder="1"/>
    <xf numFmtId="168" fontId="12" fillId="12" borderId="1" xfId="7" applyNumberFormat="1" applyFont="1" applyFill="1" applyBorder="1" applyAlignment="1">
      <alignment horizontal="center" vertical="center" wrapText="1"/>
    </xf>
    <xf numFmtId="0" fontId="12" fillId="12" borderId="1" xfId="0" applyFont="1" applyFill="1" applyBorder="1" applyAlignment="1">
      <alignment horizontal="center" vertical="center"/>
    </xf>
    <xf numFmtId="168" fontId="14" fillId="2" borderId="1" xfId="7" applyNumberFormat="1" applyFont="1" applyFill="1" applyBorder="1" applyAlignment="1">
      <alignment horizontal="center" vertical="center" wrapText="1"/>
    </xf>
    <xf numFmtId="168" fontId="22" fillId="2" borderId="1" xfId="7"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168" fontId="6" fillId="0" borderId="1" xfId="7" quotePrefix="1" applyNumberFormat="1" applyFont="1" applyFill="1" applyBorder="1" applyAlignment="1">
      <alignment horizontal="center" vertical="center" wrapText="1"/>
    </xf>
    <xf numFmtId="168" fontId="6" fillId="9" borderId="1" xfId="7" applyNumberFormat="1" applyFont="1" applyFill="1" applyBorder="1" applyAlignment="1">
      <alignment horizontal="center" vertical="center" wrapText="1"/>
    </xf>
    <xf numFmtId="168" fontId="5" fillId="9" borderId="1" xfId="7" applyNumberFormat="1" applyFont="1" applyFill="1" applyBorder="1" applyAlignment="1">
      <alignment horizontal="center" vertical="center" wrapText="1"/>
    </xf>
    <xf numFmtId="0" fontId="5" fillId="12" borderId="1" xfId="0" applyFont="1" applyFill="1" applyBorder="1" applyAlignment="1">
      <alignment vertical="top" wrapText="1"/>
    </xf>
    <xf numFmtId="171" fontId="16" fillId="6" borderId="1" xfId="7" quotePrefix="1" applyNumberFormat="1" applyFont="1" applyFill="1" applyBorder="1" applyAlignment="1">
      <alignment horizontal="center" vertical="center" wrapText="1"/>
    </xf>
    <xf numFmtId="164" fontId="16" fillId="6" borderId="1" xfId="7" quotePrefix="1" applyFont="1" applyFill="1" applyBorder="1" applyAlignment="1">
      <alignment horizontal="center" vertical="center" wrapText="1"/>
    </xf>
    <xf numFmtId="171" fontId="5" fillId="0" borderId="1" xfId="7" quotePrefix="1" applyNumberFormat="1"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vertical="top" wrapText="1"/>
    </xf>
    <xf numFmtId="168" fontId="5" fillId="7" borderId="1" xfId="7" applyNumberFormat="1" applyFont="1" applyFill="1" applyBorder="1" applyAlignment="1">
      <alignment horizontal="center" vertical="center" wrapText="1"/>
    </xf>
    <xf numFmtId="0" fontId="5" fillId="7" borderId="1" xfId="7" applyNumberFormat="1" applyFont="1" applyFill="1" applyBorder="1" applyAlignment="1">
      <alignment horizontal="center" vertical="center" wrapText="1"/>
    </xf>
    <xf numFmtId="0" fontId="5"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12" fillId="12" borderId="1" xfId="0" applyFont="1" applyFill="1" applyBorder="1" applyAlignment="1">
      <alignment horizontal="left" vertical="center" wrapText="1"/>
    </xf>
    <xf numFmtId="0" fontId="6" fillId="6" borderId="1" xfId="0" applyFont="1" applyFill="1" applyBorder="1" applyAlignment="1">
      <alignment horizontal="left" wrapText="1"/>
    </xf>
    <xf numFmtId="0" fontId="5" fillId="6" borderId="1" xfId="0" applyFont="1" applyFill="1" applyBorder="1" applyAlignment="1">
      <alignment horizontal="left" vertical="center"/>
    </xf>
    <xf numFmtId="168" fontId="5" fillId="6" borderId="1" xfId="7" applyNumberFormat="1" applyFont="1" applyFill="1" applyBorder="1" applyAlignment="1">
      <alignment horizontal="left" vertical="top" wrapText="1"/>
    </xf>
    <xf numFmtId="0" fontId="5" fillId="2" borderId="1" xfId="0" applyFont="1" applyFill="1" applyBorder="1" applyAlignment="1">
      <alignment horizontal="left" vertical="top" wrapText="1"/>
    </xf>
    <xf numFmtId="0" fontId="5" fillId="5" borderId="1" xfId="0" applyFont="1" applyFill="1" applyBorder="1" applyAlignment="1">
      <alignment horizontal="left" vertical="top"/>
    </xf>
    <xf numFmtId="0" fontId="5" fillId="9" borderId="1" xfId="0" applyFont="1" applyFill="1" applyBorder="1" applyAlignment="1">
      <alignment horizontal="left" vertical="top" wrapText="1"/>
    </xf>
    <xf numFmtId="0" fontId="27" fillId="6" borderId="1" xfId="0" applyFont="1" applyFill="1" applyBorder="1" applyAlignment="1">
      <alignment horizontal="left" vertical="top" wrapText="1"/>
    </xf>
    <xf numFmtId="0" fontId="12" fillId="5" borderId="1" xfId="0" applyFont="1" applyFill="1" applyBorder="1" applyAlignment="1">
      <alignment horizontal="left" vertical="top"/>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1" xfId="0" applyFont="1" applyBorder="1" applyAlignment="1">
      <alignment vertical="top" wrapText="1"/>
    </xf>
    <xf numFmtId="0" fontId="17" fillId="7"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3" fillId="13" borderId="1" xfId="0" applyFont="1" applyFill="1" applyBorder="1"/>
    <xf numFmtId="174" fontId="5" fillId="7" borderId="1" xfId="7" applyNumberFormat="1" applyFont="1" applyFill="1" applyBorder="1" applyAlignment="1">
      <alignment horizontal="center" vertical="center" wrapText="1"/>
    </xf>
    <xf numFmtId="174" fontId="6" fillId="7" borderId="1" xfId="7"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1" xfId="0" applyFont="1" applyFill="1" applyBorder="1" applyAlignment="1">
      <alignment horizontal="center" vertical="center"/>
    </xf>
    <xf numFmtId="0" fontId="23" fillId="5" borderId="1" xfId="0" applyFont="1" applyFill="1" applyBorder="1" applyAlignment="1">
      <alignment vertical="top" wrapText="1"/>
    </xf>
    <xf numFmtId="0" fontId="23" fillId="5" borderId="1" xfId="0" applyNumberFormat="1" applyFont="1" applyFill="1" applyBorder="1" applyAlignment="1">
      <alignment horizontal="center" vertical="center"/>
    </xf>
    <xf numFmtId="0" fontId="23" fillId="5" borderId="1" xfId="0" applyFont="1" applyFill="1" applyBorder="1" applyAlignment="1">
      <alignment horizontal="left" vertical="top"/>
    </xf>
    <xf numFmtId="169" fontId="22" fillId="5" borderId="1" xfId="7" applyNumberFormat="1" applyFont="1" applyFill="1" applyBorder="1" applyAlignment="1">
      <alignment horizontal="center" vertical="center" wrapText="1"/>
    </xf>
    <xf numFmtId="0" fontId="22" fillId="5" borderId="1" xfId="0" applyFont="1" applyFill="1" applyBorder="1"/>
    <xf numFmtId="0" fontId="23" fillId="0" borderId="1" xfId="0" applyFont="1" applyBorder="1" applyAlignment="1">
      <alignment vertical="top" wrapText="1"/>
    </xf>
    <xf numFmtId="0" fontId="23" fillId="0" borderId="1" xfId="0" applyFont="1" applyBorder="1" applyAlignment="1">
      <alignment horizontal="center" vertical="center" wrapText="1"/>
    </xf>
    <xf numFmtId="0" fontId="23" fillId="0" borderId="1" xfId="0" applyNumberFormat="1" applyFont="1" applyBorder="1" applyAlignment="1">
      <alignment horizontal="center" vertical="center" wrapText="1"/>
    </xf>
    <xf numFmtId="169" fontId="23" fillId="0" borderId="1" xfId="7" applyNumberFormat="1" applyFont="1" applyBorder="1" applyAlignment="1">
      <alignment horizontal="center" vertical="center" wrapText="1"/>
    </xf>
    <xf numFmtId="0" fontId="22" fillId="0" borderId="1" xfId="0" applyFont="1" applyBorder="1"/>
    <xf numFmtId="1" fontId="6" fillId="6" borderId="1" xfId="0" applyNumberFormat="1" applyFont="1" applyFill="1" applyBorder="1" applyAlignment="1">
      <alignment horizontal="center" vertical="center"/>
    </xf>
    <xf numFmtId="1" fontId="6" fillId="6" borderId="1" xfId="7" applyNumberFormat="1"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1" fontId="14" fillId="12" borderId="1" xfId="0" applyNumberFormat="1" applyFont="1" applyFill="1" applyBorder="1" applyAlignment="1">
      <alignment horizontal="center" vertical="center" wrapText="1"/>
    </xf>
    <xf numFmtId="1" fontId="6" fillId="0" borderId="1" xfId="3" applyNumberFormat="1" applyFont="1" applyBorder="1" applyAlignment="1">
      <alignment horizontal="center" vertical="center" wrapText="1"/>
    </xf>
    <xf numFmtId="1" fontId="13" fillId="0" borderId="1" xfId="0" applyNumberFormat="1" applyFont="1" applyBorder="1" applyAlignment="1">
      <alignment horizontal="center" vertical="center" wrapText="1"/>
    </xf>
    <xf numFmtId="1" fontId="13" fillId="5" borderId="1" xfId="0" applyNumberFormat="1" applyFont="1" applyFill="1" applyBorder="1" applyAlignment="1">
      <alignment horizontal="center" vertical="center" wrapText="1"/>
    </xf>
    <xf numFmtId="1" fontId="6" fillId="0" borderId="1" xfId="3" applyNumberFormat="1" applyFont="1" applyFill="1" applyBorder="1" applyAlignment="1">
      <alignment horizontal="center" vertical="center" wrapText="1"/>
    </xf>
    <xf numFmtId="1" fontId="14" fillId="7" borderId="1" xfId="0" applyNumberFormat="1" applyFont="1" applyFill="1" applyBorder="1" applyAlignment="1">
      <alignment horizontal="center" vertical="center" wrapText="1"/>
    </xf>
    <xf numFmtId="1" fontId="14" fillId="7" borderId="1" xfId="7" applyNumberFormat="1" applyFont="1" applyFill="1" applyBorder="1" applyAlignment="1">
      <alignment horizontal="center" vertical="center" wrapText="1"/>
    </xf>
    <xf numFmtId="1" fontId="6" fillId="7" borderId="1" xfId="0" applyNumberFormat="1" applyFont="1" applyFill="1" applyBorder="1" applyAlignment="1">
      <alignment horizontal="center" vertical="top" wrapText="1"/>
    </xf>
    <xf numFmtId="1" fontId="6" fillId="6" borderId="1" xfId="0" applyNumberFormat="1" applyFont="1" applyFill="1" applyBorder="1" applyAlignment="1">
      <alignment horizontal="center" vertical="center" wrapText="1"/>
    </xf>
    <xf numFmtId="1" fontId="6" fillId="12"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 fontId="6" fillId="9" borderId="1"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xf>
    <xf numFmtId="0" fontId="27" fillId="6" borderId="1" xfId="0" quotePrefix="1" applyFont="1" applyFill="1" applyBorder="1" applyAlignment="1">
      <alignment horizontal="center" vertical="center" wrapText="1"/>
    </xf>
    <xf numFmtId="169" fontId="5" fillId="9" borderId="1" xfId="7" applyNumberFormat="1" applyFont="1" applyFill="1" applyBorder="1" applyAlignment="1">
      <alignment horizontal="left" vertical="top" wrapText="1"/>
    </xf>
    <xf numFmtId="164" fontId="6" fillId="7" borderId="1" xfId="7" quotePrefix="1" applyFont="1" applyFill="1" applyBorder="1" applyAlignment="1">
      <alignment horizontal="center" vertical="center" wrapText="1"/>
    </xf>
    <xf numFmtId="0" fontId="22" fillId="7" borderId="1" xfId="0" applyFont="1" applyFill="1" applyBorder="1"/>
    <xf numFmtId="1" fontId="6" fillId="13" borderId="1" xfId="0" applyNumberFormat="1" applyFont="1" applyFill="1" applyBorder="1" applyAlignment="1">
      <alignment horizontal="center" vertical="center" wrapText="1"/>
    </xf>
    <xf numFmtId="0" fontId="5" fillId="13" borderId="1" xfId="0" applyFont="1" applyFill="1" applyBorder="1" applyAlignment="1">
      <alignment vertical="top" wrapText="1"/>
    </xf>
    <xf numFmtId="0" fontId="23" fillId="7" borderId="1" xfId="0" quotePrefix="1" applyFont="1" applyFill="1" applyBorder="1" applyAlignment="1">
      <alignment horizontal="center" vertical="center" wrapText="1"/>
    </xf>
    <xf numFmtId="0" fontId="16" fillId="14" borderId="1" xfId="0" quotePrefix="1" applyFont="1" applyFill="1" applyBorder="1" applyAlignment="1">
      <alignment horizontal="center" vertical="center" wrapText="1"/>
    </xf>
    <xf numFmtId="0" fontId="23" fillId="2" borderId="1" xfId="0" applyFont="1" applyFill="1" applyBorder="1" applyAlignment="1">
      <alignment horizontal="left" vertical="top" wrapText="1"/>
    </xf>
    <xf numFmtId="0" fontId="21" fillId="0" borderId="1" xfId="0" applyFont="1" applyBorder="1" applyAlignment="1">
      <alignment horizontal="left" vertical="top" wrapText="1"/>
    </xf>
    <xf numFmtId="0" fontId="27" fillId="0" borderId="1" xfId="0" applyFont="1" applyBorder="1" applyAlignment="1">
      <alignment horizontal="left" vertical="top" wrapText="1"/>
    </xf>
    <xf numFmtId="0" fontId="23" fillId="6" borderId="1" xfId="0" applyFont="1" applyFill="1" applyBorder="1" applyAlignment="1">
      <alignment horizontal="left" vertical="center"/>
    </xf>
    <xf numFmtId="168" fontId="23" fillId="6" borderId="1" xfId="7" applyNumberFormat="1" applyFont="1" applyFill="1" applyBorder="1" applyAlignment="1">
      <alignment horizontal="left" vertical="top" wrapText="1"/>
    </xf>
    <xf numFmtId="0" fontId="22" fillId="0" borderId="1" xfId="0" applyFont="1" applyBorder="1" applyAlignment="1">
      <alignment horizontal="left" vertical="top" wrapText="1"/>
    </xf>
    <xf numFmtId="0" fontId="25" fillId="12" borderId="1" xfId="0" applyFont="1" applyFill="1" applyBorder="1" applyAlignment="1">
      <alignment horizontal="left" vertical="center" wrapText="1"/>
    </xf>
    <xf numFmtId="0" fontId="23" fillId="8" borderId="1" xfId="0" applyFont="1" applyFill="1" applyBorder="1" applyAlignment="1">
      <alignment horizontal="left" vertical="top" wrapText="1"/>
    </xf>
    <xf numFmtId="0" fontId="23" fillId="9"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4" fillId="7" borderId="1" xfId="0" applyFont="1" applyFill="1" applyBorder="1" applyAlignment="1">
      <alignment horizontal="left" vertical="top" wrapText="1"/>
    </xf>
    <xf numFmtId="169" fontId="25" fillId="7" borderId="1" xfId="7" applyNumberFormat="1" applyFont="1" applyFill="1" applyBorder="1" applyAlignment="1">
      <alignment horizontal="left" vertical="top" wrapText="1"/>
    </xf>
    <xf numFmtId="0" fontId="23" fillId="12" borderId="1" xfId="0" applyFont="1" applyFill="1" applyBorder="1" applyAlignment="1">
      <alignment horizontal="left" vertical="top" wrapText="1"/>
    </xf>
    <xf numFmtId="0" fontId="23" fillId="13" borderId="1" xfId="0" applyFont="1" applyFill="1" applyBorder="1" applyAlignment="1">
      <alignment horizontal="left" vertical="top" wrapText="1"/>
    </xf>
    <xf numFmtId="0" fontId="25" fillId="5" borderId="1" xfId="0" applyFont="1" applyFill="1" applyBorder="1" applyAlignment="1">
      <alignment horizontal="left" vertical="top"/>
    </xf>
    <xf numFmtId="0" fontId="23" fillId="5" borderId="1" xfId="0" applyFont="1" applyFill="1" applyBorder="1" applyAlignment="1">
      <alignment horizontal="left" vertical="top" wrapText="1"/>
    </xf>
    <xf numFmtId="0" fontId="22" fillId="0" borderId="1" xfId="0" applyFont="1" applyFill="1" applyBorder="1" applyAlignment="1">
      <alignment horizontal="left" wrapText="1"/>
    </xf>
    <xf numFmtId="0" fontId="23" fillId="0" borderId="1" xfId="0" applyFont="1" applyBorder="1" applyAlignment="1">
      <alignment horizontal="left" vertical="top" wrapText="1"/>
    </xf>
    <xf numFmtId="0" fontId="22" fillId="7" borderId="1" xfId="0" applyFont="1" applyFill="1" applyBorder="1" applyAlignment="1">
      <alignment horizontal="center" vertical="center" wrapText="1"/>
    </xf>
    <xf numFmtId="0" fontId="6" fillId="6" borderId="1" xfId="0" applyFont="1" applyFill="1" applyBorder="1" applyAlignment="1">
      <alignment horizontal="center" vertical="top" wrapText="1"/>
    </xf>
    <xf numFmtId="0" fontId="29" fillId="6" borderId="1" xfId="0" applyFont="1" applyFill="1" applyBorder="1"/>
    <xf numFmtId="0" fontId="29" fillId="6" borderId="0" xfId="0" applyFont="1" applyFill="1"/>
    <xf numFmtId="0" fontId="32" fillId="6" borderId="1" xfId="0" applyFont="1" applyFill="1" applyBorder="1" applyAlignment="1">
      <alignment vertical="top" wrapText="1"/>
    </xf>
    <xf numFmtId="0" fontId="5" fillId="7" borderId="1" xfId="0" applyFont="1" applyFill="1" applyBorder="1" applyAlignment="1">
      <alignment horizontal="center" vertical="center" wrapText="1"/>
    </xf>
    <xf numFmtId="0" fontId="12" fillId="15" borderId="1" xfId="0" applyFont="1" applyFill="1" applyBorder="1" applyAlignment="1">
      <alignment horizontal="left" vertical="center" wrapText="1"/>
    </xf>
    <xf numFmtId="1" fontId="24" fillId="15" borderId="1" xfId="0" applyNumberFormat="1" applyFont="1" applyFill="1" applyBorder="1" applyAlignment="1">
      <alignment horizontal="center" vertical="center" wrapText="1"/>
    </xf>
    <xf numFmtId="0" fontId="24" fillId="15" borderId="1" xfId="0" applyFont="1" applyFill="1" applyBorder="1" applyAlignment="1">
      <alignment horizontal="left" vertical="center" wrapText="1"/>
    </xf>
    <xf numFmtId="0" fontId="24" fillId="15" borderId="1" xfId="0" applyFont="1" applyFill="1" applyBorder="1" applyAlignment="1">
      <alignment horizontal="center" vertical="center" wrapText="1"/>
    </xf>
    <xf numFmtId="0" fontId="24" fillId="15" borderId="1" xfId="7" applyNumberFormat="1" applyFont="1" applyFill="1" applyBorder="1" applyAlignment="1">
      <alignment horizontal="center" vertical="center" wrapText="1"/>
    </xf>
    <xf numFmtId="0" fontId="25" fillId="15" borderId="1" xfId="0" applyFont="1" applyFill="1" applyBorder="1" applyAlignment="1">
      <alignment horizontal="left" vertical="center" wrapText="1"/>
    </xf>
    <xf numFmtId="169" fontId="24" fillId="15" borderId="1" xfId="7" applyNumberFormat="1" applyFont="1" applyFill="1" applyBorder="1" applyAlignment="1">
      <alignment horizontal="center" vertical="center" wrapText="1"/>
    </xf>
    <xf numFmtId="0" fontId="25" fillId="15" borderId="1" xfId="0" applyFont="1" applyFill="1" applyBorder="1" applyAlignment="1">
      <alignment horizontal="center" vertical="center" wrapText="1"/>
    </xf>
    <xf numFmtId="0" fontId="24" fillId="15" borderId="1" xfId="0" applyFont="1" applyFill="1" applyBorder="1"/>
    <xf numFmtId="1" fontId="14" fillId="15" borderId="1" xfId="0" applyNumberFormat="1" applyFont="1" applyFill="1" applyBorder="1" applyAlignment="1">
      <alignment horizontal="center" vertical="center" wrapText="1"/>
    </xf>
    <xf numFmtId="0" fontId="12" fillId="15" borderId="1" xfId="0" applyFont="1" applyFill="1" applyBorder="1" applyAlignment="1">
      <alignment horizontal="center" vertical="center" wrapText="1"/>
    </xf>
    <xf numFmtId="168" fontId="12" fillId="15" borderId="1" xfId="7" applyNumberFormat="1" applyFont="1" applyFill="1" applyBorder="1" applyAlignment="1">
      <alignment horizontal="center" vertical="center" wrapText="1"/>
    </xf>
    <xf numFmtId="169" fontId="12" fillId="15" borderId="1" xfId="7" applyNumberFormat="1" applyFont="1" applyFill="1" applyBorder="1" applyAlignment="1">
      <alignment horizontal="center" vertical="center" wrapText="1"/>
    </xf>
    <xf numFmtId="0" fontId="12" fillId="15" borderId="1" xfId="0" applyFont="1" applyFill="1" applyBorder="1" applyAlignment="1">
      <alignment horizontal="center" vertical="center"/>
    </xf>
    <xf numFmtId="1" fontId="24" fillId="15" borderId="1" xfId="3" applyNumberFormat="1" applyFont="1" applyFill="1" applyBorder="1" applyAlignment="1">
      <alignment horizontal="center" vertical="center" wrapText="1"/>
    </xf>
    <xf numFmtId="166" fontId="24" fillId="15" borderId="1" xfId="0" applyNumberFormat="1" applyFont="1" applyFill="1" applyBorder="1" applyAlignment="1">
      <alignment horizontal="center" vertical="center" wrapText="1"/>
    </xf>
    <xf numFmtId="0" fontId="24" fillId="15" borderId="1" xfId="0" applyFont="1" applyFill="1" applyBorder="1" applyAlignment="1">
      <alignment wrapText="1"/>
    </xf>
    <xf numFmtId="0" fontId="25" fillId="15" borderId="1" xfId="0" applyFont="1" applyFill="1" applyBorder="1" applyAlignment="1">
      <alignment horizontal="left" vertical="top" wrapText="1"/>
    </xf>
    <xf numFmtId="0" fontId="24" fillId="15" borderId="1" xfId="0" applyNumberFormat="1" applyFont="1" applyFill="1" applyBorder="1" applyAlignment="1">
      <alignment horizontal="center" vertical="center" wrapText="1"/>
    </xf>
    <xf numFmtId="0" fontId="23" fillId="14" borderId="1" xfId="0" applyFont="1" applyFill="1" applyBorder="1" applyAlignment="1">
      <alignment horizontal="center" vertical="center" wrapText="1"/>
    </xf>
    <xf numFmtId="1" fontId="6" fillId="16" borderId="1" xfId="0" applyNumberFormat="1" applyFont="1" applyFill="1" applyBorder="1" applyAlignment="1">
      <alignment horizontal="center" vertical="center" wrapText="1"/>
    </xf>
    <xf numFmtId="0" fontId="23" fillId="16" borderId="1" xfId="0" applyFont="1" applyFill="1" applyBorder="1" applyAlignment="1">
      <alignment horizontal="left" vertical="top" wrapText="1"/>
    </xf>
    <xf numFmtId="0" fontId="5" fillId="16" borderId="1" xfId="0" applyFont="1" applyFill="1" applyBorder="1" applyAlignment="1">
      <alignment horizontal="center" vertical="center" wrapText="1"/>
    </xf>
    <xf numFmtId="0" fontId="5" fillId="16" borderId="1" xfId="0" applyFont="1" applyFill="1" applyBorder="1" applyAlignment="1">
      <alignment vertical="top" wrapText="1"/>
    </xf>
    <xf numFmtId="0" fontId="5" fillId="16" borderId="1" xfId="0" applyNumberFormat="1" applyFont="1" applyFill="1" applyBorder="1" applyAlignment="1">
      <alignment horizontal="center" vertical="center" wrapText="1"/>
    </xf>
    <xf numFmtId="169" fontId="5" fillId="16" borderId="1" xfId="7" applyNumberFormat="1" applyFont="1" applyFill="1" applyBorder="1" applyAlignment="1">
      <alignment horizontal="center" vertical="center" wrapText="1"/>
    </xf>
    <xf numFmtId="0" fontId="13" fillId="16" borderId="1" xfId="0" applyFont="1" applyFill="1" applyBorder="1"/>
    <xf numFmtId="168" fontId="12" fillId="15" borderId="1" xfId="7" quotePrefix="1" applyNumberFormat="1" applyFont="1" applyFill="1" applyBorder="1" applyAlignment="1">
      <alignment horizontal="center" vertical="center" wrapText="1"/>
    </xf>
    <xf numFmtId="168" fontId="5" fillId="2" borderId="1" xfId="7" applyNumberFormat="1" applyFont="1" applyFill="1" applyBorder="1" applyAlignment="1">
      <alignment horizontal="center" vertical="center" wrapText="1"/>
    </xf>
    <xf numFmtId="166" fontId="5" fillId="0" borderId="1" xfId="0" quotePrefix="1" applyNumberFormat="1" applyFont="1" applyFill="1" applyBorder="1" applyAlignment="1">
      <alignment horizontal="center" vertical="center" wrapText="1"/>
    </xf>
    <xf numFmtId="169" fontId="6" fillId="9" borderId="1" xfId="7" applyNumberFormat="1" applyFont="1" applyFill="1" applyBorder="1" applyAlignment="1">
      <alignment horizontal="center" vertical="top" wrapText="1"/>
    </xf>
    <xf numFmtId="169" fontId="16" fillId="9" borderId="1" xfId="7" applyNumberFormat="1" applyFont="1" applyFill="1" applyBorder="1" applyAlignment="1">
      <alignment horizontal="left" vertical="top" wrapText="1"/>
    </xf>
    <xf numFmtId="0" fontId="16" fillId="6" borderId="1" xfId="0" applyFont="1" applyFill="1" applyBorder="1" applyAlignment="1">
      <alignment vertical="top" wrapText="1"/>
    </xf>
    <xf numFmtId="169" fontId="16" fillId="9" borderId="1" xfId="7" applyNumberFormat="1" applyFont="1" applyFill="1" applyBorder="1" applyAlignment="1">
      <alignment horizontal="center" vertical="center" wrapText="1"/>
    </xf>
    <xf numFmtId="0" fontId="37" fillId="6" borderId="1" xfId="0" applyFont="1" applyFill="1" applyBorder="1"/>
    <xf numFmtId="0" fontId="37" fillId="6" borderId="0" xfId="0" applyFont="1" applyFill="1"/>
    <xf numFmtId="0" fontId="15" fillId="6" borderId="1" xfId="0" applyFont="1" applyFill="1" applyBorder="1" applyAlignment="1">
      <alignment vertical="top" wrapText="1"/>
    </xf>
    <xf numFmtId="169" fontId="15" fillId="9" borderId="1" xfId="7" applyNumberFormat="1" applyFont="1" applyFill="1" applyBorder="1" applyAlignment="1">
      <alignment horizontal="left" vertical="top" wrapText="1"/>
    </xf>
    <xf numFmtId="169" fontId="15" fillId="9" borderId="1" xfId="7" applyNumberFormat="1" applyFont="1" applyFill="1" applyBorder="1" applyAlignment="1">
      <alignment horizontal="center" vertical="center" wrapText="1"/>
    </xf>
    <xf numFmtId="0" fontId="6" fillId="6" borderId="1" xfId="7" applyNumberFormat="1" applyFont="1" applyFill="1" applyBorder="1" applyAlignment="1">
      <alignment horizontal="center" vertical="center" wrapText="1"/>
    </xf>
    <xf numFmtId="169" fontId="5" fillId="7" borderId="1" xfId="7" applyNumberFormat="1" applyFont="1" applyFill="1" applyBorder="1" applyAlignment="1">
      <alignment horizontal="center" vertical="center" wrapText="1"/>
    </xf>
    <xf numFmtId="169" fontId="22" fillId="7" borderId="1" xfId="7" applyNumberFormat="1" applyFont="1" applyFill="1" applyBorder="1" applyAlignment="1">
      <alignment horizontal="center" vertical="center" wrapText="1"/>
    </xf>
    <xf numFmtId="169" fontId="6" fillId="0" borderId="1" xfId="7" applyNumberFormat="1" applyFont="1" applyBorder="1" applyAlignment="1">
      <alignment horizontal="center" vertical="center" wrapText="1"/>
    </xf>
    <xf numFmtId="169" fontId="26" fillId="6" borderId="1" xfId="7" applyNumberFormat="1" applyFont="1" applyFill="1" applyBorder="1" applyAlignment="1">
      <alignment horizontal="center" vertical="center" wrapText="1"/>
    </xf>
    <xf numFmtId="169" fontId="22" fillId="6" borderId="1" xfId="7" applyNumberFormat="1" applyFont="1" applyFill="1" applyBorder="1" applyAlignment="1">
      <alignment horizontal="center" vertical="center" wrapText="1"/>
    </xf>
    <xf numFmtId="169" fontId="6" fillId="17" borderId="1" xfId="7" quotePrefix="1" applyNumberFormat="1" applyFont="1" applyFill="1" applyBorder="1" applyAlignment="1">
      <alignment horizontal="center" vertical="center" wrapText="1"/>
    </xf>
    <xf numFmtId="0" fontId="13" fillId="17" borderId="1" xfId="0" applyFont="1" applyFill="1" applyBorder="1"/>
    <xf numFmtId="169" fontId="22" fillId="17" borderId="1" xfId="7" quotePrefix="1" applyNumberFormat="1" applyFont="1" applyFill="1" applyBorder="1" applyAlignment="1">
      <alignment horizontal="center" vertical="center" wrapText="1"/>
    </xf>
    <xf numFmtId="0" fontId="13" fillId="17" borderId="1" xfId="0" quotePrefix="1" applyFont="1" applyFill="1" applyBorder="1" applyAlignment="1">
      <alignment horizontal="center" vertical="center" wrapText="1"/>
    </xf>
    <xf numFmtId="1" fontId="13" fillId="17" borderId="1" xfId="0" applyNumberFormat="1" applyFont="1" applyFill="1" applyBorder="1" applyAlignment="1">
      <alignment horizontal="center" vertical="center" wrapText="1"/>
    </xf>
    <xf numFmtId="0" fontId="27" fillId="17" borderId="1" xfId="8" applyFont="1" applyFill="1" applyBorder="1" applyAlignment="1">
      <alignment horizontal="left" vertical="center" wrapText="1"/>
    </xf>
    <xf numFmtId="169" fontId="13" fillId="17" borderId="1" xfId="7" applyNumberFormat="1" applyFont="1" applyFill="1" applyBorder="1" applyAlignment="1">
      <alignment horizontal="center" vertical="center" wrapText="1"/>
    </xf>
    <xf numFmtId="0" fontId="13" fillId="17" borderId="1" xfId="8" applyNumberFormat="1" applyFont="1" applyFill="1" applyBorder="1" applyAlignment="1">
      <alignment horizontal="center" vertical="center" wrapText="1"/>
    </xf>
    <xf numFmtId="0" fontId="13" fillId="17" borderId="1" xfId="0" applyFont="1" applyFill="1" applyBorder="1" applyAlignment="1">
      <alignment horizontal="center" vertical="top" wrapText="1"/>
    </xf>
    <xf numFmtId="0" fontId="17" fillId="17" borderId="1" xfId="8" applyFont="1" applyFill="1" applyBorder="1" applyAlignment="1">
      <alignment horizontal="left" vertical="center" wrapText="1"/>
    </xf>
    <xf numFmtId="169" fontId="13" fillId="17" borderId="1" xfId="7" quotePrefix="1" applyNumberFormat="1" applyFont="1" applyFill="1" applyBorder="1" applyAlignment="1">
      <alignment horizontal="center" vertical="center" wrapText="1"/>
    </xf>
    <xf numFmtId="0" fontId="13" fillId="17" borderId="1" xfId="8" applyFont="1" applyFill="1" applyBorder="1" applyAlignment="1">
      <alignment horizontal="center" vertical="center"/>
    </xf>
    <xf numFmtId="0" fontId="22" fillId="18" borderId="1" xfId="0" applyFont="1" applyFill="1" applyBorder="1" applyAlignment="1">
      <alignment horizontal="left" vertical="top" wrapText="1"/>
    </xf>
    <xf numFmtId="0" fontId="6" fillId="18" borderId="1" xfId="0" applyFont="1" applyFill="1" applyBorder="1" applyAlignment="1">
      <alignment horizontal="left" vertical="top" wrapText="1"/>
    </xf>
    <xf numFmtId="169" fontId="6" fillId="18" borderId="1" xfId="7" applyNumberFormat="1" applyFont="1" applyFill="1" applyBorder="1" applyAlignment="1">
      <alignment horizontal="center" vertical="center" wrapText="1"/>
    </xf>
    <xf numFmtId="169" fontId="6" fillId="18" borderId="1" xfId="7" quotePrefix="1" applyNumberFormat="1" applyFont="1" applyFill="1" applyBorder="1" applyAlignment="1">
      <alignment horizontal="center" vertical="center" wrapText="1"/>
    </xf>
    <xf numFmtId="169" fontId="23" fillId="18" borderId="1" xfId="7" quotePrefix="1" applyNumberFormat="1" applyFont="1" applyFill="1" applyBorder="1" applyAlignment="1">
      <alignment horizontal="center" vertical="center" wrapText="1"/>
    </xf>
    <xf numFmtId="169" fontId="5" fillId="18" borderId="1" xfId="7" quotePrefix="1" applyNumberFormat="1" applyFont="1" applyFill="1" applyBorder="1" applyAlignment="1">
      <alignment horizontal="center" vertical="center" wrapText="1"/>
    </xf>
    <xf numFmtId="0" fontId="5" fillId="18" borderId="1" xfId="0" quotePrefix="1" applyFont="1" applyFill="1" applyBorder="1" applyAlignment="1">
      <alignment horizontal="center" vertical="center" wrapText="1"/>
    </xf>
    <xf numFmtId="0" fontId="6" fillId="18" borderId="1" xfId="0" applyFont="1" applyFill="1" applyBorder="1"/>
    <xf numFmtId="169" fontId="22" fillId="18" borderId="1" xfId="7" applyNumberFormat="1" applyFont="1" applyFill="1" applyBorder="1" applyAlignment="1">
      <alignment horizontal="center" vertical="center" wrapText="1"/>
    </xf>
    <xf numFmtId="168" fontId="6" fillId="18" borderId="1" xfId="7" applyNumberFormat="1" applyFont="1" applyFill="1" applyBorder="1" applyAlignment="1">
      <alignment horizontal="center" vertical="center" wrapText="1"/>
    </xf>
    <xf numFmtId="169" fontId="6" fillId="18" borderId="1" xfId="7" applyNumberFormat="1" applyFont="1" applyFill="1" applyBorder="1" applyAlignment="1">
      <alignment horizontal="center" vertical="center"/>
    </xf>
    <xf numFmtId="0" fontId="6" fillId="18" borderId="1" xfId="0" quotePrefix="1" applyFont="1" applyFill="1" applyBorder="1" applyAlignment="1">
      <alignment horizontal="center" vertical="center" wrapText="1"/>
    </xf>
    <xf numFmtId="169" fontId="22" fillId="18" borderId="1" xfId="7" quotePrefix="1" applyNumberFormat="1" applyFont="1" applyFill="1" applyBorder="1" applyAlignment="1">
      <alignment horizontal="center" vertical="center" wrapText="1"/>
    </xf>
    <xf numFmtId="4" fontId="6" fillId="18" borderId="1" xfId="0" quotePrefix="1" applyNumberFormat="1" applyFont="1" applyFill="1" applyBorder="1" applyAlignment="1">
      <alignment horizontal="center" vertical="center" wrapText="1"/>
    </xf>
    <xf numFmtId="3" fontId="6" fillId="18" borderId="1" xfId="0" applyNumberFormat="1" applyFont="1" applyFill="1" applyBorder="1" applyAlignment="1">
      <alignment horizontal="center" vertical="center" wrapText="1"/>
    </xf>
    <xf numFmtId="0" fontId="6" fillId="18" borderId="1" xfId="8" applyFont="1" applyFill="1" applyBorder="1" applyAlignment="1">
      <alignment horizontal="center" vertical="center" wrapText="1"/>
    </xf>
    <xf numFmtId="169" fontId="6" fillId="0" borderId="1" xfId="7" applyNumberFormat="1" applyFont="1" applyFill="1" applyBorder="1" applyAlignment="1">
      <alignment horizontal="center" vertical="center"/>
    </xf>
    <xf numFmtId="169" fontId="22" fillId="0" borderId="1" xfId="7" quotePrefix="1" applyNumberFormat="1"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6" fillId="19" borderId="1" xfId="0" quotePrefix="1" applyFont="1" applyFill="1" applyBorder="1" applyAlignment="1">
      <alignment horizontal="center" vertical="center" wrapText="1"/>
    </xf>
    <xf numFmtId="0" fontId="5" fillId="19" borderId="1" xfId="0" applyFont="1" applyFill="1" applyBorder="1" applyAlignment="1">
      <alignment horizontal="center" vertical="center" wrapText="1"/>
    </xf>
    <xf numFmtId="0" fontId="13" fillId="19" borderId="1" xfId="0" applyFont="1" applyFill="1" applyBorder="1"/>
    <xf numFmtId="169" fontId="6" fillId="19" borderId="1" xfId="7" quotePrefix="1" applyNumberFormat="1" applyFont="1" applyFill="1" applyBorder="1" applyAlignment="1">
      <alignment horizontal="center" vertical="center" wrapText="1"/>
    </xf>
    <xf numFmtId="171" fontId="6" fillId="19" borderId="1" xfId="7" quotePrefix="1" applyNumberFormat="1" applyFont="1" applyFill="1" applyBorder="1" applyAlignment="1">
      <alignment horizontal="center" vertical="center" wrapText="1"/>
    </xf>
    <xf numFmtId="169" fontId="22" fillId="3" borderId="1" xfId="7" quotePrefix="1" applyNumberFormat="1" applyFont="1" applyFill="1" applyBorder="1" applyAlignment="1">
      <alignment horizontal="center" vertical="center" wrapText="1"/>
    </xf>
    <xf numFmtId="171" fontId="6" fillId="3" borderId="1" xfId="7" quotePrefix="1" applyNumberFormat="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0" fontId="5" fillId="3" borderId="1" xfId="0" applyFont="1" applyFill="1" applyBorder="1" applyAlignment="1">
      <alignment horizontal="center" vertical="center" wrapText="1"/>
    </xf>
    <xf numFmtId="0" fontId="13" fillId="3" borderId="1" xfId="0" applyFont="1" applyFill="1" applyBorder="1"/>
    <xf numFmtId="169" fontId="23" fillId="3" borderId="1" xfId="7" quotePrefix="1" applyNumberFormat="1" applyFont="1" applyFill="1" applyBorder="1" applyAlignment="1">
      <alignment horizontal="center" vertical="center" wrapText="1"/>
    </xf>
    <xf numFmtId="171" fontId="5" fillId="3" borderId="1" xfId="7" quotePrefix="1" applyNumberFormat="1"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169" fontId="5" fillId="3" borderId="1" xfId="7" quotePrefix="1" applyNumberFormat="1" applyFont="1" applyFill="1" applyBorder="1" applyAlignment="1">
      <alignment horizontal="center" vertical="center" wrapText="1"/>
    </xf>
    <xf numFmtId="169" fontId="6" fillId="3" borderId="1" xfId="7" quotePrefix="1" applyNumberFormat="1" applyFont="1" applyFill="1" applyBorder="1" applyAlignment="1">
      <alignment horizontal="center" vertical="center" wrapText="1"/>
    </xf>
    <xf numFmtId="169" fontId="5" fillId="3" borderId="1" xfId="7" applyNumberFormat="1" applyFont="1" applyFill="1" applyBorder="1" applyAlignment="1">
      <alignment horizontal="center" vertical="center" wrapText="1"/>
    </xf>
    <xf numFmtId="0" fontId="22" fillId="3" borderId="1" xfId="0" applyFont="1" applyFill="1" applyBorder="1" applyAlignment="1">
      <alignment horizontal="center" vertical="center" wrapText="1"/>
    </xf>
    <xf numFmtId="171" fontId="22" fillId="3" borderId="1" xfId="7" quotePrefix="1" applyNumberFormat="1" applyFont="1" applyFill="1" applyBorder="1" applyAlignment="1">
      <alignment horizontal="center" vertical="center" wrapText="1"/>
    </xf>
    <xf numFmtId="0" fontId="22" fillId="3" borderId="1" xfId="0" quotePrefix="1" applyFont="1" applyFill="1" applyBorder="1" applyAlignment="1">
      <alignment horizontal="center" vertical="center" wrapText="1"/>
    </xf>
    <xf numFmtId="0" fontId="23" fillId="3" borderId="1" xfId="0" applyFont="1" applyFill="1" applyBorder="1" applyAlignment="1">
      <alignment horizontal="center" vertical="center" wrapText="1"/>
    </xf>
    <xf numFmtId="169" fontId="6" fillId="18" borderId="1" xfId="7" applyNumberFormat="1" applyFont="1" applyFill="1" applyBorder="1" applyAlignment="1">
      <alignment horizontal="left" vertical="center" wrapText="1"/>
    </xf>
    <xf numFmtId="0" fontId="13" fillId="18" borderId="1" xfId="0" applyFont="1" applyFill="1" applyBorder="1"/>
    <xf numFmtId="167" fontId="6" fillId="18" borderId="1" xfId="10" applyNumberFormat="1" applyFont="1" applyFill="1" applyBorder="1" applyAlignment="1">
      <alignment horizontal="center" vertical="center" wrapText="1"/>
    </xf>
    <xf numFmtId="169" fontId="13" fillId="18" borderId="1" xfId="7" quotePrefix="1" applyNumberFormat="1" applyFont="1" applyFill="1" applyBorder="1" applyAlignment="1">
      <alignment horizontal="center" vertical="center" wrapText="1"/>
    </xf>
    <xf numFmtId="0" fontId="13" fillId="18" borderId="1" xfId="0" quotePrefix="1" applyFont="1" applyFill="1" applyBorder="1" applyAlignment="1">
      <alignment horizontal="center" vertical="center" wrapText="1"/>
    </xf>
    <xf numFmtId="0" fontId="13" fillId="18" borderId="1" xfId="8" applyFont="1" applyFill="1" applyBorder="1" applyAlignment="1">
      <alignment horizontal="center" vertical="center" wrapText="1"/>
    </xf>
    <xf numFmtId="169" fontId="13" fillId="18" borderId="1" xfId="7" applyNumberFormat="1" applyFont="1" applyFill="1" applyBorder="1" applyAlignment="1">
      <alignment horizontal="center" vertical="center" wrapText="1"/>
    </xf>
    <xf numFmtId="169" fontId="13" fillId="18" borderId="1" xfId="7" applyNumberFormat="1" applyFont="1" applyFill="1" applyBorder="1" applyAlignment="1">
      <alignment horizontal="center" vertical="center"/>
    </xf>
    <xf numFmtId="0" fontId="13" fillId="18" borderId="1" xfId="8" applyFont="1" applyFill="1" applyBorder="1" applyAlignment="1">
      <alignment horizontal="center" vertical="center"/>
    </xf>
    <xf numFmtId="4" fontId="13" fillId="18" borderId="1" xfId="0" quotePrefix="1" applyNumberFormat="1" applyFont="1" applyFill="1" applyBorder="1" applyAlignment="1">
      <alignment horizontal="center" vertical="center" wrapText="1"/>
    </xf>
    <xf numFmtId="0" fontId="6" fillId="0" borderId="1" xfId="0" applyFont="1" applyFill="1" applyBorder="1" applyAlignment="1">
      <alignment vertical="center" wrapText="1"/>
    </xf>
    <xf numFmtId="171" fontId="27" fillId="6" borderId="1" xfId="7" quotePrefix="1" applyNumberFormat="1" applyFont="1" applyFill="1" applyBorder="1" applyAlignment="1">
      <alignment horizontal="center" vertical="center" wrapText="1"/>
    </xf>
    <xf numFmtId="168" fontId="27" fillId="6" borderId="1" xfId="7" quotePrefix="1" applyNumberFormat="1" applyFont="1" applyFill="1" applyBorder="1" applyAlignment="1">
      <alignment horizontal="center" vertical="center" wrapText="1"/>
    </xf>
    <xf numFmtId="169" fontId="16" fillId="9" borderId="1" xfId="7" applyNumberFormat="1" applyFont="1" applyFill="1" applyBorder="1" applyAlignment="1">
      <alignment horizontal="center" vertical="top" wrapText="1"/>
    </xf>
    <xf numFmtId="0" fontId="32" fillId="6" borderId="1" xfId="0" applyFont="1" applyFill="1" applyBorder="1" applyAlignment="1">
      <alignment horizontal="center" vertical="top" wrapText="1"/>
    </xf>
    <xf numFmtId="168" fontId="5" fillId="3" borderId="1" xfId="7" applyNumberFormat="1" applyFont="1" applyFill="1" applyBorder="1" applyAlignment="1">
      <alignment horizontal="center" vertical="center" wrapText="1"/>
    </xf>
    <xf numFmtId="0" fontId="5" fillId="3" borderId="1" xfId="0" applyFont="1" applyFill="1" applyBorder="1" applyAlignment="1">
      <alignment horizontal="left" vertical="top" wrapText="1"/>
    </xf>
    <xf numFmtId="168" fontId="6" fillId="3" borderId="1" xfId="7" applyNumberFormat="1" applyFont="1" applyFill="1" applyBorder="1" applyAlignment="1">
      <alignment vertical="center" wrapText="1"/>
    </xf>
    <xf numFmtId="168" fontId="12" fillId="3" borderId="1" xfId="7" applyNumberFormat="1" applyFont="1" applyFill="1" applyBorder="1" applyAlignment="1">
      <alignment horizontal="center" vertical="center" wrapText="1"/>
    </xf>
    <xf numFmtId="164" fontId="5" fillId="3" borderId="1" xfId="7" applyNumberFormat="1" applyFont="1" applyFill="1" applyBorder="1" applyAlignment="1">
      <alignment horizontal="center" vertical="center" wrapText="1"/>
    </xf>
    <xf numFmtId="168"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22" fillId="3" borderId="1" xfId="0" applyFont="1" applyFill="1" applyBorder="1" applyAlignment="1">
      <alignment horizontal="left" vertical="top" wrapText="1"/>
    </xf>
    <xf numFmtId="168" fontId="6" fillId="3" borderId="1" xfId="7" applyNumberFormat="1" applyFont="1" applyFill="1" applyBorder="1" applyAlignment="1">
      <alignment horizontal="center" vertical="center" wrapText="1"/>
    </xf>
    <xf numFmtId="0" fontId="6" fillId="3" borderId="1" xfId="0" applyFont="1" applyFill="1" applyBorder="1" applyAlignment="1">
      <alignment horizontal="left" vertical="top" wrapText="1"/>
    </xf>
    <xf numFmtId="168" fontId="23" fillId="3" borderId="1" xfId="7" applyNumberFormat="1" applyFont="1" applyFill="1" applyBorder="1" applyAlignment="1">
      <alignment horizontal="center" vertical="center" wrapText="1"/>
    </xf>
    <xf numFmtId="171" fontId="5" fillId="3" borderId="1" xfId="7" applyNumberFormat="1" applyFont="1" applyFill="1" applyBorder="1" applyAlignment="1">
      <alignment horizontal="center" vertical="center" wrapText="1"/>
    </xf>
    <xf numFmtId="0" fontId="5" fillId="3" borderId="1" xfId="0" applyFont="1" applyFill="1" applyBorder="1" applyAlignment="1">
      <alignment vertical="top" wrapText="1"/>
    </xf>
    <xf numFmtId="0" fontId="6" fillId="3" borderId="1" xfId="7" applyNumberFormat="1" applyFont="1" applyFill="1" applyBorder="1" applyAlignment="1">
      <alignment horizontal="center" vertical="center" wrapText="1"/>
    </xf>
    <xf numFmtId="171" fontId="30" fillId="3" borderId="1" xfId="7" quotePrefix="1" applyNumberFormat="1" applyFont="1" applyFill="1" applyBorder="1" applyAlignment="1">
      <alignment horizontal="center" vertical="center" wrapText="1"/>
    </xf>
    <xf numFmtId="3" fontId="35" fillId="3" borderId="1" xfId="7" quotePrefix="1" applyNumberFormat="1" applyFont="1" applyFill="1" applyBorder="1" applyAlignment="1">
      <alignment horizontal="center" vertical="center" wrapText="1"/>
    </xf>
    <xf numFmtId="167" fontId="12" fillId="3" borderId="1" xfId="7" quotePrefix="1" applyNumberFormat="1" applyFont="1" applyFill="1" applyBorder="1" applyAlignment="1">
      <alignment horizontal="center" vertical="center" wrapText="1"/>
    </xf>
    <xf numFmtId="167" fontId="5" fillId="3" borderId="1" xfId="7" quotePrefix="1" applyNumberFormat="1" applyFont="1" applyFill="1" applyBorder="1" applyAlignment="1">
      <alignment horizontal="center" vertical="center" wrapText="1"/>
    </xf>
    <xf numFmtId="169" fontId="6" fillId="3" borderId="1" xfId="7" applyNumberFormat="1" applyFont="1" applyFill="1" applyBorder="1" applyAlignment="1">
      <alignment horizontal="center" vertical="top" wrapText="1"/>
    </xf>
    <xf numFmtId="169" fontId="6" fillId="3" borderId="1" xfId="0" quotePrefix="1" applyNumberFormat="1" applyFont="1" applyFill="1" applyBorder="1" applyAlignment="1">
      <alignment horizontal="center" vertical="center" wrapText="1"/>
    </xf>
    <xf numFmtId="168" fontId="5" fillId="3" borderId="1" xfId="7" quotePrefix="1" applyNumberFormat="1" applyFont="1" applyFill="1" applyBorder="1" applyAlignment="1">
      <alignment horizontal="center" vertical="center" wrapText="1"/>
    </xf>
    <xf numFmtId="164" fontId="23" fillId="3" borderId="1" xfId="7" quotePrefix="1" applyNumberFormat="1" applyFont="1" applyFill="1" applyBorder="1" applyAlignment="1">
      <alignment horizontal="center" vertical="center" wrapText="1"/>
    </xf>
    <xf numFmtId="164" fontId="5" fillId="3" borderId="1" xfId="7" quotePrefix="1" applyFont="1" applyFill="1" applyBorder="1" applyAlignment="1">
      <alignment horizontal="center" vertical="center" wrapText="1"/>
    </xf>
    <xf numFmtId="164" fontId="5" fillId="3" borderId="1" xfId="7" quotePrefix="1" applyNumberFormat="1" applyFont="1" applyFill="1" applyBorder="1" applyAlignment="1">
      <alignment horizontal="center" vertical="center" wrapText="1"/>
    </xf>
    <xf numFmtId="164" fontId="5" fillId="3" borderId="1" xfId="0" quotePrefix="1" applyNumberFormat="1" applyFont="1" applyFill="1" applyBorder="1" applyAlignment="1">
      <alignment horizontal="center" vertical="center" wrapText="1"/>
    </xf>
    <xf numFmtId="168" fontId="5" fillId="3" borderId="1" xfId="0" quotePrefix="1" applyNumberFormat="1" applyFont="1" applyFill="1" applyBorder="1" applyAlignment="1">
      <alignment horizontal="center" vertical="center" wrapText="1"/>
    </xf>
    <xf numFmtId="2" fontId="5" fillId="3" borderId="1" xfId="0" quotePrefix="1" applyNumberFormat="1" applyFont="1" applyFill="1" applyBorder="1" applyAlignment="1">
      <alignment horizontal="center" vertical="center" wrapText="1"/>
    </xf>
    <xf numFmtId="168" fontId="23" fillId="3" borderId="1" xfId="7" quotePrefix="1" applyNumberFormat="1" applyFont="1" applyFill="1" applyBorder="1" applyAlignment="1">
      <alignment horizontal="center" vertical="center" wrapText="1"/>
    </xf>
    <xf numFmtId="164" fontId="6" fillId="3" borderId="1" xfId="7" quotePrefix="1" applyFont="1" applyFill="1" applyBorder="1" applyAlignment="1">
      <alignment horizontal="center" vertical="center" wrapText="1"/>
    </xf>
    <xf numFmtId="2" fontId="5" fillId="3" borderId="1" xfId="7" quotePrefix="1" applyNumberFormat="1" applyFont="1" applyFill="1" applyBorder="1" applyAlignment="1">
      <alignment horizontal="center" vertical="center" wrapText="1"/>
    </xf>
    <xf numFmtId="164" fontId="23" fillId="3" borderId="1" xfId="7" applyNumberFormat="1" applyFont="1" applyFill="1" applyBorder="1" applyAlignment="1">
      <alignment horizontal="center" vertical="center" wrapText="1"/>
    </xf>
    <xf numFmtId="171" fontId="6" fillId="3" borderId="1" xfId="0" quotePrefix="1" applyNumberFormat="1" applyFont="1" applyFill="1" applyBorder="1" applyAlignment="1">
      <alignment horizontal="center" vertical="center" wrapText="1"/>
    </xf>
    <xf numFmtId="164" fontId="6" fillId="3" borderId="1" xfId="7" quotePrefix="1" applyNumberFormat="1" applyFont="1" applyFill="1" applyBorder="1" applyAlignment="1">
      <alignment horizontal="center" vertical="center" wrapText="1"/>
    </xf>
    <xf numFmtId="164" fontId="6" fillId="3" borderId="1" xfId="0" quotePrefix="1" applyNumberFormat="1" applyFont="1" applyFill="1" applyBorder="1" applyAlignment="1">
      <alignment horizontal="center" vertical="center" wrapText="1"/>
    </xf>
    <xf numFmtId="167" fontId="35" fillId="3" borderId="1" xfId="7" quotePrefix="1" applyNumberFormat="1" applyFont="1" applyFill="1" applyBorder="1" applyAlignment="1">
      <alignment horizontal="center" vertical="center" wrapText="1"/>
    </xf>
    <xf numFmtId="166" fontId="12" fillId="3" borderId="1" xfId="7" quotePrefix="1" applyNumberFormat="1" applyFont="1" applyFill="1" applyBorder="1" applyAlignment="1">
      <alignment horizontal="center" vertical="center" wrapText="1"/>
    </xf>
    <xf numFmtId="166" fontId="5" fillId="3" borderId="1" xfId="0" quotePrefix="1" applyNumberFormat="1" applyFont="1" applyFill="1" applyBorder="1" applyAlignment="1">
      <alignment horizontal="center" vertical="center" wrapText="1"/>
    </xf>
    <xf numFmtId="168" fontId="22" fillId="3" borderId="1" xfId="7" applyNumberFormat="1" applyFont="1" applyFill="1" applyBorder="1" applyAlignment="1">
      <alignment horizontal="center" vertical="center" wrapText="1"/>
    </xf>
    <xf numFmtId="168" fontId="6" fillId="3" borderId="1" xfId="0" applyNumberFormat="1" applyFont="1" applyFill="1" applyBorder="1" applyAlignment="1">
      <alignment horizontal="center" vertical="center" wrapText="1"/>
    </xf>
    <xf numFmtId="171" fontId="5" fillId="3" borderId="1" xfId="0" quotePrefix="1" applyNumberFormat="1" applyFont="1" applyFill="1" applyBorder="1" applyAlignment="1">
      <alignment horizontal="center" vertical="center" wrapText="1"/>
    </xf>
    <xf numFmtId="1" fontId="12" fillId="3" borderId="1" xfId="7" quotePrefix="1" applyNumberFormat="1" applyFont="1" applyFill="1" applyBorder="1" applyAlignment="1">
      <alignment horizontal="center" vertical="center" wrapText="1"/>
    </xf>
    <xf numFmtId="171" fontId="23" fillId="3" borderId="1" xfId="7" quotePrefix="1"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166" fontId="5" fillId="3" borderId="1" xfId="7" quotePrefix="1" applyNumberFormat="1" applyFont="1" applyFill="1" applyBorder="1" applyAlignment="1">
      <alignment horizontal="center" vertical="center" wrapText="1"/>
    </xf>
    <xf numFmtId="1" fontId="5" fillId="3" borderId="1" xfId="7" quotePrefix="1" applyNumberFormat="1" applyFont="1" applyFill="1" applyBorder="1" applyAlignment="1">
      <alignment horizontal="center" vertical="center" wrapText="1"/>
    </xf>
    <xf numFmtId="1" fontId="5" fillId="3" borderId="1" xfId="0" quotePrefix="1" applyNumberFormat="1" applyFont="1" applyFill="1" applyBorder="1" applyAlignment="1">
      <alignment horizontal="center" vertical="center" wrapText="1"/>
    </xf>
    <xf numFmtId="0" fontId="5" fillId="3" borderId="1" xfId="7" applyNumberFormat="1" applyFont="1" applyFill="1" applyBorder="1" applyAlignment="1">
      <alignment horizontal="center" vertical="center" wrapText="1"/>
    </xf>
    <xf numFmtId="169" fontId="23" fillId="3" borderId="1" xfId="7" applyNumberFormat="1" applyFont="1" applyFill="1" applyBorder="1" applyAlignment="1">
      <alignment horizontal="center" vertical="center" wrapText="1"/>
    </xf>
    <xf numFmtId="1" fontId="36" fillId="3" borderId="1" xfId="0" applyNumberFormat="1" applyFont="1" applyFill="1" applyBorder="1" applyAlignment="1">
      <alignment horizontal="center" vertical="center" wrapText="1"/>
    </xf>
    <xf numFmtId="2" fontId="6" fillId="3" borderId="1" xfId="7" quotePrefix="1" applyNumberFormat="1" applyFont="1" applyFill="1" applyBorder="1" applyAlignment="1">
      <alignment horizontal="center" vertical="center" wrapText="1"/>
    </xf>
    <xf numFmtId="0" fontId="6" fillId="3" borderId="1" xfId="8" applyFont="1" applyFill="1" applyBorder="1" applyAlignment="1">
      <alignment horizontal="center" vertical="center"/>
    </xf>
    <xf numFmtId="166" fontId="6" fillId="3" borderId="1" xfId="7" quotePrefix="1" applyNumberFormat="1" applyFont="1" applyFill="1" applyBorder="1" applyAlignment="1">
      <alignment horizontal="center" vertical="center" wrapText="1"/>
    </xf>
    <xf numFmtId="166" fontId="6" fillId="3" borderId="1" xfId="0" quotePrefix="1" applyNumberFormat="1" applyFont="1" applyFill="1" applyBorder="1" applyAlignment="1">
      <alignment horizontal="center" vertical="center" wrapText="1"/>
    </xf>
    <xf numFmtId="2" fontId="6" fillId="3" borderId="1" xfId="0" quotePrefix="1" applyNumberFormat="1" applyFont="1" applyFill="1" applyBorder="1" applyAlignment="1">
      <alignment horizontal="center" vertical="center" wrapText="1"/>
    </xf>
    <xf numFmtId="169" fontId="6" fillId="3" borderId="1" xfId="7" applyNumberFormat="1" applyFont="1" applyFill="1" applyBorder="1" applyAlignment="1">
      <alignment vertical="center" wrapText="1"/>
    </xf>
    <xf numFmtId="0" fontId="23" fillId="3" borderId="1" xfId="0" quotePrefix="1" applyFont="1" applyFill="1" applyBorder="1" applyAlignment="1">
      <alignment horizontal="center" vertical="center" wrapText="1"/>
    </xf>
    <xf numFmtId="171" fontId="14" fillId="3" borderId="1" xfId="7" quotePrefix="1" applyNumberFormat="1" applyFont="1" applyFill="1" applyBorder="1" applyAlignment="1">
      <alignment horizontal="center" vertical="center" wrapText="1"/>
    </xf>
    <xf numFmtId="0" fontId="6" fillId="3" borderId="1" xfId="0" applyFont="1" applyFill="1" applyBorder="1"/>
    <xf numFmtId="168" fontId="14" fillId="3" borderId="1" xfId="7" quotePrefix="1" applyNumberFormat="1" applyFont="1" applyFill="1" applyBorder="1" applyAlignment="1">
      <alignment horizontal="center" vertical="center" wrapText="1"/>
    </xf>
    <xf numFmtId="0" fontId="6" fillId="0" borderId="1" xfId="0" applyFont="1" applyFill="1" applyBorder="1" applyAlignment="1">
      <alignment horizontal="left" vertical="top" wrapText="1"/>
    </xf>
    <xf numFmtId="168" fontId="5" fillId="0" borderId="1" xfId="7" applyNumberFormat="1" applyFont="1" applyFill="1" applyBorder="1" applyAlignment="1">
      <alignment horizontal="center" vertical="center" wrapText="1"/>
    </xf>
    <xf numFmtId="168" fontId="23" fillId="0" borderId="1" xfId="7" applyNumberFormat="1" applyFont="1" applyFill="1" applyBorder="1" applyAlignment="1">
      <alignment horizontal="center" vertical="center" wrapText="1"/>
    </xf>
    <xf numFmtId="0" fontId="13" fillId="0" borderId="1" xfId="0" applyFont="1" applyFill="1" applyBorder="1"/>
    <xf numFmtId="0" fontId="22" fillId="0" borderId="1" xfId="0" applyFont="1" applyFill="1" applyBorder="1" applyAlignment="1">
      <alignment horizontal="center" vertical="center" wrapText="1"/>
    </xf>
    <xf numFmtId="168" fontId="5" fillId="0" borderId="1" xfId="7" quotePrefix="1" applyNumberFormat="1"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171" fontId="5" fillId="0" borderId="1" xfId="7" applyNumberFormat="1" applyFont="1" applyFill="1" applyBorder="1" applyAlignment="1">
      <alignment horizontal="center" vertical="center" wrapText="1"/>
    </xf>
    <xf numFmtId="168" fontId="5" fillId="0" borderId="1" xfId="0" quotePrefix="1"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0" fontId="27" fillId="0" borderId="1" xfId="0" applyFont="1" applyFill="1" applyBorder="1" applyAlignment="1">
      <alignment horizontal="left" vertical="top" wrapText="1"/>
    </xf>
    <xf numFmtId="0" fontId="13" fillId="0" borderId="1" xfId="0" applyFont="1" applyFill="1" applyBorder="1" applyAlignment="1">
      <alignment horizontal="center" vertical="top"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top" wrapText="1"/>
    </xf>
    <xf numFmtId="169" fontId="13" fillId="0" borderId="1" xfId="7" applyNumberFormat="1" applyFont="1" applyFill="1" applyBorder="1" applyAlignment="1">
      <alignment horizontal="center" vertical="center" wrapText="1"/>
    </xf>
    <xf numFmtId="0" fontId="6" fillId="0" borderId="1" xfId="7" applyNumberFormat="1" applyFont="1" applyFill="1" applyBorder="1" applyAlignment="1">
      <alignment horizontal="center" vertical="center" wrapText="1"/>
    </xf>
    <xf numFmtId="169" fontId="6" fillId="0" borderId="1" xfId="0" quotePrefix="1" applyNumberFormat="1" applyFont="1" applyFill="1" applyBorder="1" applyAlignment="1">
      <alignment horizontal="center" vertical="center" wrapText="1"/>
    </xf>
    <xf numFmtId="0" fontId="5" fillId="0" borderId="1" xfId="0" applyFont="1" applyFill="1" applyBorder="1" applyAlignment="1">
      <alignment horizontal="left" vertical="top" wrapText="1"/>
    </xf>
    <xf numFmtId="168" fontId="22" fillId="0" borderId="1" xfId="7" quotePrefix="1" applyNumberFormat="1" applyFont="1" applyFill="1" applyBorder="1" applyAlignment="1">
      <alignment horizontal="center" vertical="center" wrapText="1"/>
    </xf>
    <xf numFmtId="171" fontId="6" fillId="0" borderId="1" xfId="7" quotePrefix="1"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6" fillId="0" borderId="1" xfId="0" applyFont="1" applyFill="1" applyBorder="1" applyAlignment="1">
      <alignment vertical="top" wrapText="1"/>
    </xf>
    <xf numFmtId="1" fontId="6" fillId="0" borderId="1" xfId="7" applyNumberFormat="1" applyFont="1" applyFill="1" applyBorder="1" applyAlignment="1">
      <alignment horizontal="center" vertical="center" wrapText="1"/>
    </xf>
    <xf numFmtId="169" fontId="23" fillId="0" borderId="1" xfId="7" applyNumberFormat="1" applyFont="1" applyFill="1" applyBorder="1" applyAlignment="1">
      <alignment horizontal="left" vertical="top" wrapText="1"/>
    </xf>
    <xf numFmtId="169" fontId="5" fillId="0" borderId="1" xfId="7" applyNumberFormat="1" applyFont="1" applyFill="1" applyBorder="1" applyAlignment="1">
      <alignment horizontal="left" vertical="top" wrapText="1"/>
    </xf>
    <xf numFmtId="169" fontId="5" fillId="0" borderId="1" xfId="7" applyNumberFormat="1" applyFont="1" applyFill="1" applyBorder="1" applyAlignment="1">
      <alignment horizontal="left" vertical="center" wrapText="1"/>
    </xf>
    <xf numFmtId="169" fontId="23" fillId="0" borderId="1" xfId="7"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169" fontId="23" fillId="0" borderId="1" xfId="7" quotePrefix="1" applyNumberFormat="1" applyFont="1" applyFill="1" applyBorder="1" applyAlignment="1">
      <alignment horizontal="center" vertical="center" wrapText="1"/>
    </xf>
    <xf numFmtId="169" fontId="5" fillId="0" borderId="1" xfId="7" quotePrefix="1" applyNumberFormat="1" applyFont="1" applyFill="1" applyBorder="1" applyAlignment="1">
      <alignment horizontal="center" vertical="center" wrapText="1"/>
    </xf>
    <xf numFmtId="1" fontId="28" fillId="0" borderId="1" xfId="0" applyNumberFormat="1" applyFont="1" applyFill="1" applyBorder="1" applyAlignment="1">
      <alignment horizontal="center" vertical="center" wrapText="1"/>
    </xf>
    <xf numFmtId="1" fontId="23" fillId="0" borderId="1" xfId="0" applyNumberFormat="1" applyFont="1" applyFill="1" applyBorder="1" applyAlignment="1">
      <alignment horizontal="left" vertical="center" wrapText="1"/>
    </xf>
    <xf numFmtId="169" fontId="5" fillId="0" borderId="1" xfId="0" applyNumberFormat="1" applyFont="1" applyFill="1" applyBorder="1" applyAlignment="1">
      <alignment horizontal="center" vertical="center" wrapText="1"/>
    </xf>
    <xf numFmtId="169" fontId="6" fillId="0" borderId="1" xfId="0" applyNumberFormat="1" applyFont="1" applyFill="1" applyBorder="1" applyAlignment="1">
      <alignment horizontal="center" vertical="center" wrapText="1"/>
    </xf>
    <xf numFmtId="169" fontId="23" fillId="0" borderId="1" xfId="0" applyNumberFormat="1" applyFont="1" applyFill="1" applyBorder="1" applyAlignment="1">
      <alignment horizontal="center" vertical="center" wrapText="1"/>
    </xf>
    <xf numFmtId="169" fontId="22" fillId="0" borderId="1" xfId="7" applyNumberFormat="1" applyFont="1" applyFill="1" applyBorder="1" applyAlignment="1">
      <alignment horizontal="left" vertical="center" wrapText="1"/>
    </xf>
    <xf numFmtId="169" fontId="22" fillId="0" borderId="1" xfId="7" applyNumberFormat="1" applyFont="1" applyFill="1" applyBorder="1" applyAlignment="1">
      <alignment horizontal="center" vertical="center" wrapText="1"/>
    </xf>
    <xf numFmtId="1" fontId="23" fillId="0" borderId="1" xfId="7" applyNumberFormat="1" applyFont="1" applyFill="1" applyBorder="1" applyAlignment="1">
      <alignment horizontal="left" vertical="center" wrapText="1"/>
    </xf>
    <xf numFmtId="0" fontId="5" fillId="0" borderId="1" xfId="7" applyNumberFormat="1" applyFont="1" applyFill="1" applyBorder="1" applyAlignment="1">
      <alignment horizontal="center" vertical="center" wrapText="1"/>
    </xf>
    <xf numFmtId="169" fontId="23" fillId="0" borderId="1" xfId="7" applyNumberFormat="1" applyFont="1" applyFill="1" applyBorder="1" applyAlignment="1">
      <alignment horizontal="left" vertical="center" wrapText="1"/>
    </xf>
    <xf numFmtId="0" fontId="6" fillId="0" borderId="1" xfId="7" applyNumberFormat="1" applyFont="1" applyFill="1" applyBorder="1" applyAlignment="1">
      <alignment horizontal="left" vertical="center" wrapText="1"/>
    </xf>
    <xf numFmtId="169" fontId="6" fillId="0" borderId="1" xfId="7" applyNumberFormat="1" applyFont="1" applyFill="1" applyBorder="1" applyAlignment="1">
      <alignment horizontal="left" vertical="center" wrapText="1"/>
    </xf>
    <xf numFmtId="1" fontId="5" fillId="0" borderId="1" xfId="0" applyNumberFormat="1" applyFont="1" applyFill="1" applyBorder="1" applyAlignment="1">
      <alignment horizontal="center" vertical="center" wrapText="1"/>
    </xf>
    <xf numFmtId="0" fontId="5" fillId="0" borderId="1" xfId="0" applyFont="1" applyFill="1" applyBorder="1" applyAlignment="1">
      <alignment vertical="top" wrapText="1"/>
    </xf>
    <xf numFmtId="1" fontId="6" fillId="18" borderId="1" xfId="3" applyNumberFormat="1" applyFont="1" applyFill="1" applyBorder="1" applyAlignment="1">
      <alignment horizontal="center" vertical="center" wrapText="1"/>
    </xf>
    <xf numFmtId="0" fontId="6" fillId="18" borderId="1" xfId="0" applyFont="1" applyFill="1" applyBorder="1" applyAlignment="1">
      <alignment wrapText="1"/>
    </xf>
    <xf numFmtId="167" fontId="6" fillId="18" borderId="1" xfId="0" applyNumberFormat="1" applyFont="1" applyFill="1" applyBorder="1" applyAlignment="1">
      <alignment horizontal="center" vertical="center" wrapText="1"/>
    </xf>
    <xf numFmtId="166" fontId="6" fillId="18" borderId="1" xfId="0" applyNumberFormat="1" applyFont="1" applyFill="1" applyBorder="1" applyAlignment="1">
      <alignment horizontal="center" vertical="center" wrapText="1"/>
    </xf>
    <xf numFmtId="0" fontId="6" fillId="18" borderId="1" xfId="0" applyFont="1" applyFill="1" applyBorder="1" applyAlignment="1">
      <alignment horizontal="left" wrapText="1"/>
    </xf>
    <xf numFmtId="170" fontId="6" fillId="18" borderId="1" xfId="0" applyNumberFormat="1" applyFont="1" applyFill="1" applyBorder="1" applyAlignment="1">
      <alignment horizontal="center" vertical="center" wrapText="1"/>
    </xf>
    <xf numFmtId="0" fontId="8" fillId="18" borderId="1" xfId="0" applyFont="1" applyFill="1" applyBorder="1" applyAlignment="1">
      <alignment horizontal="left" vertical="top" wrapText="1"/>
    </xf>
    <xf numFmtId="0" fontId="8" fillId="18" borderId="1" xfId="0" applyFont="1" applyFill="1" applyBorder="1" applyAlignment="1">
      <alignment horizontal="left" vertical="center" wrapText="1"/>
    </xf>
    <xf numFmtId="0" fontId="6" fillId="18" borderId="1" xfId="0" applyFont="1" applyFill="1" applyBorder="1" applyAlignment="1" applyProtection="1">
      <alignment vertical="top" wrapText="1"/>
    </xf>
    <xf numFmtId="0" fontId="6" fillId="18" borderId="1" xfId="0" applyFont="1" applyFill="1" applyBorder="1" applyAlignment="1" applyProtection="1">
      <alignment wrapText="1"/>
    </xf>
    <xf numFmtId="0" fontId="6" fillId="18" borderId="1" xfId="16" applyFont="1" applyFill="1" applyBorder="1" applyAlignment="1">
      <alignment horizontal="left" vertical="top" wrapText="1"/>
    </xf>
    <xf numFmtId="171" fontId="6" fillId="18" borderId="1" xfId="7" applyNumberFormat="1" applyFont="1" applyFill="1" applyBorder="1" applyAlignment="1">
      <alignment horizontal="center" vertical="center" wrapText="1"/>
    </xf>
    <xf numFmtId="171" fontId="6" fillId="18"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top" wrapText="1"/>
    </xf>
    <xf numFmtId="0" fontId="27" fillId="0" borderId="1" xfId="0" applyNumberFormat="1" applyFont="1" applyFill="1" applyBorder="1" applyAlignment="1">
      <alignment horizontal="center" vertical="center" wrapText="1"/>
    </xf>
    <xf numFmtId="169" fontId="26" fillId="0" borderId="1" xfId="7"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6" fillId="0" borderId="1" xfId="0" applyFont="1" applyFill="1" applyBorder="1"/>
    <xf numFmtId="0" fontId="5" fillId="0" borderId="1"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0" fontId="25" fillId="0" borderId="1" xfId="0" applyFont="1" applyFill="1" applyBorder="1" applyAlignment="1">
      <alignment horizontal="left"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top" wrapText="1"/>
    </xf>
    <xf numFmtId="0" fontId="12" fillId="0" borderId="1" xfId="0" applyFont="1" applyFill="1" applyBorder="1" applyAlignment="1">
      <alignment horizontal="left" vertical="top" wrapText="1"/>
    </xf>
    <xf numFmtId="0" fontId="14" fillId="0" borderId="1" xfId="0" applyFont="1" applyFill="1" applyBorder="1"/>
    <xf numFmtId="0" fontId="12" fillId="0" borderId="1" xfId="0" applyFont="1" applyFill="1" applyBorder="1" applyAlignment="1">
      <alignment horizontal="center" vertical="center" wrapText="1"/>
    </xf>
    <xf numFmtId="0" fontId="17" fillId="0" borderId="1" xfId="0" applyFont="1" applyFill="1" applyBorder="1"/>
    <xf numFmtId="0" fontId="5" fillId="0" borderId="1" xfId="0" applyFont="1" applyFill="1" applyBorder="1"/>
    <xf numFmtId="0" fontId="12" fillId="0" borderId="1" xfId="0" applyFont="1" applyFill="1" applyBorder="1" applyAlignment="1">
      <alignment horizontal="center" vertical="top" wrapText="1"/>
    </xf>
    <xf numFmtId="0" fontId="12" fillId="0" borderId="1" xfId="0" applyFont="1" applyFill="1" applyBorder="1"/>
    <xf numFmtId="0" fontId="24"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2" fillId="0" borderId="1" xfId="0" applyNumberFormat="1" applyFont="1" applyFill="1" applyBorder="1" applyAlignment="1">
      <alignment horizontal="center" vertical="center" wrapText="1"/>
    </xf>
    <xf numFmtId="168" fontId="12" fillId="0" borderId="1" xfId="7" applyNumberFormat="1" applyFont="1" applyFill="1" applyBorder="1" applyAlignment="1">
      <alignment horizontal="center" vertical="center" wrapText="1"/>
    </xf>
    <xf numFmtId="168" fontId="14" fillId="0" borderId="1" xfId="7"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71" fontId="5" fillId="0" borderId="1" xfId="7" quotePrefix="1" applyNumberFormat="1" applyFont="1" applyFill="1" applyBorder="1" applyAlignment="1">
      <alignment horizontal="center" vertical="center" wrapText="1"/>
    </xf>
    <xf numFmtId="1" fontId="5" fillId="0" borderId="1" xfId="7" quotePrefix="1" applyNumberFormat="1" applyFont="1" applyFill="1" applyBorder="1" applyAlignment="1">
      <alignment horizontal="center" vertical="center" wrapText="1"/>
    </xf>
    <xf numFmtId="1" fontId="23" fillId="0" borderId="1" xfId="7" quotePrefix="1"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169" fontId="6" fillId="0" borderId="1" xfId="7"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18" borderId="1" xfId="0" applyFont="1" applyFill="1" applyBorder="1" applyAlignment="1">
      <alignment horizontal="center" vertical="center" wrapText="1"/>
    </xf>
    <xf numFmtId="169" fontId="6" fillId="6" borderId="1" xfId="7" applyNumberFormat="1" applyFont="1" applyFill="1" applyBorder="1" applyAlignment="1">
      <alignment horizontal="center" vertical="center" wrapText="1"/>
    </xf>
    <xf numFmtId="0" fontId="16" fillId="15" borderId="1" xfId="0" applyFont="1" applyFill="1" applyBorder="1" applyAlignment="1">
      <alignment horizontal="center" vertical="center"/>
    </xf>
    <xf numFmtId="169" fontId="15" fillId="0" borderId="1" xfId="7" applyNumberFormat="1" applyFont="1" applyFill="1" applyBorder="1" applyAlignment="1">
      <alignment horizontal="center" vertical="center" wrapText="1"/>
    </xf>
    <xf numFmtId="169" fontId="15" fillId="18" borderId="1" xfId="7" applyNumberFormat="1" applyFont="1" applyFill="1" applyBorder="1" applyAlignment="1">
      <alignment horizontal="center" vertical="center" wrapText="1"/>
    </xf>
    <xf numFmtId="169" fontId="16" fillId="0" borderId="1" xfId="7" applyNumberFormat="1" applyFont="1" applyFill="1" applyBorder="1" applyAlignment="1">
      <alignment horizontal="center" vertical="center" wrapText="1"/>
    </xf>
    <xf numFmtId="0" fontId="16" fillId="12" borderId="1" xfId="0" applyFont="1" applyFill="1" applyBorder="1" applyAlignment="1">
      <alignment horizontal="center" vertical="center"/>
    </xf>
    <xf numFmtId="0" fontId="39" fillId="15" borderId="1" xfId="0" applyFont="1" applyFill="1" applyBorder="1"/>
    <xf numFmtId="0" fontId="39" fillId="6" borderId="1" xfId="0" applyFont="1" applyFill="1" applyBorder="1"/>
    <xf numFmtId="0" fontId="39" fillId="15" borderId="1" xfId="0" applyFont="1" applyFill="1" applyBorder="1" applyAlignment="1">
      <alignment wrapText="1"/>
    </xf>
    <xf numFmtId="168" fontId="6" fillId="0" borderId="1" xfId="0" quotePrefix="1" applyNumberFormat="1" applyFont="1" applyFill="1" applyBorder="1" applyAlignment="1">
      <alignment horizontal="center" vertical="center" wrapText="1"/>
    </xf>
    <xf numFmtId="168" fontId="15" fillId="6" borderId="1" xfId="7" applyNumberFormat="1" applyFont="1" applyFill="1" applyBorder="1" applyAlignment="1">
      <alignment horizontal="center" vertical="center" wrapText="1"/>
    </xf>
    <xf numFmtId="168" fontId="6" fillId="6" borderId="1" xfId="7" quotePrefix="1" applyNumberFormat="1" applyFont="1" applyFill="1" applyBorder="1" applyAlignment="1">
      <alignment horizontal="center" vertical="center" wrapText="1"/>
    </xf>
    <xf numFmtId="168" fontId="6" fillId="0" borderId="1" xfId="7" quotePrefix="1" applyNumberFormat="1" applyFont="1" applyBorder="1" applyAlignment="1">
      <alignment horizontal="center" vertical="center" wrapText="1"/>
    </xf>
    <xf numFmtId="169" fontId="21" fillId="6" borderId="1" xfId="7" applyNumberFormat="1"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6" borderId="1" xfId="0" applyFont="1" applyFill="1" applyBorder="1" applyAlignment="1">
      <alignment horizontal="left" vertical="top" wrapText="1"/>
    </xf>
    <xf numFmtId="0" fontId="21" fillId="0" borderId="1" xfId="0" applyFont="1" applyBorder="1" applyAlignment="1">
      <alignment vertical="top" wrapText="1"/>
    </xf>
    <xf numFmtId="0" fontId="16" fillId="9" borderId="1" xfId="0" applyFont="1" applyFill="1" applyBorder="1" applyAlignment="1">
      <alignment horizontal="left" vertical="top" wrapText="1"/>
    </xf>
    <xf numFmtId="0" fontId="39" fillId="6" borderId="1" xfId="0" applyFont="1" applyFill="1" applyBorder="1" applyAlignment="1">
      <alignment horizontal="center" vertical="center" wrapText="1"/>
    </xf>
    <xf numFmtId="0" fontId="39" fillId="15" borderId="1" xfId="0" applyFont="1" applyFill="1" applyBorder="1" applyAlignment="1">
      <alignment horizontal="center" vertical="center" wrapText="1"/>
    </xf>
    <xf numFmtId="0" fontId="39" fillId="19" borderId="1" xfId="0" applyFont="1" applyFill="1" applyBorder="1" applyAlignment="1">
      <alignment wrapText="1"/>
    </xf>
    <xf numFmtId="1" fontId="39" fillId="6" borderId="1" xfId="0" applyNumberFormat="1" applyFont="1" applyFill="1" applyBorder="1" applyAlignment="1">
      <alignment horizontal="center" vertical="center" wrapText="1"/>
    </xf>
    <xf numFmtId="0" fontId="39" fillId="6" borderId="1" xfId="0" applyFont="1" applyFill="1" applyBorder="1" applyAlignment="1">
      <alignment horizontal="center" vertical="top" wrapText="1"/>
    </xf>
    <xf numFmtId="0" fontId="15" fillId="6" borderId="1" xfId="0" applyFont="1" applyFill="1" applyBorder="1" applyAlignment="1">
      <alignment horizontal="center" vertical="center" wrapText="1"/>
    </xf>
    <xf numFmtId="0" fontId="21" fillId="20" borderId="1" xfId="0" applyFont="1" applyFill="1" applyBorder="1"/>
    <xf numFmtId="174" fontId="39" fillId="20" borderId="1" xfId="7" applyNumberFormat="1" applyFont="1" applyFill="1" applyBorder="1" applyAlignment="1">
      <alignment horizontal="center" vertical="center" wrapText="1"/>
    </xf>
    <xf numFmtId="0" fontId="39" fillId="20" borderId="1" xfId="0" applyFont="1" applyFill="1" applyBorder="1" applyAlignment="1">
      <alignment horizontal="center" vertical="center" wrapText="1"/>
    </xf>
    <xf numFmtId="0" fontId="39" fillId="20" borderId="1" xfId="0" applyFont="1" applyFill="1" applyBorder="1" applyAlignment="1">
      <alignment vertical="center"/>
    </xf>
    <xf numFmtId="0" fontId="21" fillId="20" borderId="1" xfId="0" applyFont="1" applyFill="1" applyBorder="1" applyAlignment="1">
      <alignment vertical="top" wrapText="1"/>
    </xf>
    <xf numFmtId="1" fontId="39" fillId="20" borderId="1" xfId="0" applyNumberFormat="1" applyFont="1" applyFill="1" applyBorder="1" applyAlignment="1">
      <alignment horizontal="center" vertical="center" wrapText="1"/>
    </xf>
    <xf numFmtId="0" fontId="21" fillId="20" borderId="1" xfId="0" applyFont="1" applyFill="1" applyBorder="1" applyAlignment="1">
      <alignment horizontal="left" vertical="top" wrapText="1"/>
    </xf>
    <xf numFmtId="0" fontId="21" fillId="20" borderId="1" xfId="0" applyFont="1" applyFill="1" applyBorder="1" applyAlignment="1">
      <alignment horizontal="center" vertical="center" wrapText="1"/>
    </xf>
    <xf numFmtId="0" fontId="21" fillId="20" borderId="1" xfId="0" applyFont="1" applyFill="1" applyBorder="1" applyAlignment="1">
      <alignment horizontal="center" vertical="top" wrapText="1"/>
    </xf>
    <xf numFmtId="0" fontId="21" fillId="20" borderId="1" xfId="7" applyNumberFormat="1" applyFont="1" applyFill="1" applyBorder="1" applyAlignment="1">
      <alignment horizontal="center" vertical="center" wrapText="1"/>
    </xf>
    <xf numFmtId="169" fontId="39" fillId="20" borderId="1" xfId="7" applyNumberFormat="1" applyFont="1" applyFill="1" applyBorder="1" applyAlignment="1">
      <alignment horizontal="center" vertical="center" wrapText="1"/>
    </xf>
    <xf numFmtId="0" fontId="39" fillId="20" borderId="1" xfId="7" applyNumberFormat="1" applyFont="1" applyFill="1" applyBorder="1" applyAlignment="1">
      <alignment horizontal="center" vertical="center" wrapText="1"/>
    </xf>
    <xf numFmtId="169" fontId="21" fillId="20" borderId="1" xfId="7" applyNumberFormat="1" applyFont="1" applyFill="1" applyBorder="1" applyAlignment="1">
      <alignment horizontal="center" vertical="center" wrapText="1"/>
    </xf>
    <xf numFmtId="3" fontId="15" fillId="18" borderId="1" xfId="0" applyNumberFormat="1" applyFont="1" applyFill="1" applyBorder="1" applyAlignment="1">
      <alignment horizontal="center" vertical="center" wrapText="1"/>
    </xf>
    <xf numFmtId="173" fontId="6" fillId="18" borderId="1" xfId="0" applyNumberFormat="1" applyFont="1" applyFill="1" applyBorder="1" applyAlignment="1">
      <alignment horizontal="center" vertical="center" wrapText="1"/>
    </xf>
    <xf numFmtId="1" fontId="14" fillId="20" borderId="1" xfId="0" applyNumberFormat="1" applyFont="1" applyFill="1" applyBorder="1" applyAlignment="1">
      <alignment horizontal="center" vertical="center" wrapText="1"/>
    </xf>
    <xf numFmtId="0" fontId="25" fillId="20" borderId="1" xfId="0" applyFont="1" applyFill="1" applyBorder="1" applyAlignment="1">
      <alignment horizontal="left" vertical="top" wrapText="1"/>
    </xf>
    <xf numFmtId="0" fontId="14" fillId="20" borderId="1" xfId="0" applyFont="1" applyFill="1" applyBorder="1" applyAlignment="1">
      <alignment horizontal="center" vertical="center" wrapText="1"/>
    </xf>
    <xf numFmtId="0" fontId="14" fillId="20" borderId="1" xfId="0" applyFont="1" applyFill="1" applyBorder="1" applyAlignment="1">
      <alignment horizontal="center" vertical="top" wrapText="1"/>
    </xf>
    <xf numFmtId="0" fontId="12" fillId="20" borderId="1" xfId="7" applyNumberFormat="1" applyFont="1" applyFill="1" applyBorder="1" applyAlignment="1">
      <alignment horizontal="center" vertical="center" wrapText="1"/>
    </xf>
    <xf numFmtId="0" fontId="12" fillId="20" borderId="1" xfId="0" applyFont="1" applyFill="1" applyBorder="1" applyAlignment="1">
      <alignment horizontal="left" vertical="top" wrapText="1"/>
    </xf>
    <xf numFmtId="169" fontId="12" fillId="20" borderId="1" xfId="7" applyNumberFormat="1" applyFont="1" applyFill="1" applyBorder="1" applyAlignment="1">
      <alignment horizontal="center" vertical="center" wrapText="1"/>
    </xf>
    <xf numFmtId="169" fontId="14" fillId="20" borderId="1" xfId="7" applyNumberFormat="1" applyFont="1" applyFill="1" applyBorder="1" applyAlignment="1">
      <alignment horizontal="center" vertical="center" wrapText="1"/>
    </xf>
    <xf numFmtId="169" fontId="5" fillId="20" borderId="1" xfId="7" applyNumberFormat="1"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4" fillId="20" borderId="1" xfId="0" applyFont="1" applyFill="1" applyBorder="1"/>
    <xf numFmtId="0" fontId="15" fillId="0" borderId="1" xfId="0" applyFont="1" applyFill="1" applyBorder="1" applyAlignment="1">
      <alignment horizontal="center" vertical="center" wrapText="1"/>
    </xf>
    <xf numFmtId="0" fontId="22" fillId="0" borderId="1" xfId="0" applyFont="1" applyFill="1" applyBorder="1" applyAlignment="1">
      <alignment horizontal="center" vertical="top" wrapText="1"/>
    </xf>
    <xf numFmtId="0" fontId="22" fillId="0" borderId="1" xfId="0" applyFont="1" applyFill="1" applyBorder="1" applyAlignment="1">
      <alignment wrapText="1"/>
    </xf>
    <xf numFmtId="176" fontId="22" fillId="0" borderId="1" xfId="0" applyNumberFormat="1" applyFont="1" applyFill="1" applyBorder="1" applyAlignment="1">
      <alignment horizontal="center" vertical="center" wrapText="1"/>
    </xf>
    <xf numFmtId="0" fontId="22" fillId="6" borderId="1" xfId="7" applyNumberFormat="1" applyFont="1" applyFill="1" applyBorder="1" applyAlignment="1">
      <alignment horizontal="center" vertical="center" wrapText="1"/>
    </xf>
    <xf numFmtId="0" fontId="23" fillId="6" borderId="1" xfId="0" applyFont="1" applyFill="1" applyBorder="1" applyAlignment="1">
      <alignment horizontal="center" vertical="center" wrapText="1"/>
    </xf>
    <xf numFmtId="0" fontId="22" fillId="6" borderId="1" xfId="0" applyFont="1" applyFill="1" applyBorder="1"/>
    <xf numFmtId="0" fontId="23" fillId="6" borderId="1" xfId="0" applyFont="1" applyFill="1" applyBorder="1" applyAlignment="1">
      <alignment horizontal="center" vertical="top" wrapText="1"/>
    </xf>
    <xf numFmtId="0" fontId="23" fillId="6" borderId="1" xfId="0" applyFont="1" applyFill="1" applyBorder="1" applyAlignment="1">
      <alignment vertical="top" wrapText="1"/>
    </xf>
    <xf numFmtId="174" fontId="23" fillId="6" borderId="1" xfId="7" applyNumberFormat="1" applyFont="1" applyFill="1" applyBorder="1" applyAlignment="1">
      <alignment horizontal="center" vertical="center" wrapText="1"/>
    </xf>
    <xf numFmtId="174" fontId="22" fillId="6" borderId="1" xfId="7" applyNumberFormat="1" applyFont="1" applyFill="1" applyBorder="1" applyAlignment="1">
      <alignment horizontal="center" vertical="center" wrapText="1"/>
    </xf>
    <xf numFmtId="0" fontId="23" fillId="6" borderId="1" xfId="7" applyNumberFormat="1" applyFont="1" applyFill="1" applyBorder="1" applyAlignment="1">
      <alignment horizontal="center" vertical="center" wrapText="1"/>
    </xf>
    <xf numFmtId="0" fontId="23" fillId="6" borderId="1" xfId="0" applyFont="1" applyFill="1" applyBorder="1"/>
    <xf numFmtId="0" fontId="23" fillId="6" borderId="1" xfId="0" applyFont="1" applyFill="1" applyBorder="1" applyAlignment="1">
      <alignment horizontal="justify" vertical="top" wrapText="1"/>
    </xf>
    <xf numFmtId="0" fontId="23" fillId="6" borderId="1" xfId="0" quotePrefix="1" applyFont="1" applyFill="1" applyBorder="1" applyAlignment="1">
      <alignment horizontal="center" vertical="center" wrapText="1"/>
    </xf>
    <xf numFmtId="1" fontId="22" fillId="6" borderId="1" xfId="7" applyNumberFormat="1" applyFont="1" applyFill="1" applyBorder="1" applyAlignment="1">
      <alignment horizontal="center" vertical="center" wrapText="1"/>
    </xf>
    <xf numFmtId="0" fontId="22" fillId="6" borderId="1" xfId="0" applyFont="1" applyFill="1" applyBorder="1" applyAlignment="1">
      <alignment vertical="center"/>
    </xf>
    <xf numFmtId="164" fontId="6" fillId="18" borderId="1" xfId="7" quotePrefix="1" applyNumberFormat="1" applyFont="1" applyFill="1" applyBorder="1" applyAlignment="1">
      <alignment horizontal="center" vertical="center" wrapText="1"/>
    </xf>
    <xf numFmtId="168" fontId="6" fillId="18" borderId="1" xfId="7" quotePrefix="1" applyNumberFormat="1" applyFont="1" applyFill="1" applyBorder="1" applyAlignment="1">
      <alignment horizontal="center" vertical="center" wrapText="1"/>
    </xf>
    <xf numFmtId="171" fontId="6" fillId="18" borderId="1" xfId="7" quotePrefix="1" applyNumberFormat="1" applyFont="1" applyFill="1" applyBorder="1" applyAlignment="1">
      <alignment horizontal="center" vertical="center" wrapText="1"/>
    </xf>
    <xf numFmtId="0" fontId="23" fillId="18" borderId="1" xfId="0" applyFont="1" applyFill="1" applyBorder="1" applyAlignment="1">
      <alignment horizontal="center" vertical="center" wrapText="1"/>
    </xf>
    <xf numFmtId="0" fontId="22" fillId="18" borderId="1" xfId="0" applyFont="1" applyFill="1" applyBorder="1"/>
    <xf numFmtId="171" fontId="22" fillId="18" borderId="1" xfId="7" applyNumberFormat="1" applyFont="1" applyFill="1" applyBorder="1" applyAlignment="1">
      <alignment horizontal="center" vertical="center" wrapText="1"/>
    </xf>
    <xf numFmtId="164" fontId="6" fillId="18" borderId="1" xfId="0" quotePrefix="1" applyNumberFormat="1" applyFont="1" applyFill="1" applyBorder="1" applyAlignment="1">
      <alignment horizontal="center" vertical="center" wrapText="1"/>
    </xf>
    <xf numFmtId="168" fontId="6" fillId="18" borderId="1" xfId="0" quotePrefix="1" applyNumberFormat="1" applyFont="1" applyFill="1" applyBorder="1" applyAlignment="1">
      <alignment horizontal="center" vertical="center" wrapText="1"/>
    </xf>
    <xf numFmtId="171" fontId="6" fillId="18" borderId="1" xfId="0" quotePrefix="1" applyNumberFormat="1" applyFont="1" applyFill="1" applyBorder="1" applyAlignment="1">
      <alignment horizontal="center" vertical="center" wrapText="1"/>
    </xf>
    <xf numFmtId="0" fontId="15" fillId="6" borderId="1" xfId="0" applyFont="1" applyFill="1" applyBorder="1" applyAlignment="1">
      <alignment horizontal="center" vertical="center"/>
    </xf>
    <xf numFmtId="0" fontId="15" fillId="0" borderId="1" xfId="0" applyFont="1" applyFill="1" applyBorder="1" applyAlignment="1">
      <alignment horizontal="center" vertical="center"/>
    </xf>
    <xf numFmtId="164" fontId="6" fillId="0" borderId="1" xfId="7" quotePrefix="1" applyFont="1" applyFill="1" applyBorder="1" applyAlignment="1">
      <alignment horizontal="center" vertical="center" wrapText="1"/>
    </xf>
    <xf numFmtId="171" fontId="6" fillId="0" borderId="1" xfId="7"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18" borderId="1" xfId="0" applyFont="1" applyFill="1" applyBorder="1" applyAlignment="1">
      <alignment horizontal="center" vertical="center" wrapText="1"/>
    </xf>
    <xf numFmtId="0" fontId="15" fillId="18" borderId="1" xfId="0" applyFont="1" applyFill="1" applyBorder="1" applyAlignment="1">
      <alignment horizontal="center" vertical="center"/>
    </xf>
    <xf numFmtId="175" fontId="34" fillId="15" borderId="1" xfId="0" applyNumberFormat="1" applyFont="1" applyFill="1" applyBorder="1" applyAlignment="1">
      <alignment horizontal="center" vertical="center"/>
    </xf>
    <xf numFmtId="0" fontId="39" fillId="15" borderId="1" xfId="0" applyFont="1" applyFill="1" applyBorder="1" applyAlignment="1">
      <alignment horizontal="center" vertical="center"/>
    </xf>
    <xf numFmtId="0" fontId="15" fillId="3" borderId="1" xfId="0" applyFont="1" applyFill="1" applyBorder="1" applyAlignment="1">
      <alignment horizontal="center" vertical="center"/>
    </xf>
    <xf numFmtId="0" fontId="13" fillId="3" borderId="1" xfId="0" applyFont="1" applyFill="1" applyBorder="1" applyAlignment="1">
      <alignment horizontal="center" vertical="center"/>
    </xf>
    <xf numFmtId="166" fontId="40"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66" fontId="30"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39" fillId="6" borderId="1" xfId="0" applyFont="1" applyFill="1" applyBorder="1" applyAlignment="1">
      <alignment horizontal="center" vertical="center"/>
    </xf>
    <xf numFmtId="0" fontId="21" fillId="12" borderId="1" xfId="0" applyFont="1" applyFill="1" applyBorder="1" applyAlignment="1">
      <alignment horizontal="center" vertical="center"/>
    </xf>
    <xf numFmtId="0" fontId="15" fillId="7" borderId="1" xfId="0" applyFont="1" applyFill="1" applyBorder="1" applyAlignment="1">
      <alignment horizontal="center" vertical="center"/>
    </xf>
    <xf numFmtId="169" fontId="15" fillId="7" borderId="1" xfId="7" applyNumberFormat="1" applyFont="1" applyFill="1" applyBorder="1" applyAlignment="1">
      <alignment horizontal="center" vertical="center"/>
    </xf>
    <xf numFmtId="0" fontId="15" fillId="13" borderId="1" xfId="0" applyFont="1" applyFill="1" applyBorder="1" applyAlignment="1">
      <alignment horizontal="center" vertical="center"/>
    </xf>
    <xf numFmtId="0" fontId="16" fillId="7" borderId="1" xfId="0" applyFont="1" applyFill="1" applyBorder="1" applyAlignment="1">
      <alignment horizontal="center" vertical="center"/>
    </xf>
    <xf numFmtId="0" fontId="15" fillId="20" borderId="1" xfId="0" applyFont="1" applyFill="1" applyBorder="1" applyAlignment="1">
      <alignment horizontal="center" vertical="center"/>
    </xf>
    <xf numFmtId="0" fontId="23" fillId="6" borderId="1" xfId="0" applyFont="1" applyFill="1" applyBorder="1" applyAlignment="1">
      <alignment horizontal="center" vertical="center"/>
    </xf>
    <xf numFmtId="0" fontId="22" fillId="6" borderId="1" xfId="0" applyFont="1" applyFill="1" applyBorder="1" applyAlignment="1">
      <alignment horizontal="center" vertical="center"/>
    </xf>
    <xf numFmtId="0" fontId="39" fillId="20" borderId="1" xfId="0" applyFont="1" applyFill="1" applyBorder="1" applyAlignment="1">
      <alignment horizontal="center" vertical="center"/>
    </xf>
    <xf numFmtId="0" fontId="21" fillId="20" borderId="1" xfId="0" applyFont="1" applyFill="1" applyBorder="1" applyAlignment="1">
      <alignment horizontal="center" vertical="center"/>
    </xf>
    <xf numFmtId="0" fontId="39" fillId="0" borderId="1" xfId="0" applyFont="1" applyFill="1" applyBorder="1" applyAlignment="1">
      <alignment horizontal="center" vertical="center"/>
    </xf>
    <xf numFmtId="0" fontId="15" fillId="12" borderId="1" xfId="0" applyFont="1" applyFill="1" applyBorder="1" applyAlignment="1">
      <alignment horizontal="center" vertical="center"/>
    </xf>
    <xf numFmtId="172" fontId="22" fillId="18" borderId="1" xfId="0" quotePrefix="1" applyNumberFormat="1" applyFont="1" applyFill="1" applyBorder="1" applyAlignment="1">
      <alignment horizontal="center" vertical="center" wrapText="1"/>
    </xf>
    <xf numFmtId="178" fontId="22" fillId="18" borderId="1" xfId="0" quotePrefix="1" applyNumberFormat="1" applyFont="1" applyFill="1" applyBorder="1" applyAlignment="1">
      <alignment horizontal="center" vertical="center" wrapText="1"/>
    </xf>
    <xf numFmtId="0" fontId="22" fillId="18" borderId="1" xfId="0" applyFont="1" applyFill="1" applyBorder="1" applyAlignment="1">
      <alignment horizontal="center" vertical="center"/>
    </xf>
    <xf numFmtId="0" fontId="16" fillId="0"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17" borderId="1" xfId="0" applyFont="1" applyFill="1" applyBorder="1" applyAlignment="1">
      <alignment horizontal="center" vertical="center"/>
    </xf>
    <xf numFmtId="167" fontId="6" fillId="0" borderId="1" xfId="0" quotePrefix="1" applyNumberFormat="1" applyFont="1" applyFill="1" applyBorder="1" applyAlignment="1">
      <alignment horizontal="center" vertical="center" wrapText="1"/>
    </xf>
    <xf numFmtId="0" fontId="15" fillId="0" borderId="1" xfId="0" applyFont="1" applyBorder="1" applyAlignment="1">
      <alignment horizontal="center" vertical="center"/>
    </xf>
    <xf numFmtId="3" fontId="6" fillId="7" borderId="1" xfId="0" quotePrefix="1" applyNumberFormat="1" applyFont="1" applyFill="1" applyBorder="1" applyAlignment="1">
      <alignment horizontal="center" vertical="center" wrapText="1"/>
    </xf>
    <xf numFmtId="171" fontId="6" fillId="7" borderId="1" xfId="7" quotePrefix="1" applyNumberFormat="1" applyFont="1" applyFill="1" applyBorder="1" applyAlignment="1">
      <alignment horizontal="center" vertical="center" wrapText="1"/>
    </xf>
    <xf numFmtId="0" fontId="15" fillId="19" borderId="1" xfId="0" applyFont="1" applyFill="1" applyBorder="1" applyAlignment="1">
      <alignment horizontal="center" vertical="center"/>
    </xf>
    <xf numFmtId="0" fontId="15" fillId="4" borderId="1" xfId="0" applyFont="1" applyFill="1" applyBorder="1" applyAlignment="1">
      <alignment horizontal="center" vertical="center"/>
    </xf>
    <xf numFmtId="0" fontId="15" fillId="9" borderId="1" xfId="0" applyFont="1" applyFill="1" applyBorder="1" applyAlignment="1">
      <alignment horizontal="center" vertical="center"/>
    </xf>
    <xf numFmtId="0" fontId="37" fillId="6" borderId="1" xfId="0" applyFont="1" applyFill="1" applyBorder="1" applyAlignment="1">
      <alignment horizontal="center" vertical="center"/>
    </xf>
    <xf numFmtId="0" fontId="29" fillId="6" borderId="1" xfId="0" applyFont="1" applyFill="1" applyBorder="1" applyAlignment="1">
      <alignment horizontal="center" vertical="center"/>
    </xf>
    <xf numFmtId="0" fontId="39" fillId="5" borderId="1" xfId="0" applyFont="1" applyFill="1" applyBorder="1" applyAlignment="1">
      <alignment horizontal="center" vertical="center"/>
    </xf>
    <xf numFmtId="0" fontId="39" fillId="0" borderId="1" xfId="0" applyFont="1" applyBorder="1" applyAlignment="1">
      <alignment horizontal="center" vertical="center"/>
    </xf>
    <xf numFmtId="0" fontId="22" fillId="7" borderId="1" xfId="0" quotePrefix="1" applyFont="1" applyFill="1" applyBorder="1" applyAlignment="1">
      <alignment horizontal="center" vertical="center" wrapText="1"/>
    </xf>
    <xf numFmtId="0" fontId="39" fillId="7" borderId="1" xfId="0" applyFont="1" applyFill="1" applyBorder="1" applyAlignment="1">
      <alignment horizontal="center" vertical="center"/>
    </xf>
    <xf numFmtId="166" fontId="22" fillId="7" borderId="1" xfId="0" quotePrefix="1" applyNumberFormat="1" applyFont="1" applyFill="1" applyBorder="1" applyAlignment="1">
      <alignment horizontal="center" vertical="center" wrapText="1"/>
    </xf>
    <xf numFmtId="0" fontId="15" fillId="16" borderId="1" xfId="0" applyFont="1" applyFill="1" applyBorder="1" applyAlignment="1">
      <alignment horizontal="center" vertical="center"/>
    </xf>
    <xf numFmtId="177" fontId="22" fillId="18" borderId="1" xfId="0" quotePrefix="1" applyNumberFormat="1" applyFont="1" applyFill="1" applyBorder="1" applyAlignment="1">
      <alignment horizontal="center" vertical="center" wrapText="1"/>
    </xf>
    <xf numFmtId="0" fontId="39"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69" fontId="27" fillId="12" borderId="1" xfId="7" applyNumberFormat="1" applyFont="1" applyFill="1" applyBorder="1" applyAlignment="1">
      <alignment horizontal="center" vertical="center" wrapText="1"/>
    </xf>
    <xf numFmtId="0" fontId="27" fillId="12" borderId="1" xfId="0" applyFont="1" applyFill="1" applyBorder="1" applyAlignment="1">
      <alignment horizontal="center" vertical="center" wrapText="1"/>
    </xf>
    <xf numFmtId="0" fontId="17" fillId="20"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39" fillId="18" borderId="1" xfId="0" applyFont="1" applyFill="1" applyBorder="1" applyAlignment="1">
      <alignment horizontal="center" vertical="center" wrapText="1"/>
    </xf>
    <xf numFmtId="3" fontId="13" fillId="18" borderId="1" xfId="0" applyNumberFormat="1" applyFont="1" applyFill="1" applyBorder="1" applyAlignment="1">
      <alignment horizontal="center" vertical="center" wrapText="1"/>
    </xf>
    <xf numFmtId="1" fontId="26" fillId="0" borderId="1" xfId="0" applyNumberFormat="1" applyFont="1" applyFill="1" applyBorder="1" applyAlignment="1">
      <alignment horizontal="center" vertical="center" wrapText="1"/>
    </xf>
    <xf numFmtId="0" fontId="27" fillId="0" borderId="1" xfId="0" applyFont="1" applyFill="1" applyBorder="1" applyAlignment="1">
      <alignment vertical="top" wrapText="1"/>
    </xf>
    <xf numFmtId="169" fontId="27" fillId="0" borderId="1" xfId="7" applyNumberFormat="1" applyFont="1" applyFill="1" applyBorder="1" applyAlignment="1">
      <alignment horizontal="center" vertical="center" wrapText="1"/>
    </xf>
    <xf numFmtId="168" fontId="26" fillId="0" borderId="1" xfId="7" applyNumberFormat="1" applyFont="1" applyFill="1" applyBorder="1" applyAlignment="1">
      <alignment horizontal="center" vertical="center" wrapText="1"/>
    </xf>
    <xf numFmtId="168" fontId="41"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xf>
    <xf numFmtId="169" fontId="26" fillId="18" borderId="1" xfId="7" quotePrefix="1" applyNumberFormat="1" applyFont="1" applyFill="1" applyBorder="1" applyAlignment="1">
      <alignment horizontal="center" vertical="center" wrapText="1"/>
    </xf>
    <xf numFmtId="4" fontId="26" fillId="18" borderId="1" xfId="0" quotePrefix="1" applyNumberFormat="1" applyFont="1" applyFill="1" applyBorder="1" applyAlignment="1">
      <alignment horizontal="center" vertical="center" wrapText="1"/>
    </xf>
    <xf numFmtId="169" fontId="26" fillId="18" borderId="1" xfId="7" applyNumberFormat="1" applyFont="1" applyFill="1" applyBorder="1" applyAlignment="1">
      <alignment horizontal="center" vertical="center"/>
    </xf>
    <xf numFmtId="0" fontId="26" fillId="18" borderId="1" xfId="0" quotePrefix="1" applyFont="1" applyFill="1" applyBorder="1" applyAlignment="1">
      <alignment horizontal="center" vertical="center" wrapText="1"/>
    </xf>
    <xf numFmtId="0" fontId="26" fillId="18" borderId="1" xfId="8" applyFont="1" applyFill="1" applyBorder="1" applyAlignment="1">
      <alignment horizontal="center" vertical="center"/>
    </xf>
    <xf numFmtId="0" fontId="26" fillId="18" borderId="1" xfId="8" applyFont="1" applyFill="1" applyBorder="1" applyAlignment="1">
      <alignment horizontal="center" vertical="center" wrapText="1"/>
    </xf>
    <xf numFmtId="0" fontId="26" fillId="18" borderId="1" xfId="0" applyFont="1" applyFill="1" applyBorder="1" applyAlignment="1">
      <alignment horizontal="center" vertical="center"/>
    </xf>
    <xf numFmtId="0" fontId="26" fillId="18" borderId="1" xfId="0" applyFont="1" applyFill="1" applyBorder="1"/>
    <xf numFmtId="169" fontId="26" fillId="18" borderId="1" xfId="7" applyNumberFormat="1" applyFont="1" applyFill="1" applyBorder="1" applyAlignment="1">
      <alignment horizontal="center" vertical="center" wrapText="1"/>
    </xf>
    <xf numFmtId="0" fontId="22" fillId="18" borderId="1" xfId="0" applyFont="1" applyFill="1" applyBorder="1" applyAlignment="1">
      <alignment horizontal="center" vertical="center" wrapText="1"/>
    </xf>
    <xf numFmtId="169" fontId="23" fillId="18" borderId="1" xfId="7"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23" fillId="3" borderId="1" xfId="0" applyFont="1" applyFill="1" applyBorder="1" applyAlignment="1">
      <alignment horizontal="left" vertical="top" wrapText="1"/>
    </xf>
    <xf numFmtId="0" fontId="6" fillId="7"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18" borderId="1" xfId="0" applyFont="1" applyFill="1" applyBorder="1" applyAlignment="1">
      <alignment horizontal="center" vertical="top" wrapText="1"/>
    </xf>
    <xf numFmtId="169" fontId="6" fillId="3" borderId="1" xfId="7" applyNumberFormat="1" applyFont="1" applyFill="1" applyBorder="1" applyAlignment="1">
      <alignment horizontal="center" vertical="center" wrapText="1"/>
    </xf>
    <xf numFmtId="0" fontId="6" fillId="3" borderId="1" xfId="0" applyFont="1" applyFill="1" applyBorder="1" applyAlignment="1">
      <alignment horizontal="center" vertical="top" wrapText="1"/>
    </xf>
    <xf numFmtId="1" fontId="6" fillId="3" borderId="1" xfId="0" applyNumberFormat="1" applyFont="1" applyFill="1" applyBorder="1" applyAlignment="1">
      <alignment horizontal="center" vertical="center" wrapText="1"/>
    </xf>
    <xf numFmtId="169" fontId="22" fillId="6" borderId="1" xfId="7" applyNumberFormat="1" applyFont="1" applyFill="1" applyBorder="1" applyAlignment="1">
      <alignment horizontal="center" vertical="center" wrapText="1"/>
    </xf>
    <xf numFmtId="169" fontId="6" fillId="0" borderId="1" xfId="7" applyNumberFormat="1" applyFont="1" applyFill="1" applyBorder="1" applyAlignment="1">
      <alignment horizontal="center" vertical="center" wrapText="1"/>
    </xf>
    <xf numFmtId="169" fontId="6" fillId="6" borderId="1" xfId="7" applyNumberFormat="1" applyFont="1" applyFill="1" applyBorder="1" applyAlignment="1">
      <alignment horizontal="center" vertical="center" wrapText="1"/>
    </xf>
    <xf numFmtId="169" fontId="13" fillId="7" borderId="1" xfId="7" applyNumberFormat="1" applyFont="1" applyFill="1" applyBorder="1" applyAlignment="1">
      <alignment horizontal="center" vertical="center" wrapText="1"/>
    </xf>
    <xf numFmtId="169" fontId="6" fillId="7" borderId="1" xfId="7" applyNumberFormat="1" applyFont="1" applyFill="1" applyBorder="1" applyAlignment="1">
      <alignment horizontal="center" vertical="center" wrapText="1"/>
    </xf>
    <xf numFmtId="0" fontId="6" fillId="0" borderId="1" xfId="0" applyFont="1" applyFill="1" applyBorder="1" applyAlignment="1">
      <alignment horizontal="center" vertical="top" wrapText="1"/>
    </xf>
    <xf numFmtId="1" fontId="6" fillId="0" borderId="1" xfId="0" applyNumberFormat="1" applyFont="1" applyFill="1" applyBorder="1" applyAlignment="1">
      <alignment horizontal="center" vertical="center" wrapText="1"/>
    </xf>
    <xf numFmtId="0" fontId="22" fillId="6" borderId="1" xfId="0" applyFont="1" applyFill="1" applyBorder="1" applyAlignment="1">
      <alignment horizontal="center" vertical="top" wrapText="1"/>
    </xf>
    <xf numFmtId="1" fontId="22" fillId="6" borderId="1" xfId="0" applyNumberFormat="1" applyFont="1" applyFill="1" applyBorder="1" applyAlignment="1">
      <alignment horizontal="center" vertical="center" wrapText="1"/>
    </xf>
    <xf numFmtId="0" fontId="23" fillId="0" borderId="1" xfId="0" applyFont="1" applyFill="1" applyBorder="1" applyAlignment="1">
      <alignment horizontal="left" vertical="top" wrapText="1"/>
    </xf>
    <xf numFmtId="0" fontId="23" fillId="7" borderId="1" xfId="0" applyFont="1" applyFill="1" applyBorder="1" applyAlignment="1">
      <alignment horizontal="left" vertical="top" wrapText="1"/>
    </xf>
    <xf numFmtId="0" fontId="6" fillId="0" borderId="1" xfId="0" applyFont="1" applyBorder="1" applyAlignment="1">
      <alignment horizontal="center" vertical="top" wrapText="1"/>
    </xf>
    <xf numFmtId="169" fontId="6" fillId="19" borderId="1" xfId="7" applyNumberFormat="1" applyFont="1" applyFill="1" applyBorder="1" applyAlignment="1">
      <alignment horizontal="center" vertical="center" wrapText="1"/>
    </xf>
    <xf numFmtId="0" fontId="6" fillId="19"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4" xfId="0" applyFont="1" applyFill="1" applyBorder="1" applyAlignment="1">
      <alignment horizontal="left" vertical="top" wrapText="1"/>
    </xf>
    <xf numFmtId="0" fontId="15" fillId="6" borderId="1" xfId="0" applyFont="1" applyFill="1" applyBorder="1" applyAlignment="1">
      <alignment horizontal="center" vertical="top" wrapText="1"/>
    </xf>
    <xf numFmtId="0" fontId="5" fillId="10" borderId="1" xfId="0"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0" fontId="23" fillId="6" borderId="1" xfId="0" applyFont="1" applyFill="1" applyBorder="1" applyAlignment="1">
      <alignment horizontal="left" vertical="top" wrapText="1"/>
    </xf>
    <xf numFmtId="0" fontId="22" fillId="6"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6" fillId="6" borderId="4" xfId="0" applyFont="1" applyFill="1" applyBorder="1"/>
    <xf numFmtId="0" fontId="6" fillId="10" borderId="4" xfId="0" applyFont="1" applyFill="1" applyBorder="1"/>
    <xf numFmtId="0" fontId="13" fillId="6" borderId="4" xfId="0" applyFont="1" applyFill="1" applyBorder="1"/>
    <xf numFmtId="0" fontId="13" fillId="0" borderId="4" xfId="0" applyFont="1" applyFill="1" applyBorder="1"/>
    <xf numFmtId="0" fontId="12" fillId="15" borderId="4" xfId="0" applyFont="1" applyFill="1" applyBorder="1" applyAlignment="1">
      <alignment horizontal="center" vertical="center"/>
    </xf>
    <xf numFmtId="0" fontId="6" fillId="6" borderId="4" xfId="0" applyFont="1" applyFill="1" applyBorder="1" applyAlignment="1">
      <alignment wrapText="1"/>
    </xf>
    <xf numFmtId="0" fontId="6" fillId="0" borderId="4" xfId="0" applyFont="1" applyFill="1" applyBorder="1" applyAlignment="1">
      <alignment horizontal="left" vertical="top" wrapText="1"/>
    </xf>
    <xf numFmtId="0" fontId="6" fillId="18" borderId="4" xfId="0" applyFont="1" applyFill="1" applyBorder="1" applyAlignment="1">
      <alignment horizontal="left" vertical="top" wrapText="1"/>
    </xf>
    <xf numFmtId="169" fontId="5" fillId="0" borderId="4" xfId="7" applyNumberFormat="1" applyFont="1" applyFill="1" applyBorder="1" applyAlignment="1">
      <alignment horizontal="left" vertical="top" wrapText="1"/>
    </xf>
    <xf numFmtId="0" fontId="6" fillId="0" borderId="4" xfId="0" applyFont="1" applyFill="1" applyBorder="1"/>
    <xf numFmtId="0" fontId="6" fillId="18" borderId="4" xfId="0" applyFont="1" applyFill="1" applyBorder="1"/>
    <xf numFmtId="169" fontId="6" fillId="0" borderId="4" xfId="7" applyNumberFormat="1" applyFont="1" applyFill="1" applyBorder="1" applyAlignment="1">
      <alignment horizontal="center" vertical="center" wrapText="1"/>
    </xf>
    <xf numFmtId="169" fontId="6" fillId="18" borderId="4" xfId="7" applyNumberFormat="1" applyFont="1" applyFill="1" applyBorder="1" applyAlignment="1">
      <alignment horizontal="center" vertical="center" wrapText="1"/>
    </xf>
    <xf numFmtId="169" fontId="5" fillId="0" borderId="4" xfId="7" applyNumberFormat="1" applyFont="1" applyFill="1" applyBorder="1" applyAlignment="1">
      <alignment horizontal="center" vertical="center" wrapText="1"/>
    </xf>
    <xf numFmtId="169" fontId="6" fillId="0" borderId="4" xfId="7" applyNumberFormat="1" applyFont="1" applyFill="1" applyBorder="1" applyAlignment="1">
      <alignment horizontal="left" vertical="center" wrapText="1"/>
    </xf>
    <xf numFmtId="169" fontId="6" fillId="18" borderId="4" xfId="7" applyNumberFormat="1" applyFont="1" applyFill="1" applyBorder="1" applyAlignment="1">
      <alignment horizontal="left" vertical="center" wrapText="1"/>
    </xf>
    <xf numFmtId="0" fontId="12" fillId="12" borderId="4" xfId="0" applyFont="1" applyFill="1" applyBorder="1" applyAlignment="1">
      <alignment horizontal="center" vertical="center"/>
    </xf>
    <xf numFmtId="0" fontId="24" fillId="15" borderId="4" xfId="0" applyFont="1" applyFill="1" applyBorder="1"/>
    <xf numFmtId="0" fontId="13" fillId="3" borderId="4" xfId="0" applyFont="1" applyFill="1" applyBorder="1"/>
    <xf numFmtId="0" fontId="6" fillId="3" borderId="4" xfId="0" applyFont="1" applyFill="1" applyBorder="1"/>
    <xf numFmtId="0" fontId="6" fillId="0" borderId="4" xfId="0" applyFont="1" applyFill="1" applyBorder="1" applyAlignment="1">
      <alignment wrapText="1"/>
    </xf>
    <xf numFmtId="0" fontId="39" fillId="15" borderId="4" xfId="0" applyFont="1" applyFill="1" applyBorder="1"/>
    <xf numFmtId="0" fontId="39" fillId="15" borderId="4" xfId="0" applyFont="1" applyFill="1" applyBorder="1" applyAlignment="1">
      <alignment wrapText="1"/>
    </xf>
    <xf numFmtId="0" fontId="39" fillId="19" borderId="4" xfId="0" applyFont="1" applyFill="1" applyBorder="1" applyAlignment="1">
      <alignment wrapText="1"/>
    </xf>
    <xf numFmtId="0" fontId="6" fillId="18" borderId="4" xfId="0" applyFont="1" applyFill="1" applyBorder="1" applyAlignment="1">
      <alignment wrapText="1"/>
    </xf>
    <xf numFmtId="0" fontId="26" fillId="6" borderId="4" xfId="0" applyFont="1" applyFill="1" applyBorder="1"/>
    <xf numFmtId="0" fontId="25" fillId="12" borderId="4" xfId="0" applyFont="1" applyFill="1" applyBorder="1"/>
    <xf numFmtId="0" fontId="14" fillId="7" borderId="4" xfId="0" applyFont="1" applyFill="1" applyBorder="1"/>
    <xf numFmtId="0" fontId="13" fillId="7" borderId="4" xfId="0" applyFont="1" applyFill="1" applyBorder="1"/>
    <xf numFmtId="169" fontId="14" fillId="7" borderId="4" xfId="7" applyNumberFormat="1" applyFont="1" applyFill="1" applyBorder="1"/>
    <xf numFmtId="0" fontId="13" fillId="13" borderId="4" xfId="0" applyFont="1" applyFill="1" applyBorder="1"/>
    <xf numFmtId="0" fontId="5" fillId="7" borderId="4" xfId="0" applyFont="1" applyFill="1" applyBorder="1"/>
    <xf numFmtId="0" fontId="14" fillId="20" borderId="4" xfId="0" applyFont="1" applyFill="1" applyBorder="1"/>
    <xf numFmtId="0" fontId="23" fillId="6" borderId="4" xfId="0" applyFont="1" applyFill="1" applyBorder="1"/>
    <xf numFmtId="0" fontId="22" fillId="6" borderId="4" xfId="0" applyFont="1" applyFill="1" applyBorder="1"/>
    <xf numFmtId="0" fontId="22" fillId="6" borderId="4" xfId="0" applyFont="1" applyFill="1" applyBorder="1" applyAlignment="1">
      <alignment vertical="center"/>
    </xf>
    <xf numFmtId="0" fontId="39" fillId="20" borderId="4" xfId="0" applyFont="1" applyFill="1" applyBorder="1" applyAlignment="1">
      <alignment vertical="center"/>
    </xf>
    <xf numFmtId="0" fontId="21" fillId="20" borderId="4" xfId="0" applyFont="1" applyFill="1" applyBorder="1"/>
    <xf numFmtId="0" fontId="26" fillId="0" borderId="4" xfId="0" applyFont="1" applyFill="1" applyBorder="1"/>
    <xf numFmtId="0" fontId="14" fillId="0" borderId="4" xfId="0" applyFont="1" applyFill="1" applyBorder="1"/>
    <xf numFmtId="0" fontId="22" fillId="18" borderId="4" xfId="0" applyFont="1" applyFill="1" applyBorder="1"/>
    <xf numFmtId="0" fontId="39" fillId="6" borderId="4" xfId="0" applyFont="1" applyFill="1" applyBorder="1"/>
    <xf numFmtId="0" fontId="17" fillId="0" borderId="4" xfId="0" applyFont="1" applyFill="1" applyBorder="1"/>
    <xf numFmtId="0" fontId="5" fillId="0" borderId="4" xfId="0" applyFont="1" applyFill="1" applyBorder="1"/>
    <xf numFmtId="0" fontId="13" fillId="5" borderId="4" xfId="0" applyFont="1" applyFill="1" applyBorder="1"/>
    <xf numFmtId="0" fontId="12" fillId="0" borderId="4" xfId="0" applyFont="1" applyFill="1" applyBorder="1"/>
    <xf numFmtId="0" fontId="13" fillId="17" borderId="4" xfId="0" applyFont="1" applyFill="1" applyBorder="1"/>
    <xf numFmtId="0" fontId="13" fillId="18" borderId="4" xfId="0" applyFont="1" applyFill="1" applyBorder="1"/>
    <xf numFmtId="0" fontId="26" fillId="18" borderId="4" xfId="0" applyFont="1" applyFill="1" applyBorder="1"/>
    <xf numFmtId="0" fontId="13" fillId="0" borderId="4" xfId="0" applyFont="1" applyBorder="1"/>
    <xf numFmtId="0" fontId="13" fillId="19" borderId="4" xfId="0" applyFont="1" applyFill="1" applyBorder="1"/>
    <xf numFmtId="0" fontId="13" fillId="4" borderId="4" xfId="0" applyFont="1" applyFill="1" applyBorder="1"/>
    <xf numFmtId="0" fontId="13" fillId="9" borderId="4" xfId="0" applyFont="1" applyFill="1" applyBorder="1"/>
    <xf numFmtId="0" fontId="14" fillId="5" borderId="4" xfId="0" applyFont="1" applyFill="1" applyBorder="1"/>
    <xf numFmtId="0" fontId="22" fillId="5" borderId="4" xfId="0" applyFont="1" applyFill="1" applyBorder="1"/>
    <xf numFmtId="0" fontId="22" fillId="0" borderId="4" xfId="0" applyFont="1" applyBorder="1"/>
    <xf numFmtId="0" fontId="22" fillId="7" borderId="4" xfId="0" applyFont="1" applyFill="1" applyBorder="1"/>
    <xf numFmtId="0" fontId="24" fillId="15" borderId="4" xfId="0" applyFont="1" applyFill="1" applyBorder="1" applyAlignment="1">
      <alignment wrapText="1"/>
    </xf>
    <xf numFmtId="0" fontId="13" fillId="16" borderId="4" xfId="0" applyFont="1" applyFill="1" applyBorder="1"/>
    <xf numFmtId="0" fontId="13" fillId="12" borderId="4" xfId="0" applyFont="1" applyFill="1" applyBorder="1"/>
    <xf numFmtId="0" fontId="6" fillId="0" borderId="1" xfId="0" applyFont="1" applyBorder="1" applyAlignment="1">
      <alignment vertical="center" wrapText="1"/>
    </xf>
    <xf numFmtId="0" fontId="13" fillId="0" borderId="1" xfId="0" applyFont="1" applyBorder="1" applyAlignment="1">
      <alignment horizontal="center" vertical="top" wrapText="1"/>
    </xf>
    <xf numFmtId="169" fontId="5" fillId="2" borderId="1" xfId="7" applyNumberFormat="1" applyFont="1" applyFill="1" applyBorder="1" applyAlignment="1">
      <alignment horizontal="center" vertical="center" wrapText="1"/>
    </xf>
    <xf numFmtId="1" fontId="6" fillId="18" borderId="1" xfId="0" applyNumberFormat="1" applyFont="1" applyFill="1" applyBorder="1" applyAlignment="1">
      <alignment horizontal="center" vertical="center" wrapText="1"/>
    </xf>
    <xf numFmtId="169" fontId="22" fillId="18" borderId="1" xfId="7" applyNumberFormat="1" applyFont="1" applyFill="1" applyBorder="1" applyAlignment="1">
      <alignment horizontal="left" vertical="center" wrapText="1"/>
    </xf>
    <xf numFmtId="1" fontId="6" fillId="18" borderId="1" xfId="7" applyNumberFormat="1" applyFont="1" applyFill="1" applyBorder="1" applyAlignment="1">
      <alignment horizontal="center" vertical="center" wrapText="1"/>
    </xf>
    <xf numFmtId="169" fontId="6" fillId="6" borderId="1" xfId="7" applyNumberFormat="1" applyFont="1" applyFill="1" applyBorder="1" applyAlignment="1">
      <alignment vertical="center" wrapText="1"/>
    </xf>
    <xf numFmtId="169" fontId="6" fillId="0" borderId="1" xfId="7" applyNumberFormat="1" applyFont="1" applyFill="1" applyBorder="1" applyAlignment="1">
      <alignment vertical="center" wrapText="1"/>
    </xf>
    <xf numFmtId="169" fontId="22" fillId="0" borderId="1" xfId="7" applyNumberFormat="1" applyFont="1" applyFill="1" applyBorder="1" applyAlignment="1">
      <alignment vertical="center" wrapText="1"/>
    </xf>
    <xf numFmtId="0" fontId="6" fillId="18" borderId="1" xfId="20" applyFont="1" applyFill="1" applyBorder="1" applyAlignment="1">
      <alignment wrapText="1"/>
    </xf>
    <xf numFmtId="0" fontId="13" fillId="18" borderId="1" xfId="0" applyFont="1" applyFill="1" applyBorder="1" applyAlignment="1">
      <alignment horizontal="left" vertical="top" wrapText="1"/>
    </xf>
    <xf numFmtId="0" fontId="6" fillId="18" borderId="1" xfId="21" applyFont="1" applyFill="1" applyBorder="1" applyAlignment="1">
      <alignment horizontal="left" vertical="top" wrapText="1"/>
    </xf>
    <xf numFmtId="0" fontId="26" fillId="7" borderId="1" xfId="8" applyFont="1" applyFill="1" applyBorder="1" applyAlignment="1">
      <alignment horizontal="center" vertical="center" wrapText="1"/>
    </xf>
    <xf numFmtId="1" fontId="22" fillId="6" borderId="1" xfId="0" applyNumberFormat="1" applyFont="1" applyFill="1" applyBorder="1" applyAlignment="1">
      <alignment horizontal="center" vertical="top" wrapText="1"/>
    </xf>
    <xf numFmtId="0" fontId="22" fillId="6" borderId="1" xfId="8" applyFont="1" applyFill="1" applyBorder="1" applyAlignment="1">
      <alignment horizontal="center" vertical="center" wrapText="1"/>
    </xf>
    <xf numFmtId="173" fontId="39" fillId="20" borderId="1" xfId="0" applyNumberFormat="1" applyFont="1" applyFill="1" applyBorder="1" applyAlignment="1">
      <alignment horizontal="left" vertical="center" wrapText="1"/>
    </xf>
    <xf numFmtId="0" fontId="39" fillId="20" borderId="1" xfId="8" applyFont="1" applyFill="1" applyBorder="1" applyAlignment="1">
      <alignment horizontal="center" vertical="center" wrapText="1"/>
    </xf>
    <xf numFmtId="173" fontId="39" fillId="20" borderId="1" xfId="0" applyNumberFormat="1" applyFont="1" applyFill="1" applyBorder="1" applyAlignment="1">
      <alignment horizontal="center" vertical="center" wrapText="1"/>
    </xf>
    <xf numFmtId="0" fontId="22" fillId="18" borderId="1" xfId="0" applyFont="1" applyFill="1" applyBorder="1" applyAlignment="1">
      <alignment horizontal="left" vertical="center" wrapText="1"/>
    </xf>
    <xf numFmtId="0" fontId="21" fillId="6" borderId="1" xfId="7" applyNumberFormat="1" applyFont="1" applyFill="1" applyBorder="1" applyAlignment="1">
      <alignment horizontal="center" vertical="center" wrapText="1"/>
    </xf>
    <xf numFmtId="169" fontId="39" fillId="6" borderId="1" xfId="7" applyNumberFormat="1" applyFont="1" applyFill="1" applyBorder="1" applyAlignment="1">
      <alignment horizontal="center" vertical="center" wrapText="1"/>
    </xf>
    <xf numFmtId="0" fontId="27" fillId="0" borderId="1" xfId="7" applyNumberFormat="1" applyFont="1" applyFill="1" applyBorder="1" applyAlignment="1">
      <alignment horizontal="center" vertical="center" wrapText="1"/>
    </xf>
    <xf numFmtId="0" fontId="6" fillId="18" borderId="1" xfId="8" applyNumberFormat="1" applyFont="1" applyFill="1" applyBorder="1" applyAlignment="1">
      <alignment horizontal="center" vertical="center" wrapText="1"/>
    </xf>
    <xf numFmtId="0" fontId="24" fillId="15" borderId="1" xfId="0" applyFont="1" applyFill="1" applyBorder="1" applyAlignment="1">
      <alignment horizontal="left" vertical="top" wrapText="1"/>
    </xf>
    <xf numFmtId="0" fontId="24" fillId="15" borderId="1" xfId="0" applyFont="1" applyFill="1" applyBorder="1" applyAlignment="1">
      <alignment horizontal="center" vertical="top" wrapText="1"/>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6" fillId="18" borderId="1" xfId="8" applyNumberFormat="1" applyFont="1" applyFill="1" applyBorder="1" applyAlignment="1">
      <alignment horizontal="center" vertical="center" wrapText="1"/>
    </xf>
    <xf numFmtId="169" fontId="6" fillId="18" borderId="1" xfId="7" applyNumberFormat="1" applyFont="1" applyFill="1" applyBorder="1" applyAlignment="1">
      <alignment horizontal="center" vertical="center" wrapText="1"/>
    </xf>
    <xf numFmtId="0" fontId="13" fillId="18" borderId="1" xfId="0" applyFont="1" applyFill="1" applyBorder="1" applyAlignment="1">
      <alignment horizontal="left" vertical="center" wrapText="1"/>
    </xf>
    <xf numFmtId="0" fontId="13" fillId="0" borderId="1" xfId="0" applyFont="1" applyBorder="1" applyAlignment="1">
      <alignment horizontal="left" vertical="center" wrapText="1"/>
    </xf>
    <xf numFmtId="1" fontId="6" fillId="18"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 fontId="6"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top" wrapText="1"/>
    </xf>
    <xf numFmtId="0" fontId="22" fillId="6" borderId="1" xfId="17" applyFont="1" applyFill="1" applyBorder="1" applyAlignment="1">
      <alignment vertical="center" wrapText="1"/>
    </xf>
    <xf numFmtId="174" fontId="22" fillId="6" borderId="1" xfId="7" applyNumberFormat="1" applyFont="1" applyFill="1" applyBorder="1" applyAlignment="1">
      <alignment horizontal="center" vertical="center" wrapText="1"/>
    </xf>
    <xf numFmtId="0" fontId="6" fillId="0" borderId="1" xfId="0" applyFont="1" applyFill="1" applyBorder="1" applyAlignment="1">
      <alignment horizontal="left" vertical="top" wrapText="1"/>
    </xf>
    <xf numFmtId="0" fontId="0" fillId="0" borderId="1" xfId="0" applyBorder="1" applyAlignment="1">
      <alignment horizontal="left" vertical="top" wrapText="1"/>
    </xf>
    <xf numFmtId="169" fontId="6" fillId="0" borderId="1" xfId="7"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 fontId="6" fillId="7" borderId="1" xfId="0" applyNumberFormat="1" applyFont="1" applyFill="1" applyBorder="1" applyAlignment="1">
      <alignment horizontal="center" vertical="center" wrapText="1"/>
    </xf>
    <xf numFmtId="0" fontId="23" fillId="7" borderId="1" xfId="0" applyFont="1" applyFill="1" applyBorder="1" applyAlignment="1">
      <alignment horizontal="left" vertical="top" wrapText="1"/>
    </xf>
    <xf numFmtId="169" fontId="13" fillId="18" borderId="1" xfId="7" applyNumberFormat="1" applyFont="1" applyFill="1" applyBorder="1" applyAlignment="1">
      <alignment horizontal="center" vertical="center" wrapText="1"/>
    </xf>
    <xf numFmtId="0" fontId="13" fillId="18" borderId="1" xfId="8" applyNumberFormat="1" applyFont="1" applyFill="1" applyBorder="1" applyAlignment="1">
      <alignment horizontal="center" vertical="center" wrapText="1"/>
    </xf>
    <xf numFmtId="0" fontId="26" fillId="18" borderId="1" xfId="8" applyNumberFormat="1" applyFont="1" applyFill="1" applyBorder="1" applyAlignment="1">
      <alignment horizontal="center" vertical="center" wrapText="1"/>
    </xf>
    <xf numFmtId="0" fontId="5" fillId="0" borderId="1" xfId="7" applyNumberFormat="1" applyFont="1" applyFill="1" applyBorder="1" applyAlignment="1">
      <alignment horizontal="center" vertical="center" wrapText="1"/>
    </xf>
    <xf numFmtId="0" fontId="22" fillId="18" borderId="1" xfId="0" applyFont="1" applyFill="1" applyBorder="1" applyAlignment="1">
      <alignment horizontal="left" vertical="center" wrapText="1"/>
    </xf>
    <xf numFmtId="1" fontId="22" fillId="6" borderId="1" xfId="0" applyNumberFormat="1" applyFont="1" applyFill="1" applyBorder="1" applyAlignment="1">
      <alignment horizontal="center" vertical="center" wrapText="1"/>
    </xf>
    <xf numFmtId="173" fontId="22" fillId="6" borderId="1" xfId="0" applyNumberFormat="1" applyFont="1" applyFill="1" applyBorder="1" applyAlignment="1">
      <alignment horizontal="left" vertical="center" wrapText="1"/>
    </xf>
    <xf numFmtId="0" fontId="22" fillId="6" borderId="1" xfId="8" applyFont="1" applyFill="1" applyBorder="1" applyAlignment="1">
      <alignment horizontal="center" vertical="center" wrapText="1"/>
    </xf>
    <xf numFmtId="0" fontId="22" fillId="6"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169" fontId="26" fillId="18" borderId="1" xfId="7" applyNumberFormat="1" applyFont="1" applyFill="1" applyBorder="1" applyAlignment="1">
      <alignment horizontal="center" vertical="center" wrapText="1"/>
    </xf>
    <xf numFmtId="0" fontId="5" fillId="0" borderId="1" xfId="0" applyFont="1" applyFill="1" applyBorder="1" applyAlignment="1">
      <alignment vertical="top" wrapText="1"/>
    </xf>
    <xf numFmtId="169" fontId="6" fillId="6" borderId="1" xfId="7" applyNumberFormat="1" applyFont="1" applyFill="1" applyBorder="1" applyAlignment="1">
      <alignment horizontal="center" vertical="center" wrapText="1"/>
    </xf>
    <xf numFmtId="0" fontId="5" fillId="5" borderId="1" xfId="0" applyFont="1" applyFill="1" applyBorder="1" applyAlignment="1">
      <alignment horizontal="left" vertical="top" wrapText="1"/>
    </xf>
    <xf numFmtId="0" fontId="5" fillId="12" borderId="1" xfId="0" applyFont="1" applyFill="1" applyBorder="1" applyAlignment="1">
      <alignment horizontal="left" vertical="top" wrapText="1"/>
    </xf>
    <xf numFmtId="0" fontId="6" fillId="18" borderId="1" xfId="0" applyFont="1" applyFill="1" applyBorder="1" applyAlignment="1">
      <alignment horizontal="left" vertical="center" wrapText="1"/>
    </xf>
    <xf numFmtId="168" fontId="6" fillId="3" borderId="1" xfId="7" applyNumberFormat="1" applyFont="1" applyFill="1" applyBorder="1" applyAlignment="1">
      <alignment horizontal="center" vertical="center" wrapText="1"/>
    </xf>
    <xf numFmtId="0" fontId="6" fillId="7" borderId="1" xfId="0" applyNumberFormat="1" applyFont="1" applyFill="1" applyBorder="1" applyAlignment="1">
      <alignment horizontal="center" vertical="center" wrapText="1"/>
    </xf>
    <xf numFmtId="0" fontId="6" fillId="3" borderId="1" xfId="7" applyNumberFormat="1" applyFont="1" applyFill="1" applyBorder="1" applyAlignment="1">
      <alignment horizontal="center" vertical="center" wrapText="1"/>
    </xf>
    <xf numFmtId="169" fontId="22" fillId="7" borderId="1" xfId="7"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7" applyNumberFormat="1" applyFont="1" applyFill="1" applyBorder="1" applyAlignment="1">
      <alignment horizontal="center" vertical="center" wrapText="1"/>
    </xf>
    <xf numFmtId="0" fontId="5" fillId="7" borderId="1" xfId="0" applyFont="1" applyFill="1" applyBorder="1" applyAlignment="1">
      <alignment horizontal="left" vertical="top" wrapText="1"/>
    </xf>
    <xf numFmtId="173" fontId="22" fillId="6" borderId="1" xfId="0" applyNumberFormat="1" applyFont="1" applyFill="1" applyBorder="1" applyAlignment="1">
      <alignment horizontal="center" vertical="center" wrapText="1"/>
    </xf>
    <xf numFmtId="0" fontId="6"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0" fontId="6" fillId="3"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23" fillId="6" borderId="1" xfId="0" applyFont="1" applyFill="1" applyBorder="1" applyAlignment="1">
      <alignment horizontal="left" vertical="top" wrapText="1"/>
    </xf>
    <xf numFmtId="0" fontId="6" fillId="18"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169" fontId="6" fillId="3" borderId="1" xfId="7" applyNumberFormat="1" applyFont="1" applyFill="1" applyBorder="1" applyAlignment="1">
      <alignment horizontal="center" vertical="center" wrapText="1"/>
    </xf>
    <xf numFmtId="169" fontId="5" fillId="10" borderId="1" xfId="7" applyNumberFormat="1" applyFont="1" applyFill="1" applyBorder="1" applyAlignment="1">
      <alignment horizontal="center" vertical="center" wrapText="1"/>
    </xf>
    <xf numFmtId="169" fontId="6" fillId="10" borderId="1" xfId="7" applyNumberFormat="1" applyFont="1" applyFill="1" applyBorder="1" applyAlignment="1">
      <alignment horizontal="center" vertical="center" wrapText="1"/>
    </xf>
    <xf numFmtId="0" fontId="5" fillId="10" borderId="1" xfId="0" applyFont="1" applyFill="1" applyBorder="1" applyAlignment="1">
      <alignment horizontal="center" vertical="top" wrapText="1"/>
    </xf>
    <xf numFmtId="0" fontId="5" fillId="1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top" wrapText="1"/>
    </xf>
    <xf numFmtId="0" fontId="17" fillId="11" borderId="1" xfId="0" applyFont="1" applyFill="1" applyBorder="1" applyAlignment="1">
      <alignment horizontal="center" vertical="center"/>
    </xf>
    <xf numFmtId="0" fontId="5" fillId="5" borderId="1" xfId="0" applyFont="1" applyFill="1" applyBorder="1" applyAlignment="1">
      <alignment horizontal="center" vertical="top"/>
    </xf>
    <xf numFmtId="1" fontId="6" fillId="3" borderId="1" xfId="0" applyNumberFormat="1" applyFont="1" applyFill="1" applyBorder="1" applyAlignment="1">
      <alignment horizontal="center" vertical="center" wrapText="1"/>
    </xf>
    <xf numFmtId="0" fontId="23" fillId="3" borderId="1" xfId="0" applyFont="1" applyFill="1" applyBorder="1" applyAlignment="1">
      <alignment horizontal="left" vertical="top" wrapText="1"/>
    </xf>
    <xf numFmtId="0" fontId="22" fillId="18" borderId="1" xfId="0" applyFont="1" applyFill="1" applyBorder="1" applyAlignment="1">
      <alignment horizontal="left" vertical="top" wrapText="1"/>
    </xf>
    <xf numFmtId="0" fontId="5" fillId="7" borderId="1" xfId="7" applyNumberFormat="1" applyFont="1" applyFill="1" applyBorder="1" applyAlignment="1">
      <alignment horizontal="center" vertical="center" wrapText="1"/>
    </xf>
    <xf numFmtId="0" fontId="27" fillId="5" borderId="1" xfId="0" applyFont="1" applyFill="1" applyBorder="1" applyAlignment="1">
      <alignment horizontal="left" vertical="top" wrapText="1"/>
    </xf>
    <xf numFmtId="0" fontId="5" fillId="10" borderId="1" xfId="7" applyNumberFormat="1" applyFont="1" applyFill="1" applyBorder="1" applyAlignment="1">
      <alignment horizontal="center" vertical="center" wrapText="1"/>
    </xf>
    <xf numFmtId="1" fontId="5" fillId="10" borderId="1" xfId="0" applyNumberFormat="1" applyFont="1" applyFill="1" applyBorder="1" applyAlignment="1">
      <alignment horizontal="center" vertical="center" wrapText="1"/>
    </xf>
    <xf numFmtId="1" fontId="5" fillId="10" borderId="1" xfId="0" applyNumberFormat="1" applyFont="1" applyFill="1" applyBorder="1" applyAlignment="1">
      <alignment horizontal="center" vertical="center"/>
    </xf>
    <xf numFmtId="0" fontId="23" fillId="10" borderId="1" xfId="0" applyFont="1" applyFill="1" applyBorder="1" applyAlignment="1">
      <alignment horizontal="left" vertical="top" wrapText="1"/>
    </xf>
    <xf numFmtId="169" fontId="6" fillId="7" borderId="1" xfId="7" applyNumberFormat="1" applyFont="1" applyFill="1" applyBorder="1" applyAlignment="1">
      <alignment horizontal="center" vertical="center" wrapText="1"/>
    </xf>
    <xf numFmtId="0" fontId="6" fillId="0" borderId="1" xfId="0" applyFont="1" applyBorder="1" applyAlignment="1">
      <alignment horizontal="center" vertical="center" wrapText="1"/>
    </xf>
    <xf numFmtId="1" fontId="26" fillId="18" borderId="1" xfId="0" applyNumberFormat="1" applyFont="1" applyFill="1" applyBorder="1" applyAlignment="1">
      <alignment horizontal="center" vertical="center" wrapText="1"/>
    </xf>
    <xf numFmtId="169" fontId="6" fillId="0" borderId="1" xfId="7" applyNumberFormat="1" applyFont="1" applyFill="1" applyBorder="1" applyAlignment="1">
      <alignment horizontal="center" vertical="top" wrapText="1"/>
    </xf>
    <xf numFmtId="0" fontId="22" fillId="18" borderId="1" xfId="0" applyFont="1" applyFill="1" applyBorder="1" applyAlignment="1">
      <alignment horizontal="center" vertical="center" wrapText="1"/>
    </xf>
    <xf numFmtId="0" fontId="5" fillId="13" borderId="1" xfId="0" applyFont="1" applyFill="1" applyBorder="1" applyAlignment="1">
      <alignment horizontal="left" vertical="top" wrapText="1"/>
    </xf>
    <xf numFmtId="0" fontId="22" fillId="7" borderId="1" xfId="0" applyFont="1" applyFill="1" applyBorder="1" applyAlignment="1">
      <alignment horizontal="center" vertical="top" wrapText="1"/>
    </xf>
    <xf numFmtId="0" fontId="22" fillId="7" borderId="1" xfId="7" applyNumberFormat="1" applyFont="1" applyFill="1" applyBorder="1" applyAlignment="1">
      <alignment horizontal="center" vertical="center" wrapText="1"/>
    </xf>
    <xf numFmtId="169" fontId="6" fillId="19" borderId="1" xfId="7" applyNumberFormat="1" applyFont="1" applyFill="1" applyBorder="1" applyAlignment="1">
      <alignment horizontal="center" vertical="center" wrapText="1"/>
    </xf>
    <xf numFmtId="1" fontId="13" fillId="18" borderId="1" xfId="0" applyNumberFormat="1" applyFont="1" applyFill="1" applyBorder="1" applyAlignment="1">
      <alignment horizontal="center" vertical="center" wrapText="1"/>
    </xf>
    <xf numFmtId="0" fontId="22" fillId="7" borderId="1" xfId="0" applyFont="1" applyFill="1" applyBorder="1" applyAlignment="1">
      <alignment horizontal="center" vertical="center" wrapText="1"/>
    </xf>
    <xf numFmtId="0" fontId="38" fillId="6" borderId="1" xfId="0" applyFont="1" applyFill="1" applyBorder="1" applyAlignment="1">
      <alignment horizontal="center" vertical="top" wrapText="1"/>
    </xf>
    <xf numFmtId="0" fontId="15" fillId="6" borderId="1" xfId="0" applyFont="1" applyFill="1" applyBorder="1" applyAlignment="1">
      <alignment horizontal="center" vertical="top" wrapText="1"/>
    </xf>
    <xf numFmtId="0" fontId="6"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1" fontId="6" fillId="19" borderId="1" xfId="0" applyNumberFormat="1" applyFont="1" applyFill="1" applyBorder="1" applyAlignment="1">
      <alignment horizontal="center" vertical="center" wrapText="1"/>
    </xf>
    <xf numFmtId="0" fontId="6" fillId="19" borderId="1" xfId="0" applyFont="1" applyFill="1" applyBorder="1" applyAlignment="1">
      <alignment horizontal="center" vertical="center" wrapText="1"/>
    </xf>
    <xf numFmtId="0" fontId="6" fillId="19" borderId="1" xfId="7" applyNumberFormat="1" applyFont="1" applyFill="1" applyBorder="1" applyAlignment="1">
      <alignment horizontal="center" vertical="center" wrapText="1"/>
    </xf>
    <xf numFmtId="0" fontId="6" fillId="19" borderId="1" xfId="0" applyFont="1" applyFill="1" applyBorder="1" applyAlignment="1">
      <alignment horizontal="center" vertical="top" wrapText="1"/>
    </xf>
    <xf numFmtId="0" fontId="22" fillId="18" borderId="1" xfId="11" applyFont="1" applyFill="1" applyBorder="1" applyAlignment="1">
      <alignment horizontal="left" vertical="center" wrapText="1"/>
    </xf>
    <xf numFmtId="0" fontId="6" fillId="18" borderId="1" xfId="0" applyFont="1" applyFill="1" applyBorder="1" applyAlignment="1">
      <alignment horizontal="center" vertical="top" wrapText="1"/>
    </xf>
    <xf numFmtId="0" fontId="6" fillId="0" borderId="1" xfId="7" applyNumberFormat="1" applyFont="1" applyFill="1" applyBorder="1" applyAlignment="1">
      <alignment horizontal="center" vertical="center" wrapText="1"/>
    </xf>
    <xf numFmtId="0" fontId="5" fillId="19" borderId="1" xfId="0" applyFont="1" applyFill="1" applyBorder="1" applyAlignment="1">
      <alignment horizontal="left" vertical="top" wrapText="1"/>
    </xf>
    <xf numFmtId="0" fontId="20" fillId="18" borderId="1" xfId="11" applyFont="1" applyFill="1" applyBorder="1" applyAlignment="1">
      <alignment horizontal="left" vertical="center" wrapText="1"/>
    </xf>
    <xf numFmtId="0" fontId="13" fillId="18" borderId="1" xfId="8" applyFont="1" applyFill="1" applyBorder="1" applyAlignment="1">
      <alignment horizontal="left" vertical="center" wrapText="1"/>
    </xf>
    <xf numFmtId="0" fontId="5" fillId="4" borderId="1" xfId="0" applyFont="1" applyFill="1" applyBorder="1" applyAlignment="1">
      <alignment horizontal="center" vertical="top" wrapText="1"/>
    </xf>
    <xf numFmtId="0" fontId="17" fillId="6" borderId="1" xfId="0" applyFont="1" applyFill="1" applyBorder="1" applyAlignment="1">
      <alignment horizontal="left" vertical="top" wrapText="1"/>
    </xf>
    <xf numFmtId="1" fontId="6" fillId="18" borderId="1" xfId="7" applyNumberFormat="1" applyFont="1" applyFill="1" applyBorder="1" applyAlignment="1">
      <alignment horizontal="center" vertical="center" wrapText="1"/>
    </xf>
    <xf numFmtId="169" fontId="6" fillId="18" borderId="1" xfId="7" applyNumberFormat="1" applyFont="1" applyFill="1" applyBorder="1" applyAlignment="1">
      <alignment horizontal="left" vertical="center" wrapText="1"/>
    </xf>
    <xf numFmtId="1" fontId="22" fillId="18" borderId="1" xfId="0" applyNumberFormat="1" applyFont="1" applyFill="1" applyBorder="1" applyAlignment="1">
      <alignment horizontal="center" vertical="center" wrapText="1"/>
    </xf>
    <xf numFmtId="0" fontId="23" fillId="18" borderId="1" xfId="0" applyFont="1" applyFill="1" applyBorder="1" applyAlignment="1">
      <alignment horizontal="left" vertical="top" wrapText="1"/>
    </xf>
    <xf numFmtId="169" fontId="22" fillId="18" borderId="1" xfId="7" applyNumberFormat="1" applyFont="1" applyFill="1" applyBorder="1" applyAlignment="1">
      <alignment horizontal="left" vertical="center" wrapText="1"/>
    </xf>
    <xf numFmtId="169" fontId="22" fillId="6" borderId="1" xfId="7" applyNumberFormat="1" applyFont="1" applyFill="1" applyBorder="1" applyAlignment="1">
      <alignment horizontal="center" vertical="center" wrapText="1"/>
    </xf>
    <xf numFmtId="169" fontId="5" fillId="0" borderId="1" xfId="7" applyNumberFormat="1" applyFont="1" applyFill="1" applyBorder="1" applyAlignment="1">
      <alignment horizontal="center" vertical="center" wrapText="1"/>
    </xf>
    <xf numFmtId="0" fontId="22" fillId="6" borderId="1" xfId="7" applyNumberFormat="1" applyFont="1" applyFill="1" applyBorder="1" applyAlignment="1">
      <alignment horizontal="center" vertical="center" wrapText="1"/>
    </xf>
    <xf numFmtId="0" fontId="22" fillId="6" borderId="1" xfId="0" applyFont="1" applyFill="1" applyBorder="1" applyAlignment="1">
      <alignment horizontal="center" vertical="top" wrapText="1"/>
    </xf>
    <xf numFmtId="0" fontId="26" fillId="18" borderId="1" xfId="8" applyFont="1" applyFill="1" applyBorder="1" applyAlignment="1">
      <alignment horizontal="left" vertical="center" wrapText="1"/>
    </xf>
    <xf numFmtId="173" fontId="13" fillId="18" borderId="1" xfId="0" applyNumberFormat="1" applyFont="1" applyFill="1" applyBorder="1" applyAlignment="1">
      <alignment horizontal="center" vertical="center" wrapText="1"/>
    </xf>
    <xf numFmtId="0" fontId="23" fillId="18" borderId="1" xfId="7" applyNumberFormat="1" applyFont="1" applyFill="1" applyBorder="1" applyAlignment="1">
      <alignment horizontal="center" vertical="center" wrapText="1"/>
    </xf>
    <xf numFmtId="169" fontId="23" fillId="18" borderId="1" xfId="7" applyNumberFormat="1" applyFont="1" applyFill="1" applyBorder="1" applyAlignment="1">
      <alignment horizontal="center" vertical="center" wrapText="1"/>
    </xf>
    <xf numFmtId="0" fontId="5" fillId="6" borderId="1" xfId="0" applyFont="1" applyFill="1" applyBorder="1" applyAlignment="1">
      <alignment vertical="top" wrapText="1"/>
    </xf>
    <xf numFmtId="0" fontId="5" fillId="4" borderId="1" xfId="0" applyFont="1" applyFill="1" applyBorder="1" applyAlignment="1">
      <alignment horizontal="left" vertical="top" wrapText="1"/>
    </xf>
    <xf numFmtId="0" fontId="5" fillId="16" borderId="1" xfId="0" applyFont="1" applyFill="1" applyBorder="1" applyAlignment="1">
      <alignment horizontal="center" vertical="top" wrapText="1"/>
    </xf>
    <xf numFmtId="169" fontId="13" fillId="7" borderId="1" xfId="7" applyNumberFormat="1" applyFont="1" applyFill="1" applyBorder="1" applyAlignment="1">
      <alignment horizontal="center" vertical="center" wrapText="1"/>
    </xf>
    <xf numFmtId="169" fontId="5" fillId="7" borderId="1" xfId="7" applyNumberFormat="1" applyFont="1" applyFill="1" applyBorder="1" applyAlignment="1">
      <alignment horizontal="center" vertical="center" wrapText="1"/>
    </xf>
    <xf numFmtId="0" fontId="5" fillId="0" borderId="1" xfId="0" applyFont="1" applyBorder="1" applyAlignment="1">
      <alignment horizontal="left" vertical="top" wrapText="1"/>
    </xf>
    <xf numFmtId="0" fontId="22" fillId="18" borderId="1" xfId="0" applyFont="1" applyFill="1" applyBorder="1" applyAlignment="1">
      <alignment horizontal="center" vertical="top" wrapText="1"/>
    </xf>
    <xf numFmtId="0" fontId="26" fillId="18" borderId="1" xfId="0" applyFont="1" applyFill="1" applyBorder="1" applyAlignment="1">
      <alignment horizontal="center" vertical="top" wrapText="1"/>
    </xf>
    <xf numFmtId="0" fontId="5" fillId="0" borderId="1" xfId="0" applyFont="1" applyBorder="1" applyAlignment="1">
      <alignment vertical="top" wrapText="1"/>
    </xf>
    <xf numFmtId="0" fontId="26" fillId="18" borderId="1" xfId="0" applyFont="1" applyFill="1" applyBorder="1" applyAlignment="1">
      <alignment horizontal="center" vertical="center" wrapText="1"/>
    </xf>
    <xf numFmtId="0" fontId="23" fillId="19" borderId="1" xfId="0" applyFont="1" applyFill="1" applyBorder="1" applyAlignment="1">
      <alignment horizontal="left" vertical="top" wrapText="1"/>
    </xf>
    <xf numFmtId="0" fontId="15"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16" fillId="10" borderId="1" xfId="0" applyFont="1" applyFill="1" applyBorder="1" applyAlignment="1">
      <alignment horizontal="center" vertical="center" wrapText="1"/>
    </xf>
    <xf numFmtId="1"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top" wrapText="1"/>
    </xf>
    <xf numFmtId="0" fontId="22" fillId="0" borderId="1" xfId="0" applyFont="1" applyFill="1" applyBorder="1" applyAlignment="1">
      <alignment horizontal="center" vertical="center" wrapText="1"/>
    </xf>
    <xf numFmtId="1" fontId="22" fillId="0" borderId="1" xfId="3" applyNumberFormat="1" applyFont="1" applyFill="1" applyBorder="1" applyAlignment="1">
      <alignment horizontal="center" vertical="center" wrapText="1"/>
    </xf>
    <xf numFmtId="0" fontId="22" fillId="0" borderId="1" xfId="20" applyFont="1" applyFill="1" applyBorder="1" applyAlignment="1">
      <alignment horizontal="left" wrapText="1"/>
    </xf>
    <xf numFmtId="0" fontId="22" fillId="0" borderId="1" xfId="19" applyFont="1" applyFill="1" applyBorder="1" applyAlignment="1">
      <alignment horizontal="left" wrapText="1"/>
    </xf>
    <xf numFmtId="169" fontId="33" fillId="10" borderId="1" xfId="0" applyNumberFormat="1" applyFont="1" applyFill="1" applyBorder="1" applyAlignment="1">
      <alignment horizontal="center" vertical="center"/>
    </xf>
    <xf numFmtId="0" fontId="26"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5" fillId="20" borderId="1" xfId="0" applyFont="1" applyFill="1" applyBorder="1" applyAlignment="1">
      <alignment horizontal="center" vertical="center"/>
    </xf>
    <xf numFmtId="0" fontId="23" fillId="6" borderId="2" xfId="0" applyFont="1" applyFill="1" applyBorder="1" applyAlignment="1">
      <alignment horizontal="center" vertical="center"/>
    </xf>
    <xf numFmtId="0" fontId="0" fillId="0" borderId="3" xfId="0" applyBorder="1" applyAlignment="1">
      <alignment horizontal="center" vertical="center"/>
    </xf>
  </cellXfs>
  <cellStyles count="22">
    <cellStyle name="Excel Built-in Normal" xfId="4"/>
    <cellStyle name="КАНДАГАЧ тел3-33-96" xfId="3"/>
    <cellStyle name="Обычный" xfId="0" builtinId="0"/>
    <cellStyle name="Обычный 12 2 2" xfId="15"/>
    <cellStyle name="Обычный 13" xfId="13"/>
    <cellStyle name="Обычный 13 2 2" xfId="14"/>
    <cellStyle name="Обычный 14" xfId="11"/>
    <cellStyle name="Обычный 2" xfId="5"/>
    <cellStyle name="Обычный 2 2 2" xfId="2"/>
    <cellStyle name="Обычный 2 2 2 2" xfId="9"/>
    <cellStyle name="Обычный 2 2 3" xfId="17"/>
    <cellStyle name="Обычный 2 3" xfId="16"/>
    <cellStyle name="Обычный 2 3 2" xfId="12"/>
    <cellStyle name="Обычный 2 4" xfId="20"/>
    <cellStyle name="Обычный 6" xfId="21"/>
    <cellStyle name="Обычный 7" xfId="19"/>
    <cellStyle name="Обычный_Лист1" xfId="8"/>
    <cellStyle name="Финансовый" xfId="7" builtinId="3"/>
    <cellStyle name="Финансовый 2" xfId="1"/>
    <cellStyle name="Финансовый 2 12" xfId="10"/>
    <cellStyle name="Финансовый 2 2" xfId="6"/>
    <cellStyle name="Финансовый 3" xfId="18"/>
  </cellStyles>
  <dxfs count="0"/>
  <tableStyles count="0" defaultTableStyle="TableStyleMedium9" defaultPivotStyle="PivotStyleLight16"/>
  <colors>
    <mruColors>
      <color rgb="FFFF99FF"/>
      <color rgb="FFFFCC99"/>
      <color rgb="FFFF99CC"/>
      <color rgb="FFFF7C80"/>
      <color rgb="FF00FF00"/>
      <color rgb="FF66FFCC"/>
      <color rgb="FFFFFF99"/>
      <color rgb="FF66FFFF"/>
      <color rgb="FF0000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J660"/>
  <sheetViews>
    <sheetView tabSelected="1" view="pageBreakPreview" zoomScale="90" zoomScaleNormal="95" zoomScaleSheetLayoutView="90" workbookViewId="0">
      <pane ySplit="5" topLeftCell="A6" activePane="bottomLeft" state="frozen"/>
      <selection pane="bottomLeft" sqref="A1:W1"/>
    </sheetView>
  </sheetViews>
  <sheetFormatPr defaultColWidth="9.140625" defaultRowHeight="15" outlineLevelRow="2" outlineLevelCol="1" x14ac:dyDescent="0.25"/>
  <cols>
    <col min="1" max="1" width="6" style="210" customWidth="1"/>
    <col min="2" max="2" width="50.28515625" style="235" hidden="1" customWidth="1" outlineLevel="1"/>
    <col min="3" max="3" width="19.85546875" style="14" hidden="1" customWidth="1" outlineLevel="1"/>
    <col min="4" max="4" width="18.28515625" style="17" hidden="1" customWidth="1" outlineLevel="1"/>
    <col min="5" max="5" width="12.42578125" style="14" hidden="1" customWidth="1" outlineLevel="1"/>
    <col min="6" max="6" width="9.42578125" style="66" hidden="1" customWidth="1" outlineLevel="1"/>
    <col min="7" max="7" width="13" style="17" hidden="1" customWidth="1" outlineLevel="1"/>
    <col min="8" max="8" width="52.42578125" style="166" customWidth="1" collapsed="1"/>
    <col min="9" max="9" width="25.42578125" style="15" customWidth="1"/>
    <col min="10" max="11" width="9.7109375" style="15" customWidth="1"/>
    <col min="12" max="12" width="12.140625" style="66" hidden="1" customWidth="1"/>
    <col min="13" max="13" width="12.5703125" style="15" customWidth="1"/>
    <col min="14" max="14" width="12.85546875" style="502" customWidth="1" outlineLevel="1"/>
    <col min="15" max="15" width="13.42578125" style="287" customWidth="1" outlineLevel="1"/>
    <col min="16" max="16" width="12.5703125" style="499" customWidth="1" outlineLevel="1"/>
    <col min="17" max="17" width="12.7109375" style="499" customWidth="1" outlineLevel="1"/>
    <col min="18" max="18" width="13.42578125" style="499" customWidth="1" outlineLevel="1"/>
    <col min="19" max="19" width="13.42578125" style="500" customWidth="1" outlineLevel="1"/>
    <col min="20" max="20" width="12" style="500" customWidth="1" outlineLevel="1"/>
    <col min="21" max="21" width="15.7109375" style="500" customWidth="1"/>
    <col min="22" max="22" width="13.28515625" style="500" customWidth="1"/>
    <col min="23" max="23" width="82.28515625" style="500" customWidth="1"/>
    <col min="24" max="24" width="15.140625" style="579" customWidth="1"/>
    <col min="25" max="71" width="9.140625" style="39" customWidth="1"/>
    <col min="72" max="16384" width="9.140625" style="39"/>
  </cols>
  <sheetData>
    <row r="1" spans="1:114" s="37" customFormat="1" x14ac:dyDescent="0.25">
      <c r="A1" s="908" t="s">
        <v>1230</v>
      </c>
      <c r="B1" s="909"/>
      <c r="C1" s="909"/>
      <c r="D1" s="909"/>
      <c r="E1" s="909"/>
      <c r="F1" s="909"/>
      <c r="G1" s="909"/>
      <c r="H1" s="909"/>
      <c r="I1" s="909"/>
      <c r="J1" s="909"/>
      <c r="K1" s="909"/>
      <c r="L1" s="909"/>
      <c r="M1" s="909"/>
      <c r="N1" s="909"/>
      <c r="O1" s="909"/>
      <c r="P1" s="909"/>
      <c r="Q1" s="909"/>
      <c r="R1" s="909"/>
      <c r="S1" s="909"/>
      <c r="T1" s="909"/>
      <c r="U1" s="909"/>
      <c r="V1" s="909"/>
      <c r="W1" s="909"/>
      <c r="X1" s="773"/>
      <c r="Y1" s="773"/>
      <c r="Z1" s="773"/>
      <c r="AA1" s="773"/>
      <c r="AB1" s="773"/>
      <c r="AC1" s="773"/>
      <c r="AD1" s="773"/>
      <c r="AE1" s="773"/>
      <c r="AF1" s="774"/>
      <c r="AG1" s="688"/>
    </row>
    <row r="2" spans="1:114" s="37" customFormat="1" x14ac:dyDescent="0.25">
      <c r="A2" s="194"/>
      <c r="B2" s="222"/>
      <c r="C2" s="42"/>
      <c r="D2" s="42"/>
      <c r="E2" s="42"/>
      <c r="F2" s="61"/>
      <c r="G2" s="42"/>
      <c r="H2" s="167"/>
      <c r="I2" s="40"/>
      <c r="J2" s="32"/>
      <c r="K2" s="40"/>
      <c r="L2" s="61"/>
      <c r="M2" s="40"/>
      <c r="N2" s="32"/>
      <c r="O2" s="109"/>
      <c r="P2" s="40"/>
      <c r="Q2" s="40"/>
      <c r="R2" s="40"/>
      <c r="S2" s="42"/>
      <c r="T2" s="42"/>
      <c r="U2" s="42"/>
      <c r="V2" s="42"/>
      <c r="W2" s="42"/>
      <c r="X2" s="578"/>
      <c r="AG2" s="688"/>
    </row>
    <row r="3" spans="1:114" s="97" customFormat="1" x14ac:dyDescent="0.25">
      <c r="A3" s="840" t="s">
        <v>0</v>
      </c>
      <c r="B3" s="842" t="s">
        <v>58</v>
      </c>
      <c r="C3" s="829" t="s">
        <v>9</v>
      </c>
      <c r="D3" s="828" t="s">
        <v>8</v>
      </c>
      <c r="E3" s="829" t="s">
        <v>7</v>
      </c>
      <c r="F3" s="839" t="s">
        <v>257</v>
      </c>
      <c r="G3" s="828" t="s">
        <v>259</v>
      </c>
      <c r="H3" s="903" t="s">
        <v>10</v>
      </c>
      <c r="I3" s="826" t="s">
        <v>2</v>
      </c>
      <c r="J3" s="827" t="s">
        <v>5</v>
      </c>
      <c r="K3" s="826" t="s">
        <v>1</v>
      </c>
      <c r="L3" s="839" t="s">
        <v>257</v>
      </c>
      <c r="M3" s="826" t="s">
        <v>258</v>
      </c>
      <c r="N3" s="682" t="s">
        <v>308</v>
      </c>
      <c r="O3" s="110" t="s">
        <v>630</v>
      </c>
      <c r="P3" s="907" t="s">
        <v>1168</v>
      </c>
      <c r="Q3" s="907"/>
      <c r="R3" s="907"/>
      <c r="S3" s="907"/>
      <c r="T3" s="907"/>
      <c r="U3" s="829" t="s">
        <v>1148</v>
      </c>
      <c r="V3" s="896" t="s">
        <v>1149</v>
      </c>
      <c r="W3" s="829" t="s">
        <v>611</v>
      </c>
      <c r="X3" s="896" t="s">
        <v>1150</v>
      </c>
      <c r="AG3" s="689"/>
    </row>
    <row r="4" spans="1:114" s="97" customFormat="1" x14ac:dyDescent="0.25">
      <c r="A4" s="841"/>
      <c r="B4" s="842"/>
      <c r="C4" s="829"/>
      <c r="D4" s="828"/>
      <c r="E4" s="829"/>
      <c r="F4" s="839"/>
      <c r="G4" s="828"/>
      <c r="H4" s="903"/>
      <c r="I4" s="826"/>
      <c r="J4" s="827"/>
      <c r="K4" s="826"/>
      <c r="L4" s="839"/>
      <c r="M4" s="826"/>
      <c r="N4" s="682" t="s">
        <v>445</v>
      </c>
      <c r="O4" s="111" t="s">
        <v>444</v>
      </c>
      <c r="P4" s="682" t="s">
        <v>213</v>
      </c>
      <c r="Q4" s="682" t="s">
        <v>214</v>
      </c>
      <c r="R4" s="682" t="s">
        <v>215</v>
      </c>
      <c r="S4" s="681" t="s">
        <v>216</v>
      </c>
      <c r="T4" s="681" t="s">
        <v>221</v>
      </c>
      <c r="U4" s="829"/>
      <c r="V4" s="896"/>
      <c r="W4" s="829"/>
      <c r="X4" s="896"/>
      <c r="AG4" s="689"/>
    </row>
    <row r="5" spans="1:114" s="37" customFormat="1" x14ac:dyDescent="0.25">
      <c r="A5" s="195">
        <v>1</v>
      </c>
      <c r="B5" s="223">
        <v>2</v>
      </c>
      <c r="C5" s="92">
        <v>8</v>
      </c>
      <c r="D5" s="43">
        <v>9</v>
      </c>
      <c r="E5" s="92">
        <v>10</v>
      </c>
      <c r="F5" s="62">
        <v>11</v>
      </c>
      <c r="G5" s="43">
        <v>12</v>
      </c>
      <c r="H5" s="168">
        <v>2</v>
      </c>
      <c r="I5" s="92">
        <v>8</v>
      </c>
      <c r="J5" s="90">
        <v>9</v>
      </c>
      <c r="K5" s="92">
        <v>10</v>
      </c>
      <c r="L5" s="62">
        <v>11</v>
      </c>
      <c r="M5" s="92">
        <v>12</v>
      </c>
      <c r="N5" s="90">
        <v>14</v>
      </c>
      <c r="O5" s="112">
        <v>15</v>
      </c>
      <c r="P5" s="92">
        <v>16</v>
      </c>
      <c r="Q5" s="91">
        <v>17</v>
      </c>
      <c r="R5" s="91">
        <v>18</v>
      </c>
      <c r="S5" s="92">
        <v>19</v>
      </c>
      <c r="T5" s="92">
        <v>20</v>
      </c>
      <c r="U5" s="92">
        <v>3</v>
      </c>
      <c r="V5" s="92"/>
      <c r="W5" s="92"/>
      <c r="X5" s="578"/>
      <c r="AG5" s="688"/>
    </row>
    <row r="6" spans="1:114" s="76" customFormat="1" x14ac:dyDescent="0.25">
      <c r="A6" s="831" t="s">
        <v>74</v>
      </c>
      <c r="B6" s="831"/>
      <c r="C6" s="831"/>
      <c r="D6" s="831"/>
      <c r="E6" s="831"/>
      <c r="F6" s="831"/>
      <c r="G6" s="831"/>
      <c r="H6" s="831"/>
      <c r="I6" s="831"/>
      <c r="J6" s="831"/>
      <c r="K6" s="831"/>
      <c r="L6" s="831"/>
      <c r="M6" s="831"/>
      <c r="N6" s="831"/>
      <c r="O6" s="831"/>
      <c r="P6" s="831"/>
      <c r="Q6" s="831"/>
      <c r="R6" s="831"/>
      <c r="S6" s="831"/>
      <c r="T6" s="831"/>
      <c r="U6" s="831"/>
      <c r="V6" s="831"/>
      <c r="W6" s="831"/>
      <c r="X6" s="578"/>
      <c r="Y6" s="80"/>
      <c r="Z6" s="80"/>
      <c r="AA6" s="80"/>
      <c r="AB6" s="80"/>
      <c r="AC6" s="80"/>
      <c r="AD6" s="80"/>
      <c r="AE6" s="80"/>
      <c r="AF6" s="80"/>
      <c r="AG6" s="69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row>
    <row r="7" spans="1:114" s="76" customFormat="1" x14ac:dyDescent="0.25">
      <c r="A7" s="832" t="s">
        <v>75</v>
      </c>
      <c r="B7" s="832"/>
      <c r="C7" s="832"/>
      <c r="D7" s="832"/>
      <c r="E7" s="832"/>
      <c r="F7" s="832"/>
      <c r="G7" s="832"/>
      <c r="H7" s="832"/>
      <c r="I7" s="832"/>
      <c r="J7" s="832"/>
      <c r="K7" s="832"/>
      <c r="L7" s="832"/>
      <c r="M7" s="832"/>
      <c r="N7" s="832"/>
      <c r="O7" s="832"/>
      <c r="P7" s="832"/>
      <c r="Q7" s="832"/>
      <c r="R7" s="832"/>
      <c r="S7" s="832"/>
      <c r="T7" s="832"/>
      <c r="U7" s="832"/>
      <c r="V7" s="832"/>
      <c r="W7" s="832"/>
      <c r="X7" s="578"/>
      <c r="Y7" s="80"/>
      <c r="Z7" s="80"/>
      <c r="AA7" s="80"/>
      <c r="AB7" s="80"/>
      <c r="AC7" s="80"/>
      <c r="AD7" s="80"/>
      <c r="AE7" s="80"/>
      <c r="AF7" s="80"/>
      <c r="AG7" s="69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row>
    <row r="8" spans="1:114" s="76" customFormat="1" x14ac:dyDescent="0.25">
      <c r="A8" s="833" t="s">
        <v>222</v>
      </c>
      <c r="B8" s="833"/>
      <c r="C8" s="833"/>
      <c r="D8" s="833"/>
      <c r="E8" s="833"/>
      <c r="F8" s="833"/>
      <c r="G8" s="833"/>
      <c r="H8" s="833"/>
      <c r="I8" s="833"/>
      <c r="J8" s="833"/>
      <c r="K8" s="833"/>
      <c r="L8" s="833"/>
      <c r="M8" s="833"/>
      <c r="N8" s="833"/>
      <c r="O8" s="833"/>
      <c r="P8" s="833"/>
      <c r="Q8" s="833"/>
      <c r="R8" s="833"/>
      <c r="S8" s="833"/>
      <c r="T8" s="833"/>
      <c r="U8" s="833"/>
      <c r="V8" s="833"/>
      <c r="W8" s="833"/>
      <c r="X8" s="578"/>
      <c r="Y8" s="80"/>
      <c r="Z8" s="80"/>
      <c r="AA8" s="80"/>
      <c r="AB8" s="80"/>
      <c r="AC8" s="80"/>
      <c r="AD8" s="80"/>
      <c r="AE8" s="80"/>
      <c r="AF8" s="80"/>
      <c r="AG8" s="69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row>
    <row r="9" spans="1:114" s="76" customFormat="1" outlineLevel="1" x14ac:dyDescent="0.25">
      <c r="A9" s="818" t="s">
        <v>76</v>
      </c>
      <c r="B9" s="219" t="s">
        <v>742</v>
      </c>
      <c r="C9" s="659" t="s">
        <v>741</v>
      </c>
      <c r="D9" s="817" t="s">
        <v>189</v>
      </c>
      <c r="E9" s="844" t="s">
        <v>3</v>
      </c>
      <c r="F9" s="3"/>
      <c r="G9" s="817"/>
      <c r="H9" s="169" t="s">
        <v>1152</v>
      </c>
      <c r="I9" s="98"/>
      <c r="J9" s="98"/>
      <c r="K9" s="98"/>
      <c r="L9" s="98"/>
      <c r="M9" s="73"/>
      <c r="N9" s="99"/>
      <c r="O9" s="113"/>
      <c r="P9" s="73"/>
      <c r="Q9" s="73"/>
      <c r="R9" s="73"/>
      <c r="S9" s="8"/>
      <c r="T9" s="8"/>
      <c r="U9" s="3"/>
      <c r="V9" s="3"/>
      <c r="W9" s="3"/>
      <c r="X9" s="578"/>
      <c r="Y9" s="80"/>
      <c r="Z9" s="80"/>
      <c r="AA9" s="80"/>
      <c r="AB9" s="80"/>
      <c r="AC9" s="80"/>
      <c r="AD9" s="80"/>
      <c r="AE9" s="80"/>
      <c r="AF9" s="80"/>
      <c r="AG9" s="69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row>
    <row r="10" spans="1:114" s="417" customFormat="1" ht="120" outlineLevel="1" x14ac:dyDescent="0.25">
      <c r="A10" s="818"/>
      <c r="B10" s="228" t="s">
        <v>873</v>
      </c>
      <c r="C10" s="658" t="s">
        <v>740</v>
      </c>
      <c r="D10" s="817"/>
      <c r="E10" s="844"/>
      <c r="F10" s="658"/>
      <c r="G10" s="817"/>
      <c r="H10" s="414" t="s">
        <v>1046</v>
      </c>
      <c r="I10" s="665" t="s">
        <v>691</v>
      </c>
      <c r="J10" s="100" t="s">
        <v>77</v>
      </c>
      <c r="K10" s="100" t="s">
        <v>3</v>
      </c>
      <c r="L10" s="658"/>
      <c r="M10" s="665"/>
      <c r="N10" s="102">
        <v>9</v>
      </c>
      <c r="O10" s="102">
        <v>6.3</v>
      </c>
      <c r="P10" s="102">
        <v>7.2</v>
      </c>
      <c r="Q10" s="102">
        <v>7.7</v>
      </c>
      <c r="R10" s="102">
        <v>7.6</v>
      </c>
      <c r="S10" s="658">
        <v>7.6</v>
      </c>
      <c r="T10" s="658">
        <v>7.6</v>
      </c>
      <c r="U10" s="658"/>
      <c r="V10" s="658"/>
      <c r="W10" s="658"/>
      <c r="X10" s="579"/>
      <c r="AG10" s="691"/>
    </row>
    <row r="11" spans="1:114" s="417" customFormat="1" ht="120" outlineLevel="1" x14ac:dyDescent="0.25">
      <c r="A11" s="670"/>
      <c r="B11" s="228" t="s">
        <v>874</v>
      </c>
      <c r="C11" s="418" t="s">
        <v>740</v>
      </c>
      <c r="D11" s="669"/>
      <c r="E11" s="658"/>
      <c r="F11" s="658"/>
      <c r="G11" s="669"/>
      <c r="H11" s="414" t="s">
        <v>1088</v>
      </c>
      <c r="I11" s="665" t="s">
        <v>1070</v>
      </c>
      <c r="J11" s="100" t="s">
        <v>77</v>
      </c>
      <c r="K11" s="100" t="s">
        <v>3</v>
      </c>
      <c r="L11" s="658"/>
      <c r="M11" s="665"/>
      <c r="N11" s="152">
        <v>210.8</v>
      </c>
      <c r="O11" s="152">
        <v>96.7</v>
      </c>
      <c r="P11" s="152">
        <v>104</v>
      </c>
      <c r="Q11" s="152">
        <v>105</v>
      </c>
      <c r="R11" s="152">
        <v>105</v>
      </c>
      <c r="S11" s="318">
        <v>105</v>
      </c>
      <c r="T11" s="318">
        <v>103</v>
      </c>
      <c r="U11" s="658"/>
      <c r="V11" s="658"/>
      <c r="W11" s="658"/>
      <c r="X11" s="579"/>
      <c r="AG11" s="691"/>
    </row>
    <row r="12" spans="1:114" s="417" customFormat="1" outlineLevel="1" x14ac:dyDescent="0.25">
      <c r="A12" s="781"/>
      <c r="B12" s="228"/>
      <c r="C12" s="418"/>
      <c r="D12" s="669"/>
      <c r="E12" s="658"/>
      <c r="F12" s="658"/>
      <c r="G12" s="669"/>
      <c r="H12" s="785" t="s">
        <v>1227</v>
      </c>
      <c r="I12" s="787" t="s">
        <v>1070</v>
      </c>
      <c r="J12" s="665"/>
      <c r="K12" s="665" t="s">
        <v>1228</v>
      </c>
      <c r="L12" s="658"/>
      <c r="M12" s="665"/>
      <c r="N12" s="152"/>
      <c r="O12" s="152"/>
      <c r="P12" s="152">
        <v>25</v>
      </c>
      <c r="Q12" s="152"/>
      <c r="R12" s="152"/>
      <c r="S12" s="318"/>
      <c r="T12" s="318"/>
      <c r="U12" s="658"/>
      <c r="V12" s="658"/>
      <c r="W12" s="788" t="s">
        <v>1229</v>
      </c>
      <c r="X12" s="579"/>
      <c r="AG12" s="691"/>
    </row>
    <row r="13" spans="1:114" s="417" customFormat="1" ht="30" outlineLevel="1" x14ac:dyDescent="0.25">
      <c r="A13" s="780"/>
      <c r="B13" s="228"/>
      <c r="C13" s="418"/>
      <c r="D13" s="669"/>
      <c r="E13" s="658"/>
      <c r="F13" s="658"/>
      <c r="G13" s="669"/>
      <c r="H13" s="786"/>
      <c r="I13" s="780"/>
      <c r="J13" s="665"/>
      <c r="K13" s="665" t="s">
        <v>1072</v>
      </c>
      <c r="L13" s="658"/>
      <c r="M13" s="665"/>
      <c r="N13" s="152"/>
      <c r="O13" s="152"/>
      <c r="P13" s="152">
        <v>230</v>
      </c>
      <c r="Q13" s="152"/>
      <c r="R13" s="152"/>
      <c r="S13" s="318"/>
      <c r="T13" s="318"/>
      <c r="U13" s="658"/>
      <c r="V13" s="658"/>
      <c r="W13" s="780"/>
      <c r="X13" s="579"/>
      <c r="AG13" s="691"/>
    </row>
    <row r="14" spans="1:114" s="417" customFormat="1" ht="75" outlineLevel="1" x14ac:dyDescent="0.25">
      <c r="A14" s="670"/>
      <c r="B14" s="228" t="s">
        <v>743</v>
      </c>
      <c r="C14" s="658"/>
      <c r="D14" s="669" t="s">
        <v>189</v>
      </c>
      <c r="E14" s="658" t="s">
        <v>3</v>
      </c>
      <c r="F14" s="658"/>
      <c r="G14" s="669"/>
      <c r="H14" s="414" t="s">
        <v>1089</v>
      </c>
      <c r="I14" s="665" t="s">
        <v>1070</v>
      </c>
      <c r="J14" s="665"/>
      <c r="K14" s="100" t="s">
        <v>3</v>
      </c>
      <c r="L14" s="658"/>
      <c r="M14" s="665"/>
      <c r="N14" s="152">
        <v>64.5</v>
      </c>
      <c r="O14" s="152">
        <v>149.6</v>
      </c>
      <c r="P14" s="152">
        <v>103.5</v>
      </c>
      <c r="Q14" s="152">
        <v>108.8</v>
      </c>
      <c r="R14" s="152">
        <v>109.5</v>
      </c>
      <c r="S14" s="318">
        <v>109.6</v>
      </c>
      <c r="T14" s="580">
        <v>107.8</v>
      </c>
      <c r="U14" s="658"/>
      <c r="V14" s="658"/>
      <c r="W14" s="658"/>
      <c r="X14" s="579"/>
      <c r="AG14" s="691"/>
    </row>
    <row r="15" spans="1:114" s="417" customFormat="1" ht="30" outlineLevel="1" x14ac:dyDescent="0.25">
      <c r="A15" s="670"/>
      <c r="B15" s="228" t="s">
        <v>79</v>
      </c>
      <c r="C15" s="685" t="s">
        <v>65</v>
      </c>
      <c r="D15" s="685" t="s">
        <v>65</v>
      </c>
      <c r="E15" s="658" t="s">
        <v>78</v>
      </c>
      <c r="F15" s="658"/>
      <c r="G15" s="669"/>
      <c r="H15" s="414" t="s">
        <v>1090</v>
      </c>
      <c r="I15" s="658" t="s">
        <v>1070</v>
      </c>
      <c r="J15" s="658"/>
      <c r="K15" s="100" t="s">
        <v>3</v>
      </c>
      <c r="L15" s="658"/>
      <c r="M15" s="316"/>
      <c r="N15" s="102">
        <v>56.4</v>
      </c>
      <c r="O15" s="102">
        <v>217</v>
      </c>
      <c r="P15" s="102">
        <v>103.4</v>
      </c>
      <c r="Q15" s="102">
        <v>110</v>
      </c>
      <c r="R15" s="102">
        <v>111</v>
      </c>
      <c r="S15" s="658">
        <v>111</v>
      </c>
      <c r="T15" s="658">
        <v>109</v>
      </c>
      <c r="U15" s="658"/>
      <c r="V15" s="658"/>
      <c r="W15" s="658"/>
      <c r="X15" s="579"/>
      <c r="AG15" s="691"/>
    </row>
    <row r="16" spans="1:114" s="417" customFormat="1" ht="45" outlineLevel="1" x14ac:dyDescent="0.25">
      <c r="A16" s="670"/>
      <c r="B16" s="228" t="s">
        <v>744</v>
      </c>
      <c r="C16" s="685" t="s">
        <v>65</v>
      </c>
      <c r="D16" s="685" t="s">
        <v>65</v>
      </c>
      <c r="E16" s="658" t="s">
        <v>3</v>
      </c>
      <c r="F16" s="658"/>
      <c r="G16" s="669"/>
      <c r="H16" s="414" t="s">
        <v>1091</v>
      </c>
      <c r="I16" s="665" t="s">
        <v>1070</v>
      </c>
      <c r="J16" s="665"/>
      <c r="K16" s="100" t="s">
        <v>3</v>
      </c>
      <c r="L16" s="658"/>
      <c r="M16" s="316"/>
      <c r="N16" s="589">
        <v>273.89999999999998</v>
      </c>
      <c r="O16" s="589">
        <v>63.5</v>
      </c>
      <c r="P16" s="581">
        <v>108</v>
      </c>
      <c r="Q16" s="581">
        <v>110</v>
      </c>
      <c r="R16" s="581">
        <v>109</v>
      </c>
      <c r="S16" s="658">
        <v>108</v>
      </c>
      <c r="T16" s="658">
        <v>108</v>
      </c>
      <c r="U16" s="658"/>
      <c r="V16" s="658"/>
      <c r="W16" s="658"/>
      <c r="X16" s="579"/>
      <c r="AG16" s="691"/>
    </row>
    <row r="17" spans="1:114" s="417" customFormat="1" ht="105" outlineLevel="1" x14ac:dyDescent="0.25">
      <c r="A17" s="670"/>
      <c r="B17" s="228" t="s">
        <v>875</v>
      </c>
      <c r="C17" s="349" t="s">
        <v>745</v>
      </c>
      <c r="D17" s="669" t="s">
        <v>189</v>
      </c>
      <c r="E17" s="658" t="s">
        <v>61</v>
      </c>
      <c r="F17" s="658"/>
      <c r="G17" s="669"/>
      <c r="H17" s="414" t="s">
        <v>1092</v>
      </c>
      <c r="I17" s="665" t="s">
        <v>573</v>
      </c>
      <c r="J17" s="665"/>
      <c r="K17" s="100" t="s">
        <v>3</v>
      </c>
      <c r="L17" s="658"/>
      <c r="M17" s="665"/>
      <c r="N17" s="589">
        <v>275.3</v>
      </c>
      <c r="O17" s="589">
        <v>564.4</v>
      </c>
      <c r="P17" s="152">
        <v>125.5</v>
      </c>
      <c r="Q17" s="152">
        <v>109</v>
      </c>
      <c r="R17" s="152">
        <v>108</v>
      </c>
      <c r="S17" s="511">
        <v>109</v>
      </c>
      <c r="T17" s="318">
        <v>107</v>
      </c>
      <c r="U17" s="658"/>
      <c r="V17" s="658"/>
      <c r="W17" s="658"/>
      <c r="X17" s="579"/>
      <c r="AG17" s="691"/>
    </row>
    <row r="18" spans="1:114" s="256" customFormat="1" ht="28.5" outlineLevel="1" x14ac:dyDescent="0.25">
      <c r="A18" s="252"/>
      <c r="B18" s="248" t="s">
        <v>802</v>
      </c>
      <c r="C18" s="253"/>
      <c r="D18" s="253"/>
      <c r="E18" s="253"/>
      <c r="F18" s="254" t="s">
        <v>605</v>
      </c>
      <c r="G18" s="253"/>
      <c r="H18" s="243" t="s">
        <v>1036</v>
      </c>
      <c r="I18" s="255"/>
      <c r="J18" s="255"/>
      <c r="K18" s="255"/>
      <c r="L18" s="254"/>
      <c r="M18" s="255"/>
      <c r="N18" s="254">
        <v>0</v>
      </c>
      <c r="O18" s="254">
        <v>0</v>
      </c>
      <c r="P18" s="254">
        <v>0</v>
      </c>
      <c r="Q18" s="254">
        <v>0</v>
      </c>
      <c r="R18" s="254">
        <v>0</v>
      </c>
      <c r="S18" s="254">
        <v>0</v>
      </c>
      <c r="T18" s="254">
        <v>0</v>
      </c>
      <c r="U18" s="253"/>
      <c r="V18" s="253"/>
      <c r="W18" s="253"/>
      <c r="X18" s="503"/>
      <c r="AG18" s="692"/>
    </row>
    <row r="19" spans="1:114" s="76" customFormat="1" x14ac:dyDescent="0.25">
      <c r="A19" s="868" t="s">
        <v>80</v>
      </c>
      <c r="B19" s="868"/>
      <c r="C19" s="868"/>
      <c r="D19" s="868"/>
      <c r="E19" s="868"/>
      <c r="F19" s="868"/>
      <c r="G19" s="868"/>
      <c r="H19" s="868"/>
      <c r="I19" s="868"/>
      <c r="J19" s="868"/>
      <c r="K19" s="868"/>
      <c r="L19" s="868"/>
      <c r="M19" s="868"/>
      <c r="N19" s="868"/>
      <c r="O19" s="868"/>
      <c r="P19" s="868"/>
      <c r="Q19" s="868"/>
      <c r="R19" s="868"/>
      <c r="S19" s="868"/>
      <c r="T19" s="868"/>
      <c r="U19" s="868"/>
      <c r="V19" s="868"/>
      <c r="W19" s="868"/>
      <c r="X19" s="578"/>
      <c r="Y19" s="80"/>
      <c r="Z19" s="80"/>
      <c r="AA19" s="80"/>
      <c r="AB19" s="80"/>
      <c r="AC19" s="80"/>
      <c r="AD19" s="80"/>
      <c r="AE19" s="80"/>
      <c r="AF19" s="80"/>
      <c r="AG19" s="69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row>
    <row r="20" spans="1:114" s="76" customFormat="1" collapsed="1" x14ac:dyDescent="0.25">
      <c r="A20" s="833" t="s">
        <v>223</v>
      </c>
      <c r="B20" s="833"/>
      <c r="C20" s="833"/>
      <c r="D20" s="833"/>
      <c r="E20" s="833"/>
      <c r="F20" s="833"/>
      <c r="G20" s="833"/>
      <c r="H20" s="833"/>
      <c r="I20" s="833"/>
      <c r="J20" s="833"/>
      <c r="K20" s="833"/>
      <c r="L20" s="833"/>
      <c r="M20" s="833"/>
      <c r="N20" s="833"/>
      <c r="O20" s="833"/>
      <c r="P20" s="833"/>
      <c r="Q20" s="833"/>
      <c r="R20" s="833"/>
      <c r="S20" s="833"/>
      <c r="T20" s="833"/>
      <c r="U20" s="833"/>
      <c r="V20" s="833"/>
      <c r="W20" s="833"/>
      <c r="X20" s="578"/>
      <c r="Y20" s="80"/>
      <c r="Z20" s="80"/>
      <c r="AA20" s="80"/>
      <c r="AB20" s="80"/>
      <c r="AC20" s="80"/>
      <c r="AD20" s="80"/>
      <c r="AE20" s="80"/>
      <c r="AF20" s="80"/>
      <c r="AG20" s="69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80"/>
      <c r="DB20" s="80"/>
      <c r="DC20" s="80"/>
      <c r="DD20" s="80"/>
      <c r="DE20" s="80"/>
      <c r="DF20" s="80"/>
      <c r="DG20" s="80"/>
      <c r="DH20" s="80"/>
      <c r="DI20" s="80"/>
      <c r="DJ20" s="80"/>
    </row>
    <row r="21" spans="1:114" s="76" customFormat="1" ht="60" hidden="1" outlineLevel="1" x14ac:dyDescent="0.25">
      <c r="A21" s="818">
        <v>4</v>
      </c>
      <c r="B21" s="219" t="s">
        <v>803</v>
      </c>
      <c r="C21" s="748" t="s">
        <v>746</v>
      </c>
      <c r="D21" s="817" t="s">
        <v>189</v>
      </c>
      <c r="E21" s="844" t="s">
        <v>3</v>
      </c>
      <c r="F21" s="3"/>
      <c r="G21" s="817"/>
      <c r="H21" s="169" t="s">
        <v>1151</v>
      </c>
      <c r="I21" s="749"/>
      <c r="J21" s="100"/>
      <c r="K21" s="73"/>
      <c r="L21" s="3"/>
      <c r="M21" s="73"/>
      <c r="N21" s="149"/>
      <c r="O21" s="150"/>
      <c r="P21" s="105"/>
      <c r="Q21" s="105"/>
      <c r="R21" s="105"/>
      <c r="S21" s="105"/>
      <c r="T21" s="105"/>
      <c r="U21" s="3"/>
      <c r="V21" s="3"/>
      <c r="W21" s="3"/>
      <c r="X21" s="578"/>
      <c r="Y21" s="80"/>
      <c r="Z21" s="80"/>
      <c r="AA21" s="80"/>
      <c r="AB21" s="80"/>
      <c r="AC21" s="80"/>
      <c r="AD21" s="80"/>
      <c r="AE21" s="80"/>
      <c r="AF21" s="80"/>
      <c r="AG21" s="69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c r="CR21" s="80"/>
      <c r="CS21" s="80"/>
      <c r="CT21" s="80"/>
      <c r="CU21" s="80"/>
      <c r="CV21" s="80"/>
      <c r="CW21" s="80"/>
      <c r="CX21" s="80"/>
      <c r="CY21" s="80"/>
      <c r="CZ21" s="80"/>
      <c r="DA21" s="80"/>
      <c r="DB21" s="80"/>
      <c r="DC21" s="80"/>
      <c r="DD21" s="80"/>
      <c r="DE21" s="80"/>
      <c r="DF21" s="80"/>
      <c r="DG21" s="80"/>
      <c r="DH21" s="80"/>
      <c r="DI21" s="80"/>
      <c r="DJ21" s="80"/>
    </row>
    <row r="22" spans="1:114" s="417" customFormat="1" ht="105" hidden="1" outlineLevel="1" x14ac:dyDescent="0.25">
      <c r="A22" s="818"/>
      <c r="B22" s="228" t="s">
        <v>876</v>
      </c>
      <c r="C22" s="658" t="s">
        <v>745</v>
      </c>
      <c r="D22" s="817"/>
      <c r="E22" s="844"/>
      <c r="F22" s="658"/>
      <c r="G22" s="817"/>
      <c r="H22" s="414" t="s">
        <v>1093</v>
      </c>
      <c r="I22" s="665" t="s">
        <v>1070</v>
      </c>
      <c r="J22" s="100"/>
      <c r="K22" s="665" t="s">
        <v>3</v>
      </c>
      <c r="L22" s="658"/>
      <c r="M22" s="665"/>
      <c r="N22" s="512"/>
      <c r="O22" s="102">
        <v>13.2</v>
      </c>
      <c r="P22" s="102">
        <v>14.9</v>
      </c>
      <c r="Q22" s="102">
        <v>15.5</v>
      </c>
      <c r="R22" s="102">
        <v>16.899999999999999</v>
      </c>
      <c r="S22" s="102">
        <v>17.899999999999999</v>
      </c>
      <c r="T22" s="102">
        <v>18.899999999999999</v>
      </c>
      <c r="U22" s="658"/>
      <c r="V22" s="658"/>
      <c r="W22" s="658"/>
      <c r="X22" s="579"/>
      <c r="AG22" s="691"/>
    </row>
    <row r="23" spans="1:114" s="104" customFormat="1" hidden="1" outlineLevel="2" x14ac:dyDescent="0.25">
      <c r="A23" s="198"/>
      <c r="B23" s="224" t="s">
        <v>45</v>
      </c>
      <c r="C23" s="659"/>
      <c r="D23" s="675"/>
      <c r="E23" s="659"/>
      <c r="F23" s="659"/>
      <c r="G23" s="675"/>
      <c r="H23" s="164" t="s">
        <v>6</v>
      </c>
      <c r="I23" s="665"/>
      <c r="J23" s="665"/>
      <c r="K23" s="665"/>
      <c r="L23" s="659"/>
      <c r="M23" s="665"/>
      <c r="N23" s="5"/>
      <c r="O23" s="664"/>
      <c r="P23" s="102"/>
      <c r="Q23" s="285"/>
      <c r="R23" s="285"/>
      <c r="S23" s="103"/>
      <c r="T23" s="103"/>
      <c r="U23" s="659"/>
      <c r="V23" s="659"/>
      <c r="W23" s="659"/>
      <c r="X23" s="525"/>
      <c r="Y23" s="38"/>
      <c r="Z23" s="38"/>
      <c r="AA23" s="38"/>
      <c r="AB23" s="38"/>
      <c r="AC23" s="38"/>
      <c r="AD23" s="38"/>
      <c r="AE23" s="38"/>
      <c r="AF23" s="38"/>
      <c r="AG23" s="693"/>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row>
    <row r="24" spans="1:114" s="104" customFormat="1" hidden="1" outlineLevel="2" x14ac:dyDescent="0.25">
      <c r="A24" s="198"/>
      <c r="B24" s="224" t="s">
        <v>46</v>
      </c>
      <c r="C24" s="659"/>
      <c r="D24" s="675"/>
      <c r="E24" s="659"/>
      <c r="F24" s="659"/>
      <c r="G24" s="675"/>
      <c r="H24" s="164" t="s">
        <v>11</v>
      </c>
      <c r="I24" s="665"/>
      <c r="J24" s="665"/>
      <c r="K24" s="665"/>
      <c r="L24" s="659"/>
      <c r="M24" s="665"/>
      <c r="N24" s="5"/>
      <c r="O24" s="664"/>
      <c r="P24" s="102"/>
      <c r="Q24" s="285"/>
      <c r="R24" s="285"/>
      <c r="S24" s="103"/>
      <c r="T24" s="103"/>
      <c r="U24" s="659"/>
      <c r="V24" s="659"/>
      <c r="W24" s="659"/>
      <c r="X24" s="525"/>
      <c r="Y24" s="38"/>
      <c r="Z24" s="38"/>
      <c r="AA24" s="38"/>
      <c r="AB24" s="38"/>
      <c r="AC24" s="38"/>
      <c r="AD24" s="38"/>
      <c r="AE24" s="38"/>
      <c r="AF24" s="38"/>
      <c r="AG24" s="693"/>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row>
    <row r="25" spans="1:114" s="104" customFormat="1" hidden="1" outlineLevel="2" x14ac:dyDescent="0.25">
      <c r="A25" s="198"/>
      <c r="B25" s="224" t="s">
        <v>47</v>
      </c>
      <c r="C25" s="659"/>
      <c r="D25" s="675"/>
      <c r="E25" s="659"/>
      <c r="F25" s="659"/>
      <c r="G25" s="675"/>
      <c r="H25" s="164" t="s">
        <v>12</v>
      </c>
      <c r="I25" s="665"/>
      <c r="J25" s="665"/>
      <c r="K25" s="665"/>
      <c r="L25" s="659"/>
      <c r="M25" s="665"/>
      <c r="N25" s="5"/>
      <c r="O25" s="664"/>
      <c r="P25" s="102"/>
      <c r="Q25" s="285"/>
      <c r="R25" s="285"/>
      <c r="S25" s="103"/>
      <c r="T25" s="103"/>
      <c r="U25" s="659"/>
      <c r="V25" s="659"/>
      <c r="W25" s="659"/>
      <c r="X25" s="525"/>
      <c r="Y25" s="38"/>
      <c r="Z25" s="38"/>
      <c r="AA25" s="38"/>
      <c r="AB25" s="38"/>
      <c r="AC25" s="38"/>
      <c r="AD25" s="38"/>
      <c r="AE25" s="38"/>
      <c r="AF25" s="38"/>
      <c r="AG25" s="693"/>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row>
    <row r="26" spans="1:114" s="104" customFormat="1" hidden="1" outlineLevel="2" x14ac:dyDescent="0.25">
      <c r="A26" s="198"/>
      <c r="B26" s="224" t="s">
        <v>48</v>
      </c>
      <c r="C26" s="659"/>
      <c r="D26" s="675"/>
      <c r="E26" s="659"/>
      <c r="F26" s="659"/>
      <c r="G26" s="675"/>
      <c r="H26" s="164" t="s">
        <v>13</v>
      </c>
      <c r="I26" s="665"/>
      <c r="J26" s="665"/>
      <c r="K26" s="665"/>
      <c r="L26" s="659"/>
      <c r="M26" s="665"/>
      <c r="N26" s="5"/>
      <c r="O26" s="664"/>
      <c r="P26" s="102"/>
      <c r="Q26" s="285"/>
      <c r="R26" s="285"/>
      <c r="S26" s="103"/>
      <c r="T26" s="103"/>
      <c r="U26" s="659"/>
      <c r="V26" s="659"/>
      <c r="W26" s="659"/>
      <c r="X26" s="525"/>
      <c r="Y26" s="38"/>
      <c r="Z26" s="38"/>
      <c r="AA26" s="38"/>
      <c r="AB26" s="38"/>
      <c r="AC26" s="38"/>
      <c r="AD26" s="38"/>
      <c r="AE26" s="38"/>
      <c r="AF26" s="38"/>
      <c r="AG26" s="693"/>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row>
    <row r="27" spans="1:114" s="104" customFormat="1" hidden="1" outlineLevel="2" x14ac:dyDescent="0.25">
      <c r="A27" s="198"/>
      <c r="B27" s="224" t="s">
        <v>35</v>
      </c>
      <c r="C27" s="659"/>
      <c r="D27" s="675"/>
      <c r="E27" s="659"/>
      <c r="F27" s="659"/>
      <c r="G27" s="675"/>
      <c r="H27" s="164" t="s">
        <v>14</v>
      </c>
      <c r="I27" s="665"/>
      <c r="J27" s="665"/>
      <c r="K27" s="665"/>
      <c r="L27" s="659"/>
      <c r="M27" s="665"/>
      <c r="N27" s="5"/>
      <c r="O27" s="664"/>
      <c r="P27" s="102"/>
      <c r="Q27" s="285"/>
      <c r="R27" s="285"/>
      <c r="S27" s="103"/>
      <c r="T27" s="103"/>
      <c r="U27" s="659"/>
      <c r="V27" s="659"/>
      <c r="W27" s="659"/>
      <c r="X27" s="525"/>
      <c r="Y27" s="38"/>
      <c r="Z27" s="38"/>
      <c r="AA27" s="38"/>
      <c r="AB27" s="38"/>
      <c r="AC27" s="38"/>
      <c r="AD27" s="38"/>
      <c r="AE27" s="38"/>
      <c r="AF27" s="38"/>
      <c r="AG27" s="693"/>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row>
    <row r="28" spans="1:114" s="104" customFormat="1" hidden="1" outlineLevel="2" x14ac:dyDescent="0.25">
      <c r="A28" s="198"/>
      <c r="B28" s="224" t="s">
        <v>36</v>
      </c>
      <c r="C28" s="659"/>
      <c r="D28" s="675"/>
      <c r="E28" s="659"/>
      <c r="F28" s="659"/>
      <c r="G28" s="675"/>
      <c r="H28" s="164" t="s">
        <v>15</v>
      </c>
      <c r="I28" s="665"/>
      <c r="J28" s="665"/>
      <c r="K28" s="665"/>
      <c r="L28" s="659"/>
      <c r="M28" s="665"/>
      <c r="N28" s="5"/>
      <c r="O28" s="664"/>
      <c r="P28" s="102"/>
      <c r="Q28" s="285"/>
      <c r="R28" s="285"/>
      <c r="S28" s="103"/>
      <c r="T28" s="103"/>
      <c r="U28" s="659"/>
      <c r="V28" s="659"/>
      <c r="W28" s="659"/>
      <c r="X28" s="525"/>
      <c r="Y28" s="38"/>
      <c r="Z28" s="38"/>
      <c r="AA28" s="38"/>
      <c r="AB28" s="38"/>
      <c r="AC28" s="38"/>
      <c r="AD28" s="38"/>
      <c r="AE28" s="38"/>
      <c r="AF28" s="38"/>
      <c r="AG28" s="693"/>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row>
    <row r="29" spans="1:114" s="104" customFormat="1" hidden="1" outlineLevel="2" x14ac:dyDescent="0.25">
      <c r="A29" s="198"/>
      <c r="B29" s="224" t="s">
        <v>37</v>
      </c>
      <c r="C29" s="659"/>
      <c r="D29" s="675"/>
      <c r="E29" s="659"/>
      <c r="F29" s="659"/>
      <c r="G29" s="675"/>
      <c r="H29" s="164" t="s">
        <v>16</v>
      </c>
      <c r="I29" s="665"/>
      <c r="J29" s="665"/>
      <c r="K29" s="665"/>
      <c r="L29" s="659"/>
      <c r="M29" s="665"/>
      <c r="N29" s="5"/>
      <c r="O29" s="664"/>
      <c r="P29" s="102"/>
      <c r="Q29" s="285"/>
      <c r="R29" s="285"/>
      <c r="S29" s="103"/>
      <c r="T29" s="103"/>
      <c r="U29" s="659"/>
      <c r="V29" s="659"/>
      <c r="W29" s="659"/>
      <c r="X29" s="525"/>
      <c r="Y29" s="38"/>
      <c r="Z29" s="38"/>
      <c r="AA29" s="38"/>
      <c r="AB29" s="38"/>
      <c r="AC29" s="38"/>
      <c r="AD29" s="38"/>
      <c r="AE29" s="38"/>
      <c r="AF29" s="38"/>
      <c r="AG29" s="693"/>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row>
    <row r="30" spans="1:114" s="104" customFormat="1" hidden="1" outlineLevel="2" x14ac:dyDescent="0.25">
      <c r="A30" s="198"/>
      <c r="B30" s="224" t="s">
        <v>38</v>
      </c>
      <c r="C30" s="659"/>
      <c r="D30" s="675"/>
      <c r="E30" s="659"/>
      <c r="F30" s="659"/>
      <c r="G30" s="675"/>
      <c r="H30" s="164" t="s">
        <v>17</v>
      </c>
      <c r="I30" s="665"/>
      <c r="J30" s="665"/>
      <c r="K30" s="665"/>
      <c r="L30" s="659"/>
      <c r="M30" s="665"/>
      <c r="N30" s="5"/>
      <c r="O30" s="664"/>
      <c r="P30" s="102"/>
      <c r="Q30" s="285"/>
      <c r="R30" s="285"/>
      <c r="S30" s="103"/>
      <c r="T30" s="103"/>
      <c r="U30" s="659"/>
      <c r="V30" s="659"/>
      <c r="W30" s="659"/>
      <c r="X30" s="525"/>
      <c r="Y30" s="38"/>
      <c r="Z30" s="38"/>
      <c r="AA30" s="38"/>
      <c r="AB30" s="38"/>
      <c r="AC30" s="38"/>
      <c r="AD30" s="38"/>
      <c r="AE30" s="38"/>
      <c r="AF30" s="38"/>
      <c r="AG30" s="693"/>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row>
    <row r="31" spans="1:114" s="104" customFormat="1" hidden="1" outlineLevel="2" x14ac:dyDescent="0.25">
      <c r="A31" s="198"/>
      <c r="B31" s="224" t="s">
        <v>49</v>
      </c>
      <c r="C31" s="659"/>
      <c r="D31" s="675"/>
      <c r="E31" s="659"/>
      <c r="F31" s="659"/>
      <c r="G31" s="675"/>
      <c r="H31" s="164" t="s">
        <v>18</v>
      </c>
      <c r="I31" s="665"/>
      <c r="J31" s="665"/>
      <c r="K31" s="665"/>
      <c r="L31" s="659"/>
      <c r="M31" s="665"/>
      <c r="N31" s="5"/>
      <c r="O31" s="664"/>
      <c r="P31" s="102"/>
      <c r="Q31" s="285"/>
      <c r="R31" s="285"/>
      <c r="S31" s="103"/>
      <c r="T31" s="103"/>
      <c r="U31" s="659"/>
      <c r="V31" s="659"/>
      <c r="W31" s="659"/>
      <c r="X31" s="525"/>
      <c r="Y31" s="38"/>
      <c r="Z31" s="38"/>
      <c r="AA31" s="38"/>
      <c r="AB31" s="38"/>
      <c r="AC31" s="38"/>
      <c r="AD31" s="38"/>
      <c r="AE31" s="38"/>
      <c r="AF31" s="38"/>
      <c r="AG31" s="693"/>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row>
    <row r="32" spans="1:114" s="104" customFormat="1" hidden="1" outlineLevel="2" x14ac:dyDescent="0.25">
      <c r="A32" s="198"/>
      <c r="B32" s="224" t="s">
        <v>39</v>
      </c>
      <c r="C32" s="659"/>
      <c r="D32" s="675"/>
      <c r="E32" s="659"/>
      <c r="F32" s="659"/>
      <c r="G32" s="675"/>
      <c r="H32" s="164" t="s">
        <v>19</v>
      </c>
      <c r="I32" s="665"/>
      <c r="J32" s="665"/>
      <c r="K32" s="665"/>
      <c r="L32" s="659"/>
      <c r="M32" s="665"/>
      <c r="N32" s="5"/>
      <c r="O32" s="664"/>
      <c r="P32" s="102"/>
      <c r="Q32" s="285"/>
      <c r="R32" s="285"/>
      <c r="S32" s="103"/>
      <c r="T32" s="103"/>
      <c r="U32" s="659"/>
      <c r="V32" s="659"/>
      <c r="W32" s="659"/>
      <c r="X32" s="525"/>
      <c r="Y32" s="38"/>
      <c r="Z32" s="38"/>
      <c r="AA32" s="38"/>
      <c r="AB32" s="38"/>
      <c r="AC32" s="38"/>
      <c r="AD32" s="38"/>
      <c r="AE32" s="38"/>
      <c r="AF32" s="38"/>
      <c r="AG32" s="693"/>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row>
    <row r="33" spans="1:114" s="104" customFormat="1" hidden="1" outlineLevel="2" x14ac:dyDescent="0.25">
      <c r="A33" s="198"/>
      <c r="B33" s="224" t="s">
        <v>50</v>
      </c>
      <c r="C33" s="659"/>
      <c r="D33" s="675"/>
      <c r="E33" s="659"/>
      <c r="F33" s="659"/>
      <c r="G33" s="675"/>
      <c r="H33" s="164" t="s">
        <v>20</v>
      </c>
      <c r="I33" s="665"/>
      <c r="J33" s="665"/>
      <c r="K33" s="665"/>
      <c r="L33" s="659"/>
      <c r="M33" s="665"/>
      <c r="N33" s="5"/>
      <c r="O33" s="664"/>
      <c r="P33" s="102"/>
      <c r="Q33" s="285"/>
      <c r="R33" s="285"/>
      <c r="S33" s="103"/>
      <c r="T33" s="103"/>
      <c r="U33" s="659"/>
      <c r="V33" s="659"/>
      <c r="W33" s="659"/>
      <c r="X33" s="525"/>
      <c r="Y33" s="38"/>
      <c r="Z33" s="38"/>
      <c r="AA33" s="38"/>
      <c r="AB33" s="38"/>
      <c r="AC33" s="38"/>
      <c r="AD33" s="38"/>
      <c r="AE33" s="38"/>
      <c r="AF33" s="38"/>
      <c r="AG33" s="693"/>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row>
    <row r="34" spans="1:114" s="104" customFormat="1" hidden="1" outlineLevel="2" x14ac:dyDescent="0.25">
      <c r="A34" s="198"/>
      <c r="B34" s="224" t="s">
        <v>40</v>
      </c>
      <c r="C34" s="659"/>
      <c r="D34" s="675"/>
      <c r="E34" s="659"/>
      <c r="F34" s="659"/>
      <c r="G34" s="675"/>
      <c r="H34" s="164" t="s">
        <v>21</v>
      </c>
      <c r="I34" s="665"/>
      <c r="J34" s="665"/>
      <c r="K34" s="665"/>
      <c r="L34" s="659"/>
      <c r="M34" s="665"/>
      <c r="N34" s="5"/>
      <c r="O34" s="664"/>
      <c r="P34" s="102"/>
      <c r="Q34" s="285"/>
      <c r="R34" s="285"/>
      <c r="S34" s="103"/>
      <c r="T34" s="103"/>
      <c r="U34" s="659"/>
      <c r="V34" s="659"/>
      <c r="W34" s="659"/>
      <c r="X34" s="525"/>
      <c r="Y34" s="38"/>
      <c r="Z34" s="38"/>
      <c r="AA34" s="38"/>
      <c r="AB34" s="38"/>
      <c r="AC34" s="38"/>
      <c r="AD34" s="38"/>
      <c r="AE34" s="38"/>
      <c r="AF34" s="38"/>
      <c r="AG34" s="693"/>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row>
    <row r="35" spans="1:114" s="104" customFormat="1" hidden="1" outlineLevel="2" x14ac:dyDescent="0.25">
      <c r="A35" s="198"/>
      <c r="B35" s="224" t="s">
        <v>41</v>
      </c>
      <c r="C35" s="659"/>
      <c r="D35" s="675"/>
      <c r="E35" s="659"/>
      <c r="F35" s="659"/>
      <c r="G35" s="675"/>
      <c r="H35" s="164" t="s">
        <v>22</v>
      </c>
      <c r="I35" s="665"/>
      <c r="J35" s="665"/>
      <c r="K35" s="665"/>
      <c r="L35" s="659"/>
      <c r="M35" s="665"/>
      <c r="N35" s="5"/>
      <c r="O35" s="664"/>
      <c r="P35" s="102"/>
      <c r="Q35" s="285"/>
      <c r="R35" s="285"/>
      <c r="S35" s="103"/>
      <c r="T35" s="103"/>
      <c r="U35" s="659"/>
      <c r="V35" s="659"/>
      <c r="W35" s="659"/>
      <c r="X35" s="525"/>
      <c r="Y35" s="38"/>
      <c r="Z35" s="38"/>
      <c r="AA35" s="38"/>
      <c r="AB35" s="38"/>
      <c r="AC35" s="38"/>
      <c r="AD35" s="38"/>
      <c r="AE35" s="38"/>
      <c r="AF35" s="38"/>
      <c r="AG35" s="693"/>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row>
    <row r="36" spans="1:114" s="104" customFormat="1" hidden="1" outlineLevel="2" x14ac:dyDescent="0.25">
      <c r="A36" s="198"/>
      <c r="B36" s="224" t="s">
        <v>51</v>
      </c>
      <c r="C36" s="659"/>
      <c r="D36" s="675"/>
      <c r="E36" s="659"/>
      <c r="F36" s="659"/>
      <c r="G36" s="675"/>
      <c r="H36" s="164" t="s">
        <v>23</v>
      </c>
      <c r="I36" s="665"/>
      <c r="J36" s="665"/>
      <c r="K36" s="665"/>
      <c r="L36" s="659"/>
      <c r="M36" s="665"/>
      <c r="N36" s="5"/>
      <c r="O36" s="664"/>
      <c r="P36" s="102"/>
      <c r="Q36" s="285"/>
      <c r="R36" s="285"/>
      <c r="S36" s="103"/>
      <c r="T36" s="103"/>
      <c r="U36" s="659"/>
      <c r="V36" s="659"/>
      <c r="W36" s="659"/>
      <c r="X36" s="525"/>
      <c r="Y36" s="38"/>
      <c r="Z36" s="38"/>
      <c r="AA36" s="38"/>
      <c r="AB36" s="38"/>
      <c r="AC36" s="38"/>
      <c r="AD36" s="38"/>
      <c r="AE36" s="38"/>
      <c r="AF36" s="38"/>
      <c r="AG36" s="693"/>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row>
    <row r="37" spans="1:114" s="104" customFormat="1" hidden="1" outlineLevel="2" x14ac:dyDescent="0.25">
      <c r="A37" s="198"/>
      <c r="B37" s="224" t="s">
        <v>52</v>
      </c>
      <c r="C37" s="659"/>
      <c r="D37" s="675"/>
      <c r="E37" s="659"/>
      <c r="F37" s="659"/>
      <c r="G37" s="675"/>
      <c r="H37" s="164" t="s">
        <v>24</v>
      </c>
      <c r="I37" s="665"/>
      <c r="J37" s="665"/>
      <c r="K37" s="665"/>
      <c r="L37" s="659"/>
      <c r="M37" s="665"/>
      <c r="N37" s="5"/>
      <c r="O37" s="664"/>
      <c r="P37" s="102"/>
      <c r="Q37" s="285"/>
      <c r="R37" s="285"/>
      <c r="S37" s="103"/>
      <c r="T37" s="103"/>
      <c r="U37" s="659"/>
      <c r="V37" s="659"/>
      <c r="W37" s="659"/>
      <c r="X37" s="525"/>
      <c r="Y37" s="38"/>
      <c r="Z37" s="38"/>
      <c r="AA37" s="38"/>
      <c r="AB37" s="38"/>
      <c r="AC37" s="38"/>
      <c r="AD37" s="38"/>
      <c r="AE37" s="38"/>
      <c r="AF37" s="38"/>
      <c r="AG37" s="693"/>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row>
    <row r="38" spans="1:114" s="104" customFormat="1" hidden="1" outlineLevel="2" x14ac:dyDescent="0.25">
      <c r="A38" s="198"/>
      <c r="B38" s="224" t="s">
        <v>42</v>
      </c>
      <c r="C38" s="659"/>
      <c r="D38" s="675"/>
      <c r="E38" s="659"/>
      <c r="F38" s="659"/>
      <c r="G38" s="675"/>
      <c r="H38" s="164" t="s">
        <v>25</v>
      </c>
      <c r="I38" s="665"/>
      <c r="J38" s="665"/>
      <c r="K38" s="665"/>
      <c r="L38" s="659"/>
      <c r="M38" s="665"/>
      <c r="N38" s="5"/>
      <c r="O38" s="664"/>
      <c r="P38" s="102"/>
      <c r="Q38" s="285"/>
      <c r="R38" s="285"/>
      <c r="S38" s="103"/>
      <c r="T38" s="103"/>
      <c r="U38" s="659"/>
      <c r="V38" s="659"/>
      <c r="W38" s="659"/>
      <c r="X38" s="525"/>
      <c r="Y38" s="38"/>
      <c r="Z38" s="38"/>
      <c r="AA38" s="38"/>
      <c r="AB38" s="38"/>
      <c r="AC38" s="38"/>
      <c r="AD38" s="38"/>
      <c r="AE38" s="38"/>
      <c r="AF38" s="38"/>
      <c r="AG38" s="693"/>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row>
    <row r="39" spans="1:114" s="104" customFormat="1" hidden="1" outlineLevel="2" x14ac:dyDescent="0.25">
      <c r="A39" s="198"/>
      <c r="B39" s="224" t="s">
        <v>53</v>
      </c>
      <c r="C39" s="659"/>
      <c r="D39" s="675"/>
      <c r="E39" s="659"/>
      <c r="F39" s="659"/>
      <c r="G39" s="675"/>
      <c r="H39" s="164" t="s">
        <v>26</v>
      </c>
      <c r="I39" s="665"/>
      <c r="J39" s="665"/>
      <c r="K39" s="665"/>
      <c r="L39" s="659"/>
      <c r="M39" s="665"/>
      <c r="N39" s="5"/>
      <c r="O39" s="664"/>
      <c r="P39" s="102"/>
      <c r="Q39" s="285"/>
      <c r="R39" s="285"/>
      <c r="S39" s="103"/>
      <c r="T39" s="103"/>
      <c r="U39" s="659"/>
      <c r="V39" s="659"/>
      <c r="W39" s="659"/>
      <c r="X39" s="525"/>
      <c r="Y39" s="38"/>
      <c r="Z39" s="38"/>
      <c r="AA39" s="38"/>
      <c r="AB39" s="38"/>
      <c r="AC39" s="38"/>
      <c r="AD39" s="38"/>
      <c r="AE39" s="38"/>
      <c r="AF39" s="38"/>
      <c r="AG39" s="693"/>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row>
    <row r="40" spans="1:114" s="104" customFormat="1" hidden="1" outlineLevel="2" x14ac:dyDescent="0.25">
      <c r="A40" s="198"/>
      <c r="B40" s="224" t="s">
        <v>54</v>
      </c>
      <c r="C40" s="659"/>
      <c r="D40" s="675"/>
      <c r="E40" s="659"/>
      <c r="F40" s="659"/>
      <c r="G40" s="675"/>
      <c r="H40" s="164" t="s">
        <v>27</v>
      </c>
      <c r="I40" s="665"/>
      <c r="J40" s="665"/>
      <c r="K40" s="665"/>
      <c r="L40" s="659"/>
      <c r="M40" s="665"/>
      <c r="N40" s="5"/>
      <c r="O40" s="664"/>
      <c r="P40" s="102"/>
      <c r="Q40" s="285"/>
      <c r="R40" s="285"/>
      <c r="S40" s="103"/>
      <c r="T40" s="103"/>
      <c r="U40" s="659"/>
      <c r="V40" s="659"/>
      <c r="W40" s="659"/>
      <c r="X40" s="525"/>
      <c r="Y40" s="38"/>
      <c r="Z40" s="38"/>
      <c r="AA40" s="38"/>
      <c r="AB40" s="38"/>
      <c r="AC40" s="38"/>
      <c r="AD40" s="38"/>
      <c r="AE40" s="38"/>
      <c r="AF40" s="38"/>
      <c r="AG40" s="693"/>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row>
    <row r="41" spans="1:114" s="104" customFormat="1" hidden="1" outlineLevel="2" x14ac:dyDescent="0.25">
      <c r="A41" s="198"/>
      <c r="B41" s="224" t="s">
        <v>43</v>
      </c>
      <c r="C41" s="659"/>
      <c r="D41" s="675"/>
      <c r="E41" s="659"/>
      <c r="F41" s="659"/>
      <c r="G41" s="675"/>
      <c r="H41" s="164" t="s">
        <v>28</v>
      </c>
      <c r="I41" s="665"/>
      <c r="J41" s="665"/>
      <c r="K41" s="665"/>
      <c r="L41" s="659"/>
      <c r="M41" s="665"/>
      <c r="N41" s="5"/>
      <c r="O41" s="664"/>
      <c r="P41" s="102"/>
      <c r="Q41" s="285"/>
      <c r="R41" s="285"/>
      <c r="S41" s="103"/>
      <c r="T41" s="103"/>
      <c r="U41" s="659"/>
      <c r="V41" s="659"/>
      <c r="W41" s="659"/>
      <c r="X41" s="525"/>
      <c r="Y41" s="38"/>
      <c r="Z41" s="38"/>
      <c r="AA41" s="38"/>
      <c r="AB41" s="38"/>
      <c r="AC41" s="38"/>
      <c r="AD41" s="38"/>
      <c r="AE41" s="38"/>
      <c r="AF41" s="38"/>
      <c r="AG41" s="693"/>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row>
    <row r="42" spans="1:114" s="104" customFormat="1" hidden="1" outlineLevel="2" x14ac:dyDescent="0.25">
      <c r="A42" s="198"/>
      <c r="B42" s="224" t="s">
        <v>44</v>
      </c>
      <c r="C42" s="659"/>
      <c r="D42" s="675"/>
      <c r="E42" s="659"/>
      <c r="F42" s="659"/>
      <c r="G42" s="675"/>
      <c r="H42" s="164" t="s">
        <v>29</v>
      </c>
      <c r="I42" s="665"/>
      <c r="J42" s="665"/>
      <c r="K42" s="665"/>
      <c r="L42" s="659"/>
      <c r="M42" s="665"/>
      <c r="N42" s="5"/>
      <c r="O42" s="664"/>
      <c r="P42" s="102"/>
      <c r="Q42" s="285"/>
      <c r="R42" s="285"/>
      <c r="S42" s="103"/>
      <c r="T42" s="103"/>
      <c r="U42" s="659"/>
      <c r="V42" s="659"/>
      <c r="W42" s="659"/>
      <c r="X42" s="525"/>
      <c r="Y42" s="38"/>
      <c r="Z42" s="38"/>
      <c r="AA42" s="38"/>
      <c r="AB42" s="38"/>
      <c r="AC42" s="38"/>
      <c r="AD42" s="38"/>
      <c r="AE42" s="38"/>
      <c r="AF42" s="38"/>
      <c r="AG42" s="693"/>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row>
    <row r="43" spans="1:114" s="76" customFormat="1" ht="42.75" hidden="1" outlineLevel="1" x14ac:dyDescent="0.25">
      <c r="A43" s="199"/>
      <c r="B43" s="220" t="s">
        <v>421</v>
      </c>
      <c r="C43" s="159"/>
      <c r="D43" s="160"/>
      <c r="E43" s="57"/>
      <c r="F43" s="160"/>
      <c r="G43" s="160"/>
      <c r="H43" s="869" t="s">
        <v>420</v>
      </c>
      <c r="I43" s="869"/>
      <c r="J43" s="869"/>
      <c r="K43" s="869"/>
      <c r="L43" s="869"/>
      <c r="M43" s="869"/>
      <c r="N43" s="869"/>
      <c r="O43" s="869"/>
      <c r="P43" s="869"/>
      <c r="Q43" s="869"/>
      <c r="R43" s="869"/>
      <c r="S43" s="869"/>
      <c r="T43" s="869"/>
      <c r="U43" s="869"/>
      <c r="V43" s="869"/>
      <c r="W43" s="869"/>
      <c r="X43" s="578"/>
      <c r="Y43" s="80"/>
      <c r="Z43" s="80"/>
      <c r="AA43" s="80"/>
      <c r="AB43" s="80"/>
      <c r="AC43" s="80"/>
      <c r="AD43" s="80"/>
      <c r="AE43" s="80"/>
      <c r="AF43" s="80"/>
      <c r="AG43" s="69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row>
    <row r="44" spans="1:114" s="77" customFormat="1" x14ac:dyDescent="0.25">
      <c r="A44" s="196"/>
      <c r="B44" s="186" t="s">
        <v>227</v>
      </c>
      <c r="C44" s="96"/>
      <c r="D44" s="2"/>
      <c r="E44" s="96"/>
      <c r="F44" s="95"/>
      <c r="G44" s="2"/>
      <c r="H44" s="170" t="s">
        <v>224</v>
      </c>
      <c r="I44" s="58"/>
      <c r="J44" s="34"/>
      <c r="K44" s="58"/>
      <c r="L44" s="95"/>
      <c r="M44" s="58"/>
      <c r="N44" s="24"/>
      <c r="O44" s="115"/>
      <c r="P44" s="58"/>
      <c r="Q44" s="58"/>
      <c r="R44" s="58"/>
      <c r="S44" s="96"/>
      <c r="T44" s="96"/>
      <c r="U44" s="12"/>
      <c r="V44" s="12"/>
      <c r="W44" s="12"/>
      <c r="X44" s="578"/>
      <c r="Y44" s="80"/>
      <c r="Z44" s="80"/>
      <c r="AA44" s="80"/>
      <c r="AB44" s="80"/>
      <c r="AC44" s="80"/>
      <c r="AD44" s="80"/>
      <c r="AE44" s="80"/>
      <c r="AF44" s="80"/>
      <c r="AG44" s="69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row>
    <row r="45" spans="1:114" s="78" customFormat="1" outlineLevel="1" x14ac:dyDescent="0.25">
      <c r="A45" s="818" t="s">
        <v>81</v>
      </c>
      <c r="B45" s="226" t="s">
        <v>748</v>
      </c>
      <c r="C45" s="659" t="s">
        <v>422</v>
      </c>
      <c r="D45" s="817" t="s">
        <v>189</v>
      </c>
      <c r="E45" s="46" t="s">
        <v>747</v>
      </c>
      <c r="F45" s="70" t="s">
        <v>277</v>
      </c>
      <c r="G45" s="45" t="s">
        <v>277</v>
      </c>
      <c r="H45" s="169" t="s">
        <v>1153</v>
      </c>
      <c r="I45" s="750"/>
      <c r="J45" s="750"/>
      <c r="K45" s="750"/>
      <c r="L45" s="70"/>
      <c r="M45" s="73"/>
      <c r="N45" s="105"/>
      <c r="O45" s="150"/>
      <c r="P45" s="105"/>
      <c r="Q45" s="105"/>
      <c r="R45" s="105"/>
      <c r="S45" s="105"/>
      <c r="T45" s="105"/>
      <c r="U45" s="3"/>
      <c r="V45" s="3"/>
      <c r="W45" s="3"/>
      <c r="X45" s="578"/>
      <c r="Y45" s="80"/>
      <c r="Z45" s="80"/>
      <c r="AA45" s="80"/>
      <c r="AB45" s="80"/>
      <c r="AC45" s="80"/>
      <c r="AD45" s="80"/>
      <c r="AE45" s="80"/>
      <c r="AF45" s="80"/>
      <c r="AG45" s="69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row>
    <row r="46" spans="1:114" s="417" customFormat="1" ht="105" outlineLevel="1" collapsed="1" x14ac:dyDescent="0.25">
      <c r="A46" s="818"/>
      <c r="B46" s="228" t="s">
        <v>877</v>
      </c>
      <c r="C46" s="658" t="s">
        <v>749</v>
      </c>
      <c r="D46" s="817"/>
      <c r="E46" s="658" t="s">
        <v>747</v>
      </c>
      <c r="F46" s="429" t="s">
        <v>277</v>
      </c>
      <c r="G46" s="669" t="s">
        <v>277</v>
      </c>
      <c r="H46" s="414" t="s">
        <v>1094</v>
      </c>
      <c r="I46" s="665" t="s">
        <v>1070</v>
      </c>
      <c r="J46" s="100" t="s">
        <v>77</v>
      </c>
      <c r="K46" s="665" t="s">
        <v>692</v>
      </c>
      <c r="L46" s="429" t="s">
        <v>277</v>
      </c>
      <c r="M46" s="665" t="s">
        <v>277</v>
      </c>
      <c r="N46" s="21">
        <v>0.217</v>
      </c>
      <c r="O46" s="432">
        <v>0.1</v>
      </c>
      <c r="P46" s="152">
        <v>0.9</v>
      </c>
      <c r="Q46" s="152">
        <v>1</v>
      </c>
      <c r="R46" s="152">
        <v>1.1000000000000001</v>
      </c>
      <c r="S46" s="511">
        <v>1.2</v>
      </c>
      <c r="T46" s="511">
        <v>1.3</v>
      </c>
      <c r="U46" s="658"/>
      <c r="V46" s="658"/>
      <c r="W46" s="658"/>
      <c r="X46" s="579"/>
      <c r="AG46" s="691"/>
    </row>
    <row r="47" spans="1:114" s="104" customFormat="1" hidden="1" outlineLevel="2" x14ac:dyDescent="0.25">
      <c r="A47" s="198"/>
      <c r="B47" s="224" t="s">
        <v>45</v>
      </c>
      <c r="C47" s="659"/>
      <c r="D47" s="675"/>
      <c r="E47" s="659"/>
      <c r="F47" s="659"/>
      <c r="G47" s="675"/>
      <c r="H47" s="164" t="s">
        <v>6</v>
      </c>
      <c r="I47" s="665"/>
      <c r="J47" s="665"/>
      <c r="K47" s="665"/>
      <c r="L47" s="659"/>
      <c r="M47" s="665"/>
      <c r="N47" s="30"/>
      <c r="O47" s="116"/>
      <c r="P47" s="21"/>
      <c r="Q47" s="20"/>
      <c r="R47" s="20"/>
      <c r="S47" s="19"/>
      <c r="T47" s="19"/>
      <c r="U47" s="659"/>
      <c r="V47" s="659"/>
      <c r="W47" s="659"/>
      <c r="X47" s="525"/>
      <c r="Y47" s="38"/>
      <c r="Z47" s="38"/>
      <c r="AA47" s="38"/>
      <c r="AB47" s="38"/>
      <c r="AC47" s="38"/>
      <c r="AD47" s="38"/>
      <c r="AE47" s="38"/>
      <c r="AF47" s="38"/>
      <c r="AG47" s="693"/>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row>
    <row r="48" spans="1:114" s="104" customFormat="1" hidden="1" outlineLevel="2" x14ac:dyDescent="0.25">
      <c r="A48" s="198"/>
      <c r="B48" s="224" t="s">
        <v>46</v>
      </c>
      <c r="C48" s="659"/>
      <c r="D48" s="675"/>
      <c r="E48" s="659"/>
      <c r="F48" s="659"/>
      <c r="G48" s="675"/>
      <c r="H48" s="164" t="s">
        <v>11</v>
      </c>
      <c r="I48" s="665"/>
      <c r="J48" s="665"/>
      <c r="K48" s="665"/>
      <c r="L48" s="659"/>
      <c r="M48" s="665"/>
      <c r="N48" s="30"/>
      <c r="O48" s="116"/>
      <c r="P48" s="21"/>
      <c r="Q48" s="20"/>
      <c r="R48" s="20"/>
      <c r="S48" s="19"/>
      <c r="T48" s="19"/>
      <c r="U48" s="659"/>
      <c r="V48" s="659"/>
      <c r="W48" s="659"/>
      <c r="X48" s="525"/>
      <c r="Y48" s="38"/>
      <c r="Z48" s="38"/>
      <c r="AA48" s="38"/>
      <c r="AB48" s="38"/>
      <c r="AC48" s="38"/>
      <c r="AD48" s="38"/>
      <c r="AE48" s="38"/>
      <c r="AF48" s="38"/>
      <c r="AG48" s="693"/>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row>
    <row r="49" spans="1:114" s="104" customFormat="1" hidden="1" outlineLevel="2" x14ac:dyDescent="0.25">
      <c r="A49" s="198"/>
      <c r="B49" s="224" t="s">
        <v>47</v>
      </c>
      <c r="C49" s="659"/>
      <c r="D49" s="675"/>
      <c r="E49" s="659"/>
      <c r="F49" s="659"/>
      <c r="G49" s="675"/>
      <c r="H49" s="164" t="s">
        <v>12</v>
      </c>
      <c r="I49" s="665"/>
      <c r="J49" s="665"/>
      <c r="K49" s="665"/>
      <c r="L49" s="659"/>
      <c r="M49" s="665"/>
      <c r="N49" s="30"/>
      <c r="O49" s="116"/>
      <c r="P49" s="21"/>
      <c r="Q49" s="20"/>
      <c r="R49" s="20"/>
      <c r="S49" s="19"/>
      <c r="T49" s="19"/>
      <c r="U49" s="659"/>
      <c r="V49" s="659"/>
      <c r="W49" s="659"/>
      <c r="X49" s="525"/>
      <c r="Y49" s="38"/>
      <c r="Z49" s="38"/>
      <c r="AA49" s="38"/>
      <c r="AB49" s="38"/>
      <c r="AC49" s="38"/>
      <c r="AD49" s="38"/>
      <c r="AE49" s="38"/>
      <c r="AF49" s="38"/>
      <c r="AG49" s="693"/>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row>
    <row r="50" spans="1:114" s="104" customFormat="1" hidden="1" outlineLevel="2" x14ac:dyDescent="0.25">
      <c r="A50" s="198"/>
      <c r="B50" s="224" t="s">
        <v>48</v>
      </c>
      <c r="C50" s="659"/>
      <c r="D50" s="675"/>
      <c r="E50" s="659"/>
      <c r="F50" s="659"/>
      <c r="G50" s="675"/>
      <c r="H50" s="164" t="s">
        <v>13</v>
      </c>
      <c r="I50" s="665"/>
      <c r="J50" s="665"/>
      <c r="K50" s="665"/>
      <c r="L50" s="659"/>
      <c r="M50" s="665"/>
      <c r="N50" s="30"/>
      <c r="O50" s="116"/>
      <c r="P50" s="21"/>
      <c r="Q50" s="20"/>
      <c r="R50" s="20"/>
      <c r="S50" s="19"/>
      <c r="T50" s="19"/>
      <c r="U50" s="659"/>
      <c r="V50" s="659"/>
      <c r="W50" s="659"/>
      <c r="X50" s="525"/>
      <c r="Y50" s="38"/>
      <c r="Z50" s="38"/>
      <c r="AA50" s="38"/>
      <c r="AB50" s="38"/>
      <c r="AC50" s="38"/>
      <c r="AD50" s="38"/>
      <c r="AE50" s="38"/>
      <c r="AF50" s="38"/>
      <c r="AG50" s="693"/>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row>
    <row r="51" spans="1:114" s="104" customFormat="1" hidden="1" outlineLevel="2" x14ac:dyDescent="0.25">
      <c r="A51" s="198"/>
      <c r="B51" s="224" t="s">
        <v>35</v>
      </c>
      <c r="C51" s="659"/>
      <c r="D51" s="675"/>
      <c r="E51" s="659"/>
      <c r="F51" s="659"/>
      <c r="G51" s="675"/>
      <c r="H51" s="164" t="s">
        <v>14</v>
      </c>
      <c r="I51" s="665"/>
      <c r="J51" s="665"/>
      <c r="K51" s="665"/>
      <c r="L51" s="659"/>
      <c r="M51" s="665"/>
      <c r="N51" s="30"/>
      <c r="O51" s="116"/>
      <c r="P51" s="21"/>
      <c r="Q51" s="20"/>
      <c r="R51" s="20"/>
      <c r="S51" s="19"/>
      <c r="T51" s="19"/>
      <c r="U51" s="659"/>
      <c r="V51" s="659"/>
      <c r="W51" s="659"/>
      <c r="X51" s="525"/>
      <c r="Y51" s="38"/>
      <c r="Z51" s="38"/>
      <c r="AA51" s="38"/>
      <c r="AB51" s="38"/>
      <c r="AC51" s="38"/>
      <c r="AD51" s="38"/>
      <c r="AE51" s="38"/>
      <c r="AF51" s="38"/>
      <c r="AG51" s="693"/>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row>
    <row r="52" spans="1:114" s="104" customFormat="1" hidden="1" outlineLevel="2" x14ac:dyDescent="0.25">
      <c r="A52" s="198"/>
      <c r="B52" s="224" t="s">
        <v>36</v>
      </c>
      <c r="C52" s="659"/>
      <c r="D52" s="675"/>
      <c r="E52" s="659"/>
      <c r="F52" s="659"/>
      <c r="G52" s="675"/>
      <c r="H52" s="164" t="s">
        <v>15</v>
      </c>
      <c r="I52" s="665"/>
      <c r="J52" s="665"/>
      <c r="K52" s="665"/>
      <c r="L52" s="659"/>
      <c r="M52" s="665"/>
      <c r="N52" s="30"/>
      <c r="O52" s="116"/>
      <c r="P52" s="21"/>
      <c r="Q52" s="20"/>
      <c r="R52" s="20"/>
      <c r="S52" s="19"/>
      <c r="T52" s="19"/>
      <c r="U52" s="659"/>
      <c r="V52" s="659"/>
      <c r="W52" s="659"/>
      <c r="X52" s="525"/>
      <c r="Y52" s="38"/>
      <c r="Z52" s="38"/>
      <c r="AA52" s="38"/>
      <c r="AB52" s="38"/>
      <c r="AC52" s="38"/>
      <c r="AD52" s="38"/>
      <c r="AE52" s="38"/>
      <c r="AF52" s="38"/>
      <c r="AG52" s="693"/>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row>
    <row r="53" spans="1:114" s="104" customFormat="1" hidden="1" outlineLevel="2" x14ac:dyDescent="0.25">
      <c r="A53" s="198"/>
      <c r="B53" s="224" t="s">
        <v>37</v>
      </c>
      <c r="C53" s="659"/>
      <c r="D53" s="675"/>
      <c r="E53" s="659"/>
      <c r="F53" s="659"/>
      <c r="G53" s="675"/>
      <c r="H53" s="164" t="s">
        <v>16</v>
      </c>
      <c r="I53" s="665"/>
      <c r="J53" s="665"/>
      <c r="K53" s="665"/>
      <c r="L53" s="659"/>
      <c r="M53" s="665"/>
      <c r="N53" s="30"/>
      <c r="O53" s="116"/>
      <c r="P53" s="21"/>
      <c r="Q53" s="20"/>
      <c r="R53" s="20"/>
      <c r="S53" s="19"/>
      <c r="T53" s="19"/>
      <c r="U53" s="659"/>
      <c r="V53" s="659"/>
      <c r="W53" s="659"/>
      <c r="X53" s="525"/>
      <c r="Y53" s="38"/>
      <c r="Z53" s="38"/>
      <c r="AA53" s="38"/>
      <c r="AB53" s="38"/>
      <c r="AC53" s="38"/>
      <c r="AD53" s="38"/>
      <c r="AE53" s="38"/>
      <c r="AF53" s="38"/>
      <c r="AG53" s="693"/>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row>
    <row r="54" spans="1:114" s="104" customFormat="1" hidden="1" outlineLevel="2" x14ac:dyDescent="0.25">
      <c r="A54" s="198"/>
      <c r="B54" s="224" t="s">
        <v>38</v>
      </c>
      <c r="C54" s="659"/>
      <c r="D54" s="675"/>
      <c r="E54" s="659"/>
      <c r="F54" s="659"/>
      <c r="G54" s="675"/>
      <c r="H54" s="164" t="s">
        <v>17</v>
      </c>
      <c r="I54" s="665"/>
      <c r="J54" s="665"/>
      <c r="K54" s="665"/>
      <c r="L54" s="659"/>
      <c r="M54" s="665"/>
      <c r="N54" s="30"/>
      <c r="O54" s="116"/>
      <c r="P54" s="21"/>
      <c r="Q54" s="20"/>
      <c r="R54" s="20"/>
      <c r="S54" s="19"/>
      <c r="T54" s="19"/>
      <c r="U54" s="659"/>
      <c r="V54" s="659"/>
      <c r="W54" s="659"/>
      <c r="X54" s="525"/>
      <c r="Y54" s="38"/>
      <c r="Z54" s="38"/>
      <c r="AA54" s="38"/>
      <c r="AB54" s="38"/>
      <c r="AC54" s="38"/>
      <c r="AD54" s="38"/>
      <c r="AE54" s="38"/>
      <c r="AF54" s="38"/>
      <c r="AG54" s="693"/>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row>
    <row r="55" spans="1:114" s="104" customFormat="1" hidden="1" outlineLevel="2" x14ac:dyDescent="0.25">
      <c r="A55" s="198"/>
      <c r="B55" s="224" t="s">
        <v>49</v>
      </c>
      <c r="C55" s="659"/>
      <c r="D55" s="675"/>
      <c r="E55" s="659"/>
      <c r="F55" s="659"/>
      <c r="G55" s="675"/>
      <c r="H55" s="164" t="s">
        <v>18</v>
      </c>
      <c r="I55" s="665"/>
      <c r="J55" s="665"/>
      <c r="K55" s="665"/>
      <c r="L55" s="659"/>
      <c r="M55" s="665"/>
      <c r="N55" s="30"/>
      <c r="O55" s="116"/>
      <c r="P55" s="21"/>
      <c r="Q55" s="20"/>
      <c r="R55" s="20"/>
      <c r="S55" s="19"/>
      <c r="T55" s="19"/>
      <c r="U55" s="659"/>
      <c r="V55" s="659"/>
      <c r="W55" s="659"/>
      <c r="X55" s="525"/>
      <c r="Y55" s="38"/>
      <c r="Z55" s="38"/>
      <c r="AA55" s="38"/>
      <c r="AB55" s="38"/>
      <c r="AC55" s="38"/>
      <c r="AD55" s="38"/>
      <c r="AE55" s="38"/>
      <c r="AF55" s="38"/>
      <c r="AG55" s="693"/>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row>
    <row r="56" spans="1:114" s="104" customFormat="1" hidden="1" outlineLevel="2" x14ac:dyDescent="0.25">
      <c r="A56" s="198"/>
      <c r="B56" s="224" t="s">
        <v>39</v>
      </c>
      <c r="C56" s="659"/>
      <c r="D56" s="675"/>
      <c r="E56" s="659"/>
      <c r="F56" s="659"/>
      <c r="G56" s="675"/>
      <c r="H56" s="164" t="s">
        <v>19</v>
      </c>
      <c r="I56" s="665"/>
      <c r="J56" s="665"/>
      <c r="K56" s="665"/>
      <c r="L56" s="659"/>
      <c r="M56" s="665"/>
      <c r="N56" s="30"/>
      <c r="O56" s="116"/>
      <c r="P56" s="21"/>
      <c r="Q56" s="20"/>
      <c r="R56" s="20"/>
      <c r="S56" s="19"/>
      <c r="T56" s="19"/>
      <c r="U56" s="659"/>
      <c r="V56" s="659"/>
      <c r="W56" s="659"/>
      <c r="X56" s="525"/>
      <c r="Y56" s="38"/>
      <c r="Z56" s="38"/>
      <c r="AA56" s="38"/>
      <c r="AB56" s="38"/>
      <c r="AC56" s="38"/>
      <c r="AD56" s="38"/>
      <c r="AE56" s="38"/>
      <c r="AF56" s="38"/>
      <c r="AG56" s="693"/>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row>
    <row r="57" spans="1:114" s="104" customFormat="1" hidden="1" outlineLevel="2" x14ac:dyDescent="0.25">
      <c r="A57" s="198"/>
      <c r="B57" s="224" t="s">
        <v>50</v>
      </c>
      <c r="C57" s="659"/>
      <c r="D57" s="675"/>
      <c r="E57" s="659"/>
      <c r="F57" s="659"/>
      <c r="G57" s="675"/>
      <c r="H57" s="164" t="s">
        <v>20</v>
      </c>
      <c r="I57" s="665"/>
      <c r="J57" s="665"/>
      <c r="K57" s="665"/>
      <c r="L57" s="659"/>
      <c r="M57" s="665"/>
      <c r="N57" s="30"/>
      <c r="O57" s="116"/>
      <c r="P57" s="21"/>
      <c r="Q57" s="20"/>
      <c r="R57" s="20"/>
      <c r="S57" s="19"/>
      <c r="T57" s="19"/>
      <c r="U57" s="659"/>
      <c r="V57" s="659"/>
      <c r="W57" s="659"/>
      <c r="X57" s="525"/>
      <c r="Y57" s="38"/>
      <c r="Z57" s="38"/>
      <c r="AA57" s="38"/>
      <c r="AB57" s="38"/>
      <c r="AC57" s="38"/>
      <c r="AD57" s="38"/>
      <c r="AE57" s="38"/>
      <c r="AF57" s="38"/>
      <c r="AG57" s="693"/>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row>
    <row r="58" spans="1:114" s="104" customFormat="1" hidden="1" outlineLevel="2" x14ac:dyDescent="0.25">
      <c r="A58" s="198"/>
      <c r="B58" s="224" t="s">
        <v>40</v>
      </c>
      <c r="C58" s="659"/>
      <c r="D58" s="675"/>
      <c r="E58" s="659"/>
      <c r="F58" s="659"/>
      <c r="G58" s="675"/>
      <c r="H58" s="164" t="s">
        <v>21</v>
      </c>
      <c r="I58" s="665"/>
      <c r="J58" s="665"/>
      <c r="K58" s="665"/>
      <c r="L58" s="659"/>
      <c r="M58" s="665"/>
      <c r="N58" s="30"/>
      <c r="O58" s="116"/>
      <c r="P58" s="21"/>
      <c r="Q58" s="20"/>
      <c r="R58" s="20"/>
      <c r="S58" s="19"/>
      <c r="T58" s="19"/>
      <c r="U58" s="659"/>
      <c r="V58" s="659"/>
      <c r="W58" s="659"/>
      <c r="X58" s="525"/>
      <c r="Y58" s="38"/>
      <c r="Z58" s="38"/>
      <c r="AA58" s="38"/>
      <c r="AB58" s="38"/>
      <c r="AC58" s="38"/>
      <c r="AD58" s="38"/>
      <c r="AE58" s="38"/>
      <c r="AF58" s="38"/>
      <c r="AG58" s="693"/>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row>
    <row r="59" spans="1:114" s="104" customFormat="1" hidden="1" outlineLevel="2" x14ac:dyDescent="0.25">
      <c r="A59" s="198"/>
      <c r="B59" s="224" t="s">
        <v>41</v>
      </c>
      <c r="C59" s="659"/>
      <c r="D59" s="675"/>
      <c r="E59" s="659"/>
      <c r="F59" s="659"/>
      <c r="G59" s="675"/>
      <c r="H59" s="164" t="s">
        <v>22</v>
      </c>
      <c r="I59" s="665"/>
      <c r="J59" s="665"/>
      <c r="K59" s="665"/>
      <c r="L59" s="659"/>
      <c r="M59" s="665"/>
      <c r="N59" s="30"/>
      <c r="O59" s="116"/>
      <c r="P59" s="21"/>
      <c r="Q59" s="20"/>
      <c r="R59" s="20"/>
      <c r="S59" s="19"/>
      <c r="T59" s="19"/>
      <c r="U59" s="659"/>
      <c r="V59" s="659"/>
      <c r="W59" s="659"/>
      <c r="X59" s="525"/>
      <c r="Y59" s="38"/>
      <c r="Z59" s="38"/>
      <c r="AA59" s="38"/>
      <c r="AB59" s="38"/>
      <c r="AC59" s="38"/>
      <c r="AD59" s="38"/>
      <c r="AE59" s="38"/>
      <c r="AF59" s="38"/>
      <c r="AG59" s="693"/>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row>
    <row r="60" spans="1:114" s="104" customFormat="1" hidden="1" outlineLevel="2" x14ac:dyDescent="0.25">
      <c r="A60" s="198"/>
      <c r="B60" s="224" t="s">
        <v>51</v>
      </c>
      <c r="C60" s="659"/>
      <c r="D60" s="675"/>
      <c r="E60" s="659"/>
      <c r="F60" s="659"/>
      <c r="G60" s="675"/>
      <c r="H60" s="164" t="s">
        <v>23</v>
      </c>
      <c r="I60" s="665"/>
      <c r="J60" s="665"/>
      <c r="K60" s="665"/>
      <c r="L60" s="659"/>
      <c r="M60" s="665"/>
      <c r="N60" s="30"/>
      <c r="O60" s="116"/>
      <c r="P60" s="21"/>
      <c r="Q60" s="20"/>
      <c r="R60" s="20"/>
      <c r="S60" s="19"/>
      <c r="T60" s="19"/>
      <c r="U60" s="659"/>
      <c r="V60" s="659"/>
      <c r="W60" s="659"/>
      <c r="X60" s="525"/>
      <c r="Y60" s="38"/>
      <c r="Z60" s="38"/>
      <c r="AA60" s="38"/>
      <c r="AB60" s="38"/>
      <c r="AC60" s="38"/>
      <c r="AD60" s="38"/>
      <c r="AE60" s="38"/>
      <c r="AF60" s="38"/>
      <c r="AG60" s="693"/>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row>
    <row r="61" spans="1:114" s="104" customFormat="1" hidden="1" outlineLevel="2" x14ac:dyDescent="0.25">
      <c r="A61" s="198"/>
      <c r="B61" s="224" t="s">
        <v>52</v>
      </c>
      <c r="C61" s="659"/>
      <c r="D61" s="675"/>
      <c r="E61" s="659"/>
      <c r="F61" s="659"/>
      <c r="G61" s="675"/>
      <c r="H61" s="164" t="s">
        <v>24</v>
      </c>
      <c r="I61" s="665"/>
      <c r="J61" s="665"/>
      <c r="K61" s="665"/>
      <c r="L61" s="659"/>
      <c r="M61" s="665"/>
      <c r="N61" s="30"/>
      <c r="O61" s="116"/>
      <c r="P61" s="21"/>
      <c r="Q61" s="20"/>
      <c r="R61" s="20"/>
      <c r="S61" s="19"/>
      <c r="T61" s="19"/>
      <c r="U61" s="659"/>
      <c r="V61" s="659"/>
      <c r="W61" s="659"/>
      <c r="X61" s="525"/>
      <c r="Y61" s="38"/>
      <c r="Z61" s="38"/>
      <c r="AA61" s="38"/>
      <c r="AB61" s="38"/>
      <c r="AC61" s="38"/>
      <c r="AD61" s="38"/>
      <c r="AE61" s="38"/>
      <c r="AF61" s="38"/>
      <c r="AG61" s="693"/>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row>
    <row r="62" spans="1:114" s="104" customFormat="1" hidden="1" outlineLevel="2" x14ac:dyDescent="0.25">
      <c r="A62" s="198"/>
      <c r="B62" s="224" t="s">
        <v>42</v>
      </c>
      <c r="C62" s="659"/>
      <c r="D62" s="675"/>
      <c r="E62" s="659"/>
      <c r="F62" s="659"/>
      <c r="G62" s="675"/>
      <c r="H62" s="164" t="s">
        <v>25</v>
      </c>
      <c r="I62" s="665"/>
      <c r="J62" s="665"/>
      <c r="K62" s="665"/>
      <c r="L62" s="659"/>
      <c r="M62" s="665"/>
      <c r="N62" s="30"/>
      <c r="O62" s="116"/>
      <c r="P62" s="21"/>
      <c r="Q62" s="20"/>
      <c r="R62" s="20"/>
      <c r="S62" s="19"/>
      <c r="T62" s="19"/>
      <c r="U62" s="659"/>
      <c r="V62" s="659"/>
      <c r="W62" s="659"/>
      <c r="X62" s="525"/>
      <c r="Y62" s="38"/>
      <c r="Z62" s="38"/>
      <c r="AA62" s="38"/>
      <c r="AB62" s="38"/>
      <c r="AC62" s="38"/>
      <c r="AD62" s="38"/>
      <c r="AE62" s="38"/>
      <c r="AF62" s="38"/>
      <c r="AG62" s="693"/>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row>
    <row r="63" spans="1:114" s="104" customFormat="1" hidden="1" outlineLevel="2" x14ac:dyDescent="0.25">
      <c r="A63" s="198"/>
      <c r="B63" s="224" t="s">
        <v>53</v>
      </c>
      <c r="C63" s="659"/>
      <c r="D63" s="675"/>
      <c r="E63" s="659"/>
      <c r="F63" s="659"/>
      <c r="G63" s="675"/>
      <c r="H63" s="164" t="s">
        <v>26</v>
      </c>
      <c r="I63" s="665"/>
      <c r="J63" s="665"/>
      <c r="K63" s="665"/>
      <c r="L63" s="659"/>
      <c r="M63" s="665"/>
      <c r="N63" s="30"/>
      <c r="O63" s="116"/>
      <c r="P63" s="21"/>
      <c r="Q63" s="20"/>
      <c r="R63" s="20"/>
      <c r="S63" s="19"/>
      <c r="T63" s="19"/>
      <c r="U63" s="659"/>
      <c r="V63" s="659"/>
      <c r="W63" s="659"/>
      <c r="X63" s="525"/>
      <c r="Y63" s="38"/>
      <c r="Z63" s="38"/>
      <c r="AA63" s="38"/>
      <c r="AB63" s="38"/>
      <c r="AC63" s="38"/>
      <c r="AD63" s="38"/>
      <c r="AE63" s="38"/>
      <c r="AF63" s="38"/>
      <c r="AG63" s="693"/>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row>
    <row r="64" spans="1:114" s="104" customFormat="1" hidden="1" outlineLevel="2" x14ac:dyDescent="0.25">
      <c r="A64" s="198"/>
      <c r="B64" s="224" t="s">
        <v>54</v>
      </c>
      <c r="C64" s="659"/>
      <c r="D64" s="675"/>
      <c r="E64" s="659"/>
      <c r="F64" s="659"/>
      <c r="G64" s="675"/>
      <c r="H64" s="164" t="s">
        <v>27</v>
      </c>
      <c r="I64" s="665"/>
      <c r="J64" s="665"/>
      <c r="K64" s="665"/>
      <c r="L64" s="659"/>
      <c r="M64" s="665"/>
      <c r="N64" s="30"/>
      <c r="O64" s="116"/>
      <c r="P64" s="21"/>
      <c r="Q64" s="20"/>
      <c r="R64" s="20"/>
      <c r="S64" s="19"/>
      <c r="T64" s="19"/>
      <c r="U64" s="659"/>
      <c r="V64" s="659"/>
      <c r="W64" s="659"/>
      <c r="X64" s="525"/>
      <c r="Y64" s="38"/>
      <c r="Z64" s="38"/>
      <c r="AA64" s="38"/>
      <c r="AB64" s="38"/>
      <c r="AC64" s="38"/>
      <c r="AD64" s="38"/>
      <c r="AE64" s="38"/>
      <c r="AF64" s="38"/>
      <c r="AG64" s="693"/>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row>
    <row r="65" spans="1:114" s="104" customFormat="1" hidden="1" outlineLevel="2" x14ac:dyDescent="0.25">
      <c r="A65" s="198"/>
      <c r="B65" s="224" t="s">
        <v>43</v>
      </c>
      <c r="C65" s="659"/>
      <c r="D65" s="675"/>
      <c r="E65" s="659"/>
      <c r="F65" s="659"/>
      <c r="G65" s="675"/>
      <c r="H65" s="164" t="s">
        <v>28</v>
      </c>
      <c r="I65" s="665"/>
      <c r="J65" s="665"/>
      <c r="K65" s="665"/>
      <c r="L65" s="659"/>
      <c r="M65" s="665"/>
      <c r="N65" s="30"/>
      <c r="O65" s="116"/>
      <c r="P65" s="21"/>
      <c r="Q65" s="20"/>
      <c r="R65" s="20"/>
      <c r="S65" s="19"/>
      <c r="T65" s="19"/>
      <c r="U65" s="659"/>
      <c r="V65" s="659"/>
      <c r="W65" s="659"/>
      <c r="X65" s="525"/>
      <c r="Y65" s="38"/>
      <c r="Z65" s="38"/>
      <c r="AA65" s="38"/>
      <c r="AB65" s="38"/>
      <c r="AC65" s="38"/>
      <c r="AD65" s="38"/>
      <c r="AE65" s="38"/>
      <c r="AF65" s="38"/>
      <c r="AG65" s="693"/>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row>
    <row r="66" spans="1:114" s="104" customFormat="1" hidden="1" outlineLevel="2" x14ac:dyDescent="0.25">
      <c r="A66" s="198"/>
      <c r="B66" s="224" t="s">
        <v>44</v>
      </c>
      <c r="C66" s="659"/>
      <c r="D66" s="675"/>
      <c r="E66" s="659"/>
      <c r="F66" s="659"/>
      <c r="G66" s="675"/>
      <c r="H66" s="164" t="s">
        <v>29</v>
      </c>
      <c r="I66" s="665"/>
      <c r="J66" s="665"/>
      <c r="K66" s="665"/>
      <c r="L66" s="659"/>
      <c r="M66" s="665"/>
      <c r="N66" s="30"/>
      <c r="O66" s="116"/>
      <c r="P66" s="21"/>
      <c r="Q66" s="20"/>
      <c r="R66" s="20"/>
      <c r="S66" s="19"/>
      <c r="T66" s="19"/>
      <c r="U66" s="659"/>
      <c r="V66" s="659"/>
      <c r="W66" s="659"/>
      <c r="X66" s="525"/>
      <c r="Y66" s="38"/>
      <c r="Z66" s="38"/>
      <c r="AA66" s="38"/>
      <c r="AB66" s="38"/>
      <c r="AC66" s="38"/>
      <c r="AD66" s="38"/>
      <c r="AE66" s="38"/>
      <c r="AF66" s="38"/>
      <c r="AG66" s="693"/>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row>
    <row r="67" spans="1:114" s="78" customFormat="1" outlineLevel="1" x14ac:dyDescent="0.25">
      <c r="A67" s="818" t="s">
        <v>82</v>
      </c>
      <c r="B67" s="226" t="s">
        <v>750</v>
      </c>
      <c r="C67" s="659" t="s">
        <v>422</v>
      </c>
      <c r="D67" s="817" t="s">
        <v>189</v>
      </c>
      <c r="E67" s="46" t="s">
        <v>747</v>
      </c>
      <c r="F67" s="70" t="s">
        <v>277</v>
      </c>
      <c r="G67" s="45" t="s">
        <v>277</v>
      </c>
      <c r="H67" s="169" t="s">
        <v>1154</v>
      </c>
      <c r="I67" s="271"/>
      <c r="J67" s="100"/>
      <c r="K67" s="73"/>
      <c r="L67" s="70" t="s">
        <v>277</v>
      </c>
      <c r="M67" s="73"/>
      <c r="N67" s="105"/>
      <c r="O67" s="150"/>
      <c r="P67" s="105"/>
      <c r="Q67" s="105"/>
      <c r="R67" s="105"/>
      <c r="S67" s="105"/>
      <c r="T67" s="105"/>
      <c r="U67" s="3"/>
      <c r="V67" s="3"/>
      <c r="W67" s="3"/>
      <c r="X67" s="578"/>
      <c r="Y67" s="80"/>
      <c r="Z67" s="80"/>
      <c r="AA67" s="80"/>
      <c r="AB67" s="80"/>
      <c r="AC67" s="80"/>
      <c r="AD67" s="80"/>
      <c r="AE67" s="80"/>
      <c r="AF67" s="80"/>
      <c r="AG67" s="69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row>
    <row r="68" spans="1:114" s="417" customFormat="1" ht="105" outlineLevel="1" collapsed="1" x14ac:dyDescent="0.25">
      <c r="A68" s="818"/>
      <c r="B68" s="228" t="s">
        <v>878</v>
      </c>
      <c r="C68" s="658" t="s">
        <v>749</v>
      </c>
      <c r="D68" s="817"/>
      <c r="E68" s="658" t="s">
        <v>747</v>
      </c>
      <c r="F68" s="429" t="s">
        <v>277</v>
      </c>
      <c r="G68" s="669" t="s">
        <v>277</v>
      </c>
      <c r="H68" s="414" t="s">
        <v>1095</v>
      </c>
      <c r="I68" s="665" t="s">
        <v>1070</v>
      </c>
      <c r="J68" s="100" t="s">
        <v>77</v>
      </c>
      <c r="K68" s="665" t="s">
        <v>692</v>
      </c>
      <c r="L68" s="429" t="s">
        <v>277</v>
      </c>
      <c r="M68" s="665" t="s">
        <v>277</v>
      </c>
      <c r="N68" s="21">
        <v>1.9E-2</v>
      </c>
      <c r="O68" s="317">
        <v>1.4999999999999999E-2</v>
      </c>
      <c r="P68" s="152">
        <v>0.4</v>
      </c>
      <c r="Q68" s="152">
        <v>0.5</v>
      </c>
      <c r="R68" s="152">
        <v>0.6</v>
      </c>
      <c r="S68" s="152">
        <v>0.7</v>
      </c>
      <c r="T68" s="152">
        <v>0.8</v>
      </c>
      <c r="U68" s="658"/>
      <c r="V68" s="658"/>
      <c r="W68" s="658"/>
      <c r="X68" s="579"/>
      <c r="AG68" s="691"/>
    </row>
    <row r="69" spans="1:114" s="104" customFormat="1" hidden="1" outlineLevel="2" x14ac:dyDescent="0.25">
      <c r="A69" s="198"/>
      <c r="B69" s="224" t="s">
        <v>45</v>
      </c>
      <c r="C69" s="659"/>
      <c r="D69" s="675"/>
      <c r="E69" s="659"/>
      <c r="F69" s="659"/>
      <c r="G69" s="675"/>
      <c r="H69" s="164" t="s">
        <v>6</v>
      </c>
      <c r="I69" s="665"/>
      <c r="J69" s="665"/>
      <c r="K69" s="665"/>
      <c r="L69" s="659"/>
      <c r="M69" s="665"/>
      <c r="N69" s="101"/>
      <c r="O69" s="116"/>
      <c r="P69" s="21"/>
      <c r="Q69" s="20"/>
      <c r="R69" s="20"/>
      <c r="S69" s="19"/>
      <c r="T69" s="19"/>
      <c r="U69" s="659"/>
      <c r="V69" s="659"/>
      <c r="W69" s="659"/>
      <c r="X69" s="525"/>
      <c r="Y69" s="38"/>
      <c r="Z69" s="38"/>
      <c r="AA69" s="38"/>
      <c r="AB69" s="38"/>
      <c r="AC69" s="38"/>
      <c r="AD69" s="38"/>
      <c r="AE69" s="38"/>
      <c r="AF69" s="38"/>
      <c r="AG69" s="693"/>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row>
    <row r="70" spans="1:114" s="104" customFormat="1" hidden="1" outlineLevel="2" x14ac:dyDescent="0.25">
      <c r="A70" s="198"/>
      <c r="B70" s="224" t="s">
        <v>46</v>
      </c>
      <c r="C70" s="659"/>
      <c r="D70" s="675"/>
      <c r="E70" s="659"/>
      <c r="F70" s="659"/>
      <c r="G70" s="675"/>
      <c r="H70" s="164" t="s">
        <v>11</v>
      </c>
      <c r="I70" s="665"/>
      <c r="J70" s="665"/>
      <c r="K70" s="665"/>
      <c r="L70" s="659"/>
      <c r="M70" s="665"/>
      <c r="N70" s="101"/>
      <c r="O70" s="116"/>
      <c r="P70" s="21"/>
      <c r="Q70" s="20"/>
      <c r="R70" s="20"/>
      <c r="S70" s="19"/>
      <c r="T70" s="19"/>
      <c r="U70" s="659"/>
      <c r="V70" s="659"/>
      <c r="W70" s="659"/>
      <c r="X70" s="525"/>
      <c r="Y70" s="38"/>
      <c r="Z70" s="38"/>
      <c r="AA70" s="38"/>
      <c r="AB70" s="38"/>
      <c r="AC70" s="38"/>
      <c r="AD70" s="38"/>
      <c r="AE70" s="38"/>
      <c r="AF70" s="38"/>
      <c r="AG70" s="693"/>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row>
    <row r="71" spans="1:114" s="104" customFormat="1" hidden="1" outlineLevel="2" x14ac:dyDescent="0.25">
      <c r="A71" s="198"/>
      <c r="B71" s="224" t="s">
        <v>47</v>
      </c>
      <c r="C71" s="659"/>
      <c r="D71" s="675"/>
      <c r="E71" s="659"/>
      <c r="F71" s="659"/>
      <c r="G71" s="675"/>
      <c r="H71" s="164" t="s">
        <v>12</v>
      </c>
      <c r="I71" s="665"/>
      <c r="J71" s="665"/>
      <c r="K71" s="665"/>
      <c r="L71" s="659"/>
      <c r="M71" s="665"/>
      <c r="N71" s="101"/>
      <c r="O71" s="116"/>
      <c r="P71" s="21"/>
      <c r="Q71" s="20"/>
      <c r="R71" s="20"/>
      <c r="S71" s="19"/>
      <c r="T71" s="19"/>
      <c r="U71" s="659"/>
      <c r="V71" s="659"/>
      <c r="W71" s="659"/>
      <c r="X71" s="525"/>
      <c r="Y71" s="38"/>
      <c r="Z71" s="38"/>
      <c r="AA71" s="38"/>
      <c r="AB71" s="38"/>
      <c r="AC71" s="38"/>
      <c r="AD71" s="38"/>
      <c r="AE71" s="38"/>
      <c r="AF71" s="38"/>
      <c r="AG71" s="693"/>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row>
    <row r="72" spans="1:114" s="104" customFormat="1" hidden="1" outlineLevel="2" x14ac:dyDescent="0.25">
      <c r="A72" s="198"/>
      <c r="B72" s="224" t="s">
        <v>48</v>
      </c>
      <c r="C72" s="659"/>
      <c r="D72" s="675"/>
      <c r="E72" s="659"/>
      <c r="F72" s="659"/>
      <c r="G72" s="675"/>
      <c r="H72" s="164" t="s">
        <v>13</v>
      </c>
      <c r="I72" s="665"/>
      <c r="J72" s="665"/>
      <c r="K72" s="665"/>
      <c r="L72" s="659"/>
      <c r="M72" s="665"/>
      <c r="N72" s="101"/>
      <c r="O72" s="116"/>
      <c r="P72" s="21"/>
      <c r="Q72" s="20"/>
      <c r="R72" s="20"/>
      <c r="S72" s="19"/>
      <c r="T72" s="19"/>
      <c r="U72" s="659"/>
      <c r="V72" s="659"/>
      <c r="W72" s="659"/>
      <c r="X72" s="525"/>
      <c r="Y72" s="38"/>
      <c r="Z72" s="38"/>
      <c r="AA72" s="38"/>
      <c r="AB72" s="38"/>
      <c r="AC72" s="38"/>
      <c r="AD72" s="38"/>
      <c r="AE72" s="38"/>
      <c r="AF72" s="38"/>
      <c r="AG72" s="693"/>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row>
    <row r="73" spans="1:114" s="104" customFormat="1" hidden="1" outlineLevel="2" x14ac:dyDescent="0.25">
      <c r="A73" s="198"/>
      <c r="B73" s="224" t="s">
        <v>35</v>
      </c>
      <c r="C73" s="659"/>
      <c r="D73" s="675"/>
      <c r="E73" s="659"/>
      <c r="F73" s="659"/>
      <c r="G73" s="675"/>
      <c r="H73" s="164" t="s">
        <v>14</v>
      </c>
      <c r="I73" s="665"/>
      <c r="J73" s="665"/>
      <c r="K73" s="665"/>
      <c r="L73" s="659"/>
      <c r="M73" s="665"/>
      <c r="N73" s="101"/>
      <c r="O73" s="116"/>
      <c r="P73" s="21"/>
      <c r="Q73" s="20"/>
      <c r="R73" s="20"/>
      <c r="S73" s="19"/>
      <c r="T73" s="19"/>
      <c r="U73" s="659"/>
      <c r="V73" s="659"/>
      <c r="W73" s="659"/>
      <c r="X73" s="525"/>
      <c r="Y73" s="38"/>
      <c r="Z73" s="38"/>
      <c r="AA73" s="38"/>
      <c r="AB73" s="38"/>
      <c r="AC73" s="38"/>
      <c r="AD73" s="38"/>
      <c r="AE73" s="38"/>
      <c r="AF73" s="38"/>
      <c r="AG73" s="693"/>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row>
    <row r="74" spans="1:114" s="104" customFormat="1" hidden="1" outlineLevel="2" x14ac:dyDescent="0.25">
      <c r="A74" s="198"/>
      <c r="B74" s="224" t="s">
        <v>36</v>
      </c>
      <c r="C74" s="659"/>
      <c r="D74" s="675"/>
      <c r="E74" s="659"/>
      <c r="F74" s="659"/>
      <c r="G74" s="675"/>
      <c r="H74" s="164" t="s">
        <v>15</v>
      </c>
      <c r="I74" s="665"/>
      <c r="J74" s="665"/>
      <c r="K74" s="665"/>
      <c r="L74" s="659"/>
      <c r="M74" s="665"/>
      <c r="N74" s="101"/>
      <c r="O74" s="116"/>
      <c r="P74" s="21"/>
      <c r="Q74" s="20"/>
      <c r="R74" s="20"/>
      <c r="S74" s="19"/>
      <c r="T74" s="19"/>
      <c r="U74" s="659"/>
      <c r="V74" s="659"/>
      <c r="W74" s="659"/>
      <c r="X74" s="525"/>
      <c r="Y74" s="38"/>
      <c r="Z74" s="38"/>
      <c r="AA74" s="38"/>
      <c r="AB74" s="38"/>
      <c r="AC74" s="38"/>
      <c r="AD74" s="38"/>
      <c r="AE74" s="38"/>
      <c r="AF74" s="38"/>
      <c r="AG74" s="693"/>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row>
    <row r="75" spans="1:114" s="104" customFormat="1" hidden="1" outlineLevel="2" x14ac:dyDescent="0.25">
      <c r="A75" s="198"/>
      <c r="B75" s="224" t="s">
        <v>37</v>
      </c>
      <c r="C75" s="659"/>
      <c r="D75" s="675"/>
      <c r="E75" s="659"/>
      <c r="F75" s="659"/>
      <c r="G75" s="675"/>
      <c r="H75" s="164" t="s">
        <v>16</v>
      </c>
      <c r="I75" s="665"/>
      <c r="J75" s="665"/>
      <c r="K75" s="665"/>
      <c r="L75" s="659"/>
      <c r="M75" s="665"/>
      <c r="N75" s="101"/>
      <c r="O75" s="116"/>
      <c r="P75" s="21"/>
      <c r="Q75" s="20"/>
      <c r="R75" s="20"/>
      <c r="S75" s="19"/>
      <c r="T75" s="19"/>
      <c r="U75" s="659"/>
      <c r="V75" s="659"/>
      <c r="W75" s="659"/>
      <c r="X75" s="525"/>
      <c r="Y75" s="38"/>
      <c r="Z75" s="38"/>
      <c r="AA75" s="38"/>
      <c r="AB75" s="38"/>
      <c r="AC75" s="38"/>
      <c r="AD75" s="38"/>
      <c r="AE75" s="38"/>
      <c r="AF75" s="38"/>
      <c r="AG75" s="693"/>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row>
    <row r="76" spans="1:114" s="104" customFormat="1" hidden="1" outlineLevel="2" x14ac:dyDescent="0.25">
      <c r="A76" s="198"/>
      <c r="B76" s="224" t="s">
        <v>38</v>
      </c>
      <c r="C76" s="659"/>
      <c r="D76" s="675"/>
      <c r="E76" s="659"/>
      <c r="F76" s="659"/>
      <c r="G76" s="675"/>
      <c r="H76" s="164" t="s">
        <v>17</v>
      </c>
      <c r="I76" s="665"/>
      <c r="J76" s="665"/>
      <c r="K76" s="665"/>
      <c r="L76" s="659"/>
      <c r="M76" s="665"/>
      <c r="N76" s="101"/>
      <c r="O76" s="116"/>
      <c r="P76" s="21"/>
      <c r="Q76" s="20"/>
      <c r="R76" s="20"/>
      <c r="S76" s="19"/>
      <c r="T76" s="19"/>
      <c r="U76" s="659"/>
      <c r="V76" s="659"/>
      <c r="W76" s="659"/>
      <c r="X76" s="525"/>
      <c r="Y76" s="38"/>
      <c r="Z76" s="38"/>
      <c r="AA76" s="38"/>
      <c r="AB76" s="38"/>
      <c r="AC76" s="38"/>
      <c r="AD76" s="38"/>
      <c r="AE76" s="38"/>
      <c r="AF76" s="38"/>
      <c r="AG76" s="693"/>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row>
    <row r="77" spans="1:114" s="104" customFormat="1" hidden="1" outlineLevel="2" x14ac:dyDescent="0.25">
      <c r="A77" s="198"/>
      <c r="B77" s="224" t="s">
        <v>49</v>
      </c>
      <c r="C77" s="659"/>
      <c r="D77" s="675"/>
      <c r="E77" s="659"/>
      <c r="F77" s="659"/>
      <c r="G77" s="675"/>
      <c r="H77" s="164" t="s">
        <v>18</v>
      </c>
      <c r="I77" s="665"/>
      <c r="J77" s="665"/>
      <c r="K77" s="665"/>
      <c r="L77" s="659"/>
      <c r="M77" s="665"/>
      <c r="N77" s="101"/>
      <c r="O77" s="116"/>
      <c r="P77" s="21"/>
      <c r="Q77" s="20"/>
      <c r="R77" s="20"/>
      <c r="S77" s="19"/>
      <c r="T77" s="19"/>
      <c r="U77" s="659"/>
      <c r="V77" s="659"/>
      <c r="W77" s="659"/>
      <c r="X77" s="525"/>
      <c r="Y77" s="38"/>
      <c r="Z77" s="38"/>
      <c r="AA77" s="38"/>
      <c r="AB77" s="38"/>
      <c r="AC77" s="38"/>
      <c r="AD77" s="38"/>
      <c r="AE77" s="38"/>
      <c r="AF77" s="38"/>
      <c r="AG77" s="693"/>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row>
    <row r="78" spans="1:114" s="104" customFormat="1" hidden="1" outlineLevel="2" x14ac:dyDescent="0.25">
      <c r="A78" s="198"/>
      <c r="B78" s="224" t="s">
        <v>39</v>
      </c>
      <c r="C78" s="659"/>
      <c r="D78" s="675"/>
      <c r="E78" s="659"/>
      <c r="F78" s="659"/>
      <c r="G78" s="675"/>
      <c r="H78" s="164" t="s">
        <v>19</v>
      </c>
      <c r="I78" s="665"/>
      <c r="J78" s="665"/>
      <c r="K78" s="665"/>
      <c r="L78" s="659"/>
      <c r="M78" s="665"/>
      <c r="N78" s="101"/>
      <c r="O78" s="116"/>
      <c r="P78" s="21"/>
      <c r="Q78" s="20"/>
      <c r="R78" s="20"/>
      <c r="S78" s="19"/>
      <c r="T78" s="19"/>
      <c r="U78" s="659"/>
      <c r="V78" s="659"/>
      <c r="W78" s="659"/>
      <c r="X78" s="525"/>
      <c r="Y78" s="38"/>
      <c r="Z78" s="38"/>
      <c r="AA78" s="38"/>
      <c r="AB78" s="38"/>
      <c r="AC78" s="38"/>
      <c r="AD78" s="38"/>
      <c r="AE78" s="38"/>
      <c r="AF78" s="38"/>
      <c r="AG78" s="693"/>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row>
    <row r="79" spans="1:114" s="104" customFormat="1" hidden="1" outlineLevel="2" x14ac:dyDescent="0.25">
      <c r="A79" s="198"/>
      <c r="B79" s="224" t="s">
        <v>50</v>
      </c>
      <c r="C79" s="659"/>
      <c r="D79" s="675"/>
      <c r="E79" s="659"/>
      <c r="F79" s="659"/>
      <c r="G79" s="675"/>
      <c r="H79" s="164" t="s">
        <v>20</v>
      </c>
      <c r="I79" s="665"/>
      <c r="J79" s="665"/>
      <c r="K79" s="665"/>
      <c r="L79" s="659"/>
      <c r="M79" s="665"/>
      <c r="N79" s="101"/>
      <c r="O79" s="116"/>
      <c r="P79" s="21"/>
      <c r="Q79" s="20"/>
      <c r="R79" s="20"/>
      <c r="S79" s="19"/>
      <c r="T79" s="19"/>
      <c r="U79" s="659"/>
      <c r="V79" s="659"/>
      <c r="W79" s="659"/>
      <c r="X79" s="525"/>
      <c r="Y79" s="38"/>
      <c r="Z79" s="38"/>
      <c r="AA79" s="38"/>
      <c r="AB79" s="38"/>
      <c r="AC79" s="38"/>
      <c r="AD79" s="38"/>
      <c r="AE79" s="38"/>
      <c r="AF79" s="38"/>
      <c r="AG79" s="693"/>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row>
    <row r="80" spans="1:114" s="104" customFormat="1" hidden="1" outlineLevel="2" x14ac:dyDescent="0.25">
      <c r="A80" s="198"/>
      <c r="B80" s="224" t="s">
        <v>40</v>
      </c>
      <c r="C80" s="659"/>
      <c r="D80" s="675"/>
      <c r="E80" s="659"/>
      <c r="F80" s="659"/>
      <c r="G80" s="675"/>
      <c r="H80" s="164" t="s">
        <v>21</v>
      </c>
      <c r="I80" s="665"/>
      <c r="J80" s="665"/>
      <c r="K80" s="665"/>
      <c r="L80" s="659"/>
      <c r="M80" s="665"/>
      <c r="N80" s="101"/>
      <c r="O80" s="116"/>
      <c r="P80" s="21"/>
      <c r="Q80" s="20"/>
      <c r="R80" s="20"/>
      <c r="S80" s="19"/>
      <c r="T80" s="19"/>
      <c r="U80" s="659"/>
      <c r="V80" s="659"/>
      <c r="W80" s="659"/>
      <c r="X80" s="525"/>
      <c r="Y80" s="38"/>
      <c r="Z80" s="38"/>
      <c r="AA80" s="38"/>
      <c r="AB80" s="38"/>
      <c r="AC80" s="38"/>
      <c r="AD80" s="38"/>
      <c r="AE80" s="38"/>
      <c r="AF80" s="38"/>
      <c r="AG80" s="693"/>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row>
    <row r="81" spans="1:114" s="104" customFormat="1" hidden="1" outlineLevel="2" x14ac:dyDescent="0.25">
      <c r="A81" s="198"/>
      <c r="B81" s="224" t="s">
        <v>41</v>
      </c>
      <c r="C81" s="659"/>
      <c r="D81" s="675"/>
      <c r="E81" s="659"/>
      <c r="F81" s="659"/>
      <c r="G81" s="675"/>
      <c r="H81" s="164" t="s">
        <v>22</v>
      </c>
      <c r="I81" s="665"/>
      <c r="J81" s="665"/>
      <c r="K81" s="665"/>
      <c r="L81" s="659"/>
      <c r="M81" s="665"/>
      <c r="N81" s="101"/>
      <c r="O81" s="116"/>
      <c r="P81" s="21"/>
      <c r="Q81" s="20"/>
      <c r="R81" s="20"/>
      <c r="S81" s="19"/>
      <c r="T81" s="19"/>
      <c r="U81" s="659"/>
      <c r="V81" s="659"/>
      <c r="W81" s="659"/>
      <c r="X81" s="525"/>
      <c r="Y81" s="38"/>
      <c r="Z81" s="38"/>
      <c r="AA81" s="38"/>
      <c r="AB81" s="38"/>
      <c r="AC81" s="38"/>
      <c r="AD81" s="38"/>
      <c r="AE81" s="38"/>
      <c r="AF81" s="38"/>
      <c r="AG81" s="693"/>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row>
    <row r="82" spans="1:114" s="104" customFormat="1" hidden="1" outlineLevel="2" x14ac:dyDescent="0.25">
      <c r="A82" s="198"/>
      <c r="B82" s="224" t="s">
        <v>51</v>
      </c>
      <c r="C82" s="659"/>
      <c r="D82" s="675"/>
      <c r="E82" s="659"/>
      <c r="F82" s="659"/>
      <c r="G82" s="675"/>
      <c r="H82" s="164" t="s">
        <v>23</v>
      </c>
      <c r="I82" s="665"/>
      <c r="J82" s="665"/>
      <c r="K82" s="665"/>
      <c r="L82" s="659"/>
      <c r="M82" s="665"/>
      <c r="N82" s="101"/>
      <c r="O82" s="116"/>
      <c r="P82" s="21"/>
      <c r="Q82" s="20"/>
      <c r="R82" s="20"/>
      <c r="S82" s="19"/>
      <c r="T82" s="19"/>
      <c r="U82" s="659"/>
      <c r="V82" s="659"/>
      <c r="W82" s="659"/>
      <c r="X82" s="525"/>
      <c r="Y82" s="38"/>
      <c r="Z82" s="38"/>
      <c r="AA82" s="38"/>
      <c r="AB82" s="38"/>
      <c r="AC82" s="38"/>
      <c r="AD82" s="38"/>
      <c r="AE82" s="38"/>
      <c r="AF82" s="38"/>
      <c r="AG82" s="693"/>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row>
    <row r="83" spans="1:114" s="104" customFormat="1" hidden="1" outlineLevel="2" x14ac:dyDescent="0.25">
      <c r="A83" s="198"/>
      <c r="B83" s="224" t="s">
        <v>52</v>
      </c>
      <c r="C83" s="659"/>
      <c r="D83" s="675"/>
      <c r="E83" s="659"/>
      <c r="F83" s="659"/>
      <c r="G83" s="675"/>
      <c r="H83" s="164" t="s">
        <v>24</v>
      </c>
      <c r="I83" s="665"/>
      <c r="J83" s="665"/>
      <c r="K83" s="665"/>
      <c r="L83" s="659"/>
      <c r="M83" s="665"/>
      <c r="N83" s="101"/>
      <c r="O83" s="116"/>
      <c r="P83" s="21"/>
      <c r="Q83" s="20"/>
      <c r="R83" s="20"/>
      <c r="S83" s="19"/>
      <c r="T83" s="19"/>
      <c r="U83" s="659"/>
      <c r="V83" s="659"/>
      <c r="W83" s="659"/>
      <c r="X83" s="525"/>
      <c r="Y83" s="38"/>
      <c r="Z83" s="38"/>
      <c r="AA83" s="38"/>
      <c r="AB83" s="38"/>
      <c r="AC83" s="38"/>
      <c r="AD83" s="38"/>
      <c r="AE83" s="38"/>
      <c r="AF83" s="38"/>
      <c r="AG83" s="693"/>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row>
    <row r="84" spans="1:114" s="104" customFormat="1" hidden="1" outlineLevel="2" x14ac:dyDescent="0.25">
      <c r="A84" s="198"/>
      <c r="B84" s="224" t="s">
        <v>42</v>
      </c>
      <c r="C84" s="659"/>
      <c r="D84" s="675"/>
      <c r="E84" s="659"/>
      <c r="F84" s="659"/>
      <c r="G84" s="675"/>
      <c r="H84" s="164" t="s">
        <v>25</v>
      </c>
      <c r="I84" s="665"/>
      <c r="J84" s="665"/>
      <c r="K84" s="665"/>
      <c r="L84" s="659"/>
      <c r="M84" s="665"/>
      <c r="N84" s="101"/>
      <c r="O84" s="116"/>
      <c r="P84" s="21"/>
      <c r="Q84" s="20"/>
      <c r="R84" s="20"/>
      <c r="S84" s="19"/>
      <c r="T84" s="19"/>
      <c r="U84" s="659"/>
      <c r="V84" s="659"/>
      <c r="W84" s="659"/>
      <c r="X84" s="525"/>
      <c r="Y84" s="38"/>
      <c r="Z84" s="38"/>
      <c r="AA84" s="38"/>
      <c r="AB84" s="38"/>
      <c r="AC84" s="38"/>
      <c r="AD84" s="38"/>
      <c r="AE84" s="38"/>
      <c r="AF84" s="38"/>
      <c r="AG84" s="693"/>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row>
    <row r="85" spans="1:114" s="104" customFormat="1" hidden="1" outlineLevel="2" x14ac:dyDescent="0.25">
      <c r="A85" s="198"/>
      <c r="B85" s="224" t="s">
        <v>53</v>
      </c>
      <c r="C85" s="659"/>
      <c r="D85" s="675"/>
      <c r="E85" s="659"/>
      <c r="F85" s="659"/>
      <c r="G85" s="675"/>
      <c r="H85" s="164" t="s">
        <v>26</v>
      </c>
      <c r="I85" s="665"/>
      <c r="J85" s="665"/>
      <c r="K85" s="665"/>
      <c r="L85" s="659"/>
      <c r="M85" s="665"/>
      <c r="N85" s="101"/>
      <c r="O85" s="116"/>
      <c r="P85" s="21"/>
      <c r="Q85" s="20"/>
      <c r="R85" s="20"/>
      <c r="S85" s="19"/>
      <c r="T85" s="19"/>
      <c r="U85" s="659"/>
      <c r="V85" s="659"/>
      <c r="W85" s="659"/>
      <c r="X85" s="525"/>
      <c r="Y85" s="38"/>
      <c r="Z85" s="38"/>
      <c r="AA85" s="38"/>
      <c r="AB85" s="38"/>
      <c r="AC85" s="38"/>
      <c r="AD85" s="38"/>
      <c r="AE85" s="38"/>
      <c r="AF85" s="38"/>
      <c r="AG85" s="693"/>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row>
    <row r="86" spans="1:114" s="104" customFormat="1" hidden="1" outlineLevel="2" x14ac:dyDescent="0.25">
      <c r="A86" s="198"/>
      <c r="B86" s="224" t="s">
        <v>54</v>
      </c>
      <c r="C86" s="659"/>
      <c r="D86" s="675"/>
      <c r="E86" s="659"/>
      <c r="F86" s="659"/>
      <c r="G86" s="675"/>
      <c r="H86" s="164" t="s">
        <v>27</v>
      </c>
      <c r="I86" s="665"/>
      <c r="J86" s="665"/>
      <c r="K86" s="665"/>
      <c r="L86" s="659"/>
      <c r="M86" s="665"/>
      <c r="N86" s="101"/>
      <c r="O86" s="116"/>
      <c r="P86" s="21"/>
      <c r="Q86" s="20"/>
      <c r="R86" s="20"/>
      <c r="S86" s="19"/>
      <c r="T86" s="19"/>
      <c r="U86" s="659"/>
      <c r="V86" s="659"/>
      <c r="W86" s="659"/>
      <c r="X86" s="525"/>
      <c r="Y86" s="38"/>
      <c r="Z86" s="38"/>
      <c r="AA86" s="38"/>
      <c r="AB86" s="38"/>
      <c r="AC86" s="38"/>
      <c r="AD86" s="38"/>
      <c r="AE86" s="38"/>
      <c r="AF86" s="38"/>
      <c r="AG86" s="693"/>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row>
    <row r="87" spans="1:114" s="104" customFormat="1" hidden="1" outlineLevel="2" x14ac:dyDescent="0.25">
      <c r="A87" s="198"/>
      <c r="B87" s="224" t="s">
        <v>43</v>
      </c>
      <c r="C87" s="659"/>
      <c r="D87" s="675"/>
      <c r="E87" s="659"/>
      <c r="F87" s="659"/>
      <c r="G87" s="675"/>
      <c r="H87" s="164" t="s">
        <v>28</v>
      </c>
      <c r="I87" s="665"/>
      <c r="J87" s="665"/>
      <c r="K87" s="665"/>
      <c r="L87" s="659"/>
      <c r="M87" s="665"/>
      <c r="N87" s="101"/>
      <c r="O87" s="116"/>
      <c r="P87" s="21"/>
      <c r="Q87" s="20"/>
      <c r="R87" s="20"/>
      <c r="S87" s="19"/>
      <c r="T87" s="19"/>
      <c r="U87" s="659"/>
      <c r="V87" s="659"/>
      <c r="W87" s="659"/>
      <c r="X87" s="525"/>
      <c r="Y87" s="38"/>
      <c r="Z87" s="38"/>
      <c r="AA87" s="38"/>
      <c r="AB87" s="38"/>
      <c r="AC87" s="38"/>
      <c r="AD87" s="38"/>
      <c r="AE87" s="38"/>
      <c r="AF87" s="38"/>
      <c r="AG87" s="693"/>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row>
    <row r="88" spans="1:114" s="104" customFormat="1" hidden="1" outlineLevel="2" x14ac:dyDescent="0.25">
      <c r="A88" s="198"/>
      <c r="B88" s="224" t="s">
        <v>44</v>
      </c>
      <c r="C88" s="659"/>
      <c r="D88" s="675"/>
      <c r="E88" s="659"/>
      <c r="F88" s="659"/>
      <c r="G88" s="675"/>
      <c r="H88" s="164" t="s">
        <v>29</v>
      </c>
      <c r="I88" s="665"/>
      <c r="J88" s="665"/>
      <c r="K88" s="665"/>
      <c r="L88" s="659"/>
      <c r="M88" s="665"/>
      <c r="N88" s="101"/>
      <c r="O88" s="116"/>
      <c r="P88" s="21"/>
      <c r="Q88" s="20"/>
      <c r="R88" s="20"/>
      <c r="S88" s="19"/>
      <c r="T88" s="19"/>
      <c r="U88" s="659"/>
      <c r="V88" s="659"/>
      <c r="W88" s="659"/>
      <c r="X88" s="525"/>
      <c r="Y88" s="38"/>
      <c r="Z88" s="38"/>
      <c r="AA88" s="38"/>
      <c r="AB88" s="38"/>
      <c r="AC88" s="38"/>
      <c r="AD88" s="38"/>
      <c r="AE88" s="38"/>
      <c r="AF88" s="38"/>
      <c r="AG88" s="693"/>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row>
    <row r="89" spans="1:114" s="104" customFormat="1" ht="30" hidden="1" outlineLevel="2" x14ac:dyDescent="0.25">
      <c r="A89" s="198"/>
      <c r="B89" s="224" t="s">
        <v>219</v>
      </c>
      <c r="C89" s="659"/>
      <c r="D89" s="675"/>
      <c r="E89" s="659"/>
      <c r="F89" s="659"/>
      <c r="G89" s="675"/>
      <c r="H89" s="164" t="s">
        <v>217</v>
      </c>
      <c r="I89" s="665"/>
      <c r="J89" s="665"/>
      <c r="K89" s="665"/>
      <c r="L89" s="659"/>
      <c r="M89" s="665"/>
      <c r="N89" s="101"/>
      <c r="O89" s="116"/>
      <c r="P89" s="21"/>
      <c r="Q89" s="20"/>
      <c r="R89" s="20"/>
      <c r="S89" s="19"/>
      <c r="T89" s="19"/>
      <c r="U89" s="659"/>
      <c r="V89" s="659"/>
      <c r="W89" s="659"/>
      <c r="X89" s="525"/>
      <c r="Y89" s="38"/>
      <c r="Z89" s="38"/>
      <c r="AA89" s="38"/>
      <c r="AB89" s="38"/>
      <c r="AC89" s="38"/>
      <c r="AD89" s="38"/>
      <c r="AE89" s="38"/>
      <c r="AF89" s="38"/>
      <c r="AG89" s="693"/>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row>
    <row r="90" spans="1:114" s="77" customFormat="1" x14ac:dyDescent="0.25">
      <c r="A90" s="196"/>
      <c r="B90" s="186" t="s">
        <v>234</v>
      </c>
      <c r="C90" s="96"/>
      <c r="D90" s="2"/>
      <c r="E90" s="96"/>
      <c r="F90" s="12"/>
      <c r="G90" s="2"/>
      <c r="H90" s="170" t="s">
        <v>225</v>
      </c>
      <c r="I90" s="58"/>
      <c r="J90" s="34"/>
      <c r="K90" s="58"/>
      <c r="L90" s="12"/>
      <c r="M90" s="58"/>
      <c r="N90" s="24"/>
      <c r="O90" s="115"/>
      <c r="P90" s="58"/>
      <c r="Q90" s="58"/>
      <c r="R90" s="58"/>
      <c r="S90" s="96"/>
      <c r="T90" s="96"/>
      <c r="U90" s="12"/>
      <c r="V90" s="12"/>
      <c r="W90" s="12"/>
      <c r="X90" s="578"/>
      <c r="Y90" s="80"/>
      <c r="Z90" s="80"/>
      <c r="AA90" s="80"/>
      <c r="AB90" s="80"/>
      <c r="AC90" s="80"/>
      <c r="AD90" s="80"/>
      <c r="AE90" s="80"/>
      <c r="AF90" s="80"/>
      <c r="AG90" s="69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0"/>
      <c r="DE90" s="80"/>
      <c r="DF90" s="80"/>
      <c r="DG90" s="80"/>
      <c r="DH90" s="80"/>
      <c r="DI90" s="80"/>
      <c r="DJ90" s="80"/>
    </row>
    <row r="91" spans="1:114" s="76" customFormat="1" ht="28.5" outlineLevel="1" x14ac:dyDescent="0.25">
      <c r="A91" s="655"/>
      <c r="B91" s="236" t="s">
        <v>83</v>
      </c>
      <c r="C91" s="10"/>
      <c r="D91" s="176"/>
      <c r="E91" s="10"/>
      <c r="F91" s="176"/>
      <c r="G91" s="176"/>
      <c r="H91" s="801" t="s">
        <v>84</v>
      </c>
      <c r="I91" s="801"/>
      <c r="J91" s="801"/>
      <c r="K91" s="801"/>
      <c r="L91" s="801"/>
      <c r="M91" s="801"/>
      <c r="N91" s="801"/>
      <c r="O91" s="801"/>
      <c r="P91" s="801"/>
      <c r="Q91" s="801"/>
      <c r="R91" s="801"/>
      <c r="S91" s="801"/>
      <c r="T91" s="801"/>
      <c r="U91" s="801"/>
      <c r="V91" s="801"/>
      <c r="W91" s="801"/>
      <c r="X91" s="578"/>
      <c r="Y91" s="80"/>
      <c r="Z91" s="80"/>
      <c r="AA91" s="80"/>
      <c r="AB91" s="80"/>
      <c r="AC91" s="80"/>
      <c r="AD91" s="80"/>
      <c r="AE91" s="80"/>
      <c r="AF91" s="80"/>
      <c r="AG91" s="69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row>
    <row r="92" spans="1:114" s="76" customFormat="1" ht="20.25" customHeight="1" outlineLevel="1" x14ac:dyDescent="0.25">
      <c r="A92" s="655"/>
      <c r="B92" s="236" t="s">
        <v>85</v>
      </c>
      <c r="C92" s="10"/>
      <c r="D92" s="176"/>
      <c r="E92" s="10"/>
      <c r="F92" s="176"/>
      <c r="G92" s="176"/>
      <c r="H92" s="801" t="s">
        <v>86</v>
      </c>
      <c r="I92" s="801"/>
      <c r="J92" s="801"/>
      <c r="K92" s="801"/>
      <c r="L92" s="801"/>
      <c r="M92" s="801"/>
      <c r="N92" s="801"/>
      <c r="O92" s="801"/>
      <c r="P92" s="801"/>
      <c r="Q92" s="801"/>
      <c r="R92" s="801"/>
      <c r="S92" s="801"/>
      <c r="T92" s="801"/>
      <c r="U92" s="801"/>
      <c r="V92" s="801"/>
      <c r="W92" s="801"/>
      <c r="X92" s="578"/>
      <c r="Y92" s="80"/>
      <c r="Z92" s="80"/>
      <c r="AA92" s="80"/>
      <c r="AB92" s="80"/>
      <c r="AC92" s="80"/>
      <c r="AD92" s="80"/>
      <c r="AE92" s="80"/>
      <c r="AF92" s="80"/>
      <c r="AG92" s="69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0"/>
      <c r="DE92" s="80"/>
      <c r="DF92" s="80"/>
      <c r="DG92" s="80"/>
      <c r="DH92" s="80"/>
      <c r="DI92" s="80"/>
      <c r="DJ92" s="80"/>
    </row>
    <row r="93" spans="1:114" s="417" customFormat="1" ht="53.25" customHeight="1" outlineLevel="1" x14ac:dyDescent="0.25">
      <c r="A93" s="670">
        <v>8</v>
      </c>
      <c r="B93" s="673" t="s">
        <v>879</v>
      </c>
      <c r="C93" s="658" t="s">
        <v>751</v>
      </c>
      <c r="D93" s="669" t="s">
        <v>752</v>
      </c>
      <c r="E93" s="658" t="s">
        <v>3</v>
      </c>
      <c r="F93" s="429" t="s">
        <v>277</v>
      </c>
      <c r="G93" s="669" t="s">
        <v>277</v>
      </c>
      <c r="H93" s="431" t="s">
        <v>446</v>
      </c>
      <c r="I93" s="665" t="s">
        <v>1070</v>
      </c>
      <c r="J93" s="665" t="s">
        <v>693</v>
      </c>
      <c r="K93" s="665" t="s">
        <v>3</v>
      </c>
      <c r="L93" s="429" t="s">
        <v>277</v>
      </c>
      <c r="M93" s="665" t="s">
        <v>277</v>
      </c>
      <c r="N93" s="152">
        <v>2</v>
      </c>
      <c r="O93" s="432">
        <v>3</v>
      </c>
      <c r="P93" s="433">
        <v>20</v>
      </c>
      <c r="Q93" s="433">
        <v>20</v>
      </c>
      <c r="R93" s="433">
        <v>20</v>
      </c>
      <c r="S93" s="318">
        <v>20</v>
      </c>
      <c r="T93" s="318">
        <v>50</v>
      </c>
      <c r="U93" s="685"/>
      <c r="V93" s="685"/>
      <c r="W93" s="685"/>
      <c r="X93" s="579"/>
      <c r="AG93" s="691"/>
    </row>
    <row r="94" spans="1:114" s="417" customFormat="1" ht="52.5" customHeight="1" outlineLevel="1" x14ac:dyDescent="0.25">
      <c r="A94" s="670">
        <v>9</v>
      </c>
      <c r="B94" s="673" t="s">
        <v>880</v>
      </c>
      <c r="C94" s="658" t="s">
        <v>751</v>
      </c>
      <c r="D94" s="669" t="s">
        <v>752</v>
      </c>
      <c r="E94" s="658" t="s">
        <v>3</v>
      </c>
      <c r="F94" s="429" t="s">
        <v>277</v>
      </c>
      <c r="G94" s="669" t="s">
        <v>277</v>
      </c>
      <c r="H94" s="431" t="s">
        <v>447</v>
      </c>
      <c r="I94" s="665" t="s">
        <v>1070</v>
      </c>
      <c r="J94" s="665" t="s">
        <v>693</v>
      </c>
      <c r="K94" s="665" t="s">
        <v>3</v>
      </c>
      <c r="L94" s="429" t="s">
        <v>277</v>
      </c>
      <c r="M94" s="665" t="s">
        <v>277</v>
      </c>
      <c r="N94" s="152"/>
      <c r="O94" s="432"/>
      <c r="P94" s="433"/>
      <c r="Q94" s="433"/>
      <c r="R94" s="433"/>
      <c r="S94" s="318"/>
      <c r="T94" s="318"/>
      <c r="U94" s="685"/>
      <c r="V94" s="685"/>
      <c r="W94" s="685"/>
      <c r="X94" s="579"/>
      <c r="AG94" s="691"/>
    </row>
    <row r="95" spans="1:114" s="417" customFormat="1" ht="47.25" customHeight="1" outlineLevel="1" x14ac:dyDescent="0.25">
      <c r="A95" s="670">
        <v>10</v>
      </c>
      <c r="B95" s="673" t="s">
        <v>881</v>
      </c>
      <c r="C95" s="658" t="s">
        <v>751</v>
      </c>
      <c r="D95" s="669" t="s">
        <v>752</v>
      </c>
      <c r="E95" s="658" t="s">
        <v>3</v>
      </c>
      <c r="F95" s="429" t="s">
        <v>277</v>
      </c>
      <c r="G95" s="669" t="s">
        <v>277</v>
      </c>
      <c r="H95" s="431" t="s">
        <v>448</v>
      </c>
      <c r="I95" s="665" t="s">
        <v>1070</v>
      </c>
      <c r="J95" s="665" t="s">
        <v>693</v>
      </c>
      <c r="K95" s="665" t="s">
        <v>3</v>
      </c>
      <c r="L95" s="429" t="s">
        <v>277</v>
      </c>
      <c r="M95" s="665" t="s">
        <v>277</v>
      </c>
      <c r="N95" s="152"/>
      <c r="O95" s="432"/>
      <c r="P95" s="433"/>
      <c r="Q95" s="433"/>
      <c r="R95" s="433"/>
      <c r="S95" s="318"/>
      <c r="T95" s="318"/>
      <c r="U95" s="685"/>
      <c r="V95" s="685"/>
      <c r="W95" s="685"/>
      <c r="X95" s="579"/>
      <c r="AG95" s="691"/>
    </row>
    <row r="96" spans="1:114" s="431" customFormat="1" outlineLevel="1" x14ac:dyDescent="0.25">
      <c r="A96" s="670"/>
      <c r="B96" s="673" t="s">
        <v>804</v>
      </c>
      <c r="C96" s="685"/>
      <c r="E96" s="685"/>
      <c r="F96" s="687"/>
      <c r="H96" s="431" t="s">
        <v>601</v>
      </c>
      <c r="J96" s="658"/>
      <c r="K96" s="685"/>
      <c r="L96" s="687"/>
      <c r="M96" s="687"/>
      <c r="N96" s="685"/>
      <c r="O96" s="434">
        <f t="shared" ref="O96:T96" si="0">SUM(O97:O99)</f>
        <v>0</v>
      </c>
      <c r="P96" s="4">
        <f t="shared" si="0"/>
        <v>1100</v>
      </c>
      <c r="Q96" s="4">
        <f t="shared" si="0"/>
        <v>0</v>
      </c>
      <c r="R96" s="4">
        <f t="shared" si="0"/>
        <v>0</v>
      </c>
      <c r="S96" s="685">
        <f t="shared" si="0"/>
        <v>0</v>
      </c>
      <c r="T96" s="685">
        <f t="shared" si="0"/>
        <v>0</v>
      </c>
      <c r="U96" s="685"/>
      <c r="V96" s="685"/>
      <c r="W96" s="685"/>
      <c r="X96" s="582"/>
      <c r="AG96" s="679"/>
    </row>
    <row r="97" spans="1:33" s="414" customFormat="1" outlineLevel="1" x14ac:dyDescent="0.25">
      <c r="A97" s="670"/>
      <c r="B97" s="228"/>
      <c r="C97" s="435"/>
      <c r="D97" s="658"/>
      <c r="E97" s="658"/>
      <c r="F97" s="669"/>
      <c r="H97" s="431" t="s">
        <v>442</v>
      </c>
      <c r="J97" s="658"/>
      <c r="K97" s="658"/>
      <c r="L97" s="669"/>
      <c r="M97" s="669"/>
      <c r="N97" s="658"/>
      <c r="O97" s="418"/>
      <c r="P97" s="665"/>
      <c r="Q97" s="665"/>
      <c r="R97" s="665"/>
      <c r="S97" s="658"/>
      <c r="T97" s="658"/>
      <c r="U97" s="658"/>
      <c r="V97" s="658"/>
      <c r="W97" s="658"/>
      <c r="X97" s="552"/>
      <c r="AG97" s="694"/>
    </row>
    <row r="98" spans="1:33" s="301" customFormat="1" outlineLevel="1" x14ac:dyDescent="0.25">
      <c r="A98" s="779"/>
      <c r="B98" s="836" t="s">
        <v>609</v>
      </c>
      <c r="C98" s="823" t="s">
        <v>805</v>
      </c>
      <c r="D98" s="823" t="s">
        <v>589</v>
      </c>
      <c r="E98" s="501" t="s">
        <v>593</v>
      </c>
      <c r="F98" s="863">
        <v>2026</v>
      </c>
      <c r="G98" s="863" t="s">
        <v>336</v>
      </c>
      <c r="H98" s="808" t="s">
        <v>590</v>
      </c>
      <c r="I98" s="863" t="s">
        <v>587</v>
      </c>
      <c r="J98" s="823" t="s">
        <v>589</v>
      </c>
      <c r="K98" s="501" t="s">
        <v>593</v>
      </c>
      <c r="L98" s="863">
        <v>2026</v>
      </c>
      <c r="M98" s="863" t="s">
        <v>334</v>
      </c>
      <c r="N98" s="501"/>
      <c r="O98" s="652"/>
      <c r="P98" s="302"/>
      <c r="Q98" s="302"/>
      <c r="R98" s="302"/>
      <c r="S98" s="501"/>
      <c r="T98" s="501"/>
      <c r="U98" s="501"/>
      <c r="V98" s="501"/>
      <c r="W98" s="823" t="s">
        <v>1193</v>
      </c>
      <c r="X98" s="583"/>
      <c r="AG98" s="695"/>
    </row>
    <row r="99" spans="1:33" s="301" customFormat="1" ht="30" outlineLevel="1" x14ac:dyDescent="0.25">
      <c r="A99" s="779"/>
      <c r="B99" s="836"/>
      <c r="C99" s="823"/>
      <c r="D99" s="823"/>
      <c r="E99" s="501" t="s">
        <v>687</v>
      </c>
      <c r="F99" s="863"/>
      <c r="G99" s="863"/>
      <c r="H99" s="808"/>
      <c r="I99" s="863"/>
      <c r="J99" s="823"/>
      <c r="K99" s="501" t="s">
        <v>613</v>
      </c>
      <c r="L99" s="863"/>
      <c r="M99" s="863"/>
      <c r="N99" s="501"/>
      <c r="O99" s="652"/>
      <c r="P99" s="302">
        <v>1100</v>
      </c>
      <c r="Q99" s="302"/>
      <c r="R99" s="302"/>
      <c r="S99" s="501"/>
      <c r="T99" s="501"/>
      <c r="U99" s="501" t="s">
        <v>588</v>
      </c>
      <c r="V99" s="501"/>
      <c r="W99" s="823"/>
      <c r="X99" s="583"/>
      <c r="AG99" s="695"/>
    </row>
    <row r="100" spans="1:33" s="438" customFormat="1" outlineLevel="1" x14ac:dyDescent="0.25">
      <c r="A100" s="436"/>
      <c r="B100" s="437" t="s">
        <v>806</v>
      </c>
      <c r="H100" s="439" t="s">
        <v>600</v>
      </c>
      <c r="I100" s="4">
        <f t="shared" ref="I100:T100" si="1">SUM(I101:I103)</f>
        <v>0</v>
      </c>
      <c r="J100" s="665">
        <f t="shared" si="1"/>
        <v>0</v>
      </c>
      <c r="K100" s="4">
        <f t="shared" si="1"/>
        <v>0</v>
      </c>
      <c r="L100" s="421">
        <f t="shared" si="1"/>
        <v>2027</v>
      </c>
      <c r="M100" s="4">
        <f t="shared" si="1"/>
        <v>0</v>
      </c>
      <c r="N100" s="4">
        <f t="shared" si="1"/>
        <v>0</v>
      </c>
      <c r="O100" s="440">
        <f t="shared" si="1"/>
        <v>0</v>
      </c>
      <c r="P100" s="4">
        <f t="shared" si="1"/>
        <v>0</v>
      </c>
      <c r="Q100" s="4">
        <f t="shared" si="1"/>
        <v>2000</v>
      </c>
      <c r="R100" s="4">
        <f t="shared" si="1"/>
        <v>0</v>
      </c>
      <c r="S100" s="4">
        <f t="shared" si="1"/>
        <v>0</v>
      </c>
      <c r="T100" s="4">
        <f t="shared" si="1"/>
        <v>0</v>
      </c>
      <c r="U100" s="4"/>
      <c r="V100" s="4"/>
      <c r="W100" s="4"/>
      <c r="X100" s="506"/>
      <c r="AG100" s="696"/>
    </row>
    <row r="101" spans="1:33" outlineLevel="1" x14ac:dyDescent="0.25">
      <c r="A101" s="670"/>
      <c r="B101" s="228"/>
      <c r="C101" s="658"/>
      <c r="D101" s="665"/>
      <c r="E101" s="658"/>
      <c r="F101" s="669"/>
      <c r="G101" s="414"/>
      <c r="H101" s="441" t="s">
        <v>442</v>
      </c>
      <c r="I101" s="414"/>
      <c r="J101" s="665"/>
      <c r="K101" s="658"/>
      <c r="L101" s="669"/>
      <c r="M101" s="669"/>
      <c r="N101" s="21"/>
      <c r="O101" s="442"/>
      <c r="P101" s="658"/>
      <c r="Q101" s="665"/>
      <c r="R101" s="443"/>
      <c r="S101" s="420"/>
      <c r="T101" s="420"/>
      <c r="U101" s="658"/>
      <c r="V101" s="658"/>
      <c r="W101" s="658"/>
      <c r="AG101" s="697"/>
    </row>
    <row r="102" spans="1:33" s="307" customFormat="1" outlineLevel="1" x14ac:dyDescent="0.25">
      <c r="A102" s="779"/>
      <c r="B102" s="836" t="s">
        <v>807</v>
      </c>
      <c r="C102" s="823" t="s">
        <v>805</v>
      </c>
      <c r="D102" s="776" t="s">
        <v>862</v>
      </c>
      <c r="E102" s="302" t="s">
        <v>808</v>
      </c>
      <c r="F102" s="823">
        <v>2027</v>
      </c>
      <c r="G102" s="863" t="s">
        <v>336</v>
      </c>
      <c r="H102" s="808" t="s">
        <v>591</v>
      </c>
      <c r="I102" s="823" t="s">
        <v>587</v>
      </c>
      <c r="J102" s="776" t="s">
        <v>594</v>
      </c>
      <c r="K102" s="501" t="s">
        <v>592</v>
      </c>
      <c r="L102" s="823">
        <v>2027</v>
      </c>
      <c r="M102" s="823" t="s">
        <v>334</v>
      </c>
      <c r="N102" s="303"/>
      <c r="O102" s="304"/>
      <c r="P102" s="501"/>
      <c r="Q102" s="302"/>
      <c r="R102" s="305"/>
      <c r="S102" s="306"/>
      <c r="T102" s="306"/>
      <c r="U102" s="501"/>
      <c r="V102" s="501"/>
      <c r="W102" s="501"/>
      <c r="X102" s="584"/>
      <c r="AG102" s="698"/>
    </row>
    <row r="103" spans="1:33" s="307" customFormat="1" ht="75" outlineLevel="1" x14ac:dyDescent="0.25">
      <c r="A103" s="779"/>
      <c r="B103" s="836"/>
      <c r="C103" s="823"/>
      <c r="D103" s="776"/>
      <c r="E103" s="302" t="s">
        <v>393</v>
      </c>
      <c r="F103" s="823"/>
      <c r="G103" s="863"/>
      <c r="H103" s="808"/>
      <c r="I103" s="823"/>
      <c r="J103" s="776"/>
      <c r="K103" s="501" t="s">
        <v>613</v>
      </c>
      <c r="L103" s="823"/>
      <c r="M103" s="823"/>
      <c r="N103" s="303"/>
      <c r="O103" s="304"/>
      <c r="P103" s="305"/>
      <c r="Q103" s="302">
        <v>2000</v>
      </c>
      <c r="R103" s="305"/>
      <c r="S103" s="306"/>
      <c r="T103" s="306"/>
      <c r="U103" s="501" t="s">
        <v>588</v>
      </c>
      <c r="V103" s="501"/>
      <c r="W103" s="501" t="s">
        <v>1195</v>
      </c>
      <c r="X103" s="584"/>
      <c r="AG103" s="698"/>
    </row>
    <row r="104" spans="1:33" outlineLevel="1" x14ac:dyDescent="0.25">
      <c r="A104" s="444"/>
      <c r="B104" s="445" t="s">
        <v>865</v>
      </c>
      <c r="C104" s="444"/>
      <c r="D104" s="444"/>
      <c r="E104" s="444"/>
      <c r="F104" s="444"/>
      <c r="G104" s="444"/>
      <c r="H104" s="441" t="s">
        <v>602</v>
      </c>
      <c r="I104" s="446">
        <f t="shared" ref="I104:T104" si="2">SUM(I105:I107)</f>
        <v>0</v>
      </c>
      <c r="J104" s="447">
        <f t="shared" si="2"/>
        <v>0</v>
      </c>
      <c r="K104" s="446">
        <f t="shared" si="2"/>
        <v>0</v>
      </c>
      <c r="L104" s="685">
        <f t="shared" si="2"/>
        <v>2026</v>
      </c>
      <c r="M104" s="446">
        <f t="shared" si="2"/>
        <v>0</v>
      </c>
      <c r="N104" s="446">
        <f t="shared" si="2"/>
        <v>0</v>
      </c>
      <c r="O104" s="448">
        <f t="shared" si="2"/>
        <v>0</v>
      </c>
      <c r="P104" s="446">
        <f t="shared" si="2"/>
        <v>250</v>
      </c>
      <c r="Q104" s="4">
        <f t="shared" si="2"/>
        <v>0</v>
      </c>
      <c r="R104" s="4">
        <f t="shared" si="2"/>
        <v>0</v>
      </c>
      <c r="S104" s="446">
        <f t="shared" si="2"/>
        <v>0</v>
      </c>
      <c r="T104" s="446">
        <f t="shared" si="2"/>
        <v>0</v>
      </c>
      <c r="U104" s="446"/>
      <c r="V104" s="446"/>
      <c r="W104" s="446"/>
      <c r="AG104" s="697"/>
    </row>
    <row r="105" spans="1:33" s="15" customFormat="1" outlineLevel="1" x14ac:dyDescent="0.25">
      <c r="A105" s="436"/>
      <c r="B105" s="449"/>
      <c r="C105" s="665"/>
      <c r="D105" s="665"/>
      <c r="E105" s="665"/>
      <c r="F105" s="669"/>
      <c r="G105" s="414"/>
      <c r="H105" s="439" t="s">
        <v>442</v>
      </c>
      <c r="I105" s="665"/>
      <c r="J105" s="665"/>
      <c r="K105" s="665"/>
      <c r="L105" s="669"/>
      <c r="M105" s="669"/>
      <c r="N105" s="665"/>
      <c r="O105" s="450"/>
      <c r="P105" s="102"/>
      <c r="Q105" s="665"/>
      <c r="R105" s="665"/>
      <c r="S105" s="665"/>
      <c r="T105" s="665"/>
      <c r="U105" s="658"/>
      <c r="V105" s="658"/>
      <c r="W105" s="658"/>
      <c r="X105" s="504"/>
      <c r="Y105" s="665"/>
      <c r="Z105" s="665"/>
      <c r="AA105" s="665"/>
      <c r="AB105" s="665"/>
      <c r="AC105" s="665"/>
      <c r="AD105" s="665"/>
      <c r="AE105" s="665"/>
      <c r="AF105" s="665"/>
      <c r="AG105" s="699"/>
    </row>
    <row r="106" spans="1:33" s="302" customFormat="1" outlineLevel="1" x14ac:dyDescent="0.25">
      <c r="A106" s="779"/>
      <c r="B106" s="874" t="s">
        <v>809</v>
      </c>
      <c r="C106" s="823" t="s">
        <v>805</v>
      </c>
      <c r="D106" s="776" t="s">
        <v>863</v>
      </c>
      <c r="F106" s="823">
        <v>2026</v>
      </c>
      <c r="G106" s="863" t="s">
        <v>336</v>
      </c>
      <c r="H106" s="871" t="s">
        <v>595</v>
      </c>
      <c r="I106" s="823" t="s">
        <v>587</v>
      </c>
      <c r="J106" s="776" t="s">
        <v>596</v>
      </c>
      <c r="K106" s="302" t="s">
        <v>597</v>
      </c>
      <c r="L106" s="823">
        <v>2026</v>
      </c>
      <c r="M106" s="823" t="s">
        <v>334</v>
      </c>
      <c r="O106" s="308"/>
      <c r="P106" s="309"/>
      <c r="U106" s="501"/>
      <c r="V106" s="501"/>
      <c r="W106" s="501"/>
      <c r="X106" s="505"/>
      <c r="AG106" s="700"/>
    </row>
    <row r="107" spans="1:33" s="302" customFormat="1" ht="45" outlineLevel="1" x14ac:dyDescent="0.25">
      <c r="A107" s="779"/>
      <c r="B107" s="874"/>
      <c r="C107" s="823"/>
      <c r="D107" s="776"/>
      <c r="E107" s="302" t="s">
        <v>597</v>
      </c>
      <c r="F107" s="823"/>
      <c r="G107" s="863"/>
      <c r="H107" s="871"/>
      <c r="I107" s="823"/>
      <c r="J107" s="776"/>
      <c r="K107" s="501" t="s">
        <v>613</v>
      </c>
      <c r="L107" s="823"/>
      <c r="M107" s="823"/>
      <c r="O107" s="308"/>
      <c r="P107" s="309">
        <v>250</v>
      </c>
      <c r="U107" s="501" t="s">
        <v>588</v>
      </c>
      <c r="V107" s="501"/>
      <c r="W107" s="501" t="s">
        <v>1194</v>
      </c>
      <c r="X107" s="505"/>
      <c r="AG107" s="700"/>
    </row>
    <row r="108" spans="1:33" s="302" customFormat="1" ht="45" outlineLevel="1" x14ac:dyDescent="0.25">
      <c r="A108" s="751"/>
      <c r="B108" s="752"/>
      <c r="C108" s="501"/>
      <c r="F108" s="501"/>
      <c r="G108" s="660"/>
      <c r="H108" s="339" t="s">
        <v>1069</v>
      </c>
      <c r="I108" s="501" t="s">
        <v>1070</v>
      </c>
      <c r="J108" s="302" t="s">
        <v>1071</v>
      </c>
      <c r="K108" s="501" t="s">
        <v>1072</v>
      </c>
      <c r="L108" s="501">
        <v>2026</v>
      </c>
      <c r="M108" s="501" t="s">
        <v>334</v>
      </c>
      <c r="O108" s="308"/>
      <c r="P108" s="309">
        <v>50</v>
      </c>
      <c r="U108" s="501"/>
      <c r="V108" s="501"/>
      <c r="W108" s="501" t="s">
        <v>1196</v>
      </c>
      <c r="X108" s="505"/>
      <c r="AG108" s="700"/>
    </row>
    <row r="109" spans="1:33" s="4" customFormat="1" outlineLevel="1" x14ac:dyDescent="0.25">
      <c r="A109" s="436"/>
      <c r="B109" s="451" t="s">
        <v>810</v>
      </c>
      <c r="C109" s="436"/>
      <c r="D109" s="436"/>
      <c r="E109" s="436"/>
      <c r="F109" s="436"/>
      <c r="G109" s="436"/>
      <c r="H109" s="439" t="s">
        <v>603</v>
      </c>
      <c r="I109" s="4">
        <f t="shared" ref="I109:T109" si="3">SUM(I110:I112)</f>
        <v>0</v>
      </c>
      <c r="J109" s="665">
        <f t="shared" si="3"/>
        <v>0</v>
      </c>
      <c r="K109" s="4">
        <f t="shared" si="3"/>
        <v>0</v>
      </c>
      <c r="L109" s="452">
        <f t="shared" si="3"/>
        <v>2026</v>
      </c>
      <c r="M109" s="4">
        <f t="shared" si="3"/>
        <v>0</v>
      </c>
      <c r="N109" s="4">
        <f t="shared" si="3"/>
        <v>0</v>
      </c>
      <c r="O109" s="416">
        <f t="shared" si="3"/>
        <v>0</v>
      </c>
      <c r="P109" s="415">
        <f t="shared" si="3"/>
        <v>1500</v>
      </c>
      <c r="Q109" s="4">
        <f t="shared" si="3"/>
        <v>0</v>
      </c>
      <c r="R109" s="4">
        <f t="shared" si="3"/>
        <v>0</v>
      </c>
      <c r="S109" s="4">
        <f t="shared" si="3"/>
        <v>0</v>
      </c>
      <c r="T109" s="4">
        <f t="shared" si="3"/>
        <v>0</v>
      </c>
      <c r="X109" s="506"/>
      <c r="AG109" s="701"/>
    </row>
    <row r="110" spans="1:33" s="455" customFormat="1" outlineLevel="1" x14ac:dyDescent="0.25">
      <c r="A110" s="436"/>
      <c r="B110" s="453" t="s">
        <v>442</v>
      </c>
      <c r="C110" s="665"/>
      <c r="D110" s="665"/>
      <c r="E110" s="665"/>
      <c r="F110" s="454"/>
      <c r="H110" s="439" t="s">
        <v>442</v>
      </c>
      <c r="K110" s="665"/>
      <c r="L110" s="429"/>
      <c r="M110" s="665"/>
      <c r="N110" s="665"/>
      <c r="O110" s="450"/>
      <c r="P110" s="102"/>
      <c r="Q110" s="665"/>
      <c r="R110" s="665"/>
      <c r="S110" s="665"/>
      <c r="T110" s="665"/>
      <c r="U110" s="665"/>
      <c r="V110" s="665"/>
      <c r="W110" s="665"/>
      <c r="X110" s="504"/>
      <c r="AG110" s="702"/>
    </row>
    <row r="111" spans="1:33" s="339" customFormat="1" outlineLevel="1" x14ac:dyDescent="0.25">
      <c r="A111" s="870"/>
      <c r="B111" s="871" t="s">
        <v>811</v>
      </c>
      <c r="C111" s="823" t="s">
        <v>805</v>
      </c>
      <c r="D111" s="776" t="s">
        <v>864</v>
      </c>
      <c r="E111" s="302" t="s">
        <v>808</v>
      </c>
      <c r="F111" s="823">
        <v>2026</v>
      </c>
      <c r="G111" s="863" t="s">
        <v>336</v>
      </c>
      <c r="H111" s="871" t="s">
        <v>598</v>
      </c>
      <c r="I111" s="823" t="s">
        <v>587</v>
      </c>
      <c r="J111" s="776" t="s">
        <v>599</v>
      </c>
      <c r="K111" s="302" t="s">
        <v>592</v>
      </c>
      <c r="L111" s="823">
        <v>2026</v>
      </c>
      <c r="M111" s="776" t="s">
        <v>334</v>
      </c>
      <c r="N111" s="302"/>
      <c r="O111" s="302"/>
      <c r="P111" s="309"/>
      <c r="Q111" s="302"/>
      <c r="R111" s="302"/>
      <c r="S111" s="302"/>
      <c r="T111" s="302"/>
      <c r="U111" s="302"/>
      <c r="V111" s="302"/>
      <c r="W111" s="302"/>
      <c r="X111" s="505"/>
      <c r="AG111" s="703"/>
    </row>
    <row r="112" spans="1:33" s="339" customFormat="1" ht="45" outlineLevel="1" x14ac:dyDescent="0.25">
      <c r="A112" s="870"/>
      <c r="B112" s="871"/>
      <c r="C112" s="823"/>
      <c r="D112" s="776"/>
      <c r="E112" s="302" t="s">
        <v>393</v>
      </c>
      <c r="F112" s="823"/>
      <c r="G112" s="863"/>
      <c r="H112" s="871"/>
      <c r="I112" s="823"/>
      <c r="J112" s="776"/>
      <c r="K112" s="501" t="s">
        <v>613</v>
      </c>
      <c r="L112" s="823"/>
      <c r="M112" s="776"/>
      <c r="N112" s="302"/>
      <c r="O112" s="302"/>
      <c r="P112" s="309">
        <v>1500</v>
      </c>
      <c r="Q112" s="302"/>
      <c r="R112" s="302"/>
      <c r="S112" s="302"/>
      <c r="T112" s="302"/>
      <c r="U112" s="302" t="s">
        <v>588</v>
      </c>
      <c r="V112" s="302"/>
      <c r="W112" s="302" t="s">
        <v>1197</v>
      </c>
      <c r="X112" s="505"/>
      <c r="AG112" s="703"/>
    </row>
    <row r="113" spans="1:114" s="339" customFormat="1" ht="60" outlineLevel="1" x14ac:dyDescent="0.25">
      <c r="A113" s="753"/>
      <c r="C113" s="501"/>
      <c r="D113" s="302"/>
      <c r="E113" s="302"/>
      <c r="F113" s="501"/>
      <c r="G113" s="660"/>
      <c r="H113" s="339" t="s">
        <v>1073</v>
      </c>
      <c r="I113" s="501"/>
      <c r="J113" s="302" t="s">
        <v>1074</v>
      </c>
      <c r="K113" s="501" t="s">
        <v>394</v>
      </c>
      <c r="L113" s="501">
        <v>2026</v>
      </c>
      <c r="M113" s="302" t="s">
        <v>334</v>
      </c>
      <c r="N113" s="302"/>
      <c r="O113" s="302"/>
      <c r="P113" s="309">
        <v>300</v>
      </c>
      <c r="Q113" s="302"/>
      <c r="R113" s="302"/>
      <c r="S113" s="302"/>
      <c r="T113" s="302"/>
      <c r="U113" s="302"/>
      <c r="V113" s="302"/>
      <c r="W113" s="302" t="s">
        <v>1198</v>
      </c>
      <c r="X113" s="505"/>
      <c r="AG113" s="703"/>
    </row>
    <row r="114" spans="1:114" s="148" customFormat="1" ht="57" outlineLevel="1" x14ac:dyDescent="0.25">
      <c r="A114" s="197"/>
      <c r="B114" s="225" t="s">
        <v>608</v>
      </c>
      <c r="C114" s="143"/>
      <c r="D114" s="143"/>
      <c r="E114" s="143"/>
      <c r="F114" s="147" t="s">
        <v>576</v>
      </c>
      <c r="G114" s="143"/>
      <c r="H114" s="165" t="s">
        <v>608</v>
      </c>
      <c r="I114" s="143" t="s">
        <v>587</v>
      </c>
      <c r="J114" s="143"/>
      <c r="K114" s="143" t="s">
        <v>593</v>
      </c>
      <c r="L114" s="147" t="s">
        <v>576</v>
      </c>
      <c r="M114" s="143" t="s">
        <v>334</v>
      </c>
      <c r="N114" s="147">
        <f>SUM(N99+N103+N107+N108+N112+N113)</f>
        <v>0</v>
      </c>
      <c r="O114" s="147">
        <f t="shared" ref="O114:T114" si="4">SUM(O99+O103+O107+O108+O112+O113)</f>
        <v>0</v>
      </c>
      <c r="P114" s="147">
        <f t="shared" si="4"/>
        <v>3200</v>
      </c>
      <c r="Q114" s="147">
        <f t="shared" si="4"/>
        <v>2000</v>
      </c>
      <c r="R114" s="147">
        <f t="shared" si="4"/>
        <v>0</v>
      </c>
      <c r="S114" s="147">
        <f t="shared" si="4"/>
        <v>0</v>
      </c>
      <c r="T114" s="147">
        <f t="shared" si="4"/>
        <v>0</v>
      </c>
      <c r="U114" s="143" t="s">
        <v>588</v>
      </c>
      <c r="V114" s="143"/>
      <c r="W114" s="143"/>
      <c r="X114" s="507"/>
      <c r="AG114" s="704"/>
    </row>
    <row r="115" spans="1:114" s="251" customFormat="1" ht="18.75" outlineLevel="1" x14ac:dyDescent="0.25">
      <c r="A115" s="244"/>
      <c r="B115" s="245"/>
      <c r="C115" s="246"/>
      <c r="D115" s="246"/>
      <c r="E115" s="246"/>
      <c r="F115" s="247"/>
      <c r="G115" s="246"/>
      <c r="H115" s="248" t="s">
        <v>1035</v>
      </c>
      <c r="I115" s="249"/>
      <c r="J115" s="249"/>
      <c r="K115" s="249"/>
      <c r="L115" s="247"/>
      <c r="M115" s="249"/>
      <c r="N115" s="270">
        <f>N116+N117</f>
        <v>0</v>
      </c>
      <c r="O115" s="270">
        <f t="shared" ref="O115:T115" si="5">O116+O117</f>
        <v>0</v>
      </c>
      <c r="P115" s="270">
        <f t="shared" si="5"/>
        <v>3200</v>
      </c>
      <c r="Q115" s="270">
        <f t="shared" si="5"/>
        <v>2000</v>
      </c>
      <c r="R115" s="270">
        <f t="shared" si="5"/>
        <v>0</v>
      </c>
      <c r="S115" s="270">
        <f t="shared" si="5"/>
        <v>0</v>
      </c>
      <c r="T115" s="270">
        <f t="shared" si="5"/>
        <v>0</v>
      </c>
      <c r="U115" s="246"/>
      <c r="V115" s="585"/>
      <c r="W115" s="250"/>
      <c r="X115" s="586"/>
      <c r="AG115" s="705"/>
    </row>
    <row r="116" spans="1:114" s="251" customFormat="1" ht="18.75" outlineLevel="1" x14ac:dyDescent="0.25">
      <c r="A116" s="244"/>
      <c r="B116" s="245"/>
      <c r="C116" s="246"/>
      <c r="D116" s="246"/>
      <c r="E116" s="246"/>
      <c r="F116" s="247"/>
      <c r="G116" s="246"/>
      <c r="H116" s="248" t="s">
        <v>1033</v>
      </c>
      <c r="I116" s="249"/>
      <c r="J116" s="249"/>
      <c r="K116" s="249"/>
      <c r="L116" s="247"/>
      <c r="M116" s="249"/>
      <c r="N116" s="270">
        <v>0</v>
      </c>
      <c r="O116" s="270">
        <v>0</v>
      </c>
      <c r="P116" s="270">
        <v>0</v>
      </c>
      <c r="Q116" s="270">
        <v>0</v>
      </c>
      <c r="R116" s="270">
        <v>0</v>
      </c>
      <c r="S116" s="270">
        <v>0</v>
      </c>
      <c r="T116" s="270">
        <v>0</v>
      </c>
      <c r="U116" s="246"/>
      <c r="V116" s="585"/>
      <c r="W116" s="250"/>
      <c r="X116" s="586"/>
      <c r="AG116" s="705"/>
    </row>
    <row r="117" spans="1:114" s="251" customFormat="1" ht="18.75" outlineLevel="1" x14ac:dyDescent="0.25">
      <c r="A117" s="244"/>
      <c r="B117" s="245"/>
      <c r="C117" s="246"/>
      <c r="D117" s="246"/>
      <c r="E117" s="246"/>
      <c r="F117" s="247"/>
      <c r="G117" s="246"/>
      <c r="H117" s="248" t="s">
        <v>1034</v>
      </c>
      <c r="I117" s="249"/>
      <c r="J117" s="249"/>
      <c r="K117" s="249"/>
      <c r="L117" s="247"/>
      <c r="M117" s="249"/>
      <c r="N117" s="270">
        <f t="shared" ref="N117:T117" si="6">N114</f>
        <v>0</v>
      </c>
      <c r="O117" s="270">
        <f t="shared" si="6"/>
        <v>0</v>
      </c>
      <c r="P117" s="270">
        <f>P114</f>
        <v>3200</v>
      </c>
      <c r="Q117" s="270">
        <f t="shared" si="6"/>
        <v>2000</v>
      </c>
      <c r="R117" s="270">
        <f t="shared" si="6"/>
        <v>0</v>
      </c>
      <c r="S117" s="270">
        <f t="shared" si="6"/>
        <v>0</v>
      </c>
      <c r="T117" s="270">
        <f t="shared" si="6"/>
        <v>0</v>
      </c>
      <c r="U117" s="246"/>
      <c r="V117" s="585"/>
      <c r="W117" s="250"/>
      <c r="X117" s="586"/>
      <c r="AG117" s="705"/>
    </row>
    <row r="118" spans="1:114" s="79" customFormat="1" x14ac:dyDescent="0.25">
      <c r="A118" s="868" t="s">
        <v>87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578"/>
      <c r="Y118" s="80"/>
      <c r="Z118" s="80"/>
      <c r="AA118" s="80"/>
      <c r="AB118" s="80"/>
      <c r="AC118" s="80"/>
      <c r="AD118" s="80"/>
      <c r="AE118" s="80"/>
      <c r="AF118" s="80"/>
      <c r="AG118" s="69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row>
    <row r="119" spans="1:114" s="77" customFormat="1" collapsed="1" x14ac:dyDescent="0.25">
      <c r="A119" s="833" t="s">
        <v>226</v>
      </c>
      <c r="B119" s="833"/>
      <c r="C119" s="833"/>
      <c r="D119" s="833"/>
      <c r="E119" s="833"/>
      <c r="F119" s="833"/>
      <c r="G119" s="833"/>
      <c r="H119" s="833"/>
      <c r="I119" s="833"/>
      <c r="J119" s="833"/>
      <c r="K119" s="833"/>
      <c r="L119" s="833"/>
      <c r="M119" s="833"/>
      <c r="N119" s="833"/>
      <c r="O119" s="833"/>
      <c r="P119" s="833"/>
      <c r="Q119" s="833"/>
      <c r="R119" s="833"/>
      <c r="S119" s="833"/>
      <c r="T119" s="833"/>
      <c r="U119" s="833"/>
      <c r="V119" s="833"/>
      <c r="W119" s="833"/>
      <c r="X119" s="578"/>
      <c r="Y119" s="80"/>
      <c r="Z119" s="80"/>
      <c r="AA119" s="80"/>
      <c r="AB119" s="80"/>
      <c r="AC119" s="80"/>
      <c r="AD119" s="80"/>
      <c r="AE119" s="80"/>
      <c r="AF119" s="80"/>
      <c r="AG119" s="69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c r="CV119" s="80"/>
      <c r="CW119" s="80"/>
      <c r="CX119" s="80"/>
      <c r="CY119" s="80"/>
      <c r="CZ119" s="80"/>
      <c r="DA119" s="80"/>
      <c r="DB119" s="80"/>
      <c r="DC119" s="80"/>
      <c r="DD119" s="80"/>
      <c r="DE119" s="80"/>
      <c r="DF119" s="80"/>
      <c r="DG119" s="80"/>
      <c r="DH119" s="80"/>
      <c r="DI119" s="80"/>
      <c r="DJ119" s="80"/>
    </row>
    <row r="120" spans="1:114" s="328" customFormat="1" ht="75" hidden="1" outlineLevel="1" x14ac:dyDescent="0.25">
      <c r="A120" s="834">
        <v>11</v>
      </c>
      <c r="B120" s="656" t="s">
        <v>756</v>
      </c>
      <c r="C120" s="654" t="s">
        <v>757</v>
      </c>
      <c r="D120" s="819" t="s">
        <v>189</v>
      </c>
      <c r="E120" s="830" t="s">
        <v>201</v>
      </c>
      <c r="F120" s="354" t="s">
        <v>277</v>
      </c>
      <c r="G120" s="819" t="s">
        <v>277</v>
      </c>
      <c r="H120" s="355" t="s">
        <v>753</v>
      </c>
      <c r="I120" s="356" t="s">
        <v>695</v>
      </c>
      <c r="J120" s="809" t="s">
        <v>77</v>
      </c>
      <c r="K120" s="809" t="s">
        <v>30</v>
      </c>
      <c r="L120" s="354" t="s">
        <v>277</v>
      </c>
      <c r="M120" s="354"/>
      <c r="N120" s="357" t="s">
        <v>1047</v>
      </c>
      <c r="O120" s="354" t="s">
        <v>1048</v>
      </c>
      <c r="P120" s="354" t="s">
        <v>1049</v>
      </c>
      <c r="Q120" s="358" t="s">
        <v>1050</v>
      </c>
      <c r="R120" s="354" t="s">
        <v>1051</v>
      </c>
      <c r="S120" s="359" t="s">
        <v>1052</v>
      </c>
      <c r="T120" s="360" t="s">
        <v>32</v>
      </c>
      <c r="U120" s="327"/>
      <c r="V120" s="327"/>
      <c r="W120" s="327"/>
      <c r="X120" s="587"/>
      <c r="AG120" s="706"/>
    </row>
    <row r="121" spans="1:114" s="328" customFormat="1" ht="90" hidden="1" outlineLevel="1" x14ac:dyDescent="0.25">
      <c r="A121" s="834"/>
      <c r="B121" s="361" t="s">
        <v>882</v>
      </c>
      <c r="C121" s="654" t="s">
        <v>758</v>
      </c>
      <c r="D121" s="819"/>
      <c r="E121" s="830"/>
      <c r="F121" s="362"/>
      <c r="G121" s="819"/>
      <c r="H121" s="363" t="s">
        <v>449</v>
      </c>
      <c r="I121" s="661" t="s">
        <v>653</v>
      </c>
      <c r="J121" s="809"/>
      <c r="K121" s="809"/>
      <c r="L121" s="362"/>
      <c r="M121" s="362"/>
      <c r="N121" s="354">
        <v>74.2</v>
      </c>
      <c r="O121" s="364">
        <v>76.2</v>
      </c>
      <c r="P121" s="354">
        <v>76.599999999999994</v>
      </c>
      <c r="Q121" s="365">
        <v>77</v>
      </c>
      <c r="R121" s="354">
        <v>77.2</v>
      </c>
      <c r="S121" s="359">
        <v>77.5</v>
      </c>
      <c r="T121" s="327">
        <v>77.7</v>
      </c>
      <c r="U121" s="654"/>
      <c r="V121" s="654"/>
      <c r="W121" s="654"/>
      <c r="X121" s="587"/>
      <c r="AG121" s="706"/>
    </row>
    <row r="122" spans="1:114" s="328" customFormat="1" ht="57" hidden="1" outlineLevel="1" x14ac:dyDescent="0.25">
      <c r="A122" s="663"/>
      <c r="B122" s="656" t="s">
        <v>88</v>
      </c>
      <c r="C122" s="327"/>
      <c r="D122" s="366"/>
      <c r="E122" s="327"/>
      <c r="F122" s="366"/>
      <c r="G122" s="366"/>
      <c r="H122" s="824" t="s">
        <v>89</v>
      </c>
      <c r="I122" s="824"/>
      <c r="J122" s="824"/>
      <c r="K122" s="824"/>
      <c r="L122" s="824"/>
      <c r="M122" s="824"/>
      <c r="N122" s="824"/>
      <c r="O122" s="824"/>
      <c r="P122" s="824"/>
      <c r="Q122" s="824"/>
      <c r="R122" s="824"/>
      <c r="S122" s="824"/>
      <c r="T122" s="824"/>
      <c r="U122" s="824"/>
      <c r="V122" s="824"/>
      <c r="W122" s="824"/>
      <c r="X122" s="587"/>
      <c r="AG122" s="706"/>
    </row>
    <row r="123" spans="1:114" s="328" customFormat="1" ht="90" hidden="1" outlineLevel="1" x14ac:dyDescent="0.25">
      <c r="A123" s="663">
        <v>12</v>
      </c>
      <c r="B123" s="656" t="s">
        <v>883</v>
      </c>
      <c r="C123" s="654" t="s">
        <v>758</v>
      </c>
      <c r="D123" s="662" t="s">
        <v>62</v>
      </c>
      <c r="E123" s="654" t="s">
        <v>3</v>
      </c>
      <c r="F123" s="367" t="s">
        <v>277</v>
      </c>
      <c r="G123" s="662" t="s">
        <v>277</v>
      </c>
      <c r="H123" s="355" t="s">
        <v>450</v>
      </c>
      <c r="I123" s="661" t="s">
        <v>653</v>
      </c>
      <c r="J123" s="661" t="s">
        <v>55</v>
      </c>
      <c r="K123" s="661" t="s">
        <v>3</v>
      </c>
      <c r="L123" s="367" t="s">
        <v>277</v>
      </c>
      <c r="M123" s="661" t="s">
        <v>277</v>
      </c>
      <c r="N123" s="326">
        <v>31</v>
      </c>
      <c r="O123" s="326">
        <v>32</v>
      </c>
      <c r="P123" s="326">
        <v>33</v>
      </c>
      <c r="Q123" s="326">
        <v>34</v>
      </c>
      <c r="R123" s="326">
        <v>35</v>
      </c>
      <c r="S123" s="326">
        <v>36</v>
      </c>
      <c r="T123" s="326">
        <v>36.5</v>
      </c>
      <c r="U123" s="327"/>
      <c r="V123" s="327"/>
      <c r="W123" s="327"/>
      <c r="X123" s="587"/>
      <c r="AG123" s="706"/>
    </row>
    <row r="124" spans="1:114" s="328" customFormat="1" ht="57" hidden="1" outlineLevel="1" x14ac:dyDescent="0.25">
      <c r="A124" s="663"/>
      <c r="B124" s="656" t="s">
        <v>90</v>
      </c>
      <c r="C124" s="327"/>
      <c r="D124" s="366"/>
      <c r="E124" s="327"/>
      <c r="F124" s="366"/>
      <c r="G124" s="366"/>
      <c r="H124" s="824" t="s">
        <v>91</v>
      </c>
      <c r="I124" s="824"/>
      <c r="J124" s="824"/>
      <c r="K124" s="824"/>
      <c r="L124" s="824"/>
      <c r="M124" s="824"/>
      <c r="N124" s="824"/>
      <c r="O124" s="824"/>
      <c r="P124" s="824"/>
      <c r="Q124" s="824"/>
      <c r="R124" s="824"/>
      <c r="S124" s="824"/>
      <c r="T124" s="824"/>
      <c r="U124" s="824"/>
      <c r="V124" s="824"/>
      <c r="W124" s="824"/>
      <c r="X124" s="587"/>
      <c r="AG124" s="706"/>
    </row>
    <row r="125" spans="1:114" s="328" customFormat="1" ht="90" hidden="1" outlineLevel="1" x14ac:dyDescent="0.25">
      <c r="A125" s="663">
        <v>13</v>
      </c>
      <c r="B125" s="656" t="s">
        <v>884</v>
      </c>
      <c r="C125" s="654" t="s">
        <v>758</v>
      </c>
      <c r="D125" s="662" t="s">
        <v>62</v>
      </c>
      <c r="E125" s="654" t="s">
        <v>3</v>
      </c>
      <c r="F125" s="367" t="s">
        <v>277</v>
      </c>
      <c r="G125" s="662" t="s">
        <v>277</v>
      </c>
      <c r="H125" s="355" t="s">
        <v>451</v>
      </c>
      <c r="I125" s="661" t="s">
        <v>653</v>
      </c>
      <c r="J125" s="661" t="s">
        <v>55</v>
      </c>
      <c r="K125" s="661" t="s">
        <v>3</v>
      </c>
      <c r="L125" s="367" t="s">
        <v>277</v>
      </c>
      <c r="M125" s="661" t="s">
        <v>277</v>
      </c>
      <c r="N125" s="326">
        <v>19.7</v>
      </c>
      <c r="O125" s="326">
        <v>16.100000000000001</v>
      </c>
      <c r="P125" s="326">
        <v>16</v>
      </c>
      <c r="Q125" s="326">
        <v>15.9</v>
      </c>
      <c r="R125" s="326">
        <v>15.8</v>
      </c>
      <c r="S125" s="326">
        <v>15.7</v>
      </c>
      <c r="T125" s="326">
        <v>15.6</v>
      </c>
      <c r="U125" s="327"/>
      <c r="V125" s="327"/>
      <c r="W125" s="327"/>
      <c r="X125" s="587"/>
      <c r="AG125" s="706"/>
    </row>
    <row r="126" spans="1:114" s="328" customFormat="1" ht="90" hidden="1" outlineLevel="1" x14ac:dyDescent="0.25">
      <c r="A126" s="834"/>
      <c r="B126" s="835" t="s">
        <v>885</v>
      </c>
      <c r="C126" s="830" t="s">
        <v>248</v>
      </c>
      <c r="D126" s="819" t="s">
        <v>249</v>
      </c>
      <c r="E126" s="654" t="s">
        <v>250</v>
      </c>
      <c r="F126" s="811" t="s">
        <v>262</v>
      </c>
      <c r="G126" s="819" t="s">
        <v>263</v>
      </c>
      <c r="H126" s="824" t="s">
        <v>452</v>
      </c>
      <c r="I126" s="825" t="s">
        <v>31</v>
      </c>
      <c r="J126" s="825" t="s">
        <v>31</v>
      </c>
      <c r="K126" s="661" t="s">
        <v>632</v>
      </c>
      <c r="L126" s="811" t="s">
        <v>848</v>
      </c>
      <c r="M126" s="825" t="s">
        <v>260</v>
      </c>
      <c r="N126" s="368">
        <v>3920000</v>
      </c>
      <c r="O126" s="336">
        <v>3950000</v>
      </c>
      <c r="P126" s="336">
        <v>4000000</v>
      </c>
      <c r="Q126" s="336">
        <v>4100000</v>
      </c>
      <c r="R126" s="336">
        <v>4150000</v>
      </c>
      <c r="S126" s="336">
        <v>4200000</v>
      </c>
      <c r="T126" s="326"/>
      <c r="U126" s="327"/>
      <c r="V126" s="327"/>
      <c r="W126" s="327"/>
      <c r="X126" s="587"/>
      <c r="AG126" s="706"/>
    </row>
    <row r="127" spans="1:114" s="328" customFormat="1" ht="30" hidden="1" outlineLevel="1" x14ac:dyDescent="0.25">
      <c r="A127" s="834"/>
      <c r="B127" s="835"/>
      <c r="C127" s="830"/>
      <c r="D127" s="819"/>
      <c r="E127" s="654" t="s">
        <v>251</v>
      </c>
      <c r="F127" s="811"/>
      <c r="G127" s="819"/>
      <c r="H127" s="824"/>
      <c r="I127" s="825"/>
      <c r="J127" s="825"/>
      <c r="K127" s="661" t="s">
        <v>394</v>
      </c>
      <c r="L127" s="811"/>
      <c r="M127" s="825"/>
      <c r="N127" s="324"/>
      <c r="O127" s="324"/>
      <c r="P127" s="324"/>
      <c r="Q127" s="324"/>
      <c r="R127" s="324"/>
      <c r="S127" s="324"/>
      <c r="T127" s="326"/>
      <c r="U127" s="327"/>
      <c r="V127" s="327"/>
      <c r="W127" s="327"/>
      <c r="X127" s="587"/>
      <c r="AG127" s="706"/>
    </row>
    <row r="128" spans="1:114" s="328" customFormat="1" ht="90" hidden="1" outlineLevel="1" x14ac:dyDescent="0.25">
      <c r="A128" s="834"/>
      <c r="B128" s="835" t="s">
        <v>886</v>
      </c>
      <c r="C128" s="830" t="s">
        <v>248</v>
      </c>
      <c r="D128" s="819" t="s">
        <v>249</v>
      </c>
      <c r="E128" s="654" t="s">
        <v>252</v>
      </c>
      <c r="F128" s="811" t="s">
        <v>262</v>
      </c>
      <c r="G128" s="819" t="s">
        <v>263</v>
      </c>
      <c r="H128" s="824" t="s">
        <v>453</v>
      </c>
      <c r="I128" s="825" t="s">
        <v>31</v>
      </c>
      <c r="J128" s="825" t="s">
        <v>31</v>
      </c>
      <c r="K128" s="661" t="s">
        <v>633</v>
      </c>
      <c r="L128" s="811" t="s">
        <v>848</v>
      </c>
      <c r="M128" s="825" t="s">
        <v>260</v>
      </c>
      <c r="N128" s="369"/>
      <c r="O128" s="369">
        <v>31200</v>
      </c>
      <c r="P128" s="369">
        <v>31400</v>
      </c>
      <c r="Q128" s="369">
        <v>31600</v>
      </c>
      <c r="R128" s="369">
        <v>31800</v>
      </c>
      <c r="S128" s="369">
        <v>32000</v>
      </c>
      <c r="T128" s="369">
        <v>32200</v>
      </c>
      <c r="U128" s="327"/>
      <c r="V128" s="327"/>
      <c r="W128" s="327"/>
      <c r="X128" s="587"/>
      <c r="AG128" s="706"/>
    </row>
    <row r="129" spans="1:33" s="328" customFormat="1" ht="30" hidden="1" outlineLevel="1" x14ac:dyDescent="0.25">
      <c r="A129" s="834"/>
      <c r="B129" s="835"/>
      <c r="C129" s="830"/>
      <c r="D129" s="819"/>
      <c r="E129" s="654" t="s">
        <v>251</v>
      </c>
      <c r="F129" s="811"/>
      <c r="G129" s="819"/>
      <c r="H129" s="824"/>
      <c r="I129" s="825"/>
      <c r="J129" s="825"/>
      <c r="K129" s="661" t="s">
        <v>394</v>
      </c>
      <c r="L129" s="811"/>
      <c r="M129" s="825"/>
      <c r="N129" s="324"/>
      <c r="O129" s="324"/>
      <c r="P129" s="324"/>
      <c r="Q129" s="324"/>
      <c r="R129" s="324"/>
      <c r="S129" s="324"/>
      <c r="T129" s="588"/>
      <c r="U129" s="326"/>
      <c r="V129" s="327"/>
      <c r="W129" s="327"/>
      <c r="X129" s="587"/>
      <c r="AG129" s="706"/>
    </row>
    <row r="130" spans="1:33" s="328" customFormat="1" ht="75" hidden="1" outlineLevel="1" x14ac:dyDescent="0.25">
      <c r="A130" s="834"/>
      <c r="B130" s="835" t="s">
        <v>887</v>
      </c>
      <c r="C130" s="830" t="s">
        <v>248</v>
      </c>
      <c r="D130" s="819" t="s">
        <v>249</v>
      </c>
      <c r="E130" s="654" t="s">
        <v>254</v>
      </c>
      <c r="F130" s="811" t="s">
        <v>262</v>
      </c>
      <c r="G130" s="819" t="s">
        <v>263</v>
      </c>
      <c r="H130" s="824" t="s">
        <v>454</v>
      </c>
      <c r="I130" s="825" t="s">
        <v>31</v>
      </c>
      <c r="J130" s="825" t="s">
        <v>31</v>
      </c>
      <c r="K130" s="661" t="s">
        <v>253</v>
      </c>
      <c r="L130" s="811" t="s">
        <v>848</v>
      </c>
      <c r="M130" s="825" t="s">
        <v>260</v>
      </c>
      <c r="N130" s="370">
        <v>39.1</v>
      </c>
      <c r="O130" s="371">
        <v>39.200000000000003</v>
      </c>
      <c r="P130" s="371">
        <v>39.299999999999997</v>
      </c>
      <c r="Q130" s="371">
        <v>39.4</v>
      </c>
      <c r="R130" s="371">
        <v>39.5</v>
      </c>
      <c r="S130" s="371">
        <v>39.6</v>
      </c>
      <c r="T130" s="371">
        <v>39.700000000000003</v>
      </c>
      <c r="U130" s="326"/>
      <c r="V130" s="327"/>
      <c r="W130" s="327"/>
      <c r="X130" s="587"/>
      <c r="AG130" s="706"/>
    </row>
    <row r="131" spans="1:33" s="328" customFormat="1" ht="30" hidden="1" outlineLevel="1" x14ac:dyDescent="0.25">
      <c r="A131" s="834"/>
      <c r="B131" s="835"/>
      <c r="C131" s="830"/>
      <c r="D131" s="819"/>
      <c r="E131" s="654" t="s">
        <v>251</v>
      </c>
      <c r="F131" s="811"/>
      <c r="G131" s="819"/>
      <c r="H131" s="824"/>
      <c r="I131" s="825"/>
      <c r="J131" s="825"/>
      <c r="K131" s="661" t="s">
        <v>394</v>
      </c>
      <c r="L131" s="811"/>
      <c r="M131" s="825"/>
      <c r="N131" s="324"/>
      <c r="O131" s="324"/>
      <c r="P131" s="324"/>
      <c r="Q131" s="324"/>
      <c r="R131" s="324"/>
      <c r="S131" s="324"/>
      <c r="T131" s="588"/>
      <c r="U131" s="326"/>
      <c r="V131" s="327"/>
      <c r="W131" s="327"/>
      <c r="X131" s="587"/>
      <c r="AG131" s="706"/>
    </row>
    <row r="132" spans="1:33" s="328" customFormat="1" hidden="1" outlineLevel="1" x14ac:dyDescent="0.25">
      <c r="A132" s="834"/>
      <c r="B132" s="835" t="s">
        <v>888</v>
      </c>
      <c r="C132" s="830" t="s">
        <v>248</v>
      </c>
      <c r="D132" s="819" t="s">
        <v>249</v>
      </c>
      <c r="E132" s="654" t="s">
        <v>256</v>
      </c>
      <c r="F132" s="811" t="s">
        <v>262</v>
      </c>
      <c r="G132" s="819" t="s">
        <v>264</v>
      </c>
      <c r="H132" s="824" t="s">
        <v>455</v>
      </c>
      <c r="I132" s="825" t="s">
        <v>31</v>
      </c>
      <c r="J132" s="825" t="s">
        <v>31</v>
      </c>
      <c r="K132" s="661" t="s">
        <v>255</v>
      </c>
      <c r="L132" s="811" t="s">
        <v>848</v>
      </c>
      <c r="M132" s="825" t="s">
        <v>261</v>
      </c>
      <c r="N132" s="369">
        <v>42468</v>
      </c>
      <c r="O132" s="369">
        <v>37485</v>
      </c>
      <c r="P132" s="369">
        <v>37487</v>
      </c>
      <c r="Q132" s="369">
        <v>37489</v>
      </c>
      <c r="R132" s="369">
        <v>37491</v>
      </c>
      <c r="S132" s="369">
        <v>37493</v>
      </c>
      <c r="T132" s="369">
        <v>37495</v>
      </c>
      <c r="U132" s="326"/>
      <c r="V132" s="327"/>
      <c r="W132" s="327"/>
      <c r="X132" s="587"/>
      <c r="AG132" s="706"/>
    </row>
    <row r="133" spans="1:33" s="328" customFormat="1" ht="30" hidden="1" outlineLevel="1" x14ac:dyDescent="0.25">
      <c r="A133" s="834"/>
      <c r="B133" s="835"/>
      <c r="C133" s="830"/>
      <c r="D133" s="819"/>
      <c r="E133" s="654" t="s">
        <v>251</v>
      </c>
      <c r="F133" s="811"/>
      <c r="G133" s="819"/>
      <c r="H133" s="824"/>
      <c r="I133" s="825"/>
      <c r="J133" s="825"/>
      <c r="K133" s="661" t="s">
        <v>394</v>
      </c>
      <c r="L133" s="811"/>
      <c r="M133" s="825"/>
      <c r="N133" s="324"/>
      <c r="O133" s="324"/>
      <c r="P133" s="324"/>
      <c r="Q133" s="324"/>
      <c r="R133" s="324"/>
      <c r="S133" s="324"/>
      <c r="T133" s="588"/>
      <c r="U133" s="326"/>
      <c r="V133" s="327"/>
      <c r="W133" s="327"/>
      <c r="X133" s="587"/>
      <c r="AG133" s="706"/>
    </row>
    <row r="134" spans="1:33" s="328" customFormat="1" ht="90" hidden="1" outlineLevel="1" x14ac:dyDescent="0.25">
      <c r="A134" s="663">
        <v>14</v>
      </c>
      <c r="B134" s="656" t="s">
        <v>889</v>
      </c>
      <c r="C134" s="654" t="s">
        <v>758</v>
      </c>
      <c r="D134" s="662" t="s">
        <v>62</v>
      </c>
      <c r="E134" s="654" t="s">
        <v>202</v>
      </c>
      <c r="F134" s="367" t="s">
        <v>277</v>
      </c>
      <c r="G134" s="662" t="s">
        <v>277</v>
      </c>
      <c r="H134" s="355" t="s">
        <v>456</v>
      </c>
      <c r="I134" s="661" t="s">
        <v>654</v>
      </c>
      <c r="J134" s="661" t="s">
        <v>55</v>
      </c>
      <c r="K134" s="661" t="s">
        <v>92</v>
      </c>
      <c r="L134" s="367" t="s">
        <v>277</v>
      </c>
      <c r="M134" s="661" t="s">
        <v>277</v>
      </c>
      <c r="N134" s="338">
        <v>17.899999999999999</v>
      </c>
      <c r="O134" s="338">
        <v>39.700000000000003</v>
      </c>
      <c r="P134" s="338">
        <v>38.200000000000003</v>
      </c>
      <c r="Q134" s="338">
        <v>38.200000000000003</v>
      </c>
      <c r="R134" s="338">
        <v>38</v>
      </c>
      <c r="S134" s="338">
        <v>37.799999999999997</v>
      </c>
      <c r="T134" s="338">
        <v>37.5</v>
      </c>
      <c r="U134" s="327"/>
      <c r="V134" s="327"/>
      <c r="W134" s="327"/>
      <c r="X134" s="587"/>
      <c r="AG134" s="706"/>
    </row>
    <row r="135" spans="1:33" s="328" customFormat="1" ht="75" hidden="1" outlineLevel="1" x14ac:dyDescent="0.25">
      <c r="A135" s="834"/>
      <c r="B135" s="835" t="s">
        <v>890</v>
      </c>
      <c r="C135" s="830" t="s">
        <v>249</v>
      </c>
      <c r="D135" s="819" t="s">
        <v>249</v>
      </c>
      <c r="E135" s="654" t="s">
        <v>267</v>
      </c>
      <c r="F135" s="811" t="s">
        <v>262</v>
      </c>
      <c r="G135" s="819" t="s">
        <v>268</v>
      </c>
      <c r="H135" s="824" t="s">
        <v>457</v>
      </c>
      <c r="I135" s="825" t="s">
        <v>634</v>
      </c>
      <c r="J135" s="825" t="s">
        <v>634</v>
      </c>
      <c r="K135" s="661" t="s">
        <v>265</v>
      </c>
      <c r="L135" s="811" t="s">
        <v>848</v>
      </c>
      <c r="M135" s="825" t="s">
        <v>266</v>
      </c>
      <c r="N135" s="369"/>
      <c r="O135" s="369">
        <v>1</v>
      </c>
      <c r="P135" s="369">
        <v>1</v>
      </c>
      <c r="Q135" s="369">
        <v>1</v>
      </c>
      <c r="R135" s="369">
        <v>1</v>
      </c>
      <c r="S135" s="369">
        <v>1</v>
      </c>
      <c r="T135" s="369">
        <v>1</v>
      </c>
      <c r="U135" s="327"/>
      <c r="V135" s="327"/>
      <c r="W135" s="327"/>
      <c r="X135" s="587"/>
      <c r="AG135" s="706"/>
    </row>
    <row r="136" spans="1:33" s="328" customFormat="1" ht="60" hidden="1" outlineLevel="1" x14ac:dyDescent="0.25">
      <c r="A136" s="834"/>
      <c r="B136" s="835"/>
      <c r="C136" s="830"/>
      <c r="D136" s="819"/>
      <c r="E136" s="654" t="s">
        <v>269</v>
      </c>
      <c r="F136" s="811"/>
      <c r="G136" s="819"/>
      <c r="H136" s="824"/>
      <c r="I136" s="825"/>
      <c r="J136" s="825"/>
      <c r="K136" s="372" t="s">
        <v>270</v>
      </c>
      <c r="L136" s="811"/>
      <c r="M136" s="825"/>
      <c r="N136" s="333"/>
      <c r="O136" s="333"/>
      <c r="P136" s="333"/>
      <c r="Q136" s="333"/>
      <c r="R136" s="333"/>
      <c r="S136" s="373"/>
      <c r="T136" s="331"/>
      <c r="U136" s="327"/>
      <c r="V136" s="327"/>
      <c r="W136" s="327"/>
      <c r="X136" s="587"/>
      <c r="AG136" s="706"/>
    </row>
    <row r="137" spans="1:33" s="328" customFormat="1" hidden="1" outlineLevel="1" x14ac:dyDescent="0.25">
      <c r="A137" s="834"/>
      <c r="B137" s="835" t="s">
        <v>891</v>
      </c>
      <c r="C137" s="830" t="s">
        <v>248</v>
      </c>
      <c r="D137" s="819" t="s">
        <v>249</v>
      </c>
      <c r="E137" s="654" t="s">
        <v>274</v>
      </c>
      <c r="F137" s="811" t="s">
        <v>262</v>
      </c>
      <c r="G137" s="819" t="s">
        <v>275</v>
      </c>
      <c r="H137" s="824" t="s">
        <v>458</v>
      </c>
      <c r="I137" s="825" t="s">
        <v>635</v>
      </c>
      <c r="J137" s="825" t="s">
        <v>635</v>
      </c>
      <c r="K137" s="661" t="s">
        <v>271</v>
      </c>
      <c r="L137" s="811" t="s">
        <v>848</v>
      </c>
      <c r="M137" s="825" t="s">
        <v>272</v>
      </c>
      <c r="N137" s="369">
        <v>213</v>
      </c>
      <c r="O137" s="369">
        <v>230</v>
      </c>
      <c r="P137" s="369">
        <v>247</v>
      </c>
      <c r="Q137" s="369">
        <v>264</v>
      </c>
      <c r="R137" s="369">
        <v>281</v>
      </c>
      <c r="S137" s="369">
        <v>298</v>
      </c>
      <c r="T137" s="369">
        <v>315</v>
      </c>
      <c r="U137" s="327"/>
      <c r="V137" s="327"/>
      <c r="W137" s="327"/>
      <c r="X137" s="587"/>
      <c r="AG137" s="706"/>
    </row>
    <row r="138" spans="1:33" s="328" customFormat="1" hidden="1" outlineLevel="1" x14ac:dyDescent="0.25">
      <c r="A138" s="834"/>
      <c r="B138" s="835"/>
      <c r="C138" s="830"/>
      <c r="D138" s="819"/>
      <c r="E138" s="654"/>
      <c r="F138" s="811"/>
      <c r="G138" s="819"/>
      <c r="H138" s="824"/>
      <c r="I138" s="825"/>
      <c r="J138" s="825"/>
      <c r="K138" s="661"/>
      <c r="L138" s="811"/>
      <c r="M138" s="825"/>
      <c r="N138" s="333"/>
      <c r="O138" s="333"/>
      <c r="P138" s="333"/>
      <c r="Q138" s="333"/>
      <c r="R138" s="333"/>
      <c r="S138" s="331"/>
      <c r="T138" s="331"/>
      <c r="U138" s="327"/>
      <c r="V138" s="327"/>
      <c r="W138" s="327"/>
      <c r="X138" s="587"/>
      <c r="AG138" s="706"/>
    </row>
    <row r="139" spans="1:33" s="328" customFormat="1" hidden="1" outlineLevel="1" x14ac:dyDescent="0.25">
      <c r="A139" s="834"/>
      <c r="B139" s="835" t="s">
        <v>892</v>
      </c>
      <c r="C139" s="830" t="s">
        <v>248</v>
      </c>
      <c r="D139" s="819" t="s">
        <v>249</v>
      </c>
      <c r="E139" s="654" t="s">
        <v>274</v>
      </c>
      <c r="F139" s="811" t="s">
        <v>262</v>
      </c>
      <c r="G139" s="819" t="s">
        <v>276</v>
      </c>
      <c r="H139" s="824" t="s">
        <v>459</v>
      </c>
      <c r="I139" s="825" t="s">
        <v>31</v>
      </c>
      <c r="J139" s="825" t="s">
        <v>31</v>
      </c>
      <c r="K139" s="661" t="s">
        <v>271</v>
      </c>
      <c r="L139" s="811" t="s">
        <v>848</v>
      </c>
      <c r="M139" s="825" t="s">
        <v>273</v>
      </c>
      <c r="N139" s="369">
        <v>21</v>
      </c>
      <c r="O139" s="369">
        <v>23</v>
      </c>
      <c r="P139" s="369">
        <v>25</v>
      </c>
      <c r="Q139" s="369">
        <v>27</v>
      </c>
      <c r="R139" s="369">
        <v>29</v>
      </c>
      <c r="S139" s="369">
        <v>31</v>
      </c>
      <c r="T139" s="369">
        <v>33</v>
      </c>
      <c r="U139" s="327"/>
      <c r="V139" s="327"/>
      <c r="W139" s="327"/>
      <c r="X139" s="587"/>
      <c r="AG139" s="706"/>
    </row>
    <row r="140" spans="1:33" s="328" customFormat="1" hidden="1" outlineLevel="1" x14ac:dyDescent="0.25">
      <c r="A140" s="834"/>
      <c r="B140" s="835"/>
      <c r="C140" s="830"/>
      <c r="D140" s="819"/>
      <c r="E140" s="654"/>
      <c r="F140" s="811"/>
      <c r="G140" s="819"/>
      <c r="H140" s="824"/>
      <c r="I140" s="825"/>
      <c r="J140" s="825"/>
      <c r="K140" s="661"/>
      <c r="L140" s="811"/>
      <c r="M140" s="825"/>
      <c r="N140" s="333"/>
      <c r="O140" s="333"/>
      <c r="P140" s="333"/>
      <c r="Q140" s="333"/>
      <c r="R140" s="333"/>
      <c r="S140" s="331"/>
      <c r="T140" s="331"/>
      <c r="U140" s="327"/>
      <c r="V140" s="327"/>
      <c r="W140" s="327"/>
      <c r="X140" s="587"/>
      <c r="AG140" s="706"/>
    </row>
    <row r="141" spans="1:33" s="328" customFormat="1" ht="90" hidden="1" outlineLevel="1" x14ac:dyDescent="0.25">
      <c r="A141" s="663">
        <v>15</v>
      </c>
      <c r="B141" s="656" t="s">
        <v>893</v>
      </c>
      <c r="C141" s="654" t="s">
        <v>758</v>
      </c>
      <c r="D141" s="662" t="s">
        <v>62</v>
      </c>
      <c r="E141" s="654" t="s">
        <v>202</v>
      </c>
      <c r="F141" s="367" t="s">
        <v>277</v>
      </c>
      <c r="G141" s="662" t="s">
        <v>277</v>
      </c>
      <c r="H141" s="355" t="s">
        <v>460</v>
      </c>
      <c r="I141" s="661" t="s">
        <v>654</v>
      </c>
      <c r="J141" s="661" t="s">
        <v>55</v>
      </c>
      <c r="K141" s="661" t="s">
        <v>92</v>
      </c>
      <c r="L141" s="367" t="s">
        <v>277</v>
      </c>
      <c r="M141" s="661" t="s">
        <v>277</v>
      </c>
      <c r="N141" s="374">
        <v>82.2</v>
      </c>
      <c r="O141" s="375">
        <v>84.25</v>
      </c>
      <c r="P141" s="376">
        <v>84.05</v>
      </c>
      <c r="Q141" s="377">
        <v>83.85</v>
      </c>
      <c r="R141" s="377">
        <v>83.65</v>
      </c>
      <c r="S141" s="378">
        <v>83.45</v>
      </c>
      <c r="T141" s="379">
        <v>83</v>
      </c>
      <c r="U141" s="327"/>
      <c r="V141" s="327"/>
      <c r="W141" s="327"/>
      <c r="X141" s="587"/>
      <c r="AG141" s="706"/>
    </row>
    <row r="142" spans="1:33" s="328" customFormat="1" ht="60" hidden="1" outlineLevel="1" x14ac:dyDescent="0.25">
      <c r="A142" s="834"/>
      <c r="B142" s="835" t="s">
        <v>894</v>
      </c>
      <c r="C142" s="830" t="s">
        <v>248</v>
      </c>
      <c r="D142" s="819" t="s">
        <v>249</v>
      </c>
      <c r="E142" s="654" t="s">
        <v>279</v>
      </c>
      <c r="F142" s="811" t="s">
        <v>575</v>
      </c>
      <c r="G142" s="819" t="s">
        <v>280</v>
      </c>
      <c r="H142" s="824" t="s">
        <v>461</v>
      </c>
      <c r="I142" s="825" t="s">
        <v>31</v>
      </c>
      <c r="J142" s="825" t="s">
        <v>31</v>
      </c>
      <c r="K142" s="661" t="s">
        <v>636</v>
      </c>
      <c r="L142" s="811" t="s">
        <v>1044</v>
      </c>
      <c r="M142" s="825" t="s">
        <v>278</v>
      </c>
      <c r="N142" s="369">
        <v>10</v>
      </c>
      <c r="O142" s="369">
        <v>11</v>
      </c>
      <c r="P142" s="369">
        <v>12</v>
      </c>
      <c r="Q142" s="369">
        <v>13</v>
      </c>
      <c r="R142" s="369">
        <v>14</v>
      </c>
      <c r="S142" s="369">
        <v>15</v>
      </c>
      <c r="T142" s="369">
        <v>16</v>
      </c>
      <c r="U142" s="327"/>
      <c r="V142" s="327"/>
      <c r="W142" s="327"/>
      <c r="X142" s="587"/>
      <c r="AG142" s="706"/>
    </row>
    <row r="143" spans="1:33" s="328" customFormat="1" ht="30" hidden="1" outlineLevel="1" x14ac:dyDescent="0.25">
      <c r="A143" s="834"/>
      <c r="B143" s="835"/>
      <c r="C143" s="830"/>
      <c r="D143" s="819"/>
      <c r="E143" s="654" t="s">
        <v>251</v>
      </c>
      <c r="F143" s="811"/>
      <c r="G143" s="819"/>
      <c r="H143" s="824"/>
      <c r="I143" s="825"/>
      <c r="J143" s="825"/>
      <c r="K143" s="661" t="s">
        <v>394</v>
      </c>
      <c r="L143" s="811"/>
      <c r="M143" s="825"/>
      <c r="N143" s="333"/>
      <c r="O143" s="333"/>
      <c r="P143" s="333"/>
      <c r="Q143" s="333"/>
      <c r="R143" s="333"/>
      <c r="S143" s="333"/>
      <c r="T143" s="331"/>
      <c r="U143" s="327"/>
      <c r="V143" s="327"/>
      <c r="W143" s="327"/>
      <c r="X143" s="587"/>
      <c r="AG143" s="706"/>
    </row>
    <row r="144" spans="1:33" s="328" customFormat="1" ht="45" hidden="1" outlineLevel="1" x14ac:dyDescent="0.25">
      <c r="A144" s="834"/>
      <c r="B144" s="835" t="s">
        <v>895</v>
      </c>
      <c r="C144" s="830" t="s">
        <v>248</v>
      </c>
      <c r="D144" s="819" t="s">
        <v>249</v>
      </c>
      <c r="E144" s="654" t="s">
        <v>281</v>
      </c>
      <c r="F144" s="811" t="s">
        <v>262</v>
      </c>
      <c r="G144" s="819" t="s">
        <v>282</v>
      </c>
      <c r="H144" s="824" t="s">
        <v>462</v>
      </c>
      <c r="I144" s="825" t="s">
        <v>31</v>
      </c>
      <c r="J144" s="825" t="s">
        <v>31</v>
      </c>
      <c r="K144" s="661" t="s">
        <v>283</v>
      </c>
      <c r="L144" s="811" t="s">
        <v>848</v>
      </c>
      <c r="M144" s="825" t="s">
        <v>284</v>
      </c>
      <c r="N144" s="369">
        <v>2</v>
      </c>
      <c r="O144" s="369">
        <v>4</v>
      </c>
      <c r="P144" s="369">
        <v>6</v>
      </c>
      <c r="Q144" s="369">
        <v>8</v>
      </c>
      <c r="R144" s="369">
        <v>10</v>
      </c>
      <c r="S144" s="369">
        <v>12</v>
      </c>
      <c r="T144" s="369">
        <v>14</v>
      </c>
      <c r="U144" s="327"/>
      <c r="V144" s="327"/>
      <c r="W144" s="327"/>
      <c r="X144" s="587"/>
      <c r="AG144" s="706"/>
    </row>
    <row r="145" spans="1:33" s="328" customFormat="1" hidden="1" outlineLevel="1" x14ac:dyDescent="0.25">
      <c r="A145" s="834"/>
      <c r="B145" s="835"/>
      <c r="C145" s="830"/>
      <c r="D145" s="819"/>
      <c r="E145" s="654"/>
      <c r="F145" s="811"/>
      <c r="G145" s="819"/>
      <c r="H145" s="824"/>
      <c r="I145" s="825"/>
      <c r="J145" s="825"/>
      <c r="K145" s="661"/>
      <c r="L145" s="811"/>
      <c r="M145" s="825"/>
      <c r="N145" s="333"/>
      <c r="O145" s="333"/>
      <c r="P145" s="333"/>
      <c r="Q145" s="333"/>
      <c r="R145" s="333"/>
      <c r="S145" s="331"/>
      <c r="T145" s="331"/>
      <c r="U145" s="327"/>
      <c r="V145" s="327"/>
      <c r="W145" s="327"/>
      <c r="X145" s="587"/>
      <c r="AG145" s="706"/>
    </row>
    <row r="146" spans="1:33" s="328" customFormat="1" hidden="1" outlineLevel="1" x14ac:dyDescent="0.25">
      <c r="A146" s="834"/>
      <c r="B146" s="835" t="s">
        <v>896</v>
      </c>
      <c r="C146" s="830" t="s">
        <v>285</v>
      </c>
      <c r="D146" s="819" t="s">
        <v>249</v>
      </c>
      <c r="E146" s="654" t="s">
        <v>274</v>
      </c>
      <c r="F146" s="811" t="s">
        <v>262</v>
      </c>
      <c r="G146" s="819" t="s">
        <v>286</v>
      </c>
      <c r="H146" s="824" t="s">
        <v>463</v>
      </c>
      <c r="I146" s="825" t="s">
        <v>635</v>
      </c>
      <c r="J146" s="825" t="s">
        <v>635</v>
      </c>
      <c r="K146" s="661" t="s">
        <v>271</v>
      </c>
      <c r="L146" s="811" t="s">
        <v>848</v>
      </c>
      <c r="M146" s="825" t="s">
        <v>637</v>
      </c>
      <c r="N146" s="369">
        <v>1</v>
      </c>
      <c r="O146" s="369">
        <v>2</v>
      </c>
      <c r="P146" s="369">
        <v>3</v>
      </c>
      <c r="Q146" s="369">
        <v>4</v>
      </c>
      <c r="R146" s="369">
        <v>5</v>
      </c>
      <c r="S146" s="369">
        <v>6</v>
      </c>
      <c r="T146" s="369">
        <v>7</v>
      </c>
      <c r="U146" s="327"/>
      <c r="V146" s="327"/>
      <c r="W146" s="327"/>
      <c r="X146" s="587"/>
      <c r="AG146" s="706"/>
    </row>
    <row r="147" spans="1:33" s="328" customFormat="1" hidden="1" outlineLevel="1" x14ac:dyDescent="0.25">
      <c r="A147" s="834"/>
      <c r="B147" s="835"/>
      <c r="C147" s="830"/>
      <c r="D147" s="819"/>
      <c r="E147" s="654"/>
      <c r="F147" s="811"/>
      <c r="G147" s="819"/>
      <c r="H147" s="824"/>
      <c r="I147" s="825"/>
      <c r="J147" s="825"/>
      <c r="K147" s="661"/>
      <c r="L147" s="811"/>
      <c r="M147" s="825"/>
      <c r="N147" s="333"/>
      <c r="O147" s="333"/>
      <c r="P147" s="333"/>
      <c r="Q147" s="333"/>
      <c r="R147" s="333"/>
      <c r="S147" s="331"/>
      <c r="T147" s="331"/>
      <c r="U147" s="327"/>
      <c r="V147" s="327"/>
      <c r="W147" s="327"/>
      <c r="X147" s="587"/>
      <c r="AG147" s="706"/>
    </row>
    <row r="148" spans="1:33" s="328" customFormat="1" hidden="1" outlineLevel="1" x14ac:dyDescent="0.25">
      <c r="A148" s="663"/>
      <c r="B148" s="656"/>
      <c r="C148" s="654"/>
      <c r="D148" s="662"/>
      <c r="E148" s="654"/>
      <c r="F148" s="662"/>
      <c r="G148" s="662"/>
      <c r="H148" s="363"/>
      <c r="I148" s="662"/>
      <c r="J148" s="662"/>
      <c r="K148" s="662"/>
      <c r="L148" s="662"/>
      <c r="M148" s="662"/>
      <c r="N148" s="654"/>
      <c r="O148" s="335"/>
      <c r="P148" s="332"/>
      <c r="Q148" s="332"/>
      <c r="R148" s="332"/>
      <c r="S148" s="326"/>
      <c r="T148" s="326"/>
      <c r="U148" s="654"/>
      <c r="V148" s="654"/>
      <c r="W148" s="654"/>
      <c r="X148" s="587"/>
      <c r="AG148" s="706"/>
    </row>
    <row r="149" spans="1:33" s="328" customFormat="1" ht="90" hidden="1" outlineLevel="1" x14ac:dyDescent="0.25">
      <c r="A149" s="663">
        <v>16</v>
      </c>
      <c r="B149" s="656" t="s">
        <v>897</v>
      </c>
      <c r="C149" s="654" t="s">
        <v>758</v>
      </c>
      <c r="D149" s="662" t="s">
        <v>189</v>
      </c>
      <c r="E149" s="654" t="s">
        <v>202</v>
      </c>
      <c r="F149" s="367" t="s">
        <v>277</v>
      </c>
      <c r="G149" s="662" t="s">
        <v>277</v>
      </c>
      <c r="H149" s="355" t="s">
        <v>464</v>
      </c>
      <c r="I149" s="661" t="s">
        <v>654</v>
      </c>
      <c r="J149" s="661" t="s">
        <v>77</v>
      </c>
      <c r="K149" s="661" t="s">
        <v>92</v>
      </c>
      <c r="L149" s="367" t="s">
        <v>277</v>
      </c>
      <c r="M149" s="661" t="s">
        <v>277</v>
      </c>
      <c r="N149" s="374">
        <v>2.5</v>
      </c>
      <c r="O149" s="375">
        <v>0.98</v>
      </c>
      <c r="P149" s="376">
        <v>0.97</v>
      </c>
      <c r="Q149" s="377">
        <v>0.96</v>
      </c>
      <c r="R149" s="377">
        <v>0.95</v>
      </c>
      <c r="S149" s="380">
        <v>0.94</v>
      </c>
      <c r="T149" s="326">
        <v>0.93</v>
      </c>
      <c r="U149" s="327"/>
      <c r="V149" s="327"/>
      <c r="W149" s="327"/>
      <c r="X149" s="587"/>
      <c r="AG149" s="706"/>
    </row>
    <row r="150" spans="1:33" s="328" customFormat="1" hidden="1" outlineLevel="1" x14ac:dyDescent="0.25">
      <c r="A150" s="834"/>
      <c r="B150" s="835" t="s">
        <v>898</v>
      </c>
      <c r="C150" s="830" t="s">
        <v>248</v>
      </c>
      <c r="D150" s="819" t="s">
        <v>249</v>
      </c>
      <c r="E150" s="654" t="s">
        <v>274</v>
      </c>
      <c r="F150" s="811" t="s">
        <v>403</v>
      </c>
      <c r="G150" s="819" t="s">
        <v>287</v>
      </c>
      <c r="H150" s="824" t="s">
        <v>638</v>
      </c>
      <c r="I150" s="825" t="s">
        <v>31</v>
      </c>
      <c r="J150" s="825" t="s">
        <v>31</v>
      </c>
      <c r="K150" s="661" t="s">
        <v>271</v>
      </c>
      <c r="L150" s="811" t="s">
        <v>845</v>
      </c>
      <c r="M150" s="825" t="s">
        <v>288</v>
      </c>
      <c r="N150" s="369">
        <v>40</v>
      </c>
      <c r="O150" s="369">
        <v>45</v>
      </c>
      <c r="P150" s="369">
        <v>50</v>
      </c>
      <c r="Q150" s="369">
        <v>55</v>
      </c>
      <c r="R150" s="369">
        <v>60</v>
      </c>
      <c r="S150" s="369">
        <v>65</v>
      </c>
      <c r="T150" s="369">
        <v>70</v>
      </c>
      <c r="U150" s="327"/>
      <c r="V150" s="327"/>
      <c r="W150" s="327"/>
      <c r="X150" s="587"/>
      <c r="AG150" s="706"/>
    </row>
    <row r="151" spans="1:33" s="328" customFormat="1" hidden="1" outlineLevel="1" x14ac:dyDescent="0.25">
      <c r="A151" s="834"/>
      <c r="B151" s="835"/>
      <c r="C151" s="830"/>
      <c r="D151" s="819"/>
      <c r="E151" s="654"/>
      <c r="F151" s="811"/>
      <c r="G151" s="819"/>
      <c r="H151" s="824"/>
      <c r="I151" s="825"/>
      <c r="J151" s="825"/>
      <c r="K151" s="661"/>
      <c r="L151" s="811"/>
      <c r="M151" s="825"/>
      <c r="N151" s="333"/>
      <c r="O151" s="333"/>
      <c r="P151" s="333"/>
      <c r="Q151" s="333"/>
      <c r="R151" s="333"/>
      <c r="S151" s="331"/>
      <c r="T151" s="331"/>
      <c r="U151" s="327"/>
      <c r="V151" s="327"/>
      <c r="W151" s="327"/>
      <c r="X151" s="587"/>
      <c r="AG151" s="706"/>
    </row>
    <row r="152" spans="1:33" s="328" customFormat="1" hidden="1" outlineLevel="1" x14ac:dyDescent="0.25">
      <c r="A152" s="663"/>
      <c r="B152" s="656"/>
      <c r="C152" s="654"/>
      <c r="D152" s="662"/>
      <c r="E152" s="654"/>
      <c r="F152" s="662"/>
      <c r="G152" s="662"/>
      <c r="H152" s="363"/>
      <c r="I152" s="662"/>
      <c r="J152" s="662"/>
      <c r="K152" s="662"/>
      <c r="L152" s="662"/>
      <c r="M152" s="662"/>
      <c r="N152" s="654"/>
      <c r="O152" s="335"/>
      <c r="P152" s="332"/>
      <c r="Q152" s="332"/>
      <c r="R152" s="332"/>
      <c r="S152" s="326"/>
      <c r="T152" s="326"/>
      <c r="U152" s="654"/>
      <c r="V152" s="654"/>
      <c r="W152" s="654"/>
      <c r="X152" s="587"/>
      <c r="AG152" s="706"/>
    </row>
    <row r="153" spans="1:33" s="328" customFormat="1" ht="90" hidden="1" outlineLevel="1" x14ac:dyDescent="0.25">
      <c r="A153" s="663">
        <v>17</v>
      </c>
      <c r="B153" s="361" t="s">
        <v>899</v>
      </c>
      <c r="C153" s="654" t="s">
        <v>758</v>
      </c>
      <c r="D153" s="662" t="s">
        <v>64</v>
      </c>
      <c r="E153" s="654" t="s">
        <v>202</v>
      </c>
      <c r="F153" s="367" t="s">
        <v>277</v>
      </c>
      <c r="G153" s="662" t="s">
        <v>277</v>
      </c>
      <c r="H153" s="363" t="s">
        <v>465</v>
      </c>
      <c r="I153" s="661" t="s">
        <v>655</v>
      </c>
      <c r="J153" s="661" t="s">
        <v>57</v>
      </c>
      <c r="K153" s="661" t="s">
        <v>92</v>
      </c>
      <c r="L153" s="367" t="s">
        <v>277</v>
      </c>
      <c r="M153" s="661" t="s">
        <v>277</v>
      </c>
      <c r="N153" s="374">
        <v>3.8</v>
      </c>
      <c r="O153" s="381">
        <v>4.3</v>
      </c>
      <c r="P153" s="374">
        <v>4.2</v>
      </c>
      <c r="Q153" s="374">
        <v>4.0999999999999996</v>
      </c>
      <c r="R153" s="330">
        <v>4</v>
      </c>
      <c r="S153" s="326">
        <v>3.9</v>
      </c>
      <c r="T153" s="326">
        <v>3.8</v>
      </c>
      <c r="U153" s="654"/>
      <c r="V153" s="654"/>
      <c r="W153" s="654"/>
      <c r="X153" s="587"/>
      <c r="AG153" s="706"/>
    </row>
    <row r="154" spans="1:33" s="328" customFormat="1" ht="30" hidden="1" outlineLevel="1" x14ac:dyDescent="0.25">
      <c r="A154" s="834"/>
      <c r="B154" s="835" t="s">
        <v>900</v>
      </c>
      <c r="C154" s="830" t="s">
        <v>338</v>
      </c>
      <c r="D154" s="819" t="s">
        <v>64</v>
      </c>
      <c r="E154" s="654" t="s">
        <v>339</v>
      </c>
      <c r="F154" s="654" t="s">
        <v>403</v>
      </c>
      <c r="G154" s="819" t="s">
        <v>440</v>
      </c>
      <c r="H154" s="824" t="s">
        <v>466</v>
      </c>
      <c r="I154" s="830" t="s">
        <v>639</v>
      </c>
      <c r="J154" s="830" t="s">
        <v>639</v>
      </c>
      <c r="K154" s="654" t="s">
        <v>289</v>
      </c>
      <c r="L154" s="654" t="s">
        <v>403</v>
      </c>
      <c r="M154" s="654" t="s">
        <v>260</v>
      </c>
      <c r="N154" s="333" t="s">
        <v>32</v>
      </c>
      <c r="O154" s="324" t="s">
        <v>32</v>
      </c>
      <c r="P154" s="331">
        <v>1</v>
      </c>
      <c r="Q154" s="331">
        <v>1</v>
      </c>
      <c r="R154" s="331">
        <v>1</v>
      </c>
      <c r="S154" s="331">
        <v>1</v>
      </c>
      <c r="T154" s="326"/>
      <c r="U154" s="327"/>
      <c r="V154" s="327"/>
      <c r="W154" s="327"/>
      <c r="X154" s="587"/>
      <c r="AG154" s="706"/>
    </row>
    <row r="155" spans="1:33" s="328" customFormat="1" ht="75" hidden="1" outlineLevel="1" x14ac:dyDescent="0.25">
      <c r="A155" s="834"/>
      <c r="B155" s="835"/>
      <c r="C155" s="830"/>
      <c r="D155" s="819"/>
      <c r="E155" s="654" t="s">
        <v>439</v>
      </c>
      <c r="F155" s="654"/>
      <c r="G155" s="819"/>
      <c r="H155" s="824"/>
      <c r="I155" s="830"/>
      <c r="J155" s="830"/>
      <c r="K155" s="654" t="s">
        <v>640</v>
      </c>
      <c r="L155" s="654"/>
      <c r="M155" s="654"/>
      <c r="N155" s="332"/>
      <c r="O155" s="329"/>
      <c r="P155" s="332"/>
      <c r="Q155" s="332"/>
      <c r="R155" s="332"/>
      <c r="S155" s="326"/>
      <c r="T155" s="326"/>
      <c r="U155" s="327"/>
      <c r="V155" s="327"/>
      <c r="W155" s="327"/>
      <c r="X155" s="587"/>
      <c r="AG155" s="706"/>
    </row>
    <row r="156" spans="1:33" s="328" customFormat="1" ht="28.5" hidden="1" outlineLevel="1" x14ac:dyDescent="0.25">
      <c r="A156" s="663"/>
      <c r="B156" s="656" t="s">
        <v>93</v>
      </c>
      <c r="C156" s="327"/>
      <c r="D156" s="366"/>
      <c r="E156" s="327"/>
      <c r="F156" s="366"/>
      <c r="G156" s="366"/>
      <c r="H156" s="824" t="s">
        <v>94</v>
      </c>
      <c r="I156" s="824"/>
      <c r="J156" s="824"/>
      <c r="K156" s="824"/>
      <c r="L156" s="824"/>
      <c r="M156" s="824"/>
      <c r="N156" s="824"/>
      <c r="O156" s="824"/>
      <c r="P156" s="824"/>
      <c r="Q156" s="824"/>
      <c r="R156" s="824"/>
      <c r="S156" s="824"/>
      <c r="T156" s="824"/>
      <c r="U156" s="824"/>
      <c r="V156" s="824"/>
      <c r="W156" s="824"/>
      <c r="X156" s="587"/>
      <c r="AG156" s="706"/>
    </row>
    <row r="157" spans="1:33" s="328" customFormat="1" ht="90" hidden="1" outlineLevel="1" x14ac:dyDescent="0.25">
      <c r="A157" s="663">
        <v>18</v>
      </c>
      <c r="B157" s="656" t="s">
        <v>901</v>
      </c>
      <c r="C157" s="654" t="s">
        <v>758</v>
      </c>
      <c r="D157" s="662" t="s">
        <v>62</v>
      </c>
      <c r="E157" s="654" t="s">
        <v>203</v>
      </c>
      <c r="F157" s="367" t="s">
        <v>277</v>
      </c>
      <c r="G157" s="662" t="s">
        <v>277</v>
      </c>
      <c r="H157" s="355" t="s">
        <v>467</v>
      </c>
      <c r="I157" s="661" t="s">
        <v>654</v>
      </c>
      <c r="J157" s="661" t="s">
        <v>55</v>
      </c>
      <c r="K157" s="661" t="s">
        <v>95</v>
      </c>
      <c r="L157" s="367" t="s">
        <v>277</v>
      </c>
      <c r="M157" s="661" t="s">
        <v>277</v>
      </c>
      <c r="N157" s="377">
        <v>0.16</v>
      </c>
      <c r="O157" s="375">
        <v>0.17</v>
      </c>
      <c r="P157" s="376">
        <v>0.18</v>
      </c>
      <c r="Q157" s="377">
        <v>0.19</v>
      </c>
      <c r="R157" s="377">
        <v>0.2</v>
      </c>
      <c r="S157" s="380">
        <v>0.2</v>
      </c>
      <c r="T157" s="380">
        <v>0.2</v>
      </c>
      <c r="U157" s="327"/>
      <c r="V157" s="327"/>
      <c r="W157" s="327"/>
      <c r="X157" s="587"/>
      <c r="AG157" s="706"/>
    </row>
    <row r="158" spans="1:33" s="328" customFormat="1" hidden="1" outlineLevel="1" x14ac:dyDescent="0.25">
      <c r="A158" s="834"/>
      <c r="B158" s="835" t="s">
        <v>902</v>
      </c>
      <c r="C158" s="830" t="s">
        <v>248</v>
      </c>
      <c r="D158" s="819" t="s">
        <v>249</v>
      </c>
      <c r="E158" s="654" t="s">
        <v>3</v>
      </c>
      <c r="F158" s="811" t="s">
        <v>262</v>
      </c>
      <c r="G158" s="819" t="s">
        <v>340</v>
      </c>
      <c r="H158" s="824" t="s">
        <v>468</v>
      </c>
      <c r="I158" s="825" t="s">
        <v>31</v>
      </c>
      <c r="J158" s="825" t="s">
        <v>31</v>
      </c>
      <c r="K158" s="661" t="s">
        <v>3</v>
      </c>
      <c r="L158" s="811" t="s">
        <v>848</v>
      </c>
      <c r="M158" s="825" t="s">
        <v>290</v>
      </c>
      <c r="N158" s="369">
        <v>60</v>
      </c>
      <c r="O158" s="369">
        <v>62</v>
      </c>
      <c r="P158" s="369">
        <v>64</v>
      </c>
      <c r="Q158" s="369">
        <v>66</v>
      </c>
      <c r="R158" s="369">
        <v>68</v>
      </c>
      <c r="S158" s="369">
        <v>70</v>
      </c>
      <c r="T158" s="369">
        <v>72</v>
      </c>
      <c r="U158" s="327"/>
      <c r="V158" s="327"/>
      <c r="W158" s="327"/>
      <c r="X158" s="587"/>
      <c r="AG158" s="706"/>
    </row>
    <row r="159" spans="1:33" s="328" customFormat="1" ht="30" hidden="1" outlineLevel="1" x14ac:dyDescent="0.25">
      <c r="A159" s="834"/>
      <c r="B159" s="835"/>
      <c r="C159" s="830"/>
      <c r="D159" s="819"/>
      <c r="E159" s="654" t="s">
        <v>251</v>
      </c>
      <c r="F159" s="811"/>
      <c r="G159" s="819"/>
      <c r="H159" s="824"/>
      <c r="I159" s="825"/>
      <c r="J159" s="825"/>
      <c r="K159" s="661" t="s">
        <v>394</v>
      </c>
      <c r="L159" s="811"/>
      <c r="M159" s="825"/>
      <c r="N159" s="333">
        <f>9200095/1000</f>
        <v>9200.0949999999993</v>
      </c>
      <c r="O159" s="333">
        <f>10120104/1000</f>
        <v>10120.103999999999</v>
      </c>
      <c r="P159" s="382">
        <f>11040113/1000</f>
        <v>11040.112999999999</v>
      </c>
      <c r="Q159" s="333">
        <f>11960122/1000</f>
        <v>11960.121999999999</v>
      </c>
      <c r="R159" s="333">
        <f>12880131/1000</f>
        <v>12880.130999999999</v>
      </c>
      <c r="S159" s="331">
        <f>13800140/1000</f>
        <v>13800.14</v>
      </c>
      <c r="T159" s="331"/>
      <c r="U159" s="327"/>
      <c r="V159" s="327"/>
      <c r="W159" s="327"/>
      <c r="X159" s="587"/>
      <c r="AG159" s="706"/>
    </row>
    <row r="160" spans="1:33" s="328" customFormat="1" ht="30" hidden="1" outlineLevel="1" x14ac:dyDescent="0.25">
      <c r="A160" s="834"/>
      <c r="B160" s="835" t="s">
        <v>903</v>
      </c>
      <c r="C160" s="830" t="s">
        <v>248</v>
      </c>
      <c r="D160" s="819" t="s">
        <v>249</v>
      </c>
      <c r="E160" s="654" t="s">
        <v>3</v>
      </c>
      <c r="F160" s="811" t="s">
        <v>262</v>
      </c>
      <c r="G160" s="819" t="s">
        <v>340</v>
      </c>
      <c r="H160" s="824" t="s">
        <v>469</v>
      </c>
      <c r="I160" s="825" t="s">
        <v>31</v>
      </c>
      <c r="J160" s="825" t="s">
        <v>31</v>
      </c>
      <c r="K160" s="661" t="s">
        <v>3</v>
      </c>
      <c r="L160" s="811" t="s">
        <v>845</v>
      </c>
      <c r="M160" s="825" t="s">
        <v>290</v>
      </c>
      <c r="N160" s="333" t="s">
        <v>838</v>
      </c>
      <c r="O160" s="333" t="s">
        <v>838</v>
      </c>
      <c r="P160" s="382" t="s">
        <v>838</v>
      </c>
      <c r="Q160" s="333" t="s">
        <v>838</v>
      </c>
      <c r="R160" s="333" t="s">
        <v>838</v>
      </c>
      <c r="S160" s="331" t="s">
        <v>838</v>
      </c>
      <c r="T160" s="331"/>
      <c r="U160" s="327"/>
      <c r="V160" s="327"/>
      <c r="W160" s="327"/>
      <c r="X160" s="587"/>
      <c r="AG160" s="706"/>
    </row>
    <row r="161" spans="1:33" s="328" customFormat="1" ht="30" hidden="1" outlineLevel="1" x14ac:dyDescent="0.25">
      <c r="A161" s="834"/>
      <c r="B161" s="835"/>
      <c r="C161" s="830"/>
      <c r="D161" s="819"/>
      <c r="E161" s="654" t="s">
        <v>251</v>
      </c>
      <c r="F161" s="811"/>
      <c r="G161" s="819"/>
      <c r="H161" s="824"/>
      <c r="I161" s="825"/>
      <c r="J161" s="825"/>
      <c r="K161" s="661" t="s">
        <v>394</v>
      </c>
      <c r="L161" s="811"/>
      <c r="M161" s="825"/>
      <c r="N161" s="333">
        <v>133.19999999999999</v>
      </c>
      <c r="O161" s="333">
        <v>151.4</v>
      </c>
      <c r="P161" s="382">
        <v>133.4</v>
      </c>
      <c r="Q161" s="333">
        <v>133.4</v>
      </c>
      <c r="R161" s="333">
        <v>133.4</v>
      </c>
      <c r="S161" s="331">
        <v>133.4</v>
      </c>
      <c r="T161" s="331">
        <v>133.4</v>
      </c>
      <c r="U161" s="327"/>
      <c r="V161" s="327"/>
      <c r="W161" s="327"/>
      <c r="X161" s="587"/>
      <c r="AG161" s="706"/>
    </row>
    <row r="162" spans="1:33" s="328" customFormat="1" hidden="1" outlineLevel="1" x14ac:dyDescent="0.25">
      <c r="A162" s="663"/>
      <c r="B162" s="656"/>
      <c r="C162" s="654"/>
      <c r="D162" s="662"/>
      <c r="E162" s="654"/>
      <c r="F162" s="327"/>
      <c r="G162" s="662"/>
      <c r="H162" s="355"/>
      <c r="I162" s="661"/>
      <c r="J162" s="661"/>
      <c r="K162" s="661"/>
      <c r="L162" s="327"/>
      <c r="M162" s="661"/>
      <c r="N162" s="332"/>
      <c r="O162" s="329"/>
      <c r="P162" s="376"/>
      <c r="Q162" s="332"/>
      <c r="R162" s="332"/>
      <c r="S162" s="326"/>
      <c r="T162" s="326"/>
      <c r="U162" s="327"/>
      <c r="V162" s="327"/>
      <c r="W162" s="327"/>
      <c r="X162" s="587"/>
      <c r="AG162" s="706"/>
    </row>
    <row r="163" spans="1:33" s="328" customFormat="1" ht="90" hidden="1" outlineLevel="1" x14ac:dyDescent="0.25">
      <c r="A163" s="663">
        <v>19</v>
      </c>
      <c r="B163" s="656" t="s">
        <v>904</v>
      </c>
      <c r="C163" s="654" t="s">
        <v>758</v>
      </c>
      <c r="D163" s="662" t="s">
        <v>62</v>
      </c>
      <c r="E163" s="654" t="s">
        <v>202</v>
      </c>
      <c r="F163" s="367" t="s">
        <v>277</v>
      </c>
      <c r="G163" s="662" t="s">
        <v>277</v>
      </c>
      <c r="H163" s="355" t="s">
        <v>470</v>
      </c>
      <c r="I163" s="661" t="s">
        <v>654</v>
      </c>
      <c r="J163" s="661" t="s">
        <v>55</v>
      </c>
      <c r="K163" s="661" t="s">
        <v>92</v>
      </c>
      <c r="L163" s="367" t="s">
        <v>277</v>
      </c>
      <c r="M163" s="661" t="s">
        <v>277</v>
      </c>
      <c r="N163" s="374">
        <v>16.600000000000001</v>
      </c>
      <c r="O163" s="375">
        <v>0.37</v>
      </c>
      <c r="P163" s="376">
        <v>0.37</v>
      </c>
      <c r="Q163" s="377">
        <v>0.37</v>
      </c>
      <c r="R163" s="377">
        <v>0.37</v>
      </c>
      <c r="S163" s="326">
        <v>0.37</v>
      </c>
      <c r="T163" s="380">
        <v>0.3</v>
      </c>
      <c r="U163" s="327"/>
      <c r="V163" s="327"/>
      <c r="W163" s="327"/>
      <c r="X163" s="587"/>
      <c r="AG163" s="706"/>
    </row>
    <row r="164" spans="1:33" s="328" customFormat="1" hidden="1" outlineLevel="1" x14ac:dyDescent="0.25">
      <c r="A164" s="834"/>
      <c r="B164" s="835" t="s">
        <v>905</v>
      </c>
      <c r="C164" s="830" t="s">
        <v>248</v>
      </c>
      <c r="D164" s="819" t="s">
        <v>249</v>
      </c>
      <c r="E164" s="654" t="s">
        <v>3</v>
      </c>
      <c r="F164" s="811" t="s">
        <v>262</v>
      </c>
      <c r="G164" s="819" t="s">
        <v>341</v>
      </c>
      <c r="H164" s="824" t="s">
        <v>471</v>
      </c>
      <c r="I164" s="825" t="s">
        <v>31</v>
      </c>
      <c r="J164" s="825" t="s">
        <v>31</v>
      </c>
      <c r="K164" s="661" t="s">
        <v>3</v>
      </c>
      <c r="L164" s="811" t="s">
        <v>848</v>
      </c>
      <c r="M164" s="825" t="s">
        <v>291</v>
      </c>
      <c r="N164" s="369">
        <v>89</v>
      </c>
      <c r="O164" s="369">
        <v>90</v>
      </c>
      <c r="P164" s="369">
        <v>91</v>
      </c>
      <c r="Q164" s="369">
        <v>92</v>
      </c>
      <c r="R164" s="369">
        <v>93</v>
      </c>
      <c r="S164" s="369">
        <v>94</v>
      </c>
      <c r="T164" s="369">
        <v>95</v>
      </c>
      <c r="U164" s="327"/>
      <c r="V164" s="327"/>
      <c r="W164" s="327"/>
      <c r="X164" s="587"/>
      <c r="AG164" s="706"/>
    </row>
    <row r="165" spans="1:33" s="328" customFormat="1" hidden="1" outlineLevel="1" x14ac:dyDescent="0.25">
      <c r="A165" s="834"/>
      <c r="B165" s="835"/>
      <c r="C165" s="830"/>
      <c r="D165" s="819"/>
      <c r="E165" s="654"/>
      <c r="F165" s="811"/>
      <c r="G165" s="819"/>
      <c r="H165" s="824"/>
      <c r="I165" s="825"/>
      <c r="J165" s="825"/>
      <c r="K165" s="661"/>
      <c r="L165" s="811"/>
      <c r="M165" s="825"/>
      <c r="N165" s="383"/>
      <c r="O165" s="383"/>
      <c r="P165" s="383"/>
      <c r="Q165" s="383"/>
      <c r="R165" s="383"/>
      <c r="S165" s="380"/>
      <c r="T165" s="380"/>
      <c r="U165" s="327"/>
      <c r="V165" s="327"/>
      <c r="W165" s="327"/>
      <c r="X165" s="587"/>
      <c r="AG165" s="706"/>
    </row>
    <row r="166" spans="1:33" s="328" customFormat="1" hidden="1" outlineLevel="1" x14ac:dyDescent="0.25">
      <c r="A166" s="834"/>
      <c r="B166" s="835" t="s">
        <v>906</v>
      </c>
      <c r="C166" s="830" t="s">
        <v>248</v>
      </c>
      <c r="D166" s="819" t="s">
        <v>249</v>
      </c>
      <c r="E166" s="654" t="s">
        <v>3</v>
      </c>
      <c r="F166" s="811" t="s">
        <v>262</v>
      </c>
      <c r="G166" s="819" t="s">
        <v>342</v>
      </c>
      <c r="H166" s="824" t="s">
        <v>472</v>
      </c>
      <c r="I166" s="825" t="s">
        <v>31</v>
      </c>
      <c r="J166" s="825" t="s">
        <v>31</v>
      </c>
      <c r="K166" s="661" t="s">
        <v>3</v>
      </c>
      <c r="L166" s="811" t="s">
        <v>845</v>
      </c>
      <c r="M166" s="825" t="s">
        <v>292</v>
      </c>
      <c r="N166" s="369">
        <v>89</v>
      </c>
      <c r="O166" s="369">
        <v>90</v>
      </c>
      <c r="P166" s="369">
        <v>91</v>
      </c>
      <c r="Q166" s="369">
        <v>92</v>
      </c>
      <c r="R166" s="369">
        <v>93</v>
      </c>
      <c r="S166" s="369">
        <v>94</v>
      </c>
      <c r="T166" s="369">
        <v>95</v>
      </c>
      <c r="U166" s="327"/>
      <c r="V166" s="327"/>
      <c r="W166" s="327"/>
      <c r="X166" s="587"/>
      <c r="AG166" s="706"/>
    </row>
    <row r="167" spans="1:33" s="328" customFormat="1" hidden="1" outlineLevel="1" x14ac:dyDescent="0.25">
      <c r="A167" s="834"/>
      <c r="B167" s="835"/>
      <c r="C167" s="830"/>
      <c r="D167" s="819"/>
      <c r="E167" s="654"/>
      <c r="F167" s="811"/>
      <c r="G167" s="819"/>
      <c r="H167" s="824"/>
      <c r="I167" s="825"/>
      <c r="J167" s="825"/>
      <c r="K167" s="661"/>
      <c r="L167" s="811"/>
      <c r="M167" s="825"/>
      <c r="N167" s="383"/>
      <c r="O167" s="383"/>
      <c r="P167" s="383"/>
      <c r="Q167" s="383"/>
      <c r="R167" s="383"/>
      <c r="S167" s="380"/>
      <c r="T167" s="380"/>
      <c r="U167" s="327"/>
      <c r="V167" s="327"/>
      <c r="W167" s="327"/>
      <c r="X167" s="587"/>
      <c r="AG167" s="706"/>
    </row>
    <row r="168" spans="1:33" s="328" customFormat="1" hidden="1" outlineLevel="1" x14ac:dyDescent="0.25">
      <c r="A168" s="834"/>
      <c r="B168" s="835" t="s">
        <v>907</v>
      </c>
      <c r="C168" s="830" t="s">
        <v>248</v>
      </c>
      <c r="D168" s="819" t="s">
        <v>249</v>
      </c>
      <c r="E168" s="654" t="s">
        <v>3</v>
      </c>
      <c r="F168" s="811" t="s">
        <v>262</v>
      </c>
      <c r="G168" s="819" t="s">
        <v>343</v>
      </c>
      <c r="H168" s="824" t="s">
        <v>473</v>
      </c>
      <c r="I168" s="825" t="s">
        <v>31</v>
      </c>
      <c r="J168" s="825" t="s">
        <v>31</v>
      </c>
      <c r="K168" s="661" t="s">
        <v>3</v>
      </c>
      <c r="L168" s="811" t="s">
        <v>845</v>
      </c>
      <c r="M168" s="825" t="s">
        <v>293</v>
      </c>
      <c r="N168" s="369">
        <v>100</v>
      </c>
      <c r="O168" s="369">
        <v>100</v>
      </c>
      <c r="P168" s="369">
        <v>100</v>
      </c>
      <c r="Q168" s="369">
        <v>100</v>
      </c>
      <c r="R168" s="369">
        <v>100</v>
      </c>
      <c r="S168" s="369">
        <v>100</v>
      </c>
      <c r="T168" s="369">
        <v>100</v>
      </c>
      <c r="U168" s="327"/>
      <c r="V168" s="327"/>
      <c r="W168" s="327"/>
      <c r="X168" s="587"/>
      <c r="AG168" s="706"/>
    </row>
    <row r="169" spans="1:33" s="328" customFormat="1" hidden="1" outlineLevel="1" x14ac:dyDescent="0.25">
      <c r="A169" s="834"/>
      <c r="B169" s="835"/>
      <c r="C169" s="830"/>
      <c r="D169" s="819"/>
      <c r="E169" s="654"/>
      <c r="F169" s="811"/>
      <c r="G169" s="819"/>
      <c r="H169" s="824"/>
      <c r="I169" s="825"/>
      <c r="J169" s="825"/>
      <c r="K169" s="661"/>
      <c r="L169" s="811"/>
      <c r="M169" s="825"/>
      <c r="N169" s="332"/>
      <c r="O169" s="329"/>
      <c r="P169" s="332"/>
      <c r="Q169" s="332"/>
      <c r="R169" s="332"/>
      <c r="S169" s="326"/>
      <c r="T169" s="326"/>
      <c r="U169" s="327"/>
      <c r="V169" s="327"/>
      <c r="W169" s="327"/>
      <c r="X169" s="587"/>
      <c r="AG169" s="706"/>
    </row>
    <row r="170" spans="1:33" s="328" customFormat="1" ht="42.75" hidden="1" outlineLevel="1" x14ac:dyDescent="0.25">
      <c r="A170" s="663"/>
      <c r="B170" s="656" t="s">
        <v>96</v>
      </c>
      <c r="C170" s="327"/>
      <c r="D170" s="366"/>
      <c r="E170" s="327"/>
      <c r="F170" s="366"/>
      <c r="G170" s="366"/>
      <c r="H170" s="824" t="s">
        <v>97</v>
      </c>
      <c r="I170" s="824"/>
      <c r="J170" s="824"/>
      <c r="K170" s="824"/>
      <c r="L170" s="824"/>
      <c r="M170" s="824"/>
      <c r="N170" s="824"/>
      <c r="O170" s="824"/>
      <c r="P170" s="824"/>
      <c r="Q170" s="824"/>
      <c r="R170" s="824"/>
      <c r="S170" s="824"/>
      <c r="T170" s="824"/>
      <c r="U170" s="824"/>
      <c r="V170" s="824"/>
      <c r="W170" s="824"/>
      <c r="X170" s="587"/>
      <c r="AG170" s="706"/>
    </row>
    <row r="171" spans="1:33" s="328" customFormat="1" ht="90" hidden="1" outlineLevel="1" x14ac:dyDescent="0.25">
      <c r="A171" s="663">
        <v>20</v>
      </c>
      <c r="B171" s="656" t="s">
        <v>908</v>
      </c>
      <c r="C171" s="654" t="s">
        <v>758</v>
      </c>
      <c r="D171" s="662" t="s">
        <v>189</v>
      </c>
      <c r="E171" s="654" t="s">
        <v>204</v>
      </c>
      <c r="F171" s="367" t="s">
        <v>277</v>
      </c>
      <c r="G171" s="662" t="s">
        <v>277</v>
      </c>
      <c r="H171" s="355" t="s">
        <v>474</v>
      </c>
      <c r="I171" s="661" t="s">
        <v>654</v>
      </c>
      <c r="J171" s="661" t="s">
        <v>77</v>
      </c>
      <c r="K171" s="661" t="s">
        <v>98</v>
      </c>
      <c r="L171" s="367" t="s">
        <v>277</v>
      </c>
      <c r="M171" s="661" t="s">
        <v>277</v>
      </c>
      <c r="N171" s="358">
        <v>8.92</v>
      </c>
      <c r="O171" s="384">
        <v>6.95</v>
      </c>
      <c r="P171" s="354">
        <v>6.9</v>
      </c>
      <c r="Q171" s="358">
        <v>6.85</v>
      </c>
      <c r="R171" s="354">
        <v>6.8</v>
      </c>
      <c r="S171" s="327">
        <v>6.75</v>
      </c>
      <c r="T171" s="327">
        <v>6.74</v>
      </c>
      <c r="U171" s="327"/>
      <c r="V171" s="327"/>
      <c r="W171" s="327"/>
      <c r="X171" s="587"/>
      <c r="AG171" s="706"/>
    </row>
    <row r="172" spans="1:33" s="328" customFormat="1" ht="28.5" hidden="1" outlineLevel="1" x14ac:dyDescent="0.25">
      <c r="A172" s="663"/>
      <c r="B172" s="656" t="s">
        <v>99</v>
      </c>
      <c r="C172" s="327"/>
      <c r="D172" s="366"/>
      <c r="E172" s="327"/>
      <c r="F172" s="366"/>
      <c r="G172" s="366"/>
      <c r="H172" s="824" t="s">
        <v>100</v>
      </c>
      <c r="I172" s="824"/>
      <c r="J172" s="824"/>
      <c r="K172" s="824"/>
      <c r="L172" s="824"/>
      <c r="M172" s="824"/>
      <c r="N172" s="824"/>
      <c r="O172" s="824"/>
      <c r="P172" s="824"/>
      <c r="Q172" s="824"/>
      <c r="R172" s="824"/>
      <c r="S172" s="824"/>
      <c r="T172" s="824"/>
      <c r="U172" s="824"/>
      <c r="V172" s="824"/>
      <c r="W172" s="824"/>
      <c r="X172" s="587"/>
      <c r="AG172" s="706"/>
    </row>
    <row r="173" spans="1:33" s="328" customFormat="1" ht="90" hidden="1" outlineLevel="1" x14ac:dyDescent="0.25">
      <c r="A173" s="663">
        <v>21</v>
      </c>
      <c r="B173" s="656" t="s">
        <v>909</v>
      </c>
      <c r="C173" s="654" t="s">
        <v>758</v>
      </c>
      <c r="D173" s="662" t="s">
        <v>189</v>
      </c>
      <c r="E173" s="654" t="s">
        <v>202</v>
      </c>
      <c r="F173" s="367" t="s">
        <v>277</v>
      </c>
      <c r="G173" s="662" t="s">
        <v>277</v>
      </c>
      <c r="H173" s="355" t="s">
        <v>475</v>
      </c>
      <c r="I173" s="661" t="s">
        <v>654</v>
      </c>
      <c r="J173" s="661" t="s">
        <v>77</v>
      </c>
      <c r="K173" s="661" t="s">
        <v>92</v>
      </c>
      <c r="L173" s="367" t="s">
        <v>277</v>
      </c>
      <c r="M173" s="661" t="s">
        <v>277</v>
      </c>
      <c r="N173" s="374">
        <v>184.9</v>
      </c>
      <c r="O173" s="381">
        <v>139.30000000000001</v>
      </c>
      <c r="P173" s="374">
        <v>138.80000000000001</v>
      </c>
      <c r="Q173" s="374">
        <v>138.30000000000001</v>
      </c>
      <c r="R173" s="374">
        <v>137.80000000000001</v>
      </c>
      <c r="S173" s="379">
        <v>137.30000000000001</v>
      </c>
      <c r="T173" s="326">
        <v>137.1</v>
      </c>
      <c r="U173" s="327"/>
      <c r="V173" s="327"/>
      <c r="W173" s="327"/>
      <c r="X173" s="587"/>
      <c r="AG173" s="706"/>
    </row>
    <row r="174" spans="1:33" s="328" customFormat="1" hidden="1" outlineLevel="1" x14ac:dyDescent="0.25">
      <c r="A174" s="834"/>
      <c r="B174" s="835" t="s">
        <v>910</v>
      </c>
      <c r="C174" s="830" t="s">
        <v>344</v>
      </c>
      <c r="D174" s="819" t="s">
        <v>345</v>
      </c>
      <c r="E174" s="654" t="s">
        <v>274</v>
      </c>
      <c r="F174" s="811" t="s">
        <v>294</v>
      </c>
      <c r="G174" s="819" t="s">
        <v>346</v>
      </c>
      <c r="H174" s="824" t="s">
        <v>476</v>
      </c>
      <c r="I174" s="825" t="s">
        <v>31</v>
      </c>
      <c r="J174" s="825" t="s">
        <v>31</v>
      </c>
      <c r="K174" s="661" t="s">
        <v>271</v>
      </c>
      <c r="L174" s="811" t="s">
        <v>845</v>
      </c>
      <c r="M174" s="825" t="s">
        <v>295</v>
      </c>
      <c r="N174" s="369">
        <v>430</v>
      </c>
      <c r="O174" s="369">
        <v>432</v>
      </c>
      <c r="P174" s="369">
        <v>435</v>
      </c>
      <c r="Q174" s="369">
        <v>437</v>
      </c>
      <c r="R174" s="369">
        <v>439</v>
      </c>
      <c r="S174" s="369">
        <v>441</v>
      </c>
      <c r="T174" s="369">
        <v>442</v>
      </c>
      <c r="U174" s="327"/>
      <c r="V174" s="327"/>
      <c r="W174" s="327"/>
      <c r="X174" s="587"/>
      <c r="AG174" s="706"/>
    </row>
    <row r="175" spans="1:33" s="328" customFormat="1" hidden="1" outlineLevel="1" x14ac:dyDescent="0.25">
      <c r="A175" s="834"/>
      <c r="B175" s="835"/>
      <c r="C175" s="830"/>
      <c r="D175" s="819"/>
      <c r="E175" s="654"/>
      <c r="F175" s="811"/>
      <c r="G175" s="819"/>
      <c r="H175" s="824"/>
      <c r="I175" s="825"/>
      <c r="J175" s="825"/>
      <c r="K175" s="661"/>
      <c r="L175" s="811"/>
      <c r="M175" s="825"/>
      <c r="N175" s="325"/>
      <c r="O175" s="325"/>
      <c r="P175" s="325"/>
      <c r="Q175" s="325"/>
      <c r="R175" s="325"/>
      <c r="S175" s="385"/>
      <c r="T175" s="326"/>
      <c r="U175" s="327"/>
      <c r="V175" s="327"/>
      <c r="W175" s="327"/>
      <c r="X175" s="587"/>
      <c r="AG175" s="706"/>
    </row>
    <row r="176" spans="1:33" s="328" customFormat="1" ht="45" hidden="1" outlineLevel="1" x14ac:dyDescent="0.25">
      <c r="A176" s="834"/>
      <c r="B176" s="835" t="s">
        <v>911</v>
      </c>
      <c r="C176" s="830" t="s">
        <v>248</v>
      </c>
      <c r="D176" s="819" t="s">
        <v>249</v>
      </c>
      <c r="E176" s="654" t="s">
        <v>349</v>
      </c>
      <c r="F176" s="811" t="s">
        <v>262</v>
      </c>
      <c r="G176" s="819" t="s">
        <v>347</v>
      </c>
      <c r="H176" s="824" t="s">
        <v>477</v>
      </c>
      <c r="I176" s="825" t="s">
        <v>31</v>
      </c>
      <c r="J176" s="825" t="s">
        <v>31</v>
      </c>
      <c r="K176" s="661" t="s">
        <v>297</v>
      </c>
      <c r="L176" s="811" t="s">
        <v>848</v>
      </c>
      <c r="M176" s="825" t="s">
        <v>296</v>
      </c>
      <c r="N176" s="369">
        <v>1</v>
      </c>
      <c r="O176" s="369">
        <v>2</v>
      </c>
      <c r="P176" s="369">
        <v>3</v>
      </c>
      <c r="Q176" s="369">
        <v>4</v>
      </c>
      <c r="R176" s="369">
        <v>5</v>
      </c>
      <c r="S176" s="369">
        <v>6</v>
      </c>
      <c r="T176" s="369">
        <v>7</v>
      </c>
      <c r="U176" s="327"/>
      <c r="V176" s="327"/>
      <c r="W176" s="327"/>
      <c r="X176" s="587"/>
      <c r="AG176" s="706"/>
    </row>
    <row r="177" spans="1:33" s="328" customFormat="1" hidden="1" outlineLevel="1" x14ac:dyDescent="0.25">
      <c r="A177" s="834"/>
      <c r="B177" s="835"/>
      <c r="C177" s="830"/>
      <c r="D177" s="819"/>
      <c r="E177" s="654"/>
      <c r="F177" s="811"/>
      <c r="G177" s="819"/>
      <c r="H177" s="824"/>
      <c r="I177" s="825"/>
      <c r="J177" s="825"/>
      <c r="K177" s="661"/>
      <c r="L177" s="811"/>
      <c r="M177" s="825"/>
      <c r="N177" s="386"/>
      <c r="O177" s="386"/>
      <c r="P177" s="386"/>
      <c r="Q177" s="386"/>
      <c r="R177" s="386"/>
      <c r="S177" s="387"/>
      <c r="T177" s="326"/>
      <c r="U177" s="327"/>
      <c r="V177" s="327"/>
      <c r="W177" s="327"/>
      <c r="X177" s="587"/>
      <c r="AG177" s="706"/>
    </row>
    <row r="178" spans="1:33" s="328" customFormat="1" hidden="1" outlineLevel="1" x14ac:dyDescent="0.25">
      <c r="A178" s="834"/>
      <c r="B178" s="835" t="s">
        <v>912</v>
      </c>
      <c r="C178" s="830" t="s">
        <v>248</v>
      </c>
      <c r="D178" s="819" t="s">
        <v>249</v>
      </c>
      <c r="E178" s="654" t="s">
        <v>337</v>
      </c>
      <c r="F178" s="811" t="s">
        <v>262</v>
      </c>
      <c r="G178" s="819" t="s">
        <v>348</v>
      </c>
      <c r="H178" s="824" t="s">
        <v>478</v>
      </c>
      <c r="I178" s="825" t="s">
        <v>31</v>
      </c>
      <c r="J178" s="825" t="s">
        <v>31</v>
      </c>
      <c r="K178" s="661" t="s">
        <v>300</v>
      </c>
      <c r="L178" s="811" t="s">
        <v>848</v>
      </c>
      <c r="M178" s="825" t="s">
        <v>298</v>
      </c>
      <c r="N178" s="369">
        <v>430</v>
      </c>
      <c r="O178" s="369">
        <v>432</v>
      </c>
      <c r="P178" s="369">
        <v>435</v>
      </c>
      <c r="Q178" s="369">
        <v>437</v>
      </c>
      <c r="R178" s="369">
        <v>439</v>
      </c>
      <c r="S178" s="369">
        <v>441</v>
      </c>
      <c r="T178" s="369">
        <v>442</v>
      </c>
      <c r="U178" s="327"/>
      <c r="V178" s="327"/>
      <c r="W178" s="327"/>
      <c r="X178" s="587"/>
      <c r="AG178" s="706"/>
    </row>
    <row r="179" spans="1:33" s="328" customFormat="1" hidden="1" outlineLevel="1" x14ac:dyDescent="0.25">
      <c r="A179" s="834"/>
      <c r="B179" s="835"/>
      <c r="C179" s="830"/>
      <c r="D179" s="819"/>
      <c r="E179" s="654"/>
      <c r="F179" s="811"/>
      <c r="G179" s="819"/>
      <c r="H179" s="824"/>
      <c r="I179" s="825"/>
      <c r="J179" s="825"/>
      <c r="K179" s="661"/>
      <c r="L179" s="811"/>
      <c r="M179" s="825"/>
      <c r="N179" s="386"/>
      <c r="O179" s="386"/>
      <c r="P179" s="386"/>
      <c r="Q179" s="386"/>
      <c r="R179" s="386"/>
      <c r="S179" s="387"/>
      <c r="T179" s="326"/>
      <c r="U179" s="327"/>
      <c r="V179" s="327"/>
      <c r="W179" s="327"/>
      <c r="X179" s="587"/>
      <c r="AG179" s="706"/>
    </row>
    <row r="180" spans="1:33" s="328" customFormat="1" hidden="1" outlineLevel="1" x14ac:dyDescent="0.25">
      <c r="A180" s="834"/>
      <c r="B180" s="835" t="s">
        <v>913</v>
      </c>
      <c r="C180" s="830" t="s">
        <v>248</v>
      </c>
      <c r="D180" s="819" t="s">
        <v>249</v>
      </c>
      <c r="E180" s="654" t="s">
        <v>3</v>
      </c>
      <c r="F180" s="811" t="s">
        <v>262</v>
      </c>
      <c r="G180" s="819" t="s">
        <v>342</v>
      </c>
      <c r="H180" s="824" t="s">
        <v>479</v>
      </c>
      <c r="I180" s="825" t="s">
        <v>31</v>
      </c>
      <c r="J180" s="825" t="s">
        <v>31</v>
      </c>
      <c r="K180" s="661" t="s">
        <v>3</v>
      </c>
      <c r="L180" s="811" t="s">
        <v>848</v>
      </c>
      <c r="M180" s="825" t="s">
        <v>292</v>
      </c>
      <c r="N180" s="388">
        <v>99</v>
      </c>
      <c r="O180" s="388">
        <v>99.1</v>
      </c>
      <c r="P180" s="388">
        <v>99.2</v>
      </c>
      <c r="Q180" s="388">
        <v>99.3</v>
      </c>
      <c r="R180" s="388">
        <v>99.3</v>
      </c>
      <c r="S180" s="388">
        <v>99.4</v>
      </c>
      <c r="T180" s="388">
        <v>99.4</v>
      </c>
      <c r="U180" s="327"/>
      <c r="V180" s="327"/>
      <c r="W180" s="327"/>
      <c r="X180" s="587"/>
      <c r="AG180" s="706"/>
    </row>
    <row r="181" spans="1:33" s="328" customFormat="1" hidden="1" outlineLevel="1" x14ac:dyDescent="0.25">
      <c r="A181" s="834"/>
      <c r="B181" s="835"/>
      <c r="C181" s="830"/>
      <c r="D181" s="819"/>
      <c r="E181" s="654"/>
      <c r="F181" s="811"/>
      <c r="G181" s="819"/>
      <c r="H181" s="824"/>
      <c r="I181" s="825"/>
      <c r="J181" s="825"/>
      <c r="K181" s="661"/>
      <c r="L181" s="811"/>
      <c r="M181" s="825"/>
      <c r="N181" s="386"/>
      <c r="O181" s="386"/>
      <c r="P181" s="386"/>
      <c r="Q181" s="386"/>
      <c r="R181" s="386"/>
      <c r="S181" s="387"/>
      <c r="T181" s="326"/>
      <c r="U181" s="327"/>
      <c r="V181" s="327"/>
      <c r="W181" s="327"/>
      <c r="X181" s="587"/>
      <c r="AG181" s="706"/>
    </row>
    <row r="182" spans="1:33" s="328" customFormat="1" hidden="1" outlineLevel="1" x14ac:dyDescent="0.25">
      <c r="A182" s="834"/>
      <c r="B182" s="835" t="s">
        <v>914</v>
      </c>
      <c r="C182" s="830" t="s">
        <v>350</v>
      </c>
      <c r="D182" s="819" t="s">
        <v>351</v>
      </c>
      <c r="E182" s="654" t="s">
        <v>3</v>
      </c>
      <c r="F182" s="811" t="s">
        <v>262</v>
      </c>
      <c r="G182" s="819" t="s">
        <v>352</v>
      </c>
      <c r="H182" s="824" t="s">
        <v>480</v>
      </c>
      <c r="I182" s="825" t="s">
        <v>641</v>
      </c>
      <c r="J182" s="825" t="s">
        <v>31</v>
      </c>
      <c r="K182" s="661" t="s">
        <v>3</v>
      </c>
      <c r="L182" s="811" t="s">
        <v>848</v>
      </c>
      <c r="M182" s="825" t="s">
        <v>299</v>
      </c>
      <c r="N182" s="389">
        <v>10</v>
      </c>
      <c r="O182" s="389">
        <v>11</v>
      </c>
      <c r="P182" s="389">
        <v>12</v>
      </c>
      <c r="Q182" s="389">
        <v>13</v>
      </c>
      <c r="R182" s="389">
        <v>14</v>
      </c>
      <c r="S182" s="389">
        <v>15</v>
      </c>
      <c r="T182" s="389">
        <v>16</v>
      </c>
      <c r="U182" s="327"/>
      <c r="V182" s="327"/>
      <c r="W182" s="327"/>
      <c r="X182" s="587"/>
      <c r="AG182" s="706"/>
    </row>
    <row r="183" spans="1:33" s="328" customFormat="1" hidden="1" outlineLevel="1" x14ac:dyDescent="0.25">
      <c r="A183" s="834"/>
      <c r="B183" s="835"/>
      <c r="C183" s="830"/>
      <c r="D183" s="819"/>
      <c r="E183" s="654"/>
      <c r="F183" s="811"/>
      <c r="G183" s="819"/>
      <c r="H183" s="824"/>
      <c r="I183" s="825"/>
      <c r="J183" s="825"/>
      <c r="K183" s="661"/>
      <c r="L183" s="811"/>
      <c r="M183" s="825"/>
      <c r="N183" s="333"/>
      <c r="O183" s="333"/>
      <c r="P183" s="333"/>
      <c r="Q183" s="333"/>
      <c r="R183" s="333"/>
      <c r="S183" s="331"/>
      <c r="T183" s="326"/>
      <c r="U183" s="327"/>
      <c r="V183" s="327"/>
      <c r="W183" s="327"/>
      <c r="X183" s="587"/>
      <c r="AG183" s="706"/>
    </row>
    <row r="184" spans="1:33" s="328" customFormat="1" ht="90" hidden="1" outlineLevel="1" x14ac:dyDescent="0.25">
      <c r="A184" s="663">
        <v>22</v>
      </c>
      <c r="B184" s="656" t="s">
        <v>915</v>
      </c>
      <c r="C184" s="654" t="s">
        <v>758</v>
      </c>
      <c r="D184" s="662" t="s">
        <v>189</v>
      </c>
      <c r="E184" s="654" t="s">
        <v>202</v>
      </c>
      <c r="F184" s="367" t="s">
        <v>277</v>
      </c>
      <c r="G184" s="662" t="s">
        <v>277</v>
      </c>
      <c r="H184" s="355" t="s">
        <v>481</v>
      </c>
      <c r="I184" s="661" t="s">
        <v>654</v>
      </c>
      <c r="J184" s="661" t="s">
        <v>77</v>
      </c>
      <c r="K184" s="661" t="s">
        <v>92</v>
      </c>
      <c r="L184" s="367" t="s">
        <v>277</v>
      </c>
      <c r="M184" s="661" t="s">
        <v>277</v>
      </c>
      <c r="N184" s="326">
        <v>95</v>
      </c>
      <c r="O184" s="326">
        <v>71.72</v>
      </c>
      <c r="P184" s="326">
        <v>70.62</v>
      </c>
      <c r="Q184" s="326">
        <v>69.52</v>
      </c>
      <c r="R184" s="326">
        <v>67.52</v>
      </c>
      <c r="S184" s="326">
        <v>65.52</v>
      </c>
      <c r="T184" s="326">
        <v>64.52</v>
      </c>
      <c r="U184" s="327"/>
      <c r="V184" s="327"/>
      <c r="W184" s="327"/>
      <c r="X184" s="587"/>
      <c r="AG184" s="706"/>
    </row>
    <row r="185" spans="1:33" s="328" customFormat="1" ht="90" hidden="1" outlineLevel="1" x14ac:dyDescent="0.25">
      <c r="A185" s="663">
        <v>23</v>
      </c>
      <c r="B185" s="656" t="s">
        <v>916</v>
      </c>
      <c r="C185" s="654" t="s">
        <v>758</v>
      </c>
      <c r="D185" s="662" t="s">
        <v>62</v>
      </c>
      <c r="E185" s="654" t="s">
        <v>3</v>
      </c>
      <c r="F185" s="367" t="s">
        <v>277</v>
      </c>
      <c r="G185" s="662" t="s">
        <v>277</v>
      </c>
      <c r="H185" s="355" t="s">
        <v>482</v>
      </c>
      <c r="I185" s="661" t="s">
        <v>654</v>
      </c>
      <c r="J185" s="661" t="s">
        <v>642</v>
      </c>
      <c r="K185" s="661" t="s">
        <v>3</v>
      </c>
      <c r="L185" s="367" t="s">
        <v>277</v>
      </c>
      <c r="M185" s="661" t="s">
        <v>277</v>
      </c>
      <c r="N185" s="326">
        <v>27.2</v>
      </c>
      <c r="O185" s="326">
        <v>29.2</v>
      </c>
      <c r="P185" s="326">
        <v>31.2</v>
      </c>
      <c r="Q185" s="326">
        <v>33.200000000000003</v>
      </c>
      <c r="R185" s="326">
        <v>33.299999999999997</v>
      </c>
      <c r="S185" s="390">
        <v>33.4</v>
      </c>
      <c r="T185" s="390">
        <v>34</v>
      </c>
      <c r="U185" s="327"/>
      <c r="V185" s="327"/>
      <c r="W185" s="327"/>
      <c r="X185" s="587"/>
      <c r="AG185" s="706"/>
    </row>
    <row r="186" spans="1:33" s="328" customFormat="1" hidden="1" outlineLevel="1" x14ac:dyDescent="0.25">
      <c r="A186" s="834"/>
      <c r="B186" s="835" t="s">
        <v>917</v>
      </c>
      <c r="C186" s="830" t="s">
        <v>248</v>
      </c>
      <c r="D186" s="819" t="s">
        <v>249</v>
      </c>
      <c r="E186" s="654" t="s">
        <v>256</v>
      </c>
      <c r="F186" s="811" t="s">
        <v>262</v>
      </c>
      <c r="G186" s="819" t="s">
        <v>342</v>
      </c>
      <c r="H186" s="824" t="s">
        <v>483</v>
      </c>
      <c r="I186" s="825" t="s">
        <v>31</v>
      </c>
      <c r="J186" s="825" t="s">
        <v>31</v>
      </c>
      <c r="K186" s="661" t="s">
        <v>3</v>
      </c>
      <c r="L186" s="811" t="s">
        <v>848</v>
      </c>
      <c r="M186" s="825" t="s">
        <v>292</v>
      </c>
      <c r="N186" s="389">
        <v>95.1</v>
      </c>
      <c r="O186" s="389">
        <v>95.2</v>
      </c>
      <c r="P186" s="389">
        <v>95.3</v>
      </c>
      <c r="Q186" s="389">
        <v>95.4</v>
      </c>
      <c r="R186" s="389">
        <v>95.5</v>
      </c>
      <c r="S186" s="389">
        <v>95.6</v>
      </c>
      <c r="T186" s="389">
        <v>95.7</v>
      </c>
      <c r="U186" s="327"/>
      <c r="V186" s="327"/>
      <c r="W186" s="327"/>
      <c r="X186" s="587"/>
      <c r="AG186" s="706"/>
    </row>
    <row r="187" spans="1:33" s="328" customFormat="1" hidden="1" outlineLevel="1" x14ac:dyDescent="0.25">
      <c r="A187" s="834"/>
      <c r="B187" s="835"/>
      <c r="C187" s="830"/>
      <c r="D187" s="819"/>
      <c r="E187" s="654"/>
      <c r="F187" s="811"/>
      <c r="G187" s="819"/>
      <c r="H187" s="824"/>
      <c r="I187" s="825"/>
      <c r="J187" s="825"/>
      <c r="K187" s="661"/>
      <c r="L187" s="811"/>
      <c r="M187" s="825"/>
      <c r="N187" s="332"/>
      <c r="O187" s="329"/>
      <c r="P187" s="332"/>
      <c r="Q187" s="332"/>
      <c r="R187" s="332"/>
      <c r="S187" s="326"/>
      <c r="T187" s="326"/>
      <c r="U187" s="327"/>
      <c r="V187" s="327"/>
      <c r="W187" s="327"/>
      <c r="X187" s="587"/>
      <c r="AG187" s="706"/>
    </row>
    <row r="188" spans="1:33" s="328" customFormat="1" hidden="1" outlineLevel="1" x14ac:dyDescent="0.25">
      <c r="A188" s="834"/>
      <c r="B188" s="835" t="s">
        <v>918</v>
      </c>
      <c r="C188" s="830" t="s">
        <v>248</v>
      </c>
      <c r="D188" s="819" t="s">
        <v>249</v>
      </c>
      <c r="E188" s="654" t="s">
        <v>337</v>
      </c>
      <c r="F188" s="811" t="s">
        <v>262</v>
      </c>
      <c r="G188" s="819" t="s">
        <v>220</v>
      </c>
      <c r="H188" s="824" t="s">
        <v>484</v>
      </c>
      <c r="I188" s="825" t="s">
        <v>31</v>
      </c>
      <c r="J188" s="825" t="s">
        <v>31</v>
      </c>
      <c r="K188" s="661" t="s">
        <v>3</v>
      </c>
      <c r="L188" s="811" t="s">
        <v>848</v>
      </c>
      <c r="M188" s="825" t="s">
        <v>218</v>
      </c>
      <c r="N188" s="389">
        <v>95</v>
      </c>
      <c r="O188" s="389">
        <v>100</v>
      </c>
      <c r="P188" s="389">
        <v>105</v>
      </c>
      <c r="Q188" s="389">
        <v>110</v>
      </c>
      <c r="R188" s="389">
        <v>115</v>
      </c>
      <c r="S188" s="389">
        <v>120</v>
      </c>
      <c r="T188" s="389">
        <v>125</v>
      </c>
      <c r="U188" s="327"/>
      <c r="V188" s="327"/>
      <c r="W188" s="327"/>
      <c r="X188" s="587"/>
      <c r="AG188" s="706"/>
    </row>
    <row r="189" spans="1:33" s="328" customFormat="1" hidden="1" outlineLevel="1" x14ac:dyDescent="0.25">
      <c r="A189" s="834"/>
      <c r="B189" s="835"/>
      <c r="C189" s="830"/>
      <c r="D189" s="819"/>
      <c r="E189" s="654" t="s">
        <v>251</v>
      </c>
      <c r="F189" s="811"/>
      <c r="G189" s="819"/>
      <c r="H189" s="824"/>
      <c r="I189" s="825"/>
      <c r="J189" s="825"/>
      <c r="K189" s="661"/>
      <c r="L189" s="811"/>
      <c r="M189" s="825"/>
      <c r="N189" s="332"/>
      <c r="O189" s="329"/>
      <c r="P189" s="332"/>
      <c r="Q189" s="332"/>
      <c r="R189" s="332"/>
      <c r="S189" s="326"/>
      <c r="T189" s="326"/>
      <c r="U189" s="327"/>
      <c r="V189" s="327"/>
      <c r="W189" s="327"/>
      <c r="X189" s="587"/>
      <c r="AG189" s="706"/>
    </row>
    <row r="190" spans="1:33" s="328" customFormat="1" hidden="1" outlineLevel="1" x14ac:dyDescent="0.25">
      <c r="A190" s="834"/>
      <c r="B190" s="835" t="s">
        <v>919</v>
      </c>
      <c r="C190" s="830" t="s">
        <v>248</v>
      </c>
      <c r="D190" s="819" t="s">
        <v>249</v>
      </c>
      <c r="E190" s="654" t="s">
        <v>256</v>
      </c>
      <c r="F190" s="811">
        <v>2024</v>
      </c>
      <c r="G190" s="819" t="s">
        <v>342</v>
      </c>
      <c r="H190" s="824" t="s">
        <v>485</v>
      </c>
      <c r="I190" s="825" t="s">
        <v>31</v>
      </c>
      <c r="J190" s="825" t="s">
        <v>31</v>
      </c>
      <c r="K190" s="661" t="s">
        <v>3</v>
      </c>
      <c r="L190" s="811" t="s">
        <v>845</v>
      </c>
      <c r="M190" s="825" t="s">
        <v>292</v>
      </c>
      <c r="N190" s="389">
        <v>100</v>
      </c>
      <c r="O190" s="389">
        <v>105</v>
      </c>
      <c r="P190" s="389">
        <v>110</v>
      </c>
      <c r="Q190" s="389">
        <v>115</v>
      </c>
      <c r="R190" s="389">
        <v>120</v>
      </c>
      <c r="S190" s="389">
        <v>125</v>
      </c>
      <c r="T190" s="389">
        <v>130</v>
      </c>
      <c r="U190" s="327"/>
      <c r="V190" s="327"/>
      <c r="W190" s="327"/>
      <c r="X190" s="587"/>
      <c r="AG190" s="706"/>
    </row>
    <row r="191" spans="1:33" s="328" customFormat="1" hidden="1" outlineLevel="1" x14ac:dyDescent="0.25">
      <c r="A191" s="834"/>
      <c r="B191" s="835"/>
      <c r="C191" s="830"/>
      <c r="D191" s="819"/>
      <c r="E191" s="654" t="s">
        <v>251</v>
      </c>
      <c r="F191" s="811"/>
      <c r="G191" s="819"/>
      <c r="H191" s="824"/>
      <c r="I191" s="825"/>
      <c r="J191" s="825"/>
      <c r="K191" s="661"/>
      <c r="L191" s="811"/>
      <c r="M191" s="825"/>
      <c r="N191" s="332"/>
      <c r="O191" s="329"/>
      <c r="P191" s="332"/>
      <c r="Q191" s="332"/>
      <c r="R191" s="332"/>
      <c r="S191" s="326"/>
      <c r="T191" s="326"/>
      <c r="U191" s="327"/>
      <c r="V191" s="327"/>
      <c r="W191" s="327"/>
      <c r="X191" s="587"/>
      <c r="AG191" s="706"/>
    </row>
    <row r="192" spans="1:33" s="328" customFormat="1" ht="42.75" hidden="1" outlineLevel="1" x14ac:dyDescent="0.25">
      <c r="A192" s="834">
        <v>24</v>
      </c>
      <c r="B192" s="656" t="s">
        <v>760</v>
      </c>
      <c r="C192" s="654" t="s">
        <v>194</v>
      </c>
      <c r="D192" s="819" t="s">
        <v>195</v>
      </c>
      <c r="E192" s="830" t="s">
        <v>202</v>
      </c>
      <c r="F192" s="356"/>
      <c r="G192" s="819" t="s">
        <v>277</v>
      </c>
      <c r="H192" s="355" t="s">
        <v>754</v>
      </c>
      <c r="I192" s="661" t="s">
        <v>696</v>
      </c>
      <c r="J192" s="809" t="s">
        <v>101</v>
      </c>
      <c r="K192" s="809" t="s">
        <v>92</v>
      </c>
      <c r="L192" s="362"/>
      <c r="M192" s="362"/>
      <c r="N192" s="362" t="s">
        <v>866</v>
      </c>
      <c r="O192" s="391" t="s">
        <v>859</v>
      </c>
      <c r="P192" s="362" t="s">
        <v>867</v>
      </c>
      <c r="Q192" s="362" t="s">
        <v>868</v>
      </c>
      <c r="R192" s="362" t="s">
        <v>869</v>
      </c>
      <c r="S192" s="392" t="s">
        <v>870</v>
      </c>
      <c r="T192" s="392" t="s">
        <v>32</v>
      </c>
      <c r="U192" s="327"/>
      <c r="V192" s="327"/>
      <c r="W192" s="327"/>
      <c r="X192" s="587"/>
      <c r="AG192" s="706"/>
    </row>
    <row r="193" spans="1:33" s="328" customFormat="1" ht="120" hidden="1" outlineLevel="1" x14ac:dyDescent="0.25">
      <c r="A193" s="834"/>
      <c r="B193" s="361" t="s">
        <v>920</v>
      </c>
      <c r="C193" s="654" t="s">
        <v>759</v>
      </c>
      <c r="D193" s="819"/>
      <c r="E193" s="830"/>
      <c r="F193" s="362" t="s">
        <v>277</v>
      </c>
      <c r="G193" s="819"/>
      <c r="H193" s="363" t="s">
        <v>486</v>
      </c>
      <c r="I193" s="661" t="s">
        <v>102</v>
      </c>
      <c r="J193" s="809"/>
      <c r="K193" s="809"/>
      <c r="L193" s="362" t="s">
        <v>277</v>
      </c>
      <c r="M193" s="362" t="s">
        <v>277</v>
      </c>
      <c r="N193" s="374">
        <v>13.3</v>
      </c>
      <c r="O193" s="381">
        <v>13.9</v>
      </c>
      <c r="P193" s="374">
        <v>13.8</v>
      </c>
      <c r="Q193" s="374">
        <v>13.7</v>
      </c>
      <c r="R193" s="374">
        <v>13.6</v>
      </c>
      <c r="S193" s="326">
        <v>13.5</v>
      </c>
      <c r="T193" s="326">
        <v>13.4</v>
      </c>
      <c r="U193" s="654"/>
      <c r="V193" s="654"/>
      <c r="W193" s="654"/>
      <c r="X193" s="587"/>
      <c r="AG193" s="706"/>
    </row>
    <row r="194" spans="1:33" s="328" customFormat="1" ht="30" hidden="1" outlineLevel="1" x14ac:dyDescent="0.25">
      <c r="A194" s="834"/>
      <c r="B194" s="835" t="s">
        <v>921</v>
      </c>
      <c r="C194" s="830" t="s">
        <v>248</v>
      </c>
      <c r="D194" s="819" t="s">
        <v>249</v>
      </c>
      <c r="E194" s="654" t="s">
        <v>353</v>
      </c>
      <c r="F194" s="811" t="s">
        <v>262</v>
      </c>
      <c r="G194" s="819" t="s">
        <v>354</v>
      </c>
      <c r="H194" s="824" t="s">
        <v>487</v>
      </c>
      <c r="I194" s="825" t="s">
        <v>643</v>
      </c>
      <c r="J194" s="825" t="s">
        <v>247</v>
      </c>
      <c r="K194" s="661" t="s">
        <v>302</v>
      </c>
      <c r="L194" s="811" t="s">
        <v>872</v>
      </c>
      <c r="M194" s="825" t="s">
        <v>301</v>
      </c>
      <c r="N194" s="325" t="s">
        <v>32</v>
      </c>
      <c r="O194" s="336" t="s">
        <v>32</v>
      </c>
      <c r="P194" s="325">
        <v>1</v>
      </c>
      <c r="Q194" s="325">
        <v>1</v>
      </c>
      <c r="R194" s="325">
        <v>1</v>
      </c>
      <c r="S194" s="385">
        <v>1</v>
      </c>
      <c r="T194" s="393"/>
      <c r="U194" s="327"/>
      <c r="V194" s="327"/>
      <c r="W194" s="327"/>
      <c r="X194" s="587"/>
      <c r="AG194" s="706"/>
    </row>
    <row r="195" spans="1:33" s="328" customFormat="1" ht="75" hidden="1" outlineLevel="1" x14ac:dyDescent="0.25">
      <c r="A195" s="834"/>
      <c r="B195" s="835"/>
      <c r="C195" s="830"/>
      <c r="D195" s="819"/>
      <c r="E195" s="654" t="s">
        <v>441</v>
      </c>
      <c r="F195" s="811"/>
      <c r="G195" s="819"/>
      <c r="H195" s="824"/>
      <c r="I195" s="825"/>
      <c r="J195" s="825"/>
      <c r="K195" s="661" t="s">
        <v>644</v>
      </c>
      <c r="L195" s="811"/>
      <c r="M195" s="825"/>
      <c r="N195" s="332"/>
      <c r="O195" s="329"/>
      <c r="P195" s="332"/>
      <c r="Q195" s="332"/>
      <c r="R195" s="332"/>
      <c r="S195" s="326"/>
      <c r="T195" s="326"/>
      <c r="U195" s="327"/>
      <c r="V195" s="327"/>
      <c r="W195" s="327"/>
      <c r="X195" s="587"/>
      <c r="AG195" s="706"/>
    </row>
    <row r="196" spans="1:33" s="328" customFormat="1" hidden="1" outlineLevel="1" x14ac:dyDescent="0.25">
      <c r="A196" s="834"/>
      <c r="B196" s="835" t="s">
        <v>922</v>
      </c>
      <c r="C196" s="830" t="s">
        <v>248</v>
      </c>
      <c r="D196" s="819" t="s">
        <v>249</v>
      </c>
      <c r="E196" s="654" t="s">
        <v>3</v>
      </c>
      <c r="F196" s="811" t="s">
        <v>262</v>
      </c>
      <c r="G196" s="819" t="s">
        <v>355</v>
      </c>
      <c r="H196" s="824" t="s">
        <v>488</v>
      </c>
      <c r="I196" s="825" t="s">
        <v>31</v>
      </c>
      <c r="J196" s="825" t="s">
        <v>31</v>
      </c>
      <c r="K196" s="661" t="s">
        <v>3</v>
      </c>
      <c r="L196" s="811" t="s">
        <v>848</v>
      </c>
      <c r="M196" s="825" t="s">
        <v>303</v>
      </c>
      <c r="N196" s="389">
        <v>1.1000000000000001</v>
      </c>
      <c r="O196" s="389">
        <v>1</v>
      </c>
      <c r="P196" s="389">
        <v>1</v>
      </c>
      <c r="Q196" s="389">
        <v>0.9</v>
      </c>
      <c r="R196" s="389">
        <v>0.9</v>
      </c>
      <c r="S196" s="389">
        <v>0.8</v>
      </c>
      <c r="T196" s="389">
        <v>0.8</v>
      </c>
      <c r="U196" s="327"/>
      <c r="V196" s="327"/>
      <c r="W196" s="327"/>
      <c r="X196" s="587"/>
      <c r="AG196" s="706"/>
    </row>
    <row r="197" spans="1:33" s="328" customFormat="1" hidden="1" outlineLevel="1" x14ac:dyDescent="0.25">
      <c r="A197" s="834"/>
      <c r="B197" s="835"/>
      <c r="C197" s="830"/>
      <c r="D197" s="819"/>
      <c r="E197" s="654"/>
      <c r="F197" s="811"/>
      <c r="G197" s="819"/>
      <c r="H197" s="824"/>
      <c r="I197" s="825"/>
      <c r="J197" s="825"/>
      <c r="K197" s="661"/>
      <c r="L197" s="811"/>
      <c r="M197" s="825"/>
      <c r="N197" s="383"/>
      <c r="O197" s="383"/>
      <c r="P197" s="383"/>
      <c r="Q197" s="383"/>
      <c r="R197" s="383"/>
      <c r="S197" s="380"/>
      <c r="T197" s="380"/>
      <c r="U197" s="327"/>
      <c r="V197" s="327"/>
      <c r="W197" s="327"/>
      <c r="X197" s="587"/>
      <c r="AG197" s="706"/>
    </row>
    <row r="198" spans="1:33" s="328" customFormat="1" hidden="1" outlineLevel="1" x14ac:dyDescent="0.25">
      <c r="A198" s="834"/>
      <c r="B198" s="835" t="s">
        <v>923</v>
      </c>
      <c r="C198" s="830" t="s">
        <v>248</v>
      </c>
      <c r="D198" s="819" t="s">
        <v>249</v>
      </c>
      <c r="E198" s="654" t="s">
        <v>304</v>
      </c>
      <c r="F198" s="811" t="s">
        <v>262</v>
      </c>
      <c r="G198" s="819" t="s">
        <v>356</v>
      </c>
      <c r="H198" s="824" t="s">
        <v>489</v>
      </c>
      <c r="I198" s="825" t="s">
        <v>31</v>
      </c>
      <c r="J198" s="825" t="s">
        <v>31</v>
      </c>
      <c r="K198" s="661" t="s">
        <v>304</v>
      </c>
      <c r="L198" s="811" t="s">
        <v>848</v>
      </c>
      <c r="M198" s="825" t="s">
        <v>305</v>
      </c>
      <c r="N198" s="394">
        <v>60</v>
      </c>
      <c r="O198" s="394">
        <v>59</v>
      </c>
      <c r="P198" s="394">
        <v>58</v>
      </c>
      <c r="Q198" s="394">
        <v>57</v>
      </c>
      <c r="R198" s="394">
        <v>56</v>
      </c>
      <c r="S198" s="394">
        <v>55</v>
      </c>
      <c r="T198" s="394">
        <v>54</v>
      </c>
      <c r="U198" s="327"/>
      <c r="V198" s="327"/>
      <c r="W198" s="327"/>
      <c r="X198" s="587"/>
      <c r="AG198" s="706"/>
    </row>
    <row r="199" spans="1:33" s="328" customFormat="1" hidden="1" outlineLevel="1" x14ac:dyDescent="0.25">
      <c r="A199" s="834"/>
      <c r="B199" s="835"/>
      <c r="C199" s="830"/>
      <c r="D199" s="819"/>
      <c r="E199" s="654"/>
      <c r="F199" s="811"/>
      <c r="G199" s="819"/>
      <c r="H199" s="824"/>
      <c r="I199" s="825"/>
      <c r="J199" s="825"/>
      <c r="K199" s="661"/>
      <c r="L199" s="811"/>
      <c r="M199" s="825"/>
      <c r="N199" s="332"/>
      <c r="O199" s="329"/>
      <c r="P199" s="332"/>
      <c r="Q199" s="332"/>
      <c r="R199" s="332"/>
      <c r="S199" s="326"/>
      <c r="T199" s="326"/>
      <c r="U199" s="327"/>
      <c r="V199" s="327"/>
      <c r="W199" s="327"/>
      <c r="X199" s="587"/>
      <c r="AG199" s="706"/>
    </row>
    <row r="200" spans="1:33" s="328" customFormat="1" ht="90" hidden="1" outlineLevel="1" x14ac:dyDescent="0.25">
      <c r="A200" s="663">
        <v>25</v>
      </c>
      <c r="B200" s="656" t="s">
        <v>924</v>
      </c>
      <c r="C200" s="654" t="s">
        <v>758</v>
      </c>
      <c r="D200" s="662" t="s">
        <v>62</v>
      </c>
      <c r="E200" s="654" t="s">
        <v>202</v>
      </c>
      <c r="F200" s="367" t="s">
        <v>277</v>
      </c>
      <c r="G200" s="662" t="s">
        <v>277</v>
      </c>
      <c r="H200" s="355" t="s">
        <v>490</v>
      </c>
      <c r="I200" s="661" t="s">
        <v>654</v>
      </c>
      <c r="J200" s="661" t="s">
        <v>642</v>
      </c>
      <c r="K200" s="661" t="s">
        <v>92</v>
      </c>
      <c r="L200" s="367" t="s">
        <v>277</v>
      </c>
      <c r="M200" s="661" t="s">
        <v>277</v>
      </c>
      <c r="N200" s="326">
        <v>34.1</v>
      </c>
      <c r="O200" s="326">
        <v>39.4</v>
      </c>
      <c r="P200" s="326">
        <v>38.200000000000003</v>
      </c>
      <c r="Q200" s="326">
        <v>37.1</v>
      </c>
      <c r="R200" s="326">
        <v>35.200000000000003</v>
      </c>
      <c r="S200" s="326">
        <v>33.5</v>
      </c>
      <c r="T200" s="374">
        <v>30</v>
      </c>
      <c r="U200" s="327"/>
      <c r="V200" s="327"/>
      <c r="W200" s="327"/>
      <c r="X200" s="587"/>
      <c r="AG200" s="706"/>
    </row>
    <row r="201" spans="1:33" s="328" customFormat="1" hidden="1" outlineLevel="1" x14ac:dyDescent="0.25">
      <c r="A201" s="834"/>
      <c r="B201" s="835" t="s">
        <v>925</v>
      </c>
      <c r="C201" s="830" t="s">
        <v>248</v>
      </c>
      <c r="D201" s="819" t="s">
        <v>249</v>
      </c>
      <c r="E201" s="654" t="s">
        <v>337</v>
      </c>
      <c r="F201" s="811" t="s">
        <v>262</v>
      </c>
      <c r="G201" s="819" t="s">
        <v>357</v>
      </c>
      <c r="H201" s="824" t="s">
        <v>491</v>
      </c>
      <c r="I201" s="825" t="s">
        <v>31</v>
      </c>
      <c r="J201" s="825" t="s">
        <v>31</v>
      </c>
      <c r="K201" s="661" t="s">
        <v>300</v>
      </c>
      <c r="L201" s="811" t="s">
        <v>848</v>
      </c>
      <c r="M201" s="825" t="s">
        <v>306</v>
      </c>
      <c r="N201" s="332"/>
      <c r="O201" s="329"/>
      <c r="P201" s="332"/>
      <c r="Q201" s="332"/>
      <c r="R201" s="332"/>
      <c r="S201" s="326"/>
      <c r="T201" s="326"/>
      <c r="U201" s="327"/>
      <c r="V201" s="327"/>
      <c r="W201" s="327"/>
      <c r="X201" s="587"/>
      <c r="AG201" s="706"/>
    </row>
    <row r="202" spans="1:33" s="328" customFormat="1" hidden="1" outlineLevel="1" x14ac:dyDescent="0.25">
      <c r="A202" s="834"/>
      <c r="B202" s="835"/>
      <c r="C202" s="830"/>
      <c r="D202" s="819"/>
      <c r="E202" s="654"/>
      <c r="F202" s="811"/>
      <c r="G202" s="819"/>
      <c r="H202" s="824"/>
      <c r="I202" s="825"/>
      <c r="J202" s="825"/>
      <c r="K202" s="661"/>
      <c r="L202" s="811"/>
      <c r="M202" s="825"/>
      <c r="N202" s="332"/>
      <c r="O202" s="329"/>
      <c r="P202" s="332"/>
      <c r="Q202" s="332"/>
      <c r="R202" s="332"/>
      <c r="S202" s="326"/>
      <c r="T202" s="326"/>
      <c r="U202" s="327"/>
      <c r="V202" s="327"/>
      <c r="W202" s="327"/>
      <c r="X202" s="587"/>
      <c r="AG202" s="706"/>
    </row>
    <row r="203" spans="1:33" s="328" customFormat="1" hidden="1" outlineLevel="1" x14ac:dyDescent="0.25">
      <c r="A203" s="834"/>
      <c r="B203" s="835" t="s">
        <v>926</v>
      </c>
      <c r="C203" s="830" t="s">
        <v>248</v>
      </c>
      <c r="D203" s="819" t="s">
        <v>249</v>
      </c>
      <c r="E203" s="654" t="s">
        <v>3</v>
      </c>
      <c r="F203" s="811" t="s">
        <v>262</v>
      </c>
      <c r="G203" s="819" t="s">
        <v>358</v>
      </c>
      <c r="H203" s="824" t="s">
        <v>492</v>
      </c>
      <c r="I203" s="825" t="s">
        <v>31</v>
      </c>
      <c r="J203" s="825" t="s">
        <v>31</v>
      </c>
      <c r="K203" s="661" t="s">
        <v>3</v>
      </c>
      <c r="L203" s="811" t="s">
        <v>848</v>
      </c>
      <c r="M203" s="825" t="s">
        <v>307</v>
      </c>
      <c r="N203" s="332"/>
      <c r="O203" s="329"/>
      <c r="P203" s="332"/>
      <c r="Q203" s="332"/>
      <c r="R203" s="332"/>
      <c r="S203" s="326"/>
      <c r="T203" s="326"/>
      <c r="U203" s="327"/>
      <c r="V203" s="327"/>
      <c r="W203" s="327"/>
      <c r="X203" s="587"/>
      <c r="AG203" s="706"/>
    </row>
    <row r="204" spans="1:33" s="328" customFormat="1" hidden="1" outlineLevel="1" x14ac:dyDescent="0.25">
      <c r="A204" s="834"/>
      <c r="B204" s="835"/>
      <c r="C204" s="830"/>
      <c r="D204" s="819"/>
      <c r="E204" s="654"/>
      <c r="F204" s="811"/>
      <c r="G204" s="819"/>
      <c r="H204" s="824"/>
      <c r="I204" s="825"/>
      <c r="J204" s="825"/>
      <c r="K204" s="661"/>
      <c r="L204" s="811"/>
      <c r="M204" s="825"/>
      <c r="N204" s="332"/>
      <c r="O204" s="329"/>
      <c r="P204" s="332"/>
      <c r="Q204" s="332"/>
      <c r="R204" s="332"/>
      <c r="S204" s="326"/>
      <c r="T204" s="326"/>
      <c r="U204" s="327"/>
      <c r="V204" s="327"/>
      <c r="W204" s="327"/>
      <c r="X204" s="587"/>
      <c r="AG204" s="706"/>
    </row>
    <row r="205" spans="1:33" s="328" customFormat="1" ht="28.5" hidden="1" outlineLevel="1" x14ac:dyDescent="0.25">
      <c r="A205" s="663"/>
      <c r="B205" s="656" t="s">
        <v>103</v>
      </c>
      <c r="C205" s="327"/>
      <c r="D205" s="366"/>
      <c r="E205" s="327"/>
      <c r="F205" s="366"/>
      <c r="G205" s="366"/>
      <c r="H205" s="824" t="s">
        <v>104</v>
      </c>
      <c r="I205" s="824"/>
      <c r="J205" s="824"/>
      <c r="K205" s="824"/>
      <c r="L205" s="824"/>
      <c r="M205" s="824"/>
      <c r="N205" s="824"/>
      <c r="O205" s="824"/>
      <c r="P205" s="824"/>
      <c r="Q205" s="824"/>
      <c r="R205" s="824"/>
      <c r="S205" s="824"/>
      <c r="T205" s="824"/>
      <c r="U205" s="824"/>
      <c r="V205" s="824"/>
      <c r="W205" s="824"/>
      <c r="X205" s="587"/>
      <c r="AG205" s="706"/>
    </row>
    <row r="206" spans="1:33" s="328" customFormat="1" ht="90" hidden="1" outlineLevel="1" x14ac:dyDescent="0.25">
      <c r="A206" s="663">
        <v>26</v>
      </c>
      <c r="B206" s="656" t="s">
        <v>927</v>
      </c>
      <c r="C206" s="654" t="s">
        <v>758</v>
      </c>
      <c r="D206" s="662" t="s">
        <v>189</v>
      </c>
      <c r="E206" s="654" t="s">
        <v>205</v>
      </c>
      <c r="F206" s="367" t="s">
        <v>277</v>
      </c>
      <c r="G206" s="662" t="s">
        <v>277</v>
      </c>
      <c r="H206" s="355" t="s">
        <v>493</v>
      </c>
      <c r="I206" s="661" t="s">
        <v>654</v>
      </c>
      <c r="J206" s="661" t="s">
        <v>77</v>
      </c>
      <c r="K206" s="661" t="s">
        <v>105</v>
      </c>
      <c r="L206" s="367" t="s">
        <v>277</v>
      </c>
      <c r="M206" s="661" t="s">
        <v>277</v>
      </c>
      <c r="N206" s="358">
        <v>5.77</v>
      </c>
      <c r="O206" s="384">
        <v>4.1399999999999997</v>
      </c>
      <c r="P206" s="358">
        <v>4.1100000000000003</v>
      </c>
      <c r="Q206" s="354">
        <v>4.8</v>
      </c>
      <c r="R206" s="354">
        <v>4.5</v>
      </c>
      <c r="S206" s="359">
        <v>4.3</v>
      </c>
      <c r="T206" s="359">
        <v>4.0999999999999996</v>
      </c>
      <c r="U206" s="327"/>
      <c r="V206" s="327"/>
      <c r="W206" s="327"/>
      <c r="X206" s="587"/>
      <c r="AG206" s="706"/>
    </row>
    <row r="207" spans="1:33" s="328" customFormat="1" ht="90" hidden="1" outlineLevel="1" x14ac:dyDescent="0.25">
      <c r="A207" s="663">
        <v>27</v>
      </c>
      <c r="B207" s="656" t="s">
        <v>928</v>
      </c>
      <c r="C207" s="654" t="s">
        <v>758</v>
      </c>
      <c r="D207" s="662" t="s">
        <v>62</v>
      </c>
      <c r="E207" s="654" t="s">
        <v>205</v>
      </c>
      <c r="F207" s="367" t="s">
        <v>277</v>
      </c>
      <c r="G207" s="662" t="s">
        <v>277</v>
      </c>
      <c r="H207" s="355" t="s">
        <v>494</v>
      </c>
      <c r="I207" s="661" t="s">
        <v>654</v>
      </c>
      <c r="J207" s="661" t="s">
        <v>55</v>
      </c>
      <c r="K207" s="661" t="s">
        <v>105</v>
      </c>
      <c r="L207" s="367" t="s">
        <v>277</v>
      </c>
      <c r="M207" s="661" t="s">
        <v>277</v>
      </c>
      <c r="N207" s="374">
        <v>2.2000000000000002</v>
      </c>
      <c r="O207" s="375">
        <v>2.88</v>
      </c>
      <c r="P207" s="377">
        <v>2.81</v>
      </c>
      <c r="Q207" s="377">
        <v>2.74</v>
      </c>
      <c r="R207" s="377">
        <v>2.67</v>
      </c>
      <c r="S207" s="326">
        <v>2.61</v>
      </c>
      <c r="T207" s="326">
        <v>2.5</v>
      </c>
      <c r="U207" s="327"/>
      <c r="V207" s="327"/>
      <c r="W207" s="327"/>
      <c r="X207" s="587"/>
      <c r="AG207" s="706"/>
    </row>
    <row r="208" spans="1:33" s="328" customFormat="1" hidden="1" outlineLevel="1" x14ac:dyDescent="0.25">
      <c r="A208" s="834"/>
      <c r="B208" s="835" t="s">
        <v>929</v>
      </c>
      <c r="C208" s="830" t="s">
        <v>248</v>
      </c>
      <c r="D208" s="819" t="s">
        <v>249</v>
      </c>
      <c r="E208" s="654"/>
      <c r="F208" s="811" t="s">
        <v>403</v>
      </c>
      <c r="G208" s="819"/>
      <c r="H208" s="824" t="s">
        <v>495</v>
      </c>
      <c r="I208" s="825" t="s">
        <v>31</v>
      </c>
      <c r="J208" s="825" t="s">
        <v>31</v>
      </c>
      <c r="K208" s="661" t="s">
        <v>300</v>
      </c>
      <c r="L208" s="811" t="s">
        <v>845</v>
      </c>
      <c r="M208" s="825" t="s">
        <v>308</v>
      </c>
      <c r="N208" s="394">
        <v>1</v>
      </c>
      <c r="O208" s="394">
        <v>1</v>
      </c>
      <c r="P208" s="394">
        <v>1</v>
      </c>
      <c r="Q208" s="394">
        <v>1</v>
      </c>
      <c r="R208" s="394">
        <v>1</v>
      </c>
      <c r="S208" s="394">
        <v>1</v>
      </c>
      <c r="T208" s="394">
        <v>1</v>
      </c>
      <c r="U208" s="327"/>
      <c r="V208" s="327"/>
      <c r="W208" s="327"/>
      <c r="X208" s="587"/>
      <c r="AG208" s="706"/>
    </row>
    <row r="209" spans="1:33" s="328" customFormat="1" hidden="1" outlineLevel="1" x14ac:dyDescent="0.25">
      <c r="A209" s="834"/>
      <c r="B209" s="835"/>
      <c r="C209" s="830"/>
      <c r="D209" s="819"/>
      <c r="E209" s="654"/>
      <c r="F209" s="811"/>
      <c r="G209" s="819"/>
      <c r="H209" s="824"/>
      <c r="I209" s="825"/>
      <c r="J209" s="825"/>
      <c r="K209" s="661"/>
      <c r="L209" s="811"/>
      <c r="M209" s="825"/>
      <c r="N209" s="333"/>
      <c r="O209" s="333"/>
      <c r="P209" s="333"/>
      <c r="Q209" s="333"/>
      <c r="R209" s="333"/>
      <c r="S209" s="331"/>
      <c r="T209" s="331"/>
      <c r="U209" s="327"/>
      <c r="V209" s="327"/>
      <c r="W209" s="327"/>
      <c r="X209" s="587"/>
      <c r="AG209" s="706"/>
    </row>
    <row r="210" spans="1:33" s="328" customFormat="1" ht="90" hidden="1" outlineLevel="1" x14ac:dyDescent="0.25">
      <c r="A210" s="663">
        <v>28</v>
      </c>
      <c r="B210" s="656" t="s">
        <v>930</v>
      </c>
      <c r="C210" s="654" t="s">
        <v>758</v>
      </c>
      <c r="D210" s="662" t="s">
        <v>62</v>
      </c>
      <c r="E210" s="654" t="s">
        <v>3</v>
      </c>
      <c r="F210" s="367" t="s">
        <v>277</v>
      </c>
      <c r="G210" s="662" t="s">
        <v>277</v>
      </c>
      <c r="H210" s="355" t="s">
        <v>496</v>
      </c>
      <c r="I210" s="661" t="s">
        <v>654</v>
      </c>
      <c r="J210" s="661" t="s">
        <v>55</v>
      </c>
      <c r="K210" s="661" t="s">
        <v>3</v>
      </c>
      <c r="L210" s="367" t="s">
        <v>277</v>
      </c>
      <c r="M210" s="661" t="s">
        <v>277</v>
      </c>
      <c r="N210" s="330">
        <v>97</v>
      </c>
      <c r="O210" s="395">
        <v>82</v>
      </c>
      <c r="P210" s="330">
        <v>85</v>
      </c>
      <c r="Q210" s="330">
        <v>86</v>
      </c>
      <c r="R210" s="330">
        <v>87</v>
      </c>
      <c r="S210" s="326">
        <v>88</v>
      </c>
      <c r="T210" s="326">
        <v>90</v>
      </c>
      <c r="U210" s="327"/>
      <c r="V210" s="327"/>
      <c r="W210" s="327"/>
      <c r="X210" s="587"/>
      <c r="AG210" s="706"/>
    </row>
    <row r="211" spans="1:33" s="328" customFormat="1" hidden="1" outlineLevel="1" x14ac:dyDescent="0.25">
      <c r="A211" s="834"/>
      <c r="B211" s="835" t="s">
        <v>931</v>
      </c>
      <c r="C211" s="830" t="s">
        <v>248</v>
      </c>
      <c r="D211" s="819" t="s">
        <v>249</v>
      </c>
      <c r="E211" s="654" t="s">
        <v>337</v>
      </c>
      <c r="F211" s="811" t="s">
        <v>403</v>
      </c>
      <c r="G211" s="819" t="s">
        <v>346</v>
      </c>
      <c r="H211" s="824" t="s">
        <v>497</v>
      </c>
      <c r="I211" s="825" t="s">
        <v>1045</v>
      </c>
      <c r="J211" s="825" t="s">
        <v>31</v>
      </c>
      <c r="K211" s="661" t="s">
        <v>300</v>
      </c>
      <c r="L211" s="811" t="s">
        <v>845</v>
      </c>
      <c r="M211" s="825" t="s">
        <v>295</v>
      </c>
      <c r="N211" s="394">
        <v>30</v>
      </c>
      <c r="O211" s="394">
        <v>32</v>
      </c>
      <c r="P211" s="394">
        <v>34</v>
      </c>
      <c r="Q211" s="394">
        <v>36</v>
      </c>
      <c r="R211" s="394">
        <v>38</v>
      </c>
      <c r="S211" s="394">
        <v>40</v>
      </c>
      <c r="T211" s="394">
        <v>42</v>
      </c>
      <c r="U211" s="327"/>
      <c r="V211" s="327"/>
      <c r="W211" s="327"/>
      <c r="X211" s="587"/>
      <c r="AG211" s="706"/>
    </row>
    <row r="212" spans="1:33" s="328" customFormat="1" hidden="1" outlineLevel="1" x14ac:dyDescent="0.25">
      <c r="A212" s="834"/>
      <c r="B212" s="835"/>
      <c r="C212" s="830"/>
      <c r="D212" s="819"/>
      <c r="E212" s="654"/>
      <c r="F212" s="811"/>
      <c r="G212" s="819"/>
      <c r="H212" s="824"/>
      <c r="I212" s="825"/>
      <c r="J212" s="825"/>
      <c r="K212" s="661"/>
      <c r="L212" s="811"/>
      <c r="M212" s="825"/>
      <c r="N212" s="332"/>
      <c r="O212" s="329"/>
      <c r="P212" s="332"/>
      <c r="Q212" s="332"/>
      <c r="R212" s="332"/>
      <c r="S212" s="326"/>
      <c r="T212" s="326"/>
      <c r="U212" s="327"/>
      <c r="V212" s="327"/>
      <c r="W212" s="327"/>
      <c r="X212" s="587"/>
      <c r="AG212" s="706"/>
    </row>
    <row r="213" spans="1:33" s="328" customFormat="1" ht="90" hidden="1" outlineLevel="1" x14ac:dyDescent="0.25">
      <c r="A213" s="663">
        <v>29</v>
      </c>
      <c r="B213" s="656" t="s">
        <v>932</v>
      </c>
      <c r="C213" s="654" t="s">
        <v>758</v>
      </c>
      <c r="D213" s="662" t="s">
        <v>189</v>
      </c>
      <c r="E213" s="654" t="s">
        <v>206</v>
      </c>
      <c r="F213" s="367" t="s">
        <v>277</v>
      </c>
      <c r="G213" s="662" t="s">
        <v>277</v>
      </c>
      <c r="H213" s="355" t="s">
        <v>498</v>
      </c>
      <c r="I213" s="661" t="s">
        <v>654</v>
      </c>
      <c r="J213" s="661" t="s">
        <v>77</v>
      </c>
      <c r="K213" s="661" t="s">
        <v>106</v>
      </c>
      <c r="L213" s="367" t="s">
        <v>277</v>
      </c>
      <c r="M213" s="661" t="s">
        <v>277</v>
      </c>
      <c r="N213" s="374">
        <v>8.1</v>
      </c>
      <c r="O213" s="381">
        <v>8.1</v>
      </c>
      <c r="P213" s="377">
        <v>8.0500000000000007</v>
      </c>
      <c r="Q213" s="374">
        <v>8</v>
      </c>
      <c r="R213" s="374">
        <v>7.9</v>
      </c>
      <c r="S213" s="326">
        <v>7.8</v>
      </c>
      <c r="T213" s="326">
        <v>7.5</v>
      </c>
      <c r="U213" s="327"/>
      <c r="V213" s="327"/>
      <c r="W213" s="327"/>
      <c r="X213" s="587"/>
      <c r="AG213" s="706"/>
    </row>
    <row r="214" spans="1:33" s="328" customFormat="1" hidden="1" outlineLevel="1" x14ac:dyDescent="0.25">
      <c r="A214" s="834"/>
      <c r="B214" s="835" t="s">
        <v>933</v>
      </c>
      <c r="C214" s="830" t="s">
        <v>248</v>
      </c>
      <c r="D214" s="819" t="s">
        <v>249</v>
      </c>
      <c r="E214" s="654" t="s">
        <v>337</v>
      </c>
      <c r="F214" s="811" t="s">
        <v>262</v>
      </c>
      <c r="G214" s="819" t="s">
        <v>359</v>
      </c>
      <c r="H214" s="824" t="s">
        <v>499</v>
      </c>
      <c r="I214" s="825" t="s">
        <v>31</v>
      </c>
      <c r="J214" s="825" t="s">
        <v>31</v>
      </c>
      <c r="K214" s="661" t="s">
        <v>300</v>
      </c>
      <c r="L214" s="811" t="s">
        <v>848</v>
      </c>
      <c r="M214" s="825" t="s">
        <v>309</v>
      </c>
      <c r="N214" s="394">
        <v>1</v>
      </c>
      <c r="O214" s="394">
        <v>1</v>
      </c>
      <c r="P214" s="394">
        <v>1</v>
      </c>
      <c r="Q214" s="394">
        <v>1</v>
      </c>
      <c r="R214" s="394">
        <v>1</v>
      </c>
      <c r="S214" s="394">
        <v>1</v>
      </c>
      <c r="T214" s="394">
        <v>1</v>
      </c>
      <c r="U214" s="327"/>
      <c r="V214" s="327"/>
      <c r="W214" s="327"/>
      <c r="X214" s="587"/>
      <c r="AG214" s="706"/>
    </row>
    <row r="215" spans="1:33" s="328" customFormat="1" hidden="1" outlineLevel="1" x14ac:dyDescent="0.25">
      <c r="A215" s="834"/>
      <c r="B215" s="835"/>
      <c r="C215" s="830"/>
      <c r="D215" s="819"/>
      <c r="E215" s="654"/>
      <c r="F215" s="811"/>
      <c r="G215" s="819"/>
      <c r="H215" s="824"/>
      <c r="I215" s="825"/>
      <c r="J215" s="825"/>
      <c r="K215" s="661"/>
      <c r="L215" s="811"/>
      <c r="M215" s="825"/>
      <c r="N215" s="333"/>
      <c r="O215" s="333"/>
      <c r="P215" s="333"/>
      <c r="Q215" s="333"/>
      <c r="R215" s="333"/>
      <c r="S215" s="331"/>
      <c r="T215" s="331"/>
      <c r="U215" s="327"/>
      <c r="V215" s="327"/>
      <c r="W215" s="327"/>
      <c r="X215" s="587"/>
      <c r="AG215" s="706"/>
    </row>
    <row r="216" spans="1:33" s="328" customFormat="1" hidden="1" outlineLevel="1" x14ac:dyDescent="0.25">
      <c r="A216" s="834"/>
      <c r="B216" s="835" t="s">
        <v>934</v>
      </c>
      <c r="C216" s="830" t="s">
        <v>248</v>
      </c>
      <c r="D216" s="819" t="s">
        <v>249</v>
      </c>
      <c r="E216" s="654" t="s">
        <v>337</v>
      </c>
      <c r="F216" s="811" t="s">
        <v>262</v>
      </c>
      <c r="G216" s="819" t="s">
        <v>346</v>
      </c>
      <c r="H216" s="824" t="s">
        <v>500</v>
      </c>
      <c r="I216" s="825" t="s">
        <v>31</v>
      </c>
      <c r="J216" s="825" t="s">
        <v>31</v>
      </c>
      <c r="K216" s="661" t="s">
        <v>300</v>
      </c>
      <c r="L216" s="811" t="s">
        <v>848</v>
      </c>
      <c r="M216" s="825" t="s">
        <v>310</v>
      </c>
      <c r="N216" s="394">
        <v>2</v>
      </c>
      <c r="O216" s="394">
        <v>3</v>
      </c>
      <c r="P216" s="394">
        <v>4</v>
      </c>
      <c r="Q216" s="394">
        <v>5</v>
      </c>
      <c r="R216" s="394">
        <v>5</v>
      </c>
      <c r="S216" s="394">
        <v>5</v>
      </c>
      <c r="T216" s="394">
        <v>5</v>
      </c>
      <c r="U216" s="327"/>
      <c r="V216" s="327"/>
      <c r="W216" s="327"/>
      <c r="X216" s="587"/>
      <c r="AG216" s="706"/>
    </row>
    <row r="217" spans="1:33" s="328" customFormat="1" hidden="1" outlineLevel="1" x14ac:dyDescent="0.25">
      <c r="A217" s="834"/>
      <c r="B217" s="835"/>
      <c r="C217" s="830"/>
      <c r="D217" s="819"/>
      <c r="E217" s="654"/>
      <c r="F217" s="811"/>
      <c r="G217" s="819"/>
      <c r="H217" s="824"/>
      <c r="I217" s="825"/>
      <c r="J217" s="825"/>
      <c r="K217" s="661"/>
      <c r="L217" s="811"/>
      <c r="M217" s="825"/>
      <c r="N217" s="333"/>
      <c r="O217" s="333"/>
      <c r="P217" s="333"/>
      <c r="Q217" s="333"/>
      <c r="R217" s="333"/>
      <c r="S217" s="331"/>
      <c r="T217" s="331"/>
      <c r="U217" s="327"/>
      <c r="V217" s="327"/>
      <c r="W217" s="327"/>
      <c r="X217" s="587"/>
      <c r="AG217" s="706"/>
    </row>
    <row r="218" spans="1:33" s="328" customFormat="1" ht="90" hidden="1" outlineLevel="1" x14ac:dyDescent="0.25">
      <c r="A218" s="663">
        <v>30</v>
      </c>
      <c r="B218" s="656" t="s">
        <v>935</v>
      </c>
      <c r="C218" s="654" t="s">
        <v>758</v>
      </c>
      <c r="D218" s="662" t="s">
        <v>62</v>
      </c>
      <c r="E218" s="654" t="s">
        <v>207</v>
      </c>
      <c r="F218" s="367" t="s">
        <v>277</v>
      </c>
      <c r="G218" s="662" t="s">
        <v>277</v>
      </c>
      <c r="H218" s="355" t="s">
        <v>501</v>
      </c>
      <c r="I218" s="661" t="s">
        <v>654</v>
      </c>
      <c r="J218" s="661" t="s">
        <v>55</v>
      </c>
      <c r="K218" s="661" t="s">
        <v>107</v>
      </c>
      <c r="L218" s="367" t="s">
        <v>277</v>
      </c>
      <c r="M218" s="661" t="s">
        <v>277</v>
      </c>
      <c r="N218" s="354" t="s">
        <v>697</v>
      </c>
      <c r="O218" s="364">
        <v>11.8</v>
      </c>
      <c r="P218" s="354">
        <v>11.6</v>
      </c>
      <c r="Q218" s="354">
        <v>11.4</v>
      </c>
      <c r="R218" s="354">
        <v>11.2</v>
      </c>
      <c r="S218" s="396">
        <v>11</v>
      </c>
      <c r="T218" s="397">
        <v>10.9</v>
      </c>
      <c r="U218" s="327"/>
      <c r="V218" s="327"/>
      <c r="W218" s="327"/>
      <c r="X218" s="587"/>
      <c r="AG218" s="706"/>
    </row>
    <row r="219" spans="1:33" s="328" customFormat="1" hidden="1" outlineLevel="1" x14ac:dyDescent="0.25">
      <c r="A219" s="834"/>
      <c r="B219" s="835" t="s">
        <v>936</v>
      </c>
      <c r="C219" s="830" t="s">
        <v>248</v>
      </c>
      <c r="D219" s="819" t="s">
        <v>249</v>
      </c>
      <c r="E219" s="654" t="s">
        <v>3</v>
      </c>
      <c r="F219" s="811" t="s">
        <v>262</v>
      </c>
      <c r="G219" s="819" t="s">
        <v>312</v>
      </c>
      <c r="H219" s="824" t="s">
        <v>502</v>
      </c>
      <c r="I219" s="825" t="s">
        <v>31</v>
      </c>
      <c r="J219" s="825" t="s">
        <v>247</v>
      </c>
      <c r="K219" s="661" t="s">
        <v>3</v>
      </c>
      <c r="L219" s="811" t="s">
        <v>848</v>
      </c>
      <c r="M219" s="825" t="s">
        <v>311</v>
      </c>
      <c r="N219" s="398">
        <v>40</v>
      </c>
      <c r="O219" s="398">
        <v>41</v>
      </c>
      <c r="P219" s="398">
        <v>44</v>
      </c>
      <c r="Q219" s="398">
        <v>47</v>
      </c>
      <c r="R219" s="398">
        <v>50</v>
      </c>
      <c r="S219" s="390">
        <v>53</v>
      </c>
      <c r="T219" s="390">
        <v>55</v>
      </c>
      <c r="U219" s="327"/>
      <c r="V219" s="327"/>
      <c r="W219" s="327"/>
      <c r="X219" s="587"/>
      <c r="AG219" s="706"/>
    </row>
    <row r="220" spans="1:33" s="328" customFormat="1" hidden="1" outlineLevel="1" x14ac:dyDescent="0.25">
      <c r="A220" s="834"/>
      <c r="B220" s="835"/>
      <c r="C220" s="830"/>
      <c r="D220" s="819"/>
      <c r="E220" s="654"/>
      <c r="F220" s="811"/>
      <c r="G220" s="819"/>
      <c r="H220" s="824"/>
      <c r="I220" s="825"/>
      <c r="J220" s="825"/>
      <c r="K220" s="661"/>
      <c r="L220" s="811"/>
      <c r="M220" s="825"/>
      <c r="N220" s="332"/>
      <c r="O220" s="329"/>
      <c r="P220" s="332"/>
      <c r="Q220" s="332"/>
      <c r="R220" s="332"/>
      <c r="S220" s="326"/>
      <c r="T220" s="326"/>
      <c r="U220" s="327"/>
      <c r="V220" s="327"/>
      <c r="W220" s="327"/>
      <c r="X220" s="587"/>
      <c r="AG220" s="706"/>
    </row>
    <row r="221" spans="1:33" s="328" customFormat="1" hidden="1" outlineLevel="1" x14ac:dyDescent="0.25">
      <c r="A221" s="834"/>
      <c r="B221" s="835" t="s">
        <v>937</v>
      </c>
      <c r="C221" s="830" t="s">
        <v>248</v>
      </c>
      <c r="D221" s="819" t="s">
        <v>249</v>
      </c>
      <c r="E221" s="654" t="s">
        <v>3</v>
      </c>
      <c r="F221" s="811" t="s">
        <v>262</v>
      </c>
      <c r="G221" s="819" t="s">
        <v>360</v>
      </c>
      <c r="H221" s="824" t="s">
        <v>503</v>
      </c>
      <c r="I221" s="825" t="s">
        <v>31</v>
      </c>
      <c r="J221" s="825" t="s">
        <v>247</v>
      </c>
      <c r="K221" s="661" t="s">
        <v>3</v>
      </c>
      <c r="L221" s="811" t="s">
        <v>848</v>
      </c>
      <c r="M221" s="825" t="s">
        <v>361</v>
      </c>
      <c r="N221" s="398">
        <v>99</v>
      </c>
      <c r="O221" s="398">
        <v>99.1</v>
      </c>
      <c r="P221" s="398">
        <v>99.2</v>
      </c>
      <c r="Q221" s="398">
        <v>99.3</v>
      </c>
      <c r="R221" s="398">
        <v>99.4</v>
      </c>
      <c r="S221" s="390">
        <v>99.5</v>
      </c>
      <c r="T221" s="390">
        <v>99.6</v>
      </c>
      <c r="U221" s="327"/>
      <c r="V221" s="327"/>
      <c r="W221" s="327"/>
      <c r="X221" s="587"/>
      <c r="AG221" s="706"/>
    </row>
    <row r="222" spans="1:33" s="328" customFormat="1" hidden="1" outlineLevel="1" x14ac:dyDescent="0.25">
      <c r="A222" s="834"/>
      <c r="B222" s="835"/>
      <c r="C222" s="830"/>
      <c r="D222" s="819"/>
      <c r="E222" s="654"/>
      <c r="F222" s="811"/>
      <c r="G222" s="819"/>
      <c r="H222" s="824"/>
      <c r="I222" s="825"/>
      <c r="J222" s="825"/>
      <c r="K222" s="661"/>
      <c r="L222" s="811"/>
      <c r="M222" s="825"/>
      <c r="N222" s="332"/>
      <c r="O222" s="329"/>
      <c r="P222" s="332"/>
      <c r="Q222" s="332"/>
      <c r="R222" s="332"/>
      <c r="S222" s="326"/>
      <c r="T222" s="326"/>
      <c r="U222" s="327"/>
      <c r="V222" s="327"/>
      <c r="W222" s="327"/>
      <c r="X222" s="587"/>
      <c r="AG222" s="706"/>
    </row>
    <row r="223" spans="1:33" s="328" customFormat="1" ht="90" hidden="1" outlineLevel="1" x14ac:dyDescent="0.25">
      <c r="A223" s="663">
        <v>31</v>
      </c>
      <c r="B223" s="656" t="s">
        <v>938</v>
      </c>
      <c r="C223" s="654" t="s">
        <v>758</v>
      </c>
      <c r="D223" s="662" t="s">
        <v>62</v>
      </c>
      <c r="E223" s="654" t="s">
        <v>3</v>
      </c>
      <c r="F223" s="367" t="s">
        <v>277</v>
      </c>
      <c r="G223" s="662" t="s">
        <v>277</v>
      </c>
      <c r="H223" s="355" t="s">
        <v>504</v>
      </c>
      <c r="I223" s="661" t="s">
        <v>654</v>
      </c>
      <c r="J223" s="661" t="s">
        <v>55</v>
      </c>
      <c r="K223" s="661" t="s">
        <v>3</v>
      </c>
      <c r="L223" s="367" t="s">
        <v>277</v>
      </c>
      <c r="M223" s="661" t="s">
        <v>277</v>
      </c>
      <c r="N223" s="374">
        <v>43.9</v>
      </c>
      <c r="O223" s="395">
        <v>45</v>
      </c>
      <c r="P223" s="330">
        <v>50</v>
      </c>
      <c r="Q223" s="330">
        <v>55</v>
      </c>
      <c r="R223" s="330">
        <v>60</v>
      </c>
      <c r="S223" s="326">
        <v>65</v>
      </c>
      <c r="T223" s="326">
        <v>67</v>
      </c>
      <c r="U223" s="327"/>
      <c r="V223" s="327"/>
      <c r="W223" s="327"/>
      <c r="X223" s="587"/>
      <c r="AG223" s="706"/>
    </row>
    <row r="224" spans="1:33" s="328" customFormat="1" hidden="1" outlineLevel="1" x14ac:dyDescent="0.25">
      <c r="A224" s="834"/>
      <c r="B224" s="835" t="s">
        <v>939</v>
      </c>
      <c r="C224" s="830" t="s">
        <v>248</v>
      </c>
      <c r="D224" s="819" t="s">
        <v>249</v>
      </c>
      <c r="E224" s="654" t="s">
        <v>274</v>
      </c>
      <c r="F224" s="811" t="s">
        <v>403</v>
      </c>
      <c r="G224" s="819" t="s">
        <v>346</v>
      </c>
      <c r="H224" s="824" t="s">
        <v>505</v>
      </c>
      <c r="I224" s="825" t="s">
        <v>31</v>
      </c>
      <c r="J224" s="825" t="s">
        <v>31</v>
      </c>
      <c r="K224" s="661" t="s">
        <v>271</v>
      </c>
      <c r="L224" s="811" t="s">
        <v>845</v>
      </c>
      <c r="M224" s="825" t="s">
        <v>295</v>
      </c>
      <c r="N224" s="398">
        <v>60</v>
      </c>
      <c r="O224" s="398">
        <v>64</v>
      </c>
      <c r="P224" s="398">
        <v>65</v>
      </c>
      <c r="Q224" s="398">
        <v>66</v>
      </c>
      <c r="R224" s="398">
        <v>67</v>
      </c>
      <c r="S224" s="390">
        <v>68</v>
      </c>
      <c r="T224" s="390">
        <v>69</v>
      </c>
      <c r="U224" s="327"/>
      <c r="V224" s="327"/>
      <c r="W224" s="327"/>
      <c r="X224" s="587"/>
      <c r="AG224" s="706"/>
    </row>
    <row r="225" spans="1:33" s="328" customFormat="1" hidden="1" outlineLevel="1" x14ac:dyDescent="0.25">
      <c r="A225" s="834"/>
      <c r="B225" s="835"/>
      <c r="C225" s="830"/>
      <c r="D225" s="819"/>
      <c r="E225" s="654"/>
      <c r="F225" s="811"/>
      <c r="G225" s="819"/>
      <c r="H225" s="824"/>
      <c r="I225" s="825"/>
      <c r="J225" s="825"/>
      <c r="K225" s="661"/>
      <c r="L225" s="811"/>
      <c r="M225" s="825"/>
      <c r="N225" s="332"/>
      <c r="O225" s="329"/>
      <c r="P225" s="332"/>
      <c r="Q225" s="332"/>
      <c r="R225" s="332"/>
      <c r="S225" s="326"/>
      <c r="T225" s="326"/>
      <c r="U225" s="327"/>
      <c r="V225" s="327"/>
      <c r="W225" s="327"/>
      <c r="X225" s="587"/>
      <c r="AG225" s="706"/>
    </row>
    <row r="226" spans="1:33" s="328" customFormat="1" ht="90" hidden="1" outlineLevel="1" x14ac:dyDescent="0.25">
      <c r="A226" s="663">
        <v>32</v>
      </c>
      <c r="B226" s="656" t="s">
        <v>940</v>
      </c>
      <c r="C226" s="654" t="s">
        <v>758</v>
      </c>
      <c r="D226" s="662" t="s">
        <v>62</v>
      </c>
      <c r="E226" s="654" t="s">
        <v>3</v>
      </c>
      <c r="F226" s="367" t="s">
        <v>277</v>
      </c>
      <c r="G226" s="662" t="s">
        <v>277</v>
      </c>
      <c r="H226" s="355" t="s">
        <v>506</v>
      </c>
      <c r="I226" s="661" t="s">
        <v>654</v>
      </c>
      <c r="J226" s="661" t="s">
        <v>55</v>
      </c>
      <c r="K226" s="661" t="s">
        <v>3</v>
      </c>
      <c r="L226" s="367" t="s">
        <v>277</v>
      </c>
      <c r="M226" s="661" t="s">
        <v>277</v>
      </c>
      <c r="N226" s="374">
        <v>94.4</v>
      </c>
      <c r="O226" s="395">
        <v>35</v>
      </c>
      <c r="P226" s="330">
        <v>50</v>
      </c>
      <c r="Q226" s="330">
        <v>51</v>
      </c>
      <c r="R226" s="330">
        <v>52</v>
      </c>
      <c r="S226" s="326">
        <v>53</v>
      </c>
      <c r="T226" s="326">
        <v>50</v>
      </c>
      <c r="U226" s="327"/>
      <c r="V226" s="327"/>
      <c r="W226" s="327"/>
      <c r="X226" s="587"/>
      <c r="AG226" s="706"/>
    </row>
    <row r="227" spans="1:33" s="328" customFormat="1" hidden="1" outlineLevel="1" x14ac:dyDescent="0.25">
      <c r="A227" s="834"/>
      <c r="B227" s="835" t="s">
        <v>941</v>
      </c>
      <c r="C227" s="830" t="s">
        <v>362</v>
      </c>
      <c r="D227" s="819" t="s">
        <v>363</v>
      </c>
      <c r="E227" s="654" t="s">
        <v>274</v>
      </c>
      <c r="F227" s="811" t="s">
        <v>403</v>
      </c>
      <c r="G227" s="819" t="s">
        <v>346</v>
      </c>
      <c r="H227" s="824" t="s">
        <v>507</v>
      </c>
      <c r="I227" s="825" t="s">
        <v>31</v>
      </c>
      <c r="J227" s="825" t="s">
        <v>31</v>
      </c>
      <c r="K227" s="661" t="s">
        <v>271</v>
      </c>
      <c r="L227" s="811" t="s">
        <v>845</v>
      </c>
      <c r="M227" s="825" t="s">
        <v>296</v>
      </c>
      <c r="N227" s="398">
        <v>70.2</v>
      </c>
      <c r="O227" s="398">
        <v>81.5</v>
      </c>
      <c r="P227" s="398">
        <v>82.3</v>
      </c>
      <c r="Q227" s="398">
        <v>83</v>
      </c>
      <c r="R227" s="398">
        <v>83.7</v>
      </c>
      <c r="S227" s="398">
        <v>84</v>
      </c>
      <c r="T227" s="398">
        <v>84.5</v>
      </c>
      <c r="U227" s="327"/>
      <c r="V227" s="327"/>
      <c r="W227" s="327"/>
      <c r="X227" s="587"/>
      <c r="AG227" s="706"/>
    </row>
    <row r="228" spans="1:33" s="328" customFormat="1" hidden="1" outlineLevel="1" x14ac:dyDescent="0.25">
      <c r="A228" s="834"/>
      <c r="B228" s="835"/>
      <c r="C228" s="830"/>
      <c r="D228" s="819"/>
      <c r="E228" s="654"/>
      <c r="F228" s="811"/>
      <c r="G228" s="819"/>
      <c r="H228" s="824"/>
      <c r="I228" s="825"/>
      <c r="J228" s="825"/>
      <c r="K228" s="661"/>
      <c r="L228" s="811"/>
      <c r="M228" s="825"/>
      <c r="N228" s="332"/>
      <c r="O228" s="329"/>
      <c r="P228" s="332"/>
      <c r="Q228" s="332"/>
      <c r="R228" s="332"/>
      <c r="S228" s="326"/>
      <c r="T228" s="326"/>
      <c r="U228" s="327"/>
      <c r="V228" s="327"/>
      <c r="W228" s="327"/>
      <c r="X228" s="587"/>
      <c r="AG228" s="706"/>
    </row>
    <row r="229" spans="1:33" s="328" customFormat="1" ht="135" hidden="1" outlineLevel="1" x14ac:dyDescent="0.25">
      <c r="A229" s="663">
        <v>33</v>
      </c>
      <c r="B229" s="656" t="s">
        <v>942</v>
      </c>
      <c r="C229" s="654" t="s">
        <v>758</v>
      </c>
      <c r="D229" s="662" t="s">
        <v>62</v>
      </c>
      <c r="E229" s="654" t="s">
        <v>208</v>
      </c>
      <c r="F229" s="367" t="s">
        <v>277</v>
      </c>
      <c r="G229" s="662" t="s">
        <v>277</v>
      </c>
      <c r="H229" s="355" t="s">
        <v>508</v>
      </c>
      <c r="I229" s="661" t="s">
        <v>654</v>
      </c>
      <c r="J229" s="661" t="s">
        <v>55</v>
      </c>
      <c r="K229" s="661" t="s">
        <v>108</v>
      </c>
      <c r="L229" s="367" t="s">
        <v>277</v>
      </c>
      <c r="M229" s="661" t="s">
        <v>277</v>
      </c>
      <c r="N229" s="374">
        <v>2.6</v>
      </c>
      <c r="O229" s="381">
        <v>3.1</v>
      </c>
      <c r="P229" s="374">
        <v>3</v>
      </c>
      <c r="Q229" s="374">
        <v>2.9</v>
      </c>
      <c r="R229" s="374">
        <v>2.8</v>
      </c>
      <c r="S229" s="326">
        <v>2.7</v>
      </c>
      <c r="T229" s="326">
        <v>2.6</v>
      </c>
      <c r="U229" s="327"/>
      <c r="V229" s="327"/>
      <c r="W229" s="327"/>
      <c r="X229" s="587"/>
      <c r="AG229" s="706"/>
    </row>
    <row r="230" spans="1:33" s="328" customFormat="1" ht="120" hidden="1" outlineLevel="1" x14ac:dyDescent="0.25">
      <c r="A230" s="834"/>
      <c r="B230" s="835" t="s">
        <v>943</v>
      </c>
      <c r="C230" s="830" t="s">
        <v>248</v>
      </c>
      <c r="D230" s="819" t="s">
        <v>249</v>
      </c>
      <c r="E230" s="654" t="s">
        <v>314</v>
      </c>
      <c r="F230" s="811" t="s">
        <v>364</v>
      </c>
      <c r="G230" s="819" t="s">
        <v>315</v>
      </c>
      <c r="H230" s="824" t="s">
        <v>509</v>
      </c>
      <c r="I230" s="825" t="s">
        <v>31</v>
      </c>
      <c r="J230" s="825" t="s">
        <v>31</v>
      </c>
      <c r="K230" s="661" t="s">
        <v>645</v>
      </c>
      <c r="L230" s="811" t="s">
        <v>845</v>
      </c>
      <c r="M230" s="825" t="s">
        <v>313</v>
      </c>
      <c r="N230" s="383">
        <v>0.8</v>
      </c>
      <c r="O230" s="383">
        <v>0.75</v>
      </c>
      <c r="P230" s="383">
        <v>0.7</v>
      </c>
      <c r="Q230" s="383">
        <v>0.65</v>
      </c>
      <c r="R230" s="383">
        <v>0.6</v>
      </c>
      <c r="S230" s="380">
        <v>0.5</v>
      </c>
      <c r="T230" s="380">
        <v>0.5</v>
      </c>
      <c r="U230" s="327"/>
      <c r="V230" s="327"/>
      <c r="W230" s="327"/>
      <c r="X230" s="587"/>
      <c r="AG230" s="706"/>
    </row>
    <row r="231" spans="1:33" s="328" customFormat="1" hidden="1" outlineLevel="1" x14ac:dyDescent="0.25">
      <c r="A231" s="834"/>
      <c r="B231" s="835"/>
      <c r="C231" s="830"/>
      <c r="D231" s="819"/>
      <c r="E231" s="654"/>
      <c r="F231" s="811"/>
      <c r="G231" s="819"/>
      <c r="H231" s="824"/>
      <c r="I231" s="825"/>
      <c r="J231" s="825"/>
      <c r="K231" s="661"/>
      <c r="L231" s="811"/>
      <c r="M231" s="825"/>
      <c r="N231" s="332"/>
      <c r="O231" s="329"/>
      <c r="P231" s="332"/>
      <c r="Q231" s="332"/>
      <c r="R231" s="332"/>
      <c r="S231" s="326"/>
      <c r="T231" s="326"/>
      <c r="U231" s="327"/>
      <c r="V231" s="327"/>
      <c r="W231" s="327"/>
      <c r="X231" s="587"/>
      <c r="AG231" s="706"/>
    </row>
    <row r="232" spans="1:33" s="328" customFormat="1" hidden="1" outlineLevel="1" x14ac:dyDescent="0.25">
      <c r="A232" s="834"/>
      <c r="B232" s="835" t="s">
        <v>944</v>
      </c>
      <c r="C232" s="830" t="s">
        <v>365</v>
      </c>
      <c r="D232" s="819" t="s">
        <v>366</v>
      </c>
      <c r="E232" s="654" t="s">
        <v>256</v>
      </c>
      <c r="F232" s="811" t="s">
        <v>262</v>
      </c>
      <c r="G232" s="819" t="s">
        <v>367</v>
      </c>
      <c r="H232" s="824" t="s">
        <v>510</v>
      </c>
      <c r="I232" s="825" t="s">
        <v>31</v>
      </c>
      <c r="J232" s="825" t="s">
        <v>31</v>
      </c>
      <c r="K232" s="661" t="s">
        <v>255</v>
      </c>
      <c r="L232" s="811" t="s">
        <v>845</v>
      </c>
      <c r="M232" s="825" t="s">
        <v>316</v>
      </c>
      <c r="N232" s="399">
        <v>10</v>
      </c>
      <c r="O232" s="399">
        <v>10</v>
      </c>
      <c r="P232" s="399">
        <v>10</v>
      </c>
      <c r="Q232" s="399">
        <v>10</v>
      </c>
      <c r="R232" s="399">
        <v>10</v>
      </c>
      <c r="S232" s="400">
        <v>10</v>
      </c>
      <c r="T232" s="400">
        <v>10</v>
      </c>
      <c r="U232" s="327"/>
      <c r="V232" s="327"/>
      <c r="W232" s="327"/>
      <c r="X232" s="587"/>
      <c r="AG232" s="706"/>
    </row>
    <row r="233" spans="1:33" s="328" customFormat="1" ht="30" hidden="1" outlineLevel="1" x14ac:dyDescent="0.25">
      <c r="A233" s="834"/>
      <c r="B233" s="835"/>
      <c r="C233" s="830"/>
      <c r="D233" s="819"/>
      <c r="E233" s="654" t="s">
        <v>251</v>
      </c>
      <c r="F233" s="811"/>
      <c r="G233" s="819"/>
      <c r="H233" s="824"/>
      <c r="I233" s="825"/>
      <c r="J233" s="825"/>
      <c r="K233" s="661" t="s">
        <v>245</v>
      </c>
      <c r="L233" s="811"/>
      <c r="M233" s="825"/>
      <c r="N233" s="332"/>
      <c r="O233" s="329"/>
      <c r="P233" s="332"/>
      <c r="Q233" s="332"/>
      <c r="R233" s="332"/>
      <c r="S233" s="326"/>
      <c r="T233" s="326"/>
      <c r="U233" s="327"/>
      <c r="V233" s="327"/>
      <c r="W233" s="327"/>
      <c r="X233" s="587"/>
      <c r="AG233" s="706"/>
    </row>
    <row r="234" spans="1:33" s="328" customFormat="1" ht="90" hidden="1" outlineLevel="1" x14ac:dyDescent="0.25">
      <c r="A234" s="663">
        <v>34</v>
      </c>
      <c r="B234" s="656" t="s">
        <v>945</v>
      </c>
      <c r="C234" s="654" t="s">
        <v>758</v>
      </c>
      <c r="D234" s="662" t="s">
        <v>62</v>
      </c>
      <c r="E234" s="654" t="s">
        <v>3</v>
      </c>
      <c r="F234" s="367" t="s">
        <v>277</v>
      </c>
      <c r="G234" s="662" t="s">
        <v>277</v>
      </c>
      <c r="H234" s="355" t="s">
        <v>511</v>
      </c>
      <c r="I234" s="661" t="s">
        <v>654</v>
      </c>
      <c r="J234" s="661" t="s">
        <v>55</v>
      </c>
      <c r="K234" s="661" t="s">
        <v>3</v>
      </c>
      <c r="L234" s="367" t="s">
        <v>277</v>
      </c>
      <c r="M234" s="661" t="s">
        <v>277</v>
      </c>
      <c r="N234" s="374">
        <v>28</v>
      </c>
      <c r="O234" s="381">
        <v>26.5</v>
      </c>
      <c r="P234" s="374">
        <v>26</v>
      </c>
      <c r="Q234" s="374">
        <v>25.5</v>
      </c>
      <c r="R234" s="374">
        <v>25</v>
      </c>
      <c r="S234" s="390">
        <v>24.5</v>
      </c>
      <c r="T234" s="390">
        <v>24</v>
      </c>
      <c r="U234" s="327"/>
      <c r="V234" s="327"/>
      <c r="W234" s="327"/>
      <c r="X234" s="587"/>
      <c r="AG234" s="706"/>
    </row>
    <row r="235" spans="1:33" s="328" customFormat="1" hidden="1" outlineLevel="1" x14ac:dyDescent="0.25">
      <c r="A235" s="834"/>
      <c r="B235" s="835" t="s">
        <v>946</v>
      </c>
      <c r="C235" s="830" t="s">
        <v>248</v>
      </c>
      <c r="D235" s="819" t="s">
        <v>249</v>
      </c>
      <c r="E235" s="654" t="s">
        <v>337</v>
      </c>
      <c r="F235" s="811" t="s">
        <v>399</v>
      </c>
      <c r="G235" s="819" t="s">
        <v>346</v>
      </c>
      <c r="H235" s="824" t="s">
        <v>512</v>
      </c>
      <c r="I235" s="825" t="s">
        <v>31</v>
      </c>
      <c r="J235" s="825" t="s">
        <v>247</v>
      </c>
      <c r="K235" s="661" t="s">
        <v>300</v>
      </c>
      <c r="L235" s="811" t="s">
        <v>399</v>
      </c>
      <c r="M235" s="825" t="s">
        <v>295</v>
      </c>
      <c r="N235" s="399">
        <v>50</v>
      </c>
      <c r="O235" s="399">
        <v>52</v>
      </c>
      <c r="P235" s="399">
        <v>54</v>
      </c>
      <c r="Q235" s="399">
        <v>55</v>
      </c>
      <c r="R235" s="399">
        <v>56</v>
      </c>
      <c r="S235" s="400">
        <v>57</v>
      </c>
      <c r="T235" s="400">
        <v>58</v>
      </c>
      <c r="U235" s="327"/>
      <c r="V235" s="327"/>
      <c r="W235" s="327"/>
      <c r="X235" s="587"/>
      <c r="AG235" s="706"/>
    </row>
    <row r="236" spans="1:33" s="328" customFormat="1" hidden="1" outlineLevel="1" x14ac:dyDescent="0.25">
      <c r="A236" s="834"/>
      <c r="B236" s="835"/>
      <c r="C236" s="830"/>
      <c r="D236" s="819"/>
      <c r="E236" s="654"/>
      <c r="F236" s="811"/>
      <c r="G236" s="819"/>
      <c r="H236" s="824"/>
      <c r="I236" s="825"/>
      <c r="J236" s="825"/>
      <c r="K236" s="661"/>
      <c r="L236" s="811"/>
      <c r="M236" s="825"/>
      <c r="N236" s="332"/>
      <c r="O236" s="329"/>
      <c r="P236" s="332"/>
      <c r="Q236" s="332"/>
      <c r="R236" s="332"/>
      <c r="S236" s="326"/>
      <c r="T236" s="326"/>
      <c r="U236" s="327"/>
      <c r="V236" s="327"/>
      <c r="W236" s="327"/>
      <c r="X236" s="587"/>
      <c r="AG236" s="706"/>
    </row>
    <row r="237" spans="1:33" s="328" customFormat="1" ht="42.75" hidden="1" outlineLevel="1" x14ac:dyDescent="0.25">
      <c r="A237" s="663"/>
      <c r="B237" s="656" t="s">
        <v>109</v>
      </c>
      <c r="C237" s="327"/>
      <c r="D237" s="366"/>
      <c r="E237" s="327"/>
      <c r="F237" s="401"/>
      <c r="G237" s="366"/>
      <c r="H237" s="355" t="s">
        <v>110</v>
      </c>
      <c r="I237" s="334"/>
      <c r="J237" s="661"/>
      <c r="K237" s="334"/>
      <c r="L237" s="401"/>
      <c r="M237" s="334"/>
      <c r="N237" s="334"/>
      <c r="O237" s="402"/>
      <c r="P237" s="334"/>
      <c r="Q237" s="334"/>
      <c r="R237" s="334"/>
      <c r="S237" s="327"/>
      <c r="T237" s="327"/>
      <c r="U237" s="327"/>
      <c r="V237" s="327"/>
      <c r="W237" s="327"/>
      <c r="X237" s="587"/>
      <c r="AG237" s="706"/>
    </row>
    <row r="238" spans="1:33" s="328" customFormat="1" ht="90" hidden="1" outlineLevel="1" x14ac:dyDescent="0.25">
      <c r="A238" s="663">
        <v>35</v>
      </c>
      <c r="B238" s="656" t="s">
        <v>947</v>
      </c>
      <c r="C238" s="654" t="s">
        <v>758</v>
      </c>
      <c r="D238" s="662" t="s">
        <v>62</v>
      </c>
      <c r="E238" s="654" t="s">
        <v>3</v>
      </c>
      <c r="F238" s="367" t="s">
        <v>277</v>
      </c>
      <c r="G238" s="662" t="s">
        <v>277</v>
      </c>
      <c r="H238" s="355" t="s">
        <v>513</v>
      </c>
      <c r="I238" s="661" t="s">
        <v>654</v>
      </c>
      <c r="J238" s="661" t="s">
        <v>55</v>
      </c>
      <c r="K238" s="661" t="s">
        <v>3</v>
      </c>
      <c r="L238" s="367" t="s">
        <v>277</v>
      </c>
      <c r="M238" s="661" t="s">
        <v>277</v>
      </c>
      <c r="N238" s="374">
        <v>96.5</v>
      </c>
      <c r="O238" s="395">
        <v>95</v>
      </c>
      <c r="P238" s="330">
        <v>95</v>
      </c>
      <c r="Q238" s="330">
        <v>95</v>
      </c>
      <c r="R238" s="330">
        <v>95</v>
      </c>
      <c r="S238" s="326">
        <v>95</v>
      </c>
      <c r="T238" s="326">
        <v>95</v>
      </c>
      <c r="U238" s="327"/>
      <c r="V238" s="327"/>
      <c r="W238" s="327"/>
      <c r="X238" s="587"/>
      <c r="AG238" s="706"/>
    </row>
    <row r="239" spans="1:33" s="328" customFormat="1" hidden="1" outlineLevel="1" x14ac:dyDescent="0.25">
      <c r="A239" s="834"/>
      <c r="B239" s="835" t="s">
        <v>948</v>
      </c>
      <c r="C239" s="830" t="s">
        <v>248</v>
      </c>
      <c r="D239" s="819" t="s">
        <v>249</v>
      </c>
      <c r="E239" s="654" t="s">
        <v>274</v>
      </c>
      <c r="F239" s="811" t="s">
        <v>262</v>
      </c>
      <c r="G239" s="819" t="s">
        <v>346</v>
      </c>
      <c r="H239" s="824" t="s">
        <v>514</v>
      </c>
      <c r="I239" s="825" t="s">
        <v>31</v>
      </c>
      <c r="J239" s="825" t="s">
        <v>31</v>
      </c>
      <c r="K239" s="661" t="s">
        <v>271</v>
      </c>
      <c r="L239" s="811" t="s">
        <v>848</v>
      </c>
      <c r="M239" s="825" t="s">
        <v>295</v>
      </c>
      <c r="N239" s="399">
        <v>50</v>
      </c>
      <c r="O239" s="399">
        <v>52</v>
      </c>
      <c r="P239" s="399">
        <v>54</v>
      </c>
      <c r="Q239" s="399">
        <v>56</v>
      </c>
      <c r="R239" s="399">
        <v>58</v>
      </c>
      <c r="S239" s="400">
        <v>60</v>
      </c>
      <c r="T239" s="400">
        <v>62</v>
      </c>
      <c r="U239" s="327"/>
      <c r="V239" s="327"/>
      <c r="W239" s="327"/>
      <c r="X239" s="587"/>
      <c r="AG239" s="706"/>
    </row>
    <row r="240" spans="1:33" s="328" customFormat="1" hidden="1" outlineLevel="1" x14ac:dyDescent="0.25">
      <c r="A240" s="834"/>
      <c r="B240" s="835"/>
      <c r="C240" s="830"/>
      <c r="D240" s="819"/>
      <c r="E240" s="654"/>
      <c r="F240" s="811"/>
      <c r="G240" s="819"/>
      <c r="H240" s="824"/>
      <c r="I240" s="825"/>
      <c r="J240" s="825"/>
      <c r="K240" s="661"/>
      <c r="L240" s="811"/>
      <c r="M240" s="825"/>
      <c r="N240" s="383"/>
      <c r="O240" s="383"/>
      <c r="P240" s="383"/>
      <c r="Q240" s="383"/>
      <c r="R240" s="383"/>
      <c r="S240" s="380"/>
      <c r="T240" s="380"/>
      <c r="U240" s="327"/>
      <c r="V240" s="327"/>
      <c r="W240" s="327"/>
      <c r="X240" s="587"/>
      <c r="AG240" s="706"/>
    </row>
    <row r="241" spans="1:33" s="328" customFormat="1" hidden="1" outlineLevel="1" x14ac:dyDescent="0.25">
      <c r="A241" s="834"/>
      <c r="B241" s="835" t="s">
        <v>949</v>
      </c>
      <c r="C241" s="830" t="s">
        <v>368</v>
      </c>
      <c r="D241" s="819" t="s">
        <v>369</v>
      </c>
      <c r="E241" s="654" t="s">
        <v>337</v>
      </c>
      <c r="F241" s="811" t="s">
        <v>262</v>
      </c>
      <c r="G241" s="819" t="s">
        <v>370</v>
      </c>
      <c r="H241" s="824" t="s">
        <v>515</v>
      </c>
      <c r="I241" s="825" t="s">
        <v>635</v>
      </c>
      <c r="J241" s="825" t="s">
        <v>635</v>
      </c>
      <c r="K241" s="661" t="s">
        <v>300</v>
      </c>
      <c r="L241" s="811" t="s">
        <v>848</v>
      </c>
      <c r="M241" s="825" t="s">
        <v>317</v>
      </c>
      <c r="N241" s="399">
        <v>110</v>
      </c>
      <c r="O241" s="399">
        <v>105</v>
      </c>
      <c r="P241" s="399">
        <v>110</v>
      </c>
      <c r="Q241" s="399">
        <v>115</v>
      </c>
      <c r="R241" s="399">
        <v>120</v>
      </c>
      <c r="S241" s="400">
        <v>125</v>
      </c>
      <c r="T241" s="400">
        <v>130</v>
      </c>
      <c r="U241" s="327"/>
      <c r="V241" s="327"/>
      <c r="W241" s="327"/>
      <c r="X241" s="587"/>
      <c r="AG241" s="706"/>
    </row>
    <row r="242" spans="1:33" s="328" customFormat="1" hidden="1" outlineLevel="1" x14ac:dyDescent="0.25">
      <c r="A242" s="834"/>
      <c r="B242" s="835"/>
      <c r="C242" s="830"/>
      <c r="D242" s="819"/>
      <c r="E242" s="654"/>
      <c r="F242" s="811"/>
      <c r="G242" s="819"/>
      <c r="H242" s="824"/>
      <c r="I242" s="825"/>
      <c r="J242" s="825"/>
      <c r="K242" s="661"/>
      <c r="L242" s="811"/>
      <c r="M242" s="825"/>
      <c r="N242" s="332"/>
      <c r="O242" s="329"/>
      <c r="P242" s="332"/>
      <c r="Q242" s="332"/>
      <c r="R242" s="332"/>
      <c r="S242" s="326"/>
      <c r="T242" s="326"/>
      <c r="U242" s="327"/>
      <c r="V242" s="327"/>
      <c r="W242" s="327"/>
      <c r="X242" s="587"/>
      <c r="AG242" s="706"/>
    </row>
    <row r="243" spans="1:33" s="328" customFormat="1" ht="90" hidden="1" outlineLevel="1" x14ac:dyDescent="0.25">
      <c r="A243" s="663">
        <v>36</v>
      </c>
      <c r="B243" s="656" t="s">
        <v>950</v>
      </c>
      <c r="C243" s="654" t="s">
        <v>758</v>
      </c>
      <c r="D243" s="662" t="s">
        <v>62</v>
      </c>
      <c r="E243" s="654" t="s">
        <v>3</v>
      </c>
      <c r="F243" s="327"/>
      <c r="G243" s="662" t="s">
        <v>277</v>
      </c>
      <c r="H243" s="355" t="s">
        <v>516</v>
      </c>
      <c r="I243" s="661" t="s">
        <v>654</v>
      </c>
      <c r="J243" s="661" t="s">
        <v>55</v>
      </c>
      <c r="K243" s="661" t="s">
        <v>3</v>
      </c>
      <c r="L243" s="327"/>
      <c r="M243" s="661" t="s">
        <v>277</v>
      </c>
      <c r="N243" s="330">
        <v>75</v>
      </c>
      <c r="O243" s="395">
        <v>80</v>
      </c>
      <c r="P243" s="330">
        <v>80</v>
      </c>
      <c r="Q243" s="330">
        <v>85</v>
      </c>
      <c r="R243" s="330">
        <v>90</v>
      </c>
      <c r="S243" s="326">
        <v>95</v>
      </c>
      <c r="T243" s="326">
        <v>95</v>
      </c>
      <c r="U243" s="327"/>
      <c r="V243" s="327"/>
      <c r="W243" s="327"/>
      <c r="X243" s="587"/>
      <c r="AG243" s="706"/>
    </row>
    <row r="244" spans="1:33" s="328" customFormat="1" ht="30" hidden="1" outlineLevel="1" x14ac:dyDescent="0.25">
      <c r="A244" s="834"/>
      <c r="B244" s="835" t="s">
        <v>951</v>
      </c>
      <c r="C244" s="830" t="s">
        <v>371</v>
      </c>
      <c r="D244" s="819" t="s">
        <v>374</v>
      </c>
      <c r="E244" s="654" t="s">
        <v>339</v>
      </c>
      <c r="F244" s="811" t="s">
        <v>262</v>
      </c>
      <c r="G244" s="819" t="s">
        <v>346</v>
      </c>
      <c r="H244" s="824" t="s">
        <v>517</v>
      </c>
      <c r="I244" s="825" t="s">
        <v>646</v>
      </c>
      <c r="J244" s="825" t="s">
        <v>376</v>
      </c>
      <c r="K244" s="661" t="s">
        <v>289</v>
      </c>
      <c r="L244" s="811" t="s">
        <v>848</v>
      </c>
      <c r="M244" s="825" t="s">
        <v>295</v>
      </c>
      <c r="N244" s="403">
        <v>12</v>
      </c>
      <c r="O244" s="403">
        <v>12</v>
      </c>
      <c r="P244" s="403">
        <v>12</v>
      </c>
      <c r="Q244" s="403">
        <v>12</v>
      </c>
      <c r="R244" s="403">
        <v>12</v>
      </c>
      <c r="S244" s="403">
        <v>12</v>
      </c>
      <c r="T244" s="400">
        <v>12</v>
      </c>
      <c r="U244" s="327"/>
      <c r="V244" s="327"/>
      <c r="W244" s="327"/>
      <c r="X244" s="587"/>
      <c r="AG244" s="706"/>
    </row>
    <row r="245" spans="1:33" s="328" customFormat="1" hidden="1" outlineLevel="1" x14ac:dyDescent="0.25">
      <c r="A245" s="834"/>
      <c r="B245" s="835"/>
      <c r="C245" s="830"/>
      <c r="D245" s="819"/>
      <c r="E245" s="654"/>
      <c r="F245" s="811"/>
      <c r="G245" s="819"/>
      <c r="H245" s="824"/>
      <c r="I245" s="825"/>
      <c r="J245" s="825"/>
      <c r="K245" s="661"/>
      <c r="L245" s="811"/>
      <c r="M245" s="825"/>
      <c r="N245" s="383"/>
      <c r="O245" s="383"/>
      <c r="P245" s="383"/>
      <c r="Q245" s="383"/>
      <c r="R245" s="383"/>
      <c r="S245" s="380"/>
      <c r="T245" s="380"/>
      <c r="U245" s="327"/>
      <c r="V245" s="327"/>
      <c r="W245" s="327"/>
      <c r="X245" s="587"/>
      <c r="AG245" s="706"/>
    </row>
    <row r="246" spans="1:33" s="328" customFormat="1" ht="30" hidden="1" outlineLevel="1" x14ac:dyDescent="0.25">
      <c r="A246" s="834"/>
      <c r="B246" s="835" t="s">
        <v>952</v>
      </c>
      <c r="C246" s="830" t="s">
        <v>372</v>
      </c>
      <c r="D246" s="819" t="s">
        <v>249</v>
      </c>
      <c r="E246" s="654" t="s">
        <v>339</v>
      </c>
      <c r="F246" s="811" t="s">
        <v>262</v>
      </c>
      <c r="G246" s="819" t="s">
        <v>346</v>
      </c>
      <c r="H246" s="824" t="s">
        <v>518</v>
      </c>
      <c r="I246" s="825" t="s">
        <v>647</v>
      </c>
      <c r="J246" s="825" t="s">
        <v>247</v>
      </c>
      <c r="K246" s="661" t="s">
        <v>289</v>
      </c>
      <c r="L246" s="811" t="s">
        <v>848</v>
      </c>
      <c r="M246" s="825" t="s">
        <v>295</v>
      </c>
      <c r="N246" s="399">
        <v>76</v>
      </c>
      <c r="O246" s="399">
        <v>77</v>
      </c>
      <c r="P246" s="399">
        <v>78</v>
      </c>
      <c r="Q246" s="399">
        <v>79</v>
      </c>
      <c r="R246" s="399">
        <v>80</v>
      </c>
      <c r="S246" s="400">
        <v>81</v>
      </c>
      <c r="T246" s="400">
        <v>82</v>
      </c>
      <c r="U246" s="327"/>
      <c r="V246" s="327"/>
      <c r="W246" s="327"/>
      <c r="X246" s="587"/>
      <c r="AG246" s="706"/>
    </row>
    <row r="247" spans="1:33" s="328" customFormat="1" hidden="1" outlineLevel="1" x14ac:dyDescent="0.25">
      <c r="A247" s="834"/>
      <c r="B247" s="835"/>
      <c r="C247" s="830"/>
      <c r="D247" s="819"/>
      <c r="E247" s="654"/>
      <c r="F247" s="811"/>
      <c r="G247" s="819"/>
      <c r="H247" s="824"/>
      <c r="I247" s="825"/>
      <c r="J247" s="825"/>
      <c r="K247" s="661"/>
      <c r="L247" s="811"/>
      <c r="M247" s="825"/>
      <c r="N247" s="383"/>
      <c r="O247" s="383"/>
      <c r="P247" s="383"/>
      <c r="Q247" s="383"/>
      <c r="R247" s="383"/>
      <c r="S247" s="380"/>
      <c r="T247" s="380"/>
      <c r="U247" s="327"/>
      <c r="V247" s="327"/>
      <c r="W247" s="327"/>
      <c r="X247" s="587"/>
      <c r="AG247" s="706"/>
    </row>
    <row r="248" spans="1:33" s="328" customFormat="1" ht="45" hidden="1" outlineLevel="1" x14ac:dyDescent="0.25">
      <c r="A248" s="834"/>
      <c r="B248" s="835" t="s">
        <v>953</v>
      </c>
      <c r="C248" s="830" t="s">
        <v>373</v>
      </c>
      <c r="D248" s="819" t="s">
        <v>63</v>
      </c>
      <c r="E248" s="654" t="s">
        <v>375</v>
      </c>
      <c r="F248" s="811" t="s">
        <v>262</v>
      </c>
      <c r="G248" s="819" t="s">
        <v>332</v>
      </c>
      <c r="H248" s="824" t="s">
        <v>519</v>
      </c>
      <c r="I248" s="825" t="s">
        <v>647</v>
      </c>
      <c r="J248" s="825" t="s">
        <v>56</v>
      </c>
      <c r="K248" s="661" t="s">
        <v>319</v>
      </c>
      <c r="L248" s="811" t="s">
        <v>848</v>
      </c>
      <c r="M248" s="825" t="s">
        <v>318</v>
      </c>
      <c r="N248" s="399">
        <v>50</v>
      </c>
      <c r="O248" s="399">
        <v>51</v>
      </c>
      <c r="P248" s="399">
        <v>52</v>
      </c>
      <c r="Q248" s="399">
        <v>53</v>
      </c>
      <c r="R248" s="399">
        <v>54</v>
      </c>
      <c r="S248" s="400">
        <v>55</v>
      </c>
      <c r="T248" s="400">
        <v>56</v>
      </c>
      <c r="U248" s="327"/>
      <c r="V248" s="327"/>
      <c r="W248" s="327"/>
      <c r="X248" s="587"/>
      <c r="AG248" s="706"/>
    </row>
    <row r="249" spans="1:33" s="328" customFormat="1" ht="30" hidden="1" outlineLevel="1" x14ac:dyDescent="0.25">
      <c r="A249" s="834"/>
      <c r="B249" s="835"/>
      <c r="C249" s="830"/>
      <c r="D249" s="819"/>
      <c r="E249" s="654" t="s">
        <v>251</v>
      </c>
      <c r="F249" s="811"/>
      <c r="G249" s="819"/>
      <c r="H249" s="824"/>
      <c r="I249" s="825"/>
      <c r="J249" s="825"/>
      <c r="K249" s="661" t="s">
        <v>245</v>
      </c>
      <c r="L249" s="811"/>
      <c r="M249" s="825"/>
      <c r="N249" s="400"/>
      <c r="O249" s="400"/>
      <c r="P249" s="400"/>
      <c r="Q249" s="400"/>
      <c r="R249" s="400"/>
      <c r="S249" s="400"/>
      <c r="T249" s="400"/>
      <c r="U249" s="327"/>
      <c r="V249" s="327"/>
      <c r="W249" s="327"/>
      <c r="X249" s="587"/>
      <c r="AG249" s="706"/>
    </row>
    <row r="250" spans="1:33" s="328" customFormat="1" ht="42.75" hidden="1" outlineLevel="1" x14ac:dyDescent="0.25">
      <c r="A250" s="663"/>
      <c r="B250" s="656" t="s">
        <v>111</v>
      </c>
      <c r="C250" s="327"/>
      <c r="D250" s="366"/>
      <c r="E250" s="327"/>
      <c r="F250" s="366"/>
      <c r="G250" s="366"/>
      <c r="H250" s="824" t="s">
        <v>112</v>
      </c>
      <c r="I250" s="824"/>
      <c r="J250" s="824"/>
      <c r="K250" s="824"/>
      <c r="L250" s="824"/>
      <c r="M250" s="824"/>
      <c r="N250" s="824"/>
      <c r="O250" s="824"/>
      <c r="P250" s="824"/>
      <c r="Q250" s="824"/>
      <c r="R250" s="824"/>
      <c r="S250" s="824"/>
      <c r="T250" s="824"/>
      <c r="U250" s="824"/>
      <c r="V250" s="824"/>
      <c r="W250" s="824"/>
      <c r="X250" s="587"/>
      <c r="AG250" s="706"/>
    </row>
    <row r="251" spans="1:33" s="328" customFormat="1" ht="90" hidden="1" outlineLevel="1" x14ac:dyDescent="0.25">
      <c r="A251" s="663">
        <v>37</v>
      </c>
      <c r="B251" s="656" t="s">
        <v>954</v>
      </c>
      <c r="C251" s="654" t="s">
        <v>758</v>
      </c>
      <c r="D251" s="662" t="s">
        <v>62</v>
      </c>
      <c r="E251" s="654" t="s">
        <v>209</v>
      </c>
      <c r="F251" s="367" t="s">
        <v>277</v>
      </c>
      <c r="G251" s="662" t="s">
        <v>277</v>
      </c>
      <c r="H251" s="355" t="s">
        <v>520</v>
      </c>
      <c r="I251" s="661" t="s">
        <v>654</v>
      </c>
      <c r="J251" s="661" t="s">
        <v>55</v>
      </c>
      <c r="K251" s="661" t="s">
        <v>113</v>
      </c>
      <c r="L251" s="367" t="s">
        <v>277</v>
      </c>
      <c r="M251" s="661" t="s">
        <v>277</v>
      </c>
      <c r="N251" s="374">
        <v>76.2</v>
      </c>
      <c r="O251" s="381">
        <v>77.900000000000006</v>
      </c>
      <c r="P251" s="374">
        <v>78</v>
      </c>
      <c r="Q251" s="374">
        <v>78.099999999999994</v>
      </c>
      <c r="R251" s="374">
        <v>78.099999999999994</v>
      </c>
      <c r="S251" s="326">
        <v>78.2</v>
      </c>
      <c r="T251" s="326">
        <v>79</v>
      </c>
      <c r="U251" s="327"/>
      <c r="V251" s="327"/>
      <c r="W251" s="327"/>
      <c r="X251" s="587"/>
      <c r="AG251" s="706"/>
    </row>
    <row r="252" spans="1:33" s="328" customFormat="1" hidden="1" outlineLevel="1" x14ac:dyDescent="0.25">
      <c r="A252" s="834"/>
      <c r="B252" s="835" t="s">
        <v>955</v>
      </c>
      <c r="C252" s="830" t="s">
        <v>248</v>
      </c>
      <c r="D252" s="819" t="s">
        <v>248</v>
      </c>
      <c r="E252" s="654" t="s">
        <v>337</v>
      </c>
      <c r="F252" s="811" t="s">
        <v>262</v>
      </c>
      <c r="G252" s="819" t="s">
        <v>377</v>
      </c>
      <c r="H252" s="824" t="s">
        <v>521</v>
      </c>
      <c r="I252" s="825" t="s">
        <v>648</v>
      </c>
      <c r="J252" s="825" t="s">
        <v>246</v>
      </c>
      <c r="K252" s="661" t="s">
        <v>300</v>
      </c>
      <c r="L252" s="811" t="s">
        <v>848</v>
      </c>
      <c r="M252" s="825" t="s">
        <v>320</v>
      </c>
      <c r="N252" s="404"/>
      <c r="O252" s="404">
        <v>105</v>
      </c>
      <c r="P252" s="404">
        <v>86</v>
      </c>
      <c r="Q252" s="404">
        <v>86</v>
      </c>
      <c r="R252" s="404">
        <v>86</v>
      </c>
      <c r="S252" s="404">
        <v>86</v>
      </c>
      <c r="T252" s="404">
        <v>86</v>
      </c>
      <c r="U252" s="333"/>
      <c r="V252" s="333"/>
      <c r="W252" s="327"/>
      <c r="X252" s="587"/>
      <c r="AG252" s="706"/>
    </row>
    <row r="253" spans="1:33" s="328" customFormat="1" ht="30" hidden="1" outlineLevel="1" x14ac:dyDescent="0.25">
      <c r="A253" s="834"/>
      <c r="B253" s="835"/>
      <c r="C253" s="830"/>
      <c r="D253" s="819"/>
      <c r="E253" s="654" t="s">
        <v>251</v>
      </c>
      <c r="F253" s="811"/>
      <c r="G253" s="819"/>
      <c r="H253" s="824"/>
      <c r="I253" s="825"/>
      <c r="J253" s="825"/>
      <c r="K253" s="661" t="s">
        <v>394</v>
      </c>
      <c r="L253" s="811"/>
      <c r="M253" s="825"/>
      <c r="N253" s="404"/>
      <c r="O253" s="404">
        <v>280.59899999999999</v>
      </c>
      <c r="P253" s="404">
        <v>178.77500000000001</v>
      </c>
      <c r="Q253" s="404">
        <v>178.77500000000001</v>
      </c>
      <c r="R253" s="404">
        <v>178.77500000000001</v>
      </c>
      <c r="S253" s="404">
        <v>178.77500000000001</v>
      </c>
      <c r="T253" s="404">
        <v>178.77500000000001</v>
      </c>
      <c r="U253" s="405" t="s">
        <v>1037</v>
      </c>
      <c r="V253" s="405" t="s">
        <v>839</v>
      </c>
      <c r="W253" s="327"/>
      <c r="X253" s="587"/>
      <c r="AG253" s="706"/>
    </row>
    <row r="254" spans="1:33" s="328" customFormat="1" hidden="1" outlineLevel="1" x14ac:dyDescent="0.25">
      <c r="A254" s="834"/>
      <c r="B254" s="835" t="s">
        <v>956</v>
      </c>
      <c r="C254" s="830" t="s">
        <v>380</v>
      </c>
      <c r="D254" s="819" t="s">
        <v>379</v>
      </c>
      <c r="E254" s="654" t="s">
        <v>337</v>
      </c>
      <c r="F254" s="811" t="s">
        <v>262</v>
      </c>
      <c r="G254" s="819" t="s">
        <v>378</v>
      </c>
      <c r="H254" s="824" t="s">
        <v>522</v>
      </c>
      <c r="I254" s="825" t="s">
        <v>648</v>
      </c>
      <c r="J254" s="825" t="s">
        <v>383</v>
      </c>
      <c r="K254" s="661" t="s">
        <v>300</v>
      </c>
      <c r="L254" s="811" t="s">
        <v>848</v>
      </c>
      <c r="M254" s="825" t="s">
        <v>321</v>
      </c>
      <c r="N254" s="406">
        <v>94</v>
      </c>
      <c r="O254" s="406">
        <v>94.7</v>
      </c>
      <c r="P254" s="406">
        <v>95</v>
      </c>
      <c r="Q254" s="406">
        <v>95.6</v>
      </c>
      <c r="R254" s="406">
        <v>96</v>
      </c>
      <c r="S254" s="407">
        <v>97</v>
      </c>
      <c r="T254" s="407">
        <v>98</v>
      </c>
      <c r="U254" s="392"/>
      <c r="V254" s="654"/>
      <c r="W254" s="327"/>
      <c r="X254" s="587"/>
      <c r="AG254" s="706"/>
    </row>
    <row r="255" spans="1:33" s="328" customFormat="1" hidden="1" outlineLevel="1" x14ac:dyDescent="0.25">
      <c r="A255" s="834"/>
      <c r="B255" s="835"/>
      <c r="C255" s="830"/>
      <c r="D255" s="819"/>
      <c r="E255" s="654"/>
      <c r="F255" s="811"/>
      <c r="G255" s="819"/>
      <c r="H255" s="824"/>
      <c r="I255" s="825"/>
      <c r="J255" s="825"/>
      <c r="K255" s="661"/>
      <c r="L255" s="811"/>
      <c r="M255" s="825"/>
      <c r="N255" s="404"/>
      <c r="O255" s="404"/>
      <c r="P255" s="404"/>
      <c r="Q255" s="404"/>
      <c r="R255" s="404"/>
      <c r="S255" s="408"/>
      <c r="T255" s="408"/>
      <c r="U255" s="392"/>
      <c r="V255" s="654"/>
      <c r="W255" s="327"/>
      <c r="X255" s="587"/>
      <c r="AG255" s="706"/>
    </row>
    <row r="256" spans="1:33" s="328" customFormat="1" hidden="1" outlineLevel="1" x14ac:dyDescent="0.25">
      <c r="A256" s="834"/>
      <c r="B256" s="835" t="s">
        <v>957</v>
      </c>
      <c r="C256" s="830" t="s">
        <v>381</v>
      </c>
      <c r="D256" s="819" t="s">
        <v>62</v>
      </c>
      <c r="E256" s="654" t="s">
        <v>274</v>
      </c>
      <c r="F256" s="811" t="s">
        <v>262</v>
      </c>
      <c r="G256" s="819" t="s">
        <v>382</v>
      </c>
      <c r="H256" s="824" t="s">
        <v>523</v>
      </c>
      <c r="I256" s="825" t="s">
        <v>649</v>
      </c>
      <c r="J256" s="825" t="s">
        <v>55</v>
      </c>
      <c r="K256" s="661" t="s">
        <v>271</v>
      </c>
      <c r="L256" s="811" t="s">
        <v>848</v>
      </c>
      <c r="M256" s="825" t="s">
        <v>322</v>
      </c>
      <c r="N256" s="404"/>
      <c r="O256" s="404">
        <v>1</v>
      </c>
      <c r="P256" s="404">
        <v>1</v>
      </c>
      <c r="Q256" s="404">
        <v>1</v>
      </c>
      <c r="R256" s="404">
        <v>1</v>
      </c>
      <c r="S256" s="408">
        <v>1</v>
      </c>
      <c r="T256" s="408"/>
      <c r="U256" s="392"/>
      <c r="V256" s="654"/>
      <c r="W256" s="327"/>
      <c r="X256" s="587"/>
      <c r="AG256" s="706"/>
    </row>
    <row r="257" spans="1:33" s="328" customFormat="1" hidden="1" outlineLevel="1" x14ac:dyDescent="0.25">
      <c r="A257" s="834"/>
      <c r="B257" s="835"/>
      <c r="C257" s="830"/>
      <c r="D257" s="819"/>
      <c r="E257" s="654"/>
      <c r="F257" s="811"/>
      <c r="G257" s="819"/>
      <c r="H257" s="824"/>
      <c r="I257" s="825"/>
      <c r="J257" s="825"/>
      <c r="K257" s="661"/>
      <c r="L257" s="811"/>
      <c r="M257" s="825"/>
      <c r="N257" s="333"/>
      <c r="O257" s="333"/>
      <c r="P257" s="333"/>
      <c r="Q257" s="333"/>
      <c r="R257" s="333"/>
      <c r="S257" s="331"/>
      <c r="T257" s="331"/>
      <c r="U257" s="654"/>
      <c r="V257" s="654"/>
      <c r="W257" s="327"/>
      <c r="X257" s="587"/>
      <c r="AG257" s="706"/>
    </row>
    <row r="258" spans="1:33" s="328" customFormat="1" ht="90" hidden="1" outlineLevel="1" x14ac:dyDescent="0.25">
      <c r="A258" s="663">
        <v>38</v>
      </c>
      <c r="B258" s="656" t="s">
        <v>958</v>
      </c>
      <c r="C258" s="654" t="s">
        <v>758</v>
      </c>
      <c r="D258" s="662" t="s">
        <v>62</v>
      </c>
      <c r="E258" s="654" t="s">
        <v>3</v>
      </c>
      <c r="F258" s="367" t="s">
        <v>277</v>
      </c>
      <c r="G258" s="662" t="s">
        <v>277</v>
      </c>
      <c r="H258" s="355" t="s">
        <v>524</v>
      </c>
      <c r="I258" s="661" t="s">
        <v>654</v>
      </c>
      <c r="J258" s="661" t="s">
        <v>55</v>
      </c>
      <c r="K258" s="661" t="s">
        <v>3</v>
      </c>
      <c r="L258" s="367" t="s">
        <v>277</v>
      </c>
      <c r="M258" s="661" t="s">
        <v>277</v>
      </c>
      <c r="N258" s="326">
        <v>100</v>
      </c>
      <c r="O258" s="326">
        <v>100</v>
      </c>
      <c r="P258" s="326">
        <v>100</v>
      </c>
      <c r="Q258" s="330">
        <v>100</v>
      </c>
      <c r="R258" s="330">
        <v>100</v>
      </c>
      <c r="S258" s="326">
        <v>100</v>
      </c>
      <c r="T258" s="326">
        <v>100</v>
      </c>
      <c r="U258" s="327"/>
      <c r="V258" s="327"/>
      <c r="W258" s="327"/>
      <c r="X258" s="587"/>
      <c r="AG258" s="706"/>
    </row>
    <row r="259" spans="1:33" s="328" customFormat="1" hidden="1" outlineLevel="1" x14ac:dyDescent="0.25">
      <c r="A259" s="834"/>
      <c r="B259" s="835" t="s">
        <v>959</v>
      </c>
      <c r="C259" s="830" t="s">
        <v>384</v>
      </c>
      <c r="D259" s="819" t="s">
        <v>323</v>
      </c>
      <c r="E259" s="654" t="s">
        <v>274</v>
      </c>
      <c r="F259" s="811" t="s">
        <v>262</v>
      </c>
      <c r="G259" s="819" t="s">
        <v>386</v>
      </c>
      <c r="H259" s="824" t="s">
        <v>525</v>
      </c>
      <c r="I259" s="825" t="s">
        <v>31</v>
      </c>
      <c r="J259" s="825" t="s">
        <v>31</v>
      </c>
      <c r="K259" s="661" t="s">
        <v>271</v>
      </c>
      <c r="L259" s="811" t="s">
        <v>848</v>
      </c>
      <c r="M259" s="825" t="s">
        <v>324</v>
      </c>
      <c r="N259" s="399">
        <v>100</v>
      </c>
      <c r="O259" s="399">
        <v>100</v>
      </c>
      <c r="P259" s="399">
        <v>100</v>
      </c>
      <c r="Q259" s="399">
        <v>100</v>
      </c>
      <c r="R259" s="399">
        <v>100</v>
      </c>
      <c r="S259" s="400">
        <v>100</v>
      </c>
      <c r="T259" s="400">
        <v>100</v>
      </c>
      <c r="U259" s="327"/>
      <c r="V259" s="327"/>
      <c r="W259" s="327"/>
      <c r="X259" s="587"/>
      <c r="AG259" s="706"/>
    </row>
    <row r="260" spans="1:33" s="328" customFormat="1" ht="30" hidden="1" outlineLevel="1" x14ac:dyDescent="0.25">
      <c r="A260" s="834"/>
      <c r="B260" s="835"/>
      <c r="C260" s="830"/>
      <c r="D260" s="819"/>
      <c r="E260" s="654" t="s">
        <v>251</v>
      </c>
      <c r="F260" s="811"/>
      <c r="G260" s="819"/>
      <c r="H260" s="824"/>
      <c r="I260" s="825"/>
      <c r="J260" s="825"/>
      <c r="K260" s="661" t="s">
        <v>394</v>
      </c>
      <c r="L260" s="811"/>
      <c r="M260" s="825"/>
      <c r="N260" s="400"/>
      <c r="O260" s="400"/>
      <c r="P260" s="400"/>
      <c r="Q260" s="400"/>
      <c r="R260" s="400"/>
      <c r="S260" s="400"/>
      <c r="T260" s="400"/>
      <c r="U260" s="405"/>
      <c r="V260" s="327"/>
      <c r="W260" s="327"/>
      <c r="X260" s="587"/>
      <c r="AG260" s="706"/>
    </row>
    <row r="261" spans="1:33" s="328" customFormat="1" hidden="1" outlineLevel="1" x14ac:dyDescent="0.25">
      <c r="A261" s="834"/>
      <c r="B261" s="835" t="s">
        <v>960</v>
      </c>
      <c r="C261" s="830" t="s">
        <v>384</v>
      </c>
      <c r="D261" s="819" t="s">
        <v>385</v>
      </c>
      <c r="E261" s="654" t="s">
        <v>274</v>
      </c>
      <c r="F261" s="811" t="s">
        <v>262</v>
      </c>
      <c r="G261" s="819" t="s">
        <v>387</v>
      </c>
      <c r="H261" s="824" t="s">
        <v>526</v>
      </c>
      <c r="I261" s="825" t="s">
        <v>31</v>
      </c>
      <c r="J261" s="825" t="s">
        <v>31</v>
      </c>
      <c r="K261" s="661" t="s">
        <v>271</v>
      </c>
      <c r="L261" s="811" t="s">
        <v>848</v>
      </c>
      <c r="M261" s="825" t="s">
        <v>325</v>
      </c>
      <c r="N261" s="399">
        <v>100</v>
      </c>
      <c r="O261" s="399">
        <v>100</v>
      </c>
      <c r="P261" s="399">
        <v>100</v>
      </c>
      <c r="Q261" s="399">
        <v>100</v>
      </c>
      <c r="R261" s="399">
        <v>100</v>
      </c>
      <c r="S261" s="400">
        <v>100</v>
      </c>
      <c r="T261" s="400">
        <v>100</v>
      </c>
      <c r="U261" s="327"/>
      <c r="V261" s="327"/>
      <c r="W261" s="327"/>
      <c r="X261" s="587"/>
      <c r="AG261" s="706"/>
    </row>
    <row r="262" spans="1:33" s="328" customFormat="1" hidden="1" outlineLevel="1" x14ac:dyDescent="0.25">
      <c r="A262" s="834"/>
      <c r="B262" s="835"/>
      <c r="C262" s="830"/>
      <c r="D262" s="819"/>
      <c r="E262" s="654"/>
      <c r="F262" s="811"/>
      <c r="G262" s="819"/>
      <c r="H262" s="824"/>
      <c r="I262" s="825"/>
      <c r="J262" s="825"/>
      <c r="K262" s="661"/>
      <c r="L262" s="811"/>
      <c r="M262" s="825"/>
      <c r="N262" s="333"/>
      <c r="O262" s="333"/>
      <c r="P262" s="333"/>
      <c r="Q262" s="333"/>
      <c r="R262" s="333"/>
      <c r="S262" s="331"/>
      <c r="T262" s="331"/>
      <c r="U262" s="327"/>
      <c r="V262" s="327"/>
      <c r="W262" s="327"/>
      <c r="X262" s="587"/>
      <c r="AG262" s="706"/>
    </row>
    <row r="263" spans="1:33" s="328" customFormat="1" hidden="1" outlineLevel="1" x14ac:dyDescent="0.25">
      <c r="A263" s="834"/>
      <c r="B263" s="835" t="s">
        <v>961</v>
      </c>
      <c r="C263" s="830" t="s">
        <v>248</v>
      </c>
      <c r="D263" s="819" t="s">
        <v>249</v>
      </c>
      <c r="E263" s="654" t="s">
        <v>337</v>
      </c>
      <c r="F263" s="811" t="s">
        <v>576</v>
      </c>
      <c r="G263" s="819" t="s">
        <v>388</v>
      </c>
      <c r="H263" s="824" t="s">
        <v>527</v>
      </c>
      <c r="I263" s="825" t="s">
        <v>31</v>
      </c>
      <c r="J263" s="825" t="s">
        <v>31</v>
      </c>
      <c r="K263" s="661" t="s">
        <v>300</v>
      </c>
      <c r="L263" s="811" t="s">
        <v>1044</v>
      </c>
      <c r="M263" s="825" t="s">
        <v>326</v>
      </c>
      <c r="N263" s="383"/>
      <c r="O263" s="383">
        <v>615</v>
      </c>
      <c r="P263" s="383">
        <v>507</v>
      </c>
      <c r="Q263" s="383">
        <v>543</v>
      </c>
      <c r="R263" s="383">
        <v>575</v>
      </c>
      <c r="S263" s="383">
        <v>575</v>
      </c>
      <c r="T263" s="383">
        <v>575</v>
      </c>
      <c r="U263" s="327"/>
      <c r="V263" s="327"/>
      <c r="W263" s="327"/>
      <c r="X263" s="587"/>
      <c r="AG263" s="706"/>
    </row>
    <row r="264" spans="1:33" s="328" customFormat="1" ht="30" hidden="1" outlineLevel="1" x14ac:dyDescent="0.25">
      <c r="A264" s="834"/>
      <c r="B264" s="835"/>
      <c r="C264" s="830"/>
      <c r="D264" s="819"/>
      <c r="E264" s="654" t="s">
        <v>251</v>
      </c>
      <c r="F264" s="811"/>
      <c r="G264" s="819"/>
      <c r="H264" s="824"/>
      <c r="I264" s="825"/>
      <c r="J264" s="825"/>
      <c r="K264" s="661" t="s">
        <v>245</v>
      </c>
      <c r="L264" s="811"/>
      <c r="M264" s="825"/>
      <c r="N264" s="383"/>
      <c r="O264" s="383">
        <v>155.52199999999999</v>
      </c>
      <c r="P264" s="383">
        <v>129.32400000000001</v>
      </c>
      <c r="Q264" s="383">
        <v>138.864</v>
      </c>
      <c r="R264" s="383">
        <v>147.233</v>
      </c>
      <c r="S264" s="383">
        <v>147.233</v>
      </c>
      <c r="T264" s="383">
        <v>147.233</v>
      </c>
      <c r="U264" s="405" t="s">
        <v>1038</v>
      </c>
      <c r="V264" s="405" t="s">
        <v>840</v>
      </c>
      <c r="W264" s="327"/>
      <c r="X264" s="587"/>
      <c r="AG264" s="706"/>
    </row>
    <row r="265" spans="1:33" s="328" customFormat="1" hidden="1" outlineLevel="1" x14ac:dyDescent="0.25">
      <c r="A265" s="663"/>
      <c r="B265" s="824" t="s">
        <v>114</v>
      </c>
      <c r="C265" s="824"/>
      <c r="D265" s="824"/>
      <c r="E265" s="824"/>
      <c r="F265" s="824"/>
      <c r="G265" s="824"/>
      <c r="H265" s="824" t="s">
        <v>115</v>
      </c>
      <c r="I265" s="824"/>
      <c r="J265" s="824"/>
      <c r="K265" s="824"/>
      <c r="L265" s="824"/>
      <c r="M265" s="824"/>
      <c r="N265" s="824"/>
      <c r="O265" s="824"/>
      <c r="P265" s="824"/>
      <c r="Q265" s="824"/>
      <c r="R265" s="824"/>
      <c r="S265" s="824"/>
      <c r="T265" s="824"/>
      <c r="U265" s="824"/>
      <c r="V265" s="824"/>
      <c r="W265" s="824"/>
      <c r="X265" s="587"/>
      <c r="AG265" s="706"/>
    </row>
    <row r="266" spans="1:33" s="328" customFormat="1" ht="90" hidden="1" outlineLevel="1" x14ac:dyDescent="0.25">
      <c r="A266" s="663">
        <v>39</v>
      </c>
      <c r="B266" s="656" t="s">
        <v>962</v>
      </c>
      <c r="C266" s="654" t="s">
        <v>758</v>
      </c>
      <c r="D266" s="662" t="s">
        <v>62</v>
      </c>
      <c r="E266" s="654" t="s">
        <v>210</v>
      </c>
      <c r="F266" s="367" t="s">
        <v>277</v>
      </c>
      <c r="G266" s="662" t="s">
        <v>277</v>
      </c>
      <c r="H266" s="355" t="s">
        <v>528</v>
      </c>
      <c r="I266" s="661" t="s">
        <v>654</v>
      </c>
      <c r="J266" s="661" t="s">
        <v>55</v>
      </c>
      <c r="K266" s="661" t="s">
        <v>116</v>
      </c>
      <c r="L266" s="367" t="s">
        <v>277</v>
      </c>
      <c r="M266" s="661" t="s">
        <v>277</v>
      </c>
      <c r="N266" s="374">
        <v>2.8</v>
      </c>
      <c r="O266" s="381">
        <v>3</v>
      </c>
      <c r="P266" s="374">
        <v>3.5</v>
      </c>
      <c r="Q266" s="374">
        <v>3.9</v>
      </c>
      <c r="R266" s="374">
        <v>3.9</v>
      </c>
      <c r="S266" s="390">
        <v>3.9</v>
      </c>
      <c r="T266" s="390" t="s">
        <v>32</v>
      </c>
      <c r="U266" s="327"/>
      <c r="V266" s="327"/>
      <c r="W266" s="327"/>
      <c r="X266" s="587"/>
      <c r="AG266" s="706"/>
    </row>
    <row r="267" spans="1:33" s="328" customFormat="1" hidden="1" outlineLevel="1" x14ac:dyDescent="0.25">
      <c r="A267" s="663"/>
      <c r="B267" s="824" t="s">
        <v>117</v>
      </c>
      <c r="C267" s="824"/>
      <c r="D267" s="824"/>
      <c r="E267" s="824"/>
      <c r="F267" s="824"/>
      <c r="G267" s="824"/>
      <c r="H267" s="824" t="s">
        <v>118</v>
      </c>
      <c r="I267" s="824"/>
      <c r="J267" s="824"/>
      <c r="K267" s="824"/>
      <c r="L267" s="824"/>
      <c r="M267" s="824"/>
      <c r="N267" s="824"/>
      <c r="O267" s="824"/>
      <c r="P267" s="824"/>
      <c r="Q267" s="824"/>
      <c r="R267" s="824"/>
      <c r="S267" s="824"/>
      <c r="T267" s="824"/>
      <c r="U267" s="824"/>
      <c r="V267" s="824"/>
      <c r="W267" s="824"/>
      <c r="X267" s="587"/>
      <c r="AG267" s="706"/>
    </row>
    <row r="268" spans="1:33" s="328" customFormat="1" ht="90" hidden="1" outlineLevel="1" x14ac:dyDescent="0.25">
      <c r="A268" s="663">
        <v>40</v>
      </c>
      <c r="B268" s="656" t="s">
        <v>963</v>
      </c>
      <c r="C268" s="654" t="s">
        <v>761</v>
      </c>
      <c r="D268" s="662" t="s">
        <v>62</v>
      </c>
      <c r="E268" s="654" t="s">
        <v>3</v>
      </c>
      <c r="F268" s="367" t="s">
        <v>277</v>
      </c>
      <c r="G268" s="662" t="s">
        <v>277</v>
      </c>
      <c r="H268" s="355" t="s">
        <v>529</v>
      </c>
      <c r="I268" s="661" t="s">
        <v>654</v>
      </c>
      <c r="J268" s="661" t="s">
        <v>55</v>
      </c>
      <c r="K268" s="661" t="s">
        <v>3</v>
      </c>
      <c r="L268" s="367" t="s">
        <v>277</v>
      </c>
      <c r="M268" s="661" t="s">
        <v>277</v>
      </c>
      <c r="N268" s="374">
        <v>82.1</v>
      </c>
      <c r="O268" s="381">
        <v>83.2</v>
      </c>
      <c r="P268" s="374">
        <v>83.7</v>
      </c>
      <c r="Q268" s="374">
        <v>84.2</v>
      </c>
      <c r="R268" s="374">
        <v>84.7</v>
      </c>
      <c r="S268" s="326">
        <v>85.2</v>
      </c>
      <c r="T268" s="326">
        <v>85.2</v>
      </c>
      <c r="U268" s="327"/>
      <c r="V268" s="327"/>
      <c r="W268" s="327"/>
      <c r="X268" s="587"/>
      <c r="AG268" s="706"/>
    </row>
    <row r="269" spans="1:33" s="328" customFormat="1" hidden="1" outlineLevel="1" x14ac:dyDescent="0.25">
      <c r="A269" s="834"/>
      <c r="B269" s="835" t="s">
        <v>964</v>
      </c>
      <c r="C269" s="830" t="s">
        <v>248</v>
      </c>
      <c r="D269" s="819" t="s">
        <v>249</v>
      </c>
      <c r="E269" s="654" t="s">
        <v>389</v>
      </c>
      <c r="F269" s="811">
        <v>2025</v>
      </c>
      <c r="G269" s="819" t="s">
        <v>390</v>
      </c>
      <c r="H269" s="824" t="s">
        <v>530</v>
      </c>
      <c r="I269" s="825" t="s">
        <v>31</v>
      </c>
      <c r="J269" s="825" t="s">
        <v>55</v>
      </c>
      <c r="K269" s="661" t="s">
        <v>327</v>
      </c>
      <c r="L269" s="811">
        <v>2025</v>
      </c>
      <c r="M269" s="825" t="s">
        <v>328</v>
      </c>
      <c r="N269" s="374"/>
      <c r="O269" s="395">
        <v>1</v>
      </c>
      <c r="P269" s="374"/>
      <c r="Q269" s="332"/>
      <c r="R269" s="332"/>
      <c r="S269" s="326"/>
      <c r="T269" s="326"/>
      <c r="U269" s="327"/>
      <c r="V269" s="327"/>
      <c r="W269" s="327"/>
      <c r="X269" s="587"/>
      <c r="AG269" s="706"/>
    </row>
    <row r="270" spans="1:33" s="328" customFormat="1" hidden="1" outlineLevel="1" x14ac:dyDescent="0.25">
      <c r="A270" s="834"/>
      <c r="B270" s="835"/>
      <c r="C270" s="830"/>
      <c r="D270" s="819"/>
      <c r="E270" s="654"/>
      <c r="F270" s="811"/>
      <c r="G270" s="819"/>
      <c r="H270" s="824"/>
      <c r="I270" s="825"/>
      <c r="J270" s="825"/>
      <c r="K270" s="661"/>
      <c r="L270" s="811"/>
      <c r="M270" s="825"/>
      <c r="N270" s="374"/>
      <c r="O270" s="381"/>
      <c r="P270" s="374"/>
      <c r="Q270" s="332"/>
      <c r="R270" s="332"/>
      <c r="S270" s="326"/>
      <c r="T270" s="326"/>
      <c r="U270" s="327"/>
      <c r="V270" s="327"/>
      <c r="W270" s="327"/>
      <c r="X270" s="587"/>
      <c r="AG270" s="706"/>
    </row>
    <row r="271" spans="1:33" s="328" customFormat="1" ht="90" hidden="1" outlineLevel="1" x14ac:dyDescent="0.25">
      <c r="A271" s="663">
        <v>41</v>
      </c>
      <c r="B271" s="656" t="s">
        <v>965</v>
      </c>
      <c r="C271" s="654" t="s">
        <v>761</v>
      </c>
      <c r="D271" s="662" t="s">
        <v>189</v>
      </c>
      <c r="E271" s="654" t="s">
        <v>211</v>
      </c>
      <c r="F271" s="367" t="s">
        <v>277</v>
      </c>
      <c r="G271" s="662" t="s">
        <v>277</v>
      </c>
      <c r="H271" s="355" t="s">
        <v>531</v>
      </c>
      <c r="I271" s="661" t="s">
        <v>654</v>
      </c>
      <c r="J271" s="661" t="s">
        <v>77</v>
      </c>
      <c r="K271" s="661" t="s">
        <v>119</v>
      </c>
      <c r="L271" s="367" t="s">
        <v>277</v>
      </c>
      <c r="M271" s="661" t="s">
        <v>277</v>
      </c>
      <c r="N271" s="374">
        <v>217.1</v>
      </c>
      <c r="O271" s="381">
        <v>139.6</v>
      </c>
      <c r="P271" s="374">
        <v>77</v>
      </c>
      <c r="Q271" s="374">
        <v>94.1</v>
      </c>
      <c r="R271" s="374">
        <v>115.3</v>
      </c>
      <c r="S271" s="390">
        <v>141</v>
      </c>
      <c r="T271" s="326" t="s">
        <v>32</v>
      </c>
      <c r="U271" s="327"/>
      <c r="V271" s="327"/>
      <c r="W271" s="327"/>
      <c r="X271" s="587"/>
      <c r="AG271" s="706"/>
    </row>
    <row r="272" spans="1:33" s="328" customFormat="1" ht="90" hidden="1" outlineLevel="1" x14ac:dyDescent="0.25">
      <c r="A272" s="663"/>
      <c r="B272" s="656" t="s">
        <v>966</v>
      </c>
      <c r="C272" s="654" t="s">
        <v>248</v>
      </c>
      <c r="D272" s="662" t="s">
        <v>330</v>
      </c>
      <c r="E272" s="654" t="s">
        <v>331</v>
      </c>
      <c r="F272" s="367" t="s">
        <v>403</v>
      </c>
      <c r="G272" s="662" t="s">
        <v>332</v>
      </c>
      <c r="H272" s="355" t="s">
        <v>532</v>
      </c>
      <c r="I272" s="661" t="s">
        <v>31</v>
      </c>
      <c r="J272" s="409" t="s">
        <v>329</v>
      </c>
      <c r="K272" s="661" t="s">
        <v>650</v>
      </c>
      <c r="L272" s="367" t="s">
        <v>403</v>
      </c>
      <c r="M272" s="661" t="s">
        <v>318</v>
      </c>
      <c r="N272" s="336">
        <v>55</v>
      </c>
      <c r="O272" s="336">
        <v>35</v>
      </c>
      <c r="P272" s="336">
        <v>37</v>
      </c>
      <c r="Q272" s="336">
        <v>40</v>
      </c>
      <c r="R272" s="336">
        <v>42</v>
      </c>
      <c r="S272" s="337">
        <v>44</v>
      </c>
      <c r="T272" s="410"/>
      <c r="U272" s="338"/>
      <c r="V272" s="327"/>
      <c r="W272" s="327"/>
      <c r="X272" s="587"/>
      <c r="AG272" s="706"/>
    </row>
    <row r="273" spans="1:114" s="328" customFormat="1" hidden="1" outlineLevel="1" x14ac:dyDescent="0.25">
      <c r="A273" s="663"/>
      <c r="B273" s="824" t="s">
        <v>120</v>
      </c>
      <c r="C273" s="824"/>
      <c r="D273" s="824"/>
      <c r="E273" s="824"/>
      <c r="F273" s="824"/>
      <c r="G273" s="824"/>
      <c r="H273" s="824" t="s">
        <v>121</v>
      </c>
      <c r="I273" s="824"/>
      <c r="J273" s="824"/>
      <c r="K273" s="824"/>
      <c r="L273" s="824"/>
      <c r="M273" s="824"/>
      <c r="N273" s="824"/>
      <c r="O273" s="824"/>
      <c r="P273" s="824"/>
      <c r="Q273" s="824"/>
      <c r="R273" s="824"/>
      <c r="S273" s="824"/>
      <c r="T273" s="824"/>
      <c r="U273" s="824"/>
      <c r="V273" s="824"/>
      <c r="W273" s="824"/>
      <c r="X273" s="587"/>
      <c r="AG273" s="706"/>
    </row>
    <row r="274" spans="1:114" s="328" customFormat="1" ht="90" hidden="1" outlineLevel="1" x14ac:dyDescent="0.25">
      <c r="A274" s="663">
        <v>42</v>
      </c>
      <c r="B274" s="656" t="s">
        <v>967</v>
      </c>
      <c r="C274" s="654" t="s">
        <v>761</v>
      </c>
      <c r="D274" s="662" t="s">
        <v>62</v>
      </c>
      <c r="E274" s="654" t="s">
        <v>3</v>
      </c>
      <c r="F274" s="367" t="s">
        <v>277</v>
      </c>
      <c r="G274" s="662" t="s">
        <v>277</v>
      </c>
      <c r="H274" s="355" t="s">
        <v>533</v>
      </c>
      <c r="I274" s="661" t="s">
        <v>654</v>
      </c>
      <c r="J274" s="661" t="s">
        <v>55</v>
      </c>
      <c r="K274" s="661" t="s">
        <v>3</v>
      </c>
      <c r="L274" s="367" t="s">
        <v>277</v>
      </c>
      <c r="M274" s="661" t="s">
        <v>277</v>
      </c>
      <c r="N274" s="354">
        <v>66.8</v>
      </c>
      <c r="O274" s="384">
        <v>66.319999999999993</v>
      </c>
      <c r="P274" s="358">
        <v>66.22</v>
      </c>
      <c r="Q274" s="358">
        <v>66.12</v>
      </c>
      <c r="R274" s="358">
        <v>65.02</v>
      </c>
      <c r="S274" s="327">
        <v>64.52</v>
      </c>
      <c r="T274" s="327">
        <v>64.52</v>
      </c>
      <c r="U274" s="327"/>
      <c r="V274" s="327"/>
      <c r="W274" s="327"/>
      <c r="X274" s="587"/>
      <c r="AG274" s="706"/>
    </row>
    <row r="275" spans="1:114" s="412" customFormat="1" ht="30" hidden="1" outlineLevel="1" x14ac:dyDescent="0.25">
      <c r="A275" s="834"/>
      <c r="B275" s="835" t="s">
        <v>968</v>
      </c>
      <c r="C275" s="830" t="s">
        <v>249</v>
      </c>
      <c r="D275" s="819" t="s">
        <v>249</v>
      </c>
      <c r="E275" s="654" t="s">
        <v>335</v>
      </c>
      <c r="F275" s="811" t="s">
        <v>262</v>
      </c>
      <c r="G275" s="819" t="s">
        <v>336</v>
      </c>
      <c r="H275" s="824" t="s">
        <v>534</v>
      </c>
      <c r="I275" s="825" t="s">
        <v>247</v>
      </c>
      <c r="J275" s="825" t="s">
        <v>247</v>
      </c>
      <c r="K275" s="661" t="s">
        <v>333</v>
      </c>
      <c r="L275" s="811" t="s">
        <v>262</v>
      </c>
      <c r="M275" s="825" t="s">
        <v>631</v>
      </c>
      <c r="N275" s="411"/>
      <c r="O275" s="395"/>
      <c r="P275" s="330"/>
      <c r="Q275" s="330"/>
      <c r="R275" s="330"/>
      <c r="S275" s="393"/>
      <c r="T275" s="326"/>
      <c r="U275" s="327"/>
      <c r="V275" s="327"/>
      <c r="W275" s="327"/>
      <c r="X275" s="587"/>
      <c r="AG275" s="707"/>
    </row>
    <row r="276" spans="1:114" s="412" customFormat="1" ht="30" hidden="1" outlineLevel="1" x14ac:dyDescent="0.25">
      <c r="A276" s="834"/>
      <c r="B276" s="835"/>
      <c r="C276" s="830"/>
      <c r="D276" s="819"/>
      <c r="E276" s="654"/>
      <c r="F276" s="811"/>
      <c r="G276" s="819"/>
      <c r="H276" s="824"/>
      <c r="I276" s="825"/>
      <c r="J276" s="825"/>
      <c r="K276" s="661" t="s">
        <v>394</v>
      </c>
      <c r="L276" s="811"/>
      <c r="M276" s="825"/>
      <c r="N276" s="413"/>
      <c r="O276" s="413"/>
      <c r="P276" s="413"/>
      <c r="Q276" s="413"/>
      <c r="R276" s="413"/>
      <c r="S276" s="413"/>
      <c r="T276" s="413"/>
      <c r="U276" s="327"/>
      <c r="V276" s="327"/>
      <c r="W276" s="327"/>
      <c r="X276" s="587"/>
      <c r="AG276" s="707"/>
    </row>
    <row r="277" spans="1:114" s="412" customFormat="1" ht="30" hidden="1" outlineLevel="1" x14ac:dyDescent="0.25">
      <c r="A277" s="834"/>
      <c r="B277" s="656" t="s">
        <v>969</v>
      </c>
      <c r="C277" s="654" t="s">
        <v>248</v>
      </c>
      <c r="D277" s="662" t="s">
        <v>249</v>
      </c>
      <c r="E277" s="654" t="s">
        <v>337</v>
      </c>
      <c r="F277" s="367" t="s">
        <v>262</v>
      </c>
      <c r="G277" s="662" t="s">
        <v>336</v>
      </c>
      <c r="H277" s="824" t="s">
        <v>535</v>
      </c>
      <c r="I277" s="825" t="s">
        <v>651</v>
      </c>
      <c r="J277" s="825" t="s">
        <v>247</v>
      </c>
      <c r="K277" s="661" t="s">
        <v>300</v>
      </c>
      <c r="L277" s="367" t="s">
        <v>262</v>
      </c>
      <c r="M277" s="825" t="s">
        <v>334</v>
      </c>
      <c r="N277" s="411"/>
      <c r="O277" s="395"/>
      <c r="P277" s="330"/>
      <c r="Q277" s="330"/>
      <c r="R277" s="330"/>
      <c r="S277" s="393"/>
      <c r="T277" s="326"/>
      <c r="U277" s="327"/>
      <c r="V277" s="327"/>
      <c r="W277" s="327"/>
      <c r="X277" s="587"/>
      <c r="AG277" s="707"/>
    </row>
    <row r="278" spans="1:114" s="412" customFormat="1" ht="30" hidden="1" outlineLevel="1" x14ac:dyDescent="0.25">
      <c r="A278" s="834"/>
      <c r="B278" s="656"/>
      <c r="C278" s="654"/>
      <c r="D278" s="662"/>
      <c r="E278" s="654"/>
      <c r="F278" s="367"/>
      <c r="G278" s="662"/>
      <c r="H278" s="824"/>
      <c r="I278" s="825"/>
      <c r="J278" s="825"/>
      <c r="K278" s="661" t="s">
        <v>394</v>
      </c>
      <c r="L278" s="367"/>
      <c r="M278" s="825"/>
      <c r="N278" s="661"/>
      <c r="O278" s="661"/>
      <c r="P278" s="661"/>
      <c r="Q278" s="661"/>
      <c r="R278" s="661"/>
      <c r="S278" s="661"/>
      <c r="T278" s="661"/>
      <c r="U278" s="661"/>
      <c r="V278" s="327"/>
      <c r="W278" s="327"/>
      <c r="X278" s="587"/>
      <c r="AG278" s="707"/>
    </row>
    <row r="279" spans="1:114" s="77" customFormat="1" x14ac:dyDescent="0.25">
      <c r="A279" s="196"/>
      <c r="B279" s="186" t="s">
        <v>229</v>
      </c>
      <c r="C279" s="96"/>
      <c r="D279" s="2"/>
      <c r="E279" s="96"/>
      <c r="F279" s="12"/>
      <c r="G279" s="2"/>
      <c r="H279" s="170" t="s">
        <v>228</v>
      </c>
      <c r="I279" s="58"/>
      <c r="J279" s="34"/>
      <c r="K279" s="58"/>
      <c r="L279" s="12"/>
      <c r="M279" s="58"/>
      <c r="N279" s="24"/>
      <c r="O279" s="115"/>
      <c r="P279" s="58"/>
      <c r="Q279" s="58"/>
      <c r="R279" s="58"/>
      <c r="S279" s="96"/>
      <c r="T279" s="96"/>
      <c r="U279" s="12"/>
      <c r="V279" s="12"/>
      <c r="W279" s="12"/>
      <c r="X279" s="578"/>
      <c r="Y279" s="80"/>
      <c r="Z279" s="80"/>
      <c r="AA279" s="80"/>
      <c r="AB279" s="80"/>
      <c r="AC279" s="80"/>
      <c r="AD279" s="80"/>
      <c r="AE279" s="80"/>
      <c r="AF279" s="80"/>
      <c r="AG279" s="690"/>
      <c r="AH279" s="80"/>
      <c r="AI279" s="80"/>
      <c r="AJ279" s="80"/>
      <c r="AK279" s="80"/>
      <c r="AL279" s="80"/>
      <c r="AM279" s="80"/>
      <c r="AN279" s="80"/>
      <c r="AO279" s="80"/>
      <c r="AP279" s="80"/>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0"/>
      <c r="CB279" s="80"/>
      <c r="CC279" s="80"/>
      <c r="CD279" s="80"/>
      <c r="CE279" s="80"/>
      <c r="CF279" s="80"/>
      <c r="CG279" s="80"/>
      <c r="CH279" s="80"/>
      <c r="CI279" s="80"/>
      <c r="CJ279" s="80"/>
      <c r="CK279" s="80"/>
      <c r="CL279" s="80"/>
      <c r="CM279" s="80"/>
      <c r="CN279" s="80"/>
      <c r="CO279" s="80"/>
      <c r="CP279" s="80"/>
      <c r="CQ279" s="80"/>
      <c r="CR279" s="80"/>
      <c r="CS279" s="80"/>
      <c r="CT279" s="80"/>
      <c r="CU279" s="80"/>
      <c r="CV279" s="80"/>
      <c r="CW279" s="80"/>
      <c r="CX279" s="80"/>
      <c r="CY279" s="80"/>
      <c r="CZ279" s="80"/>
      <c r="DA279" s="80"/>
      <c r="DB279" s="80"/>
      <c r="DC279" s="80"/>
      <c r="DD279" s="80"/>
      <c r="DE279" s="80"/>
      <c r="DF279" s="80"/>
      <c r="DG279" s="80"/>
      <c r="DH279" s="80"/>
      <c r="DI279" s="80"/>
      <c r="DJ279" s="80"/>
    </row>
    <row r="280" spans="1:114" s="81" customFormat="1" ht="60" outlineLevel="1" x14ac:dyDescent="0.25">
      <c r="A280" s="818">
        <v>43</v>
      </c>
      <c r="B280" s="227" t="s">
        <v>762</v>
      </c>
      <c r="C280" s="50" t="s">
        <v>763</v>
      </c>
      <c r="D280" s="817" t="s">
        <v>189</v>
      </c>
      <c r="E280" s="50" t="s">
        <v>3</v>
      </c>
      <c r="F280" s="47"/>
      <c r="G280" s="48"/>
      <c r="H280" s="519" t="s">
        <v>1155</v>
      </c>
      <c r="I280" s="49"/>
      <c r="J280" s="49"/>
      <c r="K280" s="49"/>
      <c r="L280" s="49"/>
      <c r="M280" s="49"/>
      <c r="N280" s="49"/>
      <c r="O280" s="49"/>
      <c r="P280" s="49"/>
      <c r="Q280" s="49"/>
      <c r="R280" s="49"/>
      <c r="S280" s="49"/>
      <c r="T280" s="49"/>
      <c r="U280" s="49"/>
      <c r="V280" s="47"/>
      <c r="W280" s="47"/>
      <c r="X280" s="578"/>
      <c r="Y280" s="80"/>
      <c r="Z280" s="80"/>
      <c r="AA280" s="80"/>
      <c r="AB280" s="80"/>
      <c r="AC280" s="80"/>
      <c r="AD280" s="80"/>
      <c r="AE280" s="80"/>
      <c r="AF280" s="80"/>
      <c r="AG280" s="690"/>
      <c r="AH280" s="80"/>
      <c r="AI280" s="80"/>
      <c r="AJ280" s="80"/>
      <c r="AK280" s="80"/>
      <c r="AL280" s="80"/>
      <c r="AM280" s="80"/>
      <c r="AN280" s="80"/>
      <c r="AO280" s="80"/>
      <c r="AP280" s="80"/>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0"/>
      <c r="CB280" s="80"/>
      <c r="CC280" s="80"/>
      <c r="CD280" s="80"/>
      <c r="CE280" s="80"/>
      <c r="CF280" s="80"/>
      <c r="CG280" s="80"/>
      <c r="CH280" s="80"/>
      <c r="CI280" s="80"/>
      <c r="CJ280" s="80"/>
      <c r="CK280" s="80"/>
      <c r="CL280" s="80"/>
      <c r="CM280" s="80"/>
      <c r="CN280" s="80"/>
      <c r="CO280" s="80"/>
      <c r="CP280" s="80"/>
      <c r="CQ280" s="80"/>
      <c r="CR280" s="80"/>
      <c r="CS280" s="80"/>
      <c r="CT280" s="80"/>
      <c r="CU280" s="80"/>
      <c r="CV280" s="80"/>
      <c r="CW280" s="80"/>
      <c r="CX280" s="80"/>
      <c r="CY280" s="80"/>
      <c r="CZ280" s="80"/>
      <c r="DA280" s="80"/>
      <c r="DB280" s="80"/>
      <c r="DC280" s="80"/>
      <c r="DD280" s="80"/>
      <c r="DE280" s="80"/>
      <c r="DF280" s="80"/>
      <c r="DG280" s="80"/>
      <c r="DH280" s="80"/>
      <c r="DI280" s="80"/>
      <c r="DJ280" s="80"/>
    </row>
    <row r="281" spans="1:114" s="76" customFormat="1" ht="105" outlineLevel="1" x14ac:dyDescent="0.25">
      <c r="A281" s="818"/>
      <c r="B281" s="224" t="s">
        <v>970</v>
      </c>
      <c r="C281" s="659" t="s">
        <v>764</v>
      </c>
      <c r="D281" s="817"/>
      <c r="E281" s="659" t="s">
        <v>3</v>
      </c>
      <c r="F281" s="659"/>
      <c r="G281" s="675"/>
      <c r="H281" s="164" t="s">
        <v>536</v>
      </c>
      <c r="I281" s="100" t="s">
        <v>654</v>
      </c>
      <c r="J281" s="665" t="s">
        <v>77</v>
      </c>
      <c r="K281" s="665" t="s">
        <v>3</v>
      </c>
      <c r="L281" s="659"/>
      <c r="M281" s="285"/>
      <c r="N281" s="513">
        <v>5</v>
      </c>
      <c r="O281" s="513">
        <v>5.5</v>
      </c>
      <c r="P281" s="514">
        <v>5.5</v>
      </c>
      <c r="Q281" s="514">
        <v>5.5</v>
      </c>
      <c r="R281" s="514">
        <v>5.5</v>
      </c>
      <c r="S281" s="19">
        <v>5.5</v>
      </c>
      <c r="T281" s="13">
        <v>5.5</v>
      </c>
      <c r="U281" s="659"/>
      <c r="V281" s="659"/>
      <c r="W281" s="659"/>
      <c r="X281" s="578"/>
      <c r="Y281" s="80"/>
      <c r="Z281" s="80"/>
      <c r="AA281" s="80"/>
      <c r="AB281" s="80"/>
      <c r="AC281" s="80"/>
      <c r="AD281" s="80"/>
      <c r="AE281" s="80"/>
      <c r="AF281" s="80"/>
      <c r="AG281" s="69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0"/>
      <c r="CB281" s="80"/>
      <c r="CC281" s="80"/>
      <c r="CD281" s="80"/>
      <c r="CE281" s="80"/>
      <c r="CF281" s="80"/>
      <c r="CG281" s="80"/>
      <c r="CH281" s="80"/>
      <c r="CI281" s="80"/>
      <c r="CJ281" s="80"/>
      <c r="CK281" s="80"/>
      <c r="CL281" s="80"/>
      <c r="CM281" s="80"/>
      <c r="CN281" s="80"/>
      <c r="CO281" s="80"/>
      <c r="CP281" s="80"/>
      <c r="CQ281" s="80"/>
      <c r="CR281" s="80"/>
      <c r="CS281" s="80"/>
      <c r="CT281" s="80"/>
      <c r="CU281" s="80"/>
      <c r="CV281" s="80"/>
      <c r="CW281" s="80"/>
      <c r="CX281" s="80"/>
      <c r="CY281" s="80"/>
      <c r="CZ281" s="80"/>
      <c r="DA281" s="80"/>
      <c r="DB281" s="80"/>
      <c r="DC281" s="80"/>
      <c r="DD281" s="80"/>
      <c r="DE281" s="80"/>
      <c r="DF281" s="80"/>
      <c r="DG281" s="80"/>
      <c r="DH281" s="80"/>
      <c r="DI281" s="80"/>
      <c r="DJ281" s="80"/>
    </row>
    <row r="282" spans="1:114" s="76" customFormat="1" ht="42.75" outlineLevel="1" x14ac:dyDescent="0.25">
      <c r="A282" s="655"/>
      <c r="B282" s="236" t="s">
        <v>122</v>
      </c>
      <c r="C282" s="10"/>
      <c r="D282" s="176"/>
      <c r="E282" s="10"/>
      <c r="F282" s="176"/>
      <c r="G282" s="176"/>
      <c r="H282" s="801" t="s">
        <v>123</v>
      </c>
      <c r="I282" s="801"/>
      <c r="J282" s="801"/>
      <c r="K282" s="801"/>
      <c r="L282" s="801"/>
      <c r="M282" s="801"/>
      <c r="N282" s="801"/>
      <c r="O282" s="801"/>
      <c r="P282" s="801"/>
      <c r="Q282" s="801"/>
      <c r="R282" s="801"/>
      <c r="S282" s="801"/>
      <c r="T282" s="801"/>
      <c r="U282" s="801"/>
      <c r="V282" s="801"/>
      <c r="W282" s="801"/>
      <c r="X282" s="578"/>
      <c r="Y282" s="80"/>
      <c r="Z282" s="80"/>
      <c r="AA282" s="80"/>
      <c r="AB282" s="80"/>
      <c r="AC282" s="80"/>
      <c r="AD282" s="80"/>
      <c r="AE282" s="80"/>
      <c r="AF282" s="80"/>
      <c r="AG282" s="690"/>
      <c r="AH282" s="80"/>
      <c r="AI282" s="80"/>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c r="CT282" s="80"/>
      <c r="CU282" s="80"/>
      <c r="CV282" s="80"/>
      <c r="CW282" s="80"/>
      <c r="CX282" s="80"/>
      <c r="CY282" s="80"/>
      <c r="CZ282" s="80"/>
      <c r="DA282" s="80"/>
      <c r="DB282" s="80"/>
      <c r="DC282" s="80"/>
      <c r="DD282" s="80"/>
      <c r="DE282" s="80"/>
      <c r="DF282" s="80"/>
      <c r="DG282" s="80"/>
      <c r="DH282" s="80"/>
      <c r="DI282" s="80"/>
      <c r="DJ282" s="80"/>
    </row>
    <row r="283" spans="1:114" s="76" customFormat="1" ht="42.75" outlineLevel="1" x14ac:dyDescent="0.25">
      <c r="A283" s="655"/>
      <c r="B283" s="236" t="s">
        <v>124</v>
      </c>
      <c r="C283" s="10"/>
      <c r="D283" s="176"/>
      <c r="E283" s="10"/>
      <c r="F283" s="176"/>
      <c r="G283" s="176"/>
      <c r="H283" s="801" t="s">
        <v>125</v>
      </c>
      <c r="I283" s="801"/>
      <c r="J283" s="801"/>
      <c r="K283" s="801"/>
      <c r="L283" s="801"/>
      <c r="M283" s="801"/>
      <c r="N283" s="801"/>
      <c r="O283" s="801"/>
      <c r="P283" s="801"/>
      <c r="Q283" s="801"/>
      <c r="R283" s="801"/>
      <c r="S283" s="801"/>
      <c r="T283" s="801"/>
      <c r="U283" s="801"/>
      <c r="V283" s="801"/>
      <c r="W283" s="801"/>
      <c r="X283" s="578"/>
      <c r="Y283" s="80"/>
      <c r="Z283" s="80"/>
      <c r="AA283" s="80"/>
      <c r="AB283" s="80"/>
      <c r="AC283" s="80"/>
      <c r="AD283" s="80"/>
      <c r="AE283" s="80"/>
      <c r="AF283" s="80"/>
      <c r="AG283" s="690"/>
      <c r="AH283" s="80"/>
      <c r="AI283" s="80"/>
      <c r="AJ283" s="80"/>
      <c r="AK283" s="80"/>
      <c r="AL283" s="80"/>
      <c r="AM283" s="80"/>
      <c r="AN283" s="80"/>
      <c r="AO283" s="80"/>
      <c r="AP283" s="80"/>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0"/>
      <c r="CB283" s="80"/>
      <c r="CC283" s="80"/>
      <c r="CD283" s="80"/>
      <c r="CE283" s="80"/>
      <c r="CF283" s="80"/>
      <c r="CG283" s="80"/>
      <c r="CH283" s="80"/>
      <c r="CI283" s="80"/>
      <c r="CJ283" s="80"/>
      <c r="CK283" s="80"/>
      <c r="CL283" s="80"/>
      <c r="CM283" s="80"/>
      <c r="CN283" s="80"/>
      <c r="CO283" s="80"/>
      <c r="CP283" s="80"/>
      <c r="CQ283" s="80"/>
      <c r="CR283" s="80"/>
      <c r="CS283" s="80"/>
      <c r="CT283" s="80"/>
      <c r="CU283" s="80"/>
      <c r="CV283" s="80"/>
      <c r="CW283" s="80"/>
      <c r="CX283" s="80"/>
      <c r="CY283" s="80"/>
      <c r="CZ283" s="80"/>
      <c r="DA283" s="80"/>
      <c r="DB283" s="80"/>
      <c r="DC283" s="80"/>
      <c r="DD283" s="80"/>
      <c r="DE283" s="80"/>
      <c r="DF283" s="80"/>
      <c r="DG283" s="80"/>
      <c r="DH283" s="80"/>
      <c r="DI283" s="80"/>
      <c r="DJ283" s="80"/>
    </row>
    <row r="284" spans="1:114" s="417" customFormat="1" ht="30" outlineLevel="1" x14ac:dyDescent="0.25">
      <c r="A284" s="670">
        <v>44</v>
      </c>
      <c r="B284" s="673" t="s">
        <v>971</v>
      </c>
      <c r="C284" s="788" t="s">
        <v>196</v>
      </c>
      <c r="D284" s="820" t="s">
        <v>197</v>
      </c>
      <c r="E284" s="788" t="s">
        <v>60</v>
      </c>
      <c r="F284" s="685"/>
      <c r="G284" s="820"/>
      <c r="H284" s="431" t="s">
        <v>537</v>
      </c>
      <c r="I284" s="787" t="s">
        <v>1096</v>
      </c>
      <c r="J284" s="787" t="s">
        <v>73</v>
      </c>
      <c r="K284" s="787" t="s">
        <v>126</v>
      </c>
      <c r="L284" s="685"/>
      <c r="M284" s="665"/>
      <c r="N284" s="21">
        <v>0.45200000000000001</v>
      </c>
      <c r="O284" s="21">
        <v>0.443</v>
      </c>
      <c r="P284" s="21">
        <v>0.32800000000000001</v>
      </c>
      <c r="Q284" s="21">
        <v>0.32800000000000001</v>
      </c>
      <c r="R284" s="21">
        <v>0.32800000000000001</v>
      </c>
      <c r="S284" s="318">
        <v>0.32800000000000001</v>
      </c>
      <c r="T284" s="318">
        <v>0.32800000000000001</v>
      </c>
      <c r="U284" s="685"/>
      <c r="V284" s="685"/>
      <c r="W284" s="685"/>
      <c r="X284" s="579"/>
      <c r="AG284" s="691"/>
    </row>
    <row r="285" spans="1:114" s="417" customFormat="1" outlineLevel="1" x14ac:dyDescent="0.25">
      <c r="A285" s="670">
        <v>45</v>
      </c>
      <c r="B285" s="228" t="s">
        <v>127</v>
      </c>
      <c r="C285" s="788"/>
      <c r="D285" s="820"/>
      <c r="E285" s="788"/>
      <c r="F285" s="658"/>
      <c r="G285" s="820"/>
      <c r="H285" s="414" t="s">
        <v>128</v>
      </c>
      <c r="I285" s="787"/>
      <c r="J285" s="787"/>
      <c r="K285" s="787"/>
      <c r="L285" s="658"/>
      <c r="M285" s="665"/>
      <c r="N285" s="21">
        <v>0.17100000000000001</v>
      </c>
      <c r="O285" s="21">
        <v>0.122</v>
      </c>
      <c r="P285" s="21">
        <v>0.10199999999999999</v>
      </c>
      <c r="Q285" s="21">
        <v>0.13100000000000001</v>
      </c>
      <c r="R285" s="21">
        <v>0.13200000000000001</v>
      </c>
      <c r="S285" s="318">
        <v>0.13200000000000001</v>
      </c>
      <c r="T285" s="318">
        <v>0.13200000000000001</v>
      </c>
      <c r="U285" s="658"/>
      <c r="V285" s="658"/>
      <c r="W285" s="658"/>
      <c r="X285" s="579"/>
      <c r="AG285" s="691"/>
    </row>
    <row r="286" spans="1:114" s="77" customFormat="1" x14ac:dyDescent="0.25">
      <c r="A286" s="196"/>
      <c r="B286" s="186" t="s">
        <v>231</v>
      </c>
      <c r="C286" s="96"/>
      <c r="D286" s="2"/>
      <c r="E286" s="96"/>
      <c r="F286" s="12"/>
      <c r="G286" s="2"/>
      <c r="H286" s="170" t="s">
        <v>230</v>
      </c>
      <c r="I286" s="58"/>
      <c r="J286" s="34"/>
      <c r="K286" s="58"/>
      <c r="L286" s="12"/>
      <c r="M286" s="58"/>
      <c r="N286" s="24"/>
      <c r="O286" s="115"/>
      <c r="P286" s="58"/>
      <c r="Q286" s="58"/>
      <c r="R286" s="58"/>
      <c r="S286" s="96"/>
      <c r="T286" s="96"/>
      <c r="U286" s="12"/>
      <c r="V286" s="12"/>
      <c r="W286" s="12"/>
      <c r="X286" s="578"/>
      <c r="Y286" s="80"/>
      <c r="Z286" s="80"/>
      <c r="AA286" s="80"/>
      <c r="AB286" s="80"/>
      <c r="AC286" s="80"/>
      <c r="AD286" s="80"/>
      <c r="AE286" s="80"/>
      <c r="AF286" s="80"/>
      <c r="AG286" s="69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0"/>
      <c r="CB286" s="80"/>
      <c r="CC286" s="80"/>
      <c r="CD286" s="80"/>
      <c r="CE286" s="80"/>
      <c r="CF286" s="80"/>
      <c r="CG286" s="80"/>
      <c r="CH286" s="80"/>
      <c r="CI286" s="80"/>
      <c r="CJ286" s="80"/>
      <c r="CK286" s="80"/>
      <c r="CL286" s="80"/>
      <c r="CM286" s="80"/>
      <c r="CN286" s="80"/>
      <c r="CO286" s="80"/>
      <c r="CP286" s="80"/>
      <c r="CQ286" s="80"/>
      <c r="CR286" s="80"/>
      <c r="CS286" s="80"/>
      <c r="CT286" s="80"/>
      <c r="CU286" s="80"/>
      <c r="CV286" s="80"/>
      <c r="CW286" s="80"/>
      <c r="CX286" s="80"/>
      <c r="CY286" s="80"/>
      <c r="CZ286" s="80"/>
      <c r="DA286" s="80"/>
      <c r="DB286" s="80"/>
      <c r="DC286" s="80"/>
      <c r="DD286" s="80"/>
      <c r="DE286" s="80"/>
      <c r="DF286" s="80"/>
      <c r="DG286" s="80"/>
      <c r="DH286" s="80"/>
      <c r="DI286" s="80"/>
      <c r="DJ286" s="80"/>
    </row>
    <row r="287" spans="1:114" s="76" customFormat="1" ht="42.75" outlineLevel="1" x14ac:dyDescent="0.25">
      <c r="A287" s="655"/>
      <c r="B287" s="236" t="s">
        <v>129</v>
      </c>
      <c r="C287" s="10"/>
      <c r="D287" s="176"/>
      <c r="E287" s="10"/>
      <c r="F287" s="176"/>
      <c r="G287" s="176"/>
      <c r="H287" s="801" t="s">
        <v>130</v>
      </c>
      <c r="I287" s="801"/>
      <c r="J287" s="801"/>
      <c r="K287" s="801"/>
      <c r="L287" s="801"/>
      <c r="M287" s="801"/>
      <c r="N287" s="801"/>
      <c r="O287" s="801"/>
      <c r="P287" s="801"/>
      <c r="Q287" s="801"/>
      <c r="R287" s="801"/>
      <c r="S287" s="801"/>
      <c r="T287" s="801"/>
      <c r="U287" s="801"/>
      <c r="V287" s="801"/>
      <c r="W287" s="801"/>
      <c r="X287" s="578"/>
      <c r="Y287" s="80"/>
      <c r="Z287" s="80"/>
      <c r="AA287" s="80"/>
      <c r="AB287" s="80"/>
      <c r="AC287" s="80"/>
      <c r="AD287" s="80"/>
      <c r="AE287" s="80"/>
      <c r="AF287" s="80"/>
      <c r="AG287" s="69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c r="CT287" s="80"/>
      <c r="CU287" s="80"/>
      <c r="CV287" s="80"/>
      <c r="CW287" s="80"/>
      <c r="CX287" s="80"/>
      <c r="CY287" s="80"/>
      <c r="CZ287" s="80"/>
      <c r="DA287" s="80"/>
      <c r="DB287" s="80"/>
      <c r="DC287" s="80"/>
      <c r="DD287" s="80"/>
      <c r="DE287" s="80"/>
      <c r="DF287" s="80"/>
      <c r="DG287" s="80"/>
      <c r="DH287" s="80"/>
      <c r="DI287" s="80"/>
      <c r="DJ287" s="80"/>
    </row>
    <row r="288" spans="1:114" s="417" customFormat="1" ht="75" outlineLevel="1" collapsed="1" x14ac:dyDescent="0.25">
      <c r="A288" s="670">
        <v>52</v>
      </c>
      <c r="B288" s="673" t="s">
        <v>972</v>
      </c>
      <c r="C288" s="658" t="s">
        <v>766</v>
      </c>
      <c r="D288" s="669" t="s">
        <v>68</v>
      </c>
      <c r="E288" s="658" t="s">
        <v>3</v>
      </c>
      <c r="F288" s="429" t="s">
        <v>277</v>
      </c>
      <c r="G288" s="669" t="s">
        <v>277</v>
      </c>
      <c r="H288" s="431" t="s">
        <v>538</v>
      </c>
      <c r="I288" s="665" t="s">
        <v>1075</v>
      </c>
      <c r="J288" s="665" t="s">
        <v>66</v>
      </c>
      <c r="K288" s="665" t="s">
        <v>3</v>
      </c>
      <c r="L288" s="429" t="s">
        <v>277</v>
      </c>
      <c r="M288" s="665" t="s">
        <v>277</v>
      </c>
      <c r="N288" s="102">
        <v>99.2</v>
      </c>
      <c r="O288" s="102"/>
      <c r="P288" s="102">
        <v>99.9</v>
      </c>
      <c r="Q288" s="102">
        <v>99.9</v>
      </c>
      <c r="R288" s="102">
        <v>100</v>
      </c>
      <c r="S288" s="670">
        <v>100</v>
      </c>
      <c r="T288" s="670">
        <v>100</v>
      </c>
      <c r="U288" s="685"/>
      <c r="V288" s="685"/>
      <c r="W288" s="685"/>
      <c r="X288" s="579"/>
      <c r="AG288" s="691"/>
    </row>
    <row r="289" spans="1:33" s="17" customFormat="1" hidden="1" outlineLevel="2" x14ac:dyDescent="0.25">
      <c r="A289" s="201"/>
      <c r="B289" s="228" t="s">
        <v>45</v>
      </c>
      <c r="C289" s="658"/>
      <c r="D289" s="669"/>
      <c r="E289" s="658"/>
      <c r="F289" s="429" t="s">
        <v>277</v>
      </c>
      <c r="G289" s="669" t="s">
        <v>277</v>
      </c>
      <c r="H289" s="414" t="s">
        <v>6</v>
      </c>
      <c r="I289" s="665"/>
      <c r="J289" s="665"/>
      <c r="K289" s="665"/>
      <c r="L289" s="429" t="s">
        <v>277</v>
      </c>
      <c r="M289" s="665" t="s">
        <v>277</v>
      </c>
      <c r="N289" s="665"/>
      <c r="O289" s="665"/>
      <c r="P289" s="665"/>
      <c r="Q289" s="102"/>
      <c r="R289" s="102"/>
      <c r="S289" s="16"/>
      <c r="T289" s="16"/>
      <c r="U289" s="658"/>
      <c r="V289" s="658"/>
      <c r="W289" s="658"/>
      <c r="X289" s="552"/>
      <c r="AG289" s="708"/>
    </row>
    <row r="290" spans="1:33" s="17" customFormat="1" hidden="1" outlineLevel="2" x14ac:dyDescent="0.25">
      <c r="A290" s="201"/>
      <c r="B290" s="228" t="s">
        <v>46</v>
      </c>
      <c r="C290" s="658"/>
      <c r="D290" s="669"/>
      <c r="E290" s="658"/>
      <c r="F290" s="429" t="s">
        <v>277</v>
      </c>
      <c r="G290" s="669" t="s">
        <v>277</v>
      </c>
      <c r="H290" s="414" t="s">
        <v>11</v>
      </c>
      <c r="I290" s="665"/>
      <c r="J290" s="665"/>
      <c r="K290" s="665"/>
      <c r="L290" s="429" t="s">
        <v>277</v>
      </c>
      <c r="M290" s="665" t="s">
        <v>277</v>
      </c>
      <c r="N290" s="665"/>
      <c r="O290" s="665"/>
      <c r="P290" s="665"/>
      <c r="Q290" s="102"/>
      <c r="R290" s="102"/>
      <c r="S290" s="16"/>
      <c r="T290" s="16"/>
      <c r="U290" s="658"/>
      <c r="V290" s="658"/>
      <c r="W290" s="658"/>
      <c r="X290" s="552"/>
      <c r="AG290" s="708"/>
    </row>
    <row r="291" spans="1:33" s="17" customFormat="1" hidden="1" outlineLevel="2" x14ac:dyDescent="0.25">
      <c r="A291" s="201"/>
      <c r="B291" s="228" t="s">
        <v>47</v>
      </c>
      <c r="C291" s="658"/>
      <c r="D291" s="669"/>
      <c r="E291" s="658"/>
      <c r="F291" s="429" t="s">
        <v>277</v>
      </c>
      <c r="G291" s="669" t="s">
        <v>277</v>
      </c>
      <c r="H291" s="414" t="s">
        <v>12</v>
      </c>
      <c r="I291" s="665"/>
      <c r="J291" s="665"/>
      <c r="K291" s="665"/>
      <c r="L291" s="429" t="s">
        <v>277</v>
      </c>
      <c r="M291" s="665" t="s">
        <v>277</v>
      </c>
      <c r="N291" s="665"/>
      <c r="O291" s="665"/>
      <c r="P291" s="665"/>
      <c r="Q291" s="102"/>
      <c r="R291" s="102"/>
      <c r="S291" s="16"/>
      <c r="T291" s="16"/>
      <c r="U291" s="658"/>
      <c r="V291" s="658"/>
      <c r="W291" s="658"/>
      <c r="X291" s="552"/>
      <c r="AG291" s="708"/>
    </row>
    <row r="292" spans="1:33" s="17" customFormat="1" hidden="1" outlineLevel="2" x14ac:dyDescent="0.25">
      <c r="A292" s="201"/>
      <c r="B292" s="228" t="s">
        <v>48</v>
      </c>
      <c r="C292" s="658"/>
      <c r="D292" s="669"/>
      <c r="E292" s="658"/>
      <c r="F292" s="429" t="s">
        <v>277</v>
      </c>
      <c r="G292" s="669" t="s">
        <v>277</v>
      </c>
      <c r="H292" s="414" t="s">
        <v>13</v>
      </c>
      <c r="I292" s="665"/>
      <c r="J292" s="665"/>
      <c r="K292" s="665"/>
      <c r="L292" s="429" t="s">
        <v>277</v>
      </c>
      <c r="M292" s="665" t="s">
        <v>277</v>
      </c>
      <c r="N292" s="665"/>
      <c r="O292" s="665"/>
      <c r="P292" s="665"/>
      <c r="Q292" s="102"/>
      <c r="R292" s="102"/>
      <c r="S292" s="16"/>
      <c r="T292" s="16"/>
      <c r="U292" s="658"/>
      <c r="V292" s="658"/>
      <c r="W292" s="658"/>
      <c r="X292" s="552"/>
      <c r="AG292" s="708"/>
    </row>
    <row r="293" spans="1:33" s="17" customFormat="1" hidden="1" outlineLevel="2" x14ac:dyDescent="0.25">
      <c r="A293" s="201"/>
      <c r="B293" s="228" t="s">
        <v>35</v>
      </c>
      <c r="C293" s="658"/>
      <c r="D293" s="669"/>
      <c r="E293" s="658"/>
      <c r="F293" s="429" t="s">
        <v>277</v>
      </c>
      <c r="G293" s="669" t="s">
        <v>277</v>
      </c>
      <c r="H293" s="414" t="s">
        <v>14</v>
      </c>
      <c r="I293" s="665"/>
      <c r="J293" s="665"/>
      <c r="K293" s="665"/>
      <c r="L293" s="429" t="s">
        <v>277</v>
      </c>
      <c r="M293" s="665" t="s">
        <v>277</v>
      </c>
      <c r="N293" s="665"/>
      <c r="O293" s="665"/>
      <c r="P293" s="665"/>
      <c r="Q293" s="102"/>
      <c r="R293" s="102"/>
      <c r="S293" s="16"/>
      <c r="T293" s="16"/>
      <c r="U293" s="658"/>
      <c r="V293" s="658"/>
      <c r="W293" s="658"/>
      <c r="X293" s="552"/>
      <c r="AG293" s="708"/>
    </row>
    <row r="294" spans="1:33" s="17" customFormat="1" hidden="1" outlineLevel="2" x14ac:dyDescent="0.25">
      <c r="A294" s="201"/>
      <c r="B294" s="228" t="s">
        <v>36</v>
      </c>
      <c r="C294" s="658"/>
      <c r="D294" s="669"/>
      <c r="E294" s="658"/>
      <c r="F294" s="429" t="s">
        <v>277</v>
      </c>
      <c r="G294" s="669" t="s">
        <v>277</v>
      </c>
      <c r="H294" s="414" t="s">
        <v>15</v>
      </c>
      <c r="I294" s="665"/>
      <c r="J294" s="665"/>
      <c r="K294" s="665"/>
      <c r="L294" s="429" t="s">
        <v>277</v>
      </c>
      <c r="M294" s="665" t="s">
        <v>277</v>
      </c>
      <c r="N294" s="665"/>
      <c r="O294" s="665"/>
      <c r="P294" s="665"/>
      <c r="Q294" s="102"/>
      <c r="R294" s="102"/>
      <c r="S294" s="16"/>
      <c r="T294" s="16"/>
      <c r="U294" s="658"/>
      <c r="V294" s="658"/>
      <c r="W294" s="658"/>
      <c r="X294" s="552"/>
      <c r="AG294" s="708"/>
    </row>
    <row r="295" spans="1:33" s="17" customFormat="1" hidden="1" outlineLevel="2" x14ac:dyDescent="0.25">
      <c r="A295" s="201"/>
      <c r="B295" s="228" t="s">
        <v>37</v>
      </c>
      <c r="C295" s="658"/>
      <c r="D295" s="669"/>
      <c r="E295" s="658"/>
      <c r="F295" s="429" t="s">
        <v>277</v>
      </c>
      <c r="G295" s="669" t="s">
        <v>277</v>
      </c>
      <c r="H295" s="414" t="s">
        <v>16</v>
      </c>
      <c r="I295" s="665"/>
      <c r="J295" s="665"/>
      <c r="K295" s="665"/>
      <c r="L295" s="429" t="s">
        <v>277</v>
      </c>
      <c r="M295" s="665" t="s">
        <v>277</v>
      </c>
      <c r="N295" s="665"/>
      <c r="O295" s="665"/>
      <c r="P295" s="665"/>
      <c r="Q295" s="102"/>
      <c r="R295" s="102"/>
      <c r="S295" s="16"/>
      <c r="T295" s="16"/>
      <c r="U295" s="658"/>
      <c r="V295" s="658"/>
      <c r="W295" s="658"/>
      <c r="X295" s="552"/>
      <c r="AG295" s="708"/>
    </row>
    <row r="296" spans="1:33" s="17" customFormat="1" hidden="1" outlineLevel="2" x14ac:dyDescent="0.25">
      <c r="A296" s="201"/>
      <c r="B296" s="228" t="s">
        <v>38</v>
      </c>
      <c r="C296" s="658"/>
      <c r="D296" s="669"/>
      <c r="E296" s="658"/>
      <c r="F296" s="429" t="s">
        <v>277</v>
      </c>
      <c r="G296" s="669" t="s">
        <v>277</v>
      </c>
      <c r="H296" s="414" t="s">
        <v>17</v>
      </c>
      <c r="I296" s="665"/>
      <c r="J296" s="665"/>
      <c r="K296" s="665"/>
      <c r="L296" s="429" t="s">
        <v>277</v>
      </c>
      <c r="M296" s="665" t="s">
        <v>277</v>
      </c>
      <c r="N296" s="665"/>
      <c r="O296" s="665"/>
      <c r="P296" s="665"/>
      <c r="Q296" s="102"/>
      <c r="R296" s="102"/>
      <c r="S296" s="16"/>
      <c r="T296" s="16"/>
      <c r="U296" s="658"/>
      <c r="V296" s="658"/>
      <c r="W296" s="658"/>
      <c r="X296" s="552"/>
      <c r="AG296" s="708"/>
    </row>
    <row r="297" spans="1:33" s="17" customFormat="1" hidden="1" outlineLevel="2" x14ac:dyDescent="0.25">
      <c r="A297" s="201"/>
      <c r="B297" s="228" t="s">
        <v>49</v>
      </c>
      <c r="C297" s="658"/>
      <c r="D297" s="669"/>
      <c r="E297" s="658"/>
      <c r="F297" s="429" t="s">
        <v>277</v>
      </c>
      <c r="G297" s="669" t="s">
        <v>277</v>
      </c>
      <c r="H297" s="414" t="s">
        <v>18</v>
      </c>
      <c r="I297" s="665"/>
      <c r="J297" s="665"/>
      <c r="K297" s="665"/>
      <c r="L297" s="429" t="s">
        <v>277</v>
      </c>
      <c r="M297" s="665" t="s">
        <v>277</v>
      </c>
      <c r="N297" s="665"/>
      <c r="O297" s="665"/>
      <c r="P297" s="665"/>
      <c r="Q297" s="102"/>
      <c r="R297" s="102"/>
      <c r="S297" s="16"/>
      <c r="T297" s="16"/>
      <c r="U297" s="658"/>
      <c r="V297" s="658"/>
      <c r="W297" s="658"/>
      <c r="X297" s="552"/>
      <c r="AG297" s="708"/>
    </row>
    <row r="298" spans="1:33" s="17" customFormat="1" hidden="1" outlineLevel="2" x14ac:dyDescent="0.25">
      <c r="A298" s="201"/>
      <c r="B298" s="228" t="s">
        <v>39</v>
      </c>
      <c r="C298" s="658"/>
      <c r="D298" s="669"/>
      <c r="E298" s="658"/>
      <c r="F298" s="429" t="s">
        <v>277</v>
      </c>
      <c r="G298" s="669" t="s">
        <v>277</v>
      </c>
      <c r="H298" s="414" t="s">
        <v>19</v>
      </c>
      <c r="I298" s="665"/>
      <c r="J298" s="665"/>
      <c r="K298" s="665"/>
      <c r="L298" s="429" t="s">
        <v>277</v>
      </c>
      <c r="M298" s="665" t="s">
        <v>277</v>
      </c>
      <c r="N298" s="665"/>
      <c r="O298" s="665"/>
      <c r="P298" s="665"/>
      <c r="Q298" s="102"/>
      <c r="R298" s="102"/>
      <c r="S298" s="16"/>
      <c r="T298" s="16"/>
      <c r="U298" s="658"/>
      <c r="V298" s="658"/>
      <c r="W298" s="658"/>
      <c r="X298" s="552"/>
      <c r="AG298" s="708"/>
    </row>
    <row r="299" spans="1:33" s="17" customFormat="1" hidden="1" outlineLevel="2" x14ac:dyDescent="0.25">
      <c r="A299" s="201"/>
      <c r="B299" s="228" t="s">
        <v>50</v>
      </c>
      <c r="C299" s="658"/>
      <c r="D299" s="669"/>
      <c r="E299" s="658"/>
      <c r="F299" s="429" t="s">
        <v>277</v>
      </c>
      <c r="G299" s="669" t="s">
        <v>277</v>
      </c>
      <c r="H299" s="414" t="s">
        <v>20</v>
      </c>
      <c r="I299" s="665"/>
      <c r="J299" s="665"/>
      <c r="K299" s="665"/>
      <c r="L299" s="429" t="s">
        <v>277</v>
      </c>
      <c r="M299" s="665" t="s">
        <v>277</v>
      </c>
      <c r="N299" s="665"/>
      <c r="O299" s="665"/>
      <c r="P299" s="665"/>
      <c r="Q299" s="102"/>
      <c r="R299" s="102"/>
      <c r="S299" s="16"/>
      <c r="T299" s="16"/>
      <c r="U299" s="658"/>
      <c r="V299" s="658"/>
      <c r="W299" s="658"/>
      <c r="X299" s="552"/>
      <c r="AG299" s="708"/>
    </row>
    <row r="300" spans="1:33" s="17" customFormat="1" hidden="1" outlineLevel="2" x14ac:dyDescent="0.25">
      <c r="A300" s="201"/>
      <c r="B300" s="228" t="s">
        <v>40</v>
      </c>
      <c r="C300" s="658"/>
      <c r="D300" s="669"/>
      <c r="E300" s="658"/>
      <c r="F300" s="429" t="s">
        <v>277</v>
      </c>
      <c r="G300" s="669" t="s">
        <v>277</v>
      </c>
      <c r="H300" s="414" t="s">
        <v>21</v>
      </c>
      <c r="I300" s="665"/>
      <c r="J300" s="665"/>
      <c r="K300" s="665"/>
      <c r="L300" s="429" t="s">
        <v>277</v>
      </c>
      <c r="M300" s="665" t="s">
        <v>277</v>
      </c>
      <c r="N300" s="665"/>
      <c r="O300" s="665"/>
      <c r="P300" s="665"/>
      <c r="Q300" s="102"/>
      <c r="R300" s="102"/>
      <c r="S300" s="16"/>
      <c r="T300" s="16"/>
      <c r="U300" s="658"/>
      <c r="V300" s="658"/>
      <c r="W300" s="658"/>
      <c r="X300" s="552"/>
      <c r="AG300" s="708"/>
    </row>
    <row r="301" spans="1:33" s="17" customFormat="1" hidden="1" outlineLevel="2" x14ac:dyDescent="0.25">
      <c r="A301" s="201"/>
      <c r="B301" s="228" t="s">
        <v>41</v>
      </c>
      <c r="C301" s="658"/>
      <c r="D301" s="669"/>
      <c r="E301" s="658"/>
      <c r="F301" s="429" t="s">
        <v>277</v>
      </c>
      <c r="G301" s="669" t="s">
        <v>277</v>
      </c>
      <c r="H301" s="414" t="s">
        <v>22</v>
      </c>
      <c r="I301" s="665"/>
      <c r="J301" s="665"/>
      <c r="K301" s="665"/>
      <c r="L301" s="429" t="s">
        <v>277</v>
      </c>
      <c r="M301" s="665" t="s">
        <v>277</v>
      </c>
      <c r="N301" s="665"/>
      <c r="O301" s="665"/>
      <c r="P301" s="665"/>
      <c r="Q301" s="102"/>
      <c r="R301" s="102"/>
      <c r="S301" s="16"/>
      <c r="T301" s="16"/>
      <c r="U301" s="658"/>
      <c r="V301" s="658"/>
      <c r="W301" s="658"/>
      <c r="X301" s="552"/>
      <c r="AG301" s="708"/>
    </row>
    <row r="302" spans="1:33" s="17" customFormat="1" hidden="1" outlineLevel="2" x14ac:dyDescent="0.25">
      <c r="A302" s="201"/>
      <c r="B302" s="228" t="s">
        <v>51</v>
      </c>
      <c r="C302" s="658"/>
      <c r="D302" s="669"/>
      <c r="E302" s="658"/>
      <c r="F302" s="429" t="s">
        <v>277</v>
      </c>
      <c r="G302" s="669" t="s">
        <v>277</v>
      </c>
      <c r="H302" s="414" t="s">
        <v>23</v>
      </c>
      <c r="I302" s="665"/>
      <c r="J302" s="665"/>
      <c r="K302" s="665"/>
      <c r="L302" s="429" t="s">
        <v>277</v>
      </c>
      <c r="M302" s="665" t="s">
        <v>277</v>
      </c>
      <c r="N302" s="665"/>
      <c r="O302" s="665"/>
      <c r="P302" s="665"/>
      <c r="Q302" s="102"/>
      <c r="R302" s="102"/>
      <c r="S302" s="16"/>
      <c r="T302" s="16"/>
      <c r="U302" s="658"/>
      <c r="V302" s="658"/>
      <c r="W302" s="658"/>
      <c r="X302" s="552"/>
      <c r="AG302" s="708"/>
    </row>
    <row r="303" spans="1:33" s="17" customFormat="1" hidden="1" outlineLevel="2" x14ac:dyDescent="0.25">
      <c r="A303" s="201"/>
      <c r="B303" s="228" t="s">
        <v>52</v>
      </c>
      <c r="C303" s="658"/>
      <c r="D303" s="669"/>
      <c r="E303" s="658"/>
      <c r="F303" s="429" t="s">
        <v>277</v>
      </c>
      <c r="G303" s="669" t="s">
        <v>277</v>
      </c>
      <c r="H303" s="414" t="s">
        <v>24</v>
      </c>
      <c r="I303" s="665"/>
      <c r="J303" s="665"/>
      <c r="K303" s="665"/>
      <c r="L303" s="429" t="s">
        <v>277</v>
      </c>
      <c r="M303" s="665" t="s">
        <v>277</v>
      </c>
      <c r="N303" s="665"/>
      <c r="O303" s="665"/>
      <c r="P303" s="665"/>
      <c r="Q303" s="102"/>
      <c r="R303" s="102"/>
      <c r="S303" s="16"/>
      <c r="T303" s="16"/>
      <c r="U303" s="658"/>
      <c r="V303" s="658"/>
      <c r="W303" s="658"/>
      <c r="X303" s="552"/>
      <c r="AG303" s="708"/>
    </row>
    <row r="304" spans="1:33" s="17" customFormat="1" hidden="1" outlineLevel="2" x14ac:dyDescent="0.25">
      <c r="A304" s="201"/>
      <c r="B304" s="228" t="s">
        <v>42</v>
      </c>
      <c r="C304" s="658"/>
      <c r="D304" s="669"/>
      <c r="E304" s="658"/>
      <c r="F304" s="429" t="s">
        <v>277</v>
      </c>
      <c r="G304" s="669" t="s">
        <v>277</v>
      </c>
      <c r="H304" s="414" t="s">
        <v>25</v>
      </c>
      <c r="I304" s="665"/>
      <c r="J304" s="665"/>
      <c r="K304" s="665"/>
      <c r="L304" s="429" t="s">
        <v>277</v>
      </c>
      <c r="M304" s="665" t="s">
        <v>277</v>
      </c>
      <c r="N304" s="665"/>
      <c r="O304" s="665"/>
      <c r="P304" s="665"/>
      <c r="Q304" s="102"/>
      <c r="R304" s="102"/>
      <c r="S304" s="16"/>
      <c r="T304" s="16"/>
      <c r="U304" s="658"/>
      <c r="V304" s="658"/>
      <c r="W304" s="658"/>
      <c r="X304" s="552"/>
      <c r="AG304" s="708"/>
    </row>
    <row r="305" spans="1:114" s="17" customFormat="1" hidden="1" outlineLevel="2" x14ac:dyDescent="0.25">
      <c r="A305" s="201"/>
      <c r="B305" s="228" t="s">
        <v>53</v>
      </c>
      <c r="C305" s="658"/>
      <c r="D305" s="669"/>
      <c r="E305" s="658"/>
      <c r="F305" s="429" t="s">
        <v>277</v>
      </c>
      <c r="G305" s="669" t="s">
        <v>277</v>
      </c>
      <c r="H305" s="414" t="s">
        <v>26</v>
      </c>
      <c r="I305" s="665"/>
      <c r="J305" s="665"/>
      <c r="K305" s="665"/>
      <c r="L305" s="429" t="s">
        <v>277</v>
      </c>
      <c r="M305" s="665" t="s">
        <v>277</v>
      </c>
      <c r="N305" s="665"/>
      <c r="O305" s="665"/>
      <c r="P305" s="665"/>
      <c r="Q305" s="102"/>
      <c r="R305" s="102"/>
      <c r="S305" s="16"/>
      <c r="T305" s="16"/>
      <c r="U305" s="658"/>
      <c r="V305" s="658"/>
      <c r="W305" s="658"/>
      <c r="X305" s="552"/>
      <c r="AG305" s="708"/>
    </row>
    <row r="306" spans="1:114" s="17" customFormat="1" hidden="1" outlineLevel="2" x14ac:dyDescent="0.25">
      <c r="A306" s="201"/>
      <c r="B306" s="228" t="s">
        <v>54</v>
      </c>
      <c r="C306" s="658"/>
      <c r="D306" s="669"/>
      <c r="E306" s="658"/>
      <c r="F306" s="429" t="s">
        <v>277</v>
      </c>
      <c r="G306" s="669" t="s">
        <v>277</v>
      </c>
      <c r="H306" s="414" t="s">
        <v>27</v>
      </c>
      <c r="I306" s="665"/>
      <c r="J306" s="665"/>
      <c r="K306" s="665"/>
      <c r="L306" s="429" t="s">
        <v>277</v>
      </c>
      <c r="M306" s="665" t="s">
        <v>277</v>
      </c>
      <c r="N306" s="665"/>
      <c r="O306" s="665"/>
      <c r="P306" s="665"/>
      <c r="Q306" s="102"/>
      <c r="R306" s="102"/>
      <c r="S306" s="16"/>
      <c r="T306" s="16"/>
      <c r="U306" s="658"/>
      <c r="V306" s="658"/>
      <c r="W306" s="658"/>
      <c r="X306" s="552"/>
      <c r="AG306" s="708"/>
    </row>
    <row r="307" spans="1:114" s="17" customFormat="1" hidden="1" outlineLevel="2" x14ac:dyDescent="0.25">
      <c r="A307" s="201"/>
      <c r="B307" s="228" t="s">
        <v>43</v>
      </c>
      <c r="C307" s="658"/>
      <c r="D307" s="669"/>
      <c r="E307" s="658"/>
      <c r="F307" s="429" t="s">
        <v>277</v>
      </c>
      <c r="G307" s="669" t="s">
        <v>277</v>
      </c>
      <c r="H307" s="414" t="s">
        <v>28</v>
      </c>
      <c r="I307" s="665"/>
      <c r="J307" s="665"/>
      <c r="K307" s="665"/>
      <c r="L307" s="429" t="s">
        <v>277</v>
      </c>
      <c r="M307" s="665" t="s">
        <v>277</v>
      </c>
      <c r="N307" s="665"/>
      <c r="O307" s="665"/>
      <c r="P307" s="665"/>
      <c r="Q307" s="102"/>
      <c r="R307" s="102"/>
      <c r="S307" s="16"/>
      <c r="T307" s="16"/>
      <c r="U307" s="658"/>
      <c r="V307" s="658"/>
      <c r="W307" s="658"/>
      <c r="X307" s="552"/>
      <c r="AG307" s="708"/>
    </row>
    <row r="308" spans="1:114" s="17" customFormat="1" hidden="1" outlineLevel="2" x14ac:dyDescent="0.25">
      <c r="A308" s="201"/>
      <c r="B308" s="228" t="s">
        <v>44</v>
      </c>
      <c r="C308" s="658"/>
      <c r="D308" s="669"/>
      <c r="E308" s="658"/>
      <c r="F308" s="429" t="s">
        <v>277</v>
      </c>
      <c r="G308" s="669" t="s">
        <v>277</v>
      </c>
      <c r="H308" s="414" t="s">
        <v>29</v>
      </c>
      <c r="I308" s="665"/>
      <c r="J308" s="665"/>
      <c r="K308" s="665"/>
      <c r="L308" s="429" t="s">
        <v>277</v>
      </c>
      <c r="M308" s="665" t="s">
        <v>277</v>
      </c>
      <c r="N308" s="665"/>
      <c r="O308" s="665"/>
      <c r="P308" s="665"/>
      <c r="Q308" s="102"/>
      <c r="R308" s="102"/>
      <c r="S308" s="16"/>
      <c r="T308" s="16"/>
      <c r="U308" s="658"/>
      <c r="V308" s="658"/>
      <c r="W308" s="658"/>
      <c r="X308" s="552"/>
      <c r="AG308" s="708"/>
    </row>
    <row r="309" spans="1:114" s="417" customFormat="1" ht="28.5" outlineLevel="1" x14ac:dyDescent="0.25">
      <c r="A309" s="670"/>
      <c r="B309" s="673" t="s">
        <v>131</v>
      </c>
      <c r="C309" s="685"/>
      <c r="D309" s="457"/>
      <c r="E309" s="685"/>
      <c r="F309" s="685"/>
      <c r="G309" s="457"/>
      <c r="H309" s="431" t="s">
        <v>132</v>
      </c>
      <c r="I309" s="4"/>
      <c r="J309" s="665"/>
      <c r="K309" s="4"/>
      <c r="L309" s="685"/>
      <c r="M309" s="4"/>
      <c r="N309" s="665"/>
      <c r="O309" s="665"/>
      <c r="P309" s="665"/>
      <c r="Q309" s="102"/>
      <c r="R309" s="102"/>
      <c r="S309" s="658"/>
      <c r="T309" s="658"/>
      <c r="U309" s="685"/>
      <c r="V309" s="685"/>
      <c r="W309" s="685"/>
      <c r="X309" s="579"/>
      <c r="AG309" s="691"/>
    </row>
    <row r="310" spans="1:114" s="417" customFormat="1" ht="75" outlineLevel="1" x14ac:dyDescent="0.25">
      <c r="A310" s="670">
        <v>53</v>
      </c>
      <c r="B310" s="673" t="s">
        <v>973</v>
      </c>
      <c r="C310" s="658" t="s">
        <v>766</v>
      </c>
      <c r="D310" s="669" t="s">
        <v>68</v>
      </c>
      <c r="E310" s="658" t="s">
        <v>3</v>
      </c>
      <c r="F310" s="429" t="s">
        <v>277</v>
      </c>
      <c r="G310" s="669" t="s">
        <v>277</v>
      </c>
      <c r="H310" s="431" t="s">
        <v>539</v>
      </c>
      <c r="I310" s="665" t="s">
        <v>1075</v>
      </c>
      <c r="J310" s="665" t="s">
        <v>66</v>
      </c>
      <c r="K310" s="665" t="s">
        <v>3</v>
      </c>
      <c r="L310" s="429" t="s">
        <v>277</v>
      </c>
      <c r="M310" s="665" t="s">
        <v>277</v>
      </c>
      <c r="N310" s="152">
        <v>94.4</v>
      </c>
      <c r="O310" s="152"/>
      <c r="P310" s="152">
        <v>95.5</v>
      </c>
      <c r="Q310" s="152">
        <v>95.8</v>
      </c>
      <c r="R310" s="152">
        <v>96.1</v>
      </c>
      <c r="S310" s="318">
        <v>96.4</v>
      </c>
      <c r="T310" s="318">
        <v>96.4</v>
      </c>
      <c r="U310" s="685"/>
      <c r="V310" s="685"/>
      <c r="W310" s="685"/>
      <c r="X310" s="579"/>
      <c r="AG310" s="691"/>
    </row>
    <row r="311" spans="1:114" s="77" customFormat="1" x14ac:dyDescent="0.25">
      <c r="A311" s="196"/>
      <c r="B311" s="186" t="s">
        <v>233</v>
      </c>
      <c r="C311" s="96"/>
      <c r="D311" s="2"/>
      <c r="E311" s="96"/>
      <c r="F311" s="12"/>
      <c r="G311" s="2"/>
      <c r="H311" s="170" t="s">
        <v>232</v>
      </c>
      <c r="I311" s="58"/>
      <c r="J311" s="34"/>
      <c r="K311" s="58"/>
      <c r="L311" s="12"/>
      <c r="M311" s="58"/>
      <c r="N311" s="58"/>
      <c r="O311" s="115"/>
      <c r="P311" s="58"/>
      <c r="Q311" s="58"/>
      <c r="R311" s="58"/>
      <c r="S311" s="96"/>
      <c r="T311" s="96"/>
      <c r="U311" s="12"/>
      <c r="V311" s="12"/>
      <c r="W311" s="12"/>
      <c r="X311" s="578"/>
      <c r="Y311" s="80"/>
      <c r="Z311" s="80"/>
      <c r="AA311" s="80"/>
      <c r="AB311" s="80"/>
      <c r="AC311" s="80"/>
      <c r="AD311" s="80"/>
      <c r="AE311" s="80"/>
      <c r="AF311" s="80"/>
      <c r="AG311" s="69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c r="CT311" s="80"/>
      <c r="CU311" s="80"/>
      <c r="CV311" s="80"/>
      <c r="CW311" s="80"/>
      <c r="CX311" s="80"/>
      <c r="CY311" s="80"/>
      <c r="CZ311" s="80"/>
      <c r="DA311" s="80"/>
      <c r="DB311" s="80"/>
      <c r="DC311" s="80"/>
      <c r="DD311" s="80"/>
      <c r="DE311" s="80"/>
      <c r="DF311" s="80"/>
      <c r="DG311" s="80"/>
      <c r="DH311" s="80"/>
      <c r="DI311" s="80"/>
      <c r="DJ311" s="80"/>
    </row>
    <row r="312" spans="1:114" s="76" customFormat="1" outlineLevel="1" x14ac:dyDescent="0.25">
      <c r="A312" s="655"/>
      <c r="B312" s="888" t="s">
        <v>134</v>
      </c>
      <c r="C312" s="888"/>
      <c r="D312" s="888"/>
      <c r="E312" s="888"/>
      <c r="F312" s="888"/>
      <c r="G312" s="888"/>
      <c r="H312" s="801" t="s">
        <v>135</v>
      </c>
      <c r="I312" s="801"/>
      <c r="J312" s="801"/>
      <c r="K312" s="801"/>
      <c r="L312" s="801"/>
      <c r="M312" s="801"/>
      <c r="N312" s="801"/>
      <c r="O312" s="801"/>
      <c r="P312" s="801"/>
      <c r="Q312" s="801"/>
      <c r="R312" s="801"/>
      <c r="S312" s="801"/>
      <c r="T312" s="801"/>
      <c r="U312" s="801"/>
      <c r="V312" s="801"/>
      <c r="W312" s="801"/>
      <c r="X312" s="578"/>
      <c r="Y312" s="80"/>
      <c r="Z312" s="80"/>
      <c r="AA312" s="80"/>
      <c r="AB312" s="80"/>
      <c r="AC312" s="80"/>
      <c r="AD312" s="80"/>
      <c r="AE312" s="80"/>
      <c r="AF312" s="80"/>
      <c r="AG312" s="69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c r="CT312" s="80"/>
      <c r="CU312" s="80"/>
      <c r="CV312" s="80"/>
      <c r="CW312" s="80"/>
      <c r="CX312" s="80"/>
      <c r="CY312" s="80"/>
      <c r="CZ312" s="80"/>
      <c r="DA312" s="80"/>
      <c r="DB312" s="80"/>
      <c r="DC312" s="80"/>
      <c r="DD312" s="80"/>
      <c r="DE312" s="80"/>
      <c r="DF312" s="80"/>
      <c r="DG312" s="80"/>
      <c r="DH312" s="80"/>
      <c r="DI312" s="80"/>
      <c r="DJ312" s="80"/>
    </row>
    <row r="313" spans="1:114" s="81" customFormat="1" outlineLevel="1" x14ac:dyDescent="0.25">
      <c r="A313" s="818">
        <v>59</v>
      </c>
      <c r="B313" s="227" t="s">
        <v>768</v>
      </c>
      <c r="C313" s="50" t="s">
        <v>199</v>
      </c>
      <c r="D313" s="817" t="s">
        <v>198</v>
      </c>
      <c r="E313" s="50" t="s">
        <v>3</v>
      </c>
      <c r="F313" s="47"/>
      <c r="G313" s="48"/>
      <c r="H313" s="171" t="s">
        <v>1157</v>
      </c>
      <c r="I313" s="49"/>
      <c r="J313" s="49"/>
      <c r="K313" s="49"/>
      <c r="L313" s="49"/>
      <c r="M313" s="49"/>
      <c r="N313" s="49"/>
      <c r="O313" s="49"/>
      <c r="P313" s="49"/>
      <c r="Q313" s="49"/>
      <c r="R313" s="49"/>
      <c r="S313" s="49"/>
      <c r="T313" s="49"/>
      <c r="U313" s="47"/>
      <c r="V313" s="47"/>
      <c r="W313" s="47"/>
      <c r="X313" s="578"/>
      <c r="Y313" s="80"/>
      <c r="Z313" s="80"/>
      <c r="AA313" s="80"/>
      <c r="AB313" s="80"/>
      <c r="AC313" s="80"/>
      <c r="AD313" s="80"/>
      <c r="AE313" s="80"/>
      <c r="AF313" s="80"/>
      <c r="AG313" s="69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row>
    <row r="314" spans="1:114" s="417" customFormat="1" ht="63" customHeight="1" outlineLevel="1" x14ac:dyDescent="0.25">
      <c r="A314" s="818"/>
      <c r="B314" s="228" t="s">
        <v>974</v>
      </c>
      <c r="C314" s="658" t="s">
        <v>767</v>
      </c>
      <c r="D314" s="817"/>
      <c r="E314" s="658" t="s">
        <v>3</v>
      </c>
      <c r="F314" s="658"/>
      <c r="G314" s="669"/>
      <c r="H314" s="414" t="s">
        <v>1160</v>
      </c>
      <c r="I314" s="666" t="s">
        <v>657</v>
      </c>
      <c r="J314" s="754" t="s">
        <v>1158</v>
      </c>
      <c r="K314" s="754" t="s">
        <v>3</v>
      </c>
      <c r="L314" s="658"/>
      <c r="M314" s="665"/>
      <c r="N314" s="419">
        <v>0</v>
      </c>
      <c r="O314" s="419">
        <v>0</v>
      </c>
      <c r="P314" s="419">
        <v>0</v>
      </c>
      <c r="Q314" s="419">
        <v>0</v>
      </c>
      <c r="R314" s="419">
        <v>0</v>
      </c>
      <c r="S314" s="419">
        <v>0</v>
      </c>
      <c r="T314" s="419">
        <v>0</v>
      </c>
      <c r="U314" s="658"/>
      <c r="V314" s="658"/>
      <c r="W314" s="658"/>
      <c r="X314" s="579"/>
      <c r="AG314" s="691"/>
    </row>
    <row r="315" spans="1:114" s="81" customFormat="1" outlineLevel="1" x14ac:dyDescent="0.25">
      <c r="A315" s="818">
        <v>60</v>
      </c>
      <c r="B315" s="227" t="s">
        <v>769</v>
      </c>
      <c r="C315" s="50" t="s">
        <v>199</v>
      </c>
      <c r="D315" s="817" t="s">
        <v>198</v>
      </c>
      <c r="E315" s="50" t="s">
        <v>3</v>
      </c>
      <c r="F315" s="47"/>
      <c r="G315" s="48"/>
      <c r="H315" s="171" t="s">
        <v>1156</v>
      </c>
      <c r="I315" s="49"/>
      <c r="J315" s="49"/>
      <c r="K315" s="49"/>
      <c r="L315" s="49"/>
      <c r="M315" s="49"/>
      <c r="N315" s="49"/>
      <c r="O315" s="49"/>
      <c r="P315" s="49"/>
      <c r="Q315" s="49"/>
      <c r="R315" s="49"/>
      <c r="S315" s="49"/>
      <c r="T315" s="49"/>
      <c r="U315" s="47"/>
      <c r="V315" s="47"/>
      <c r="W315" s="47"/>
      <c r="X315" s="578"/>
      <c r="Y315" s="80"/>
      <c r="Z315" s="80"/>
      <c r="AA315" s="80"/>
      <c r="AB315" s="80"/>
      <c r="AC315" s="80"/>
      <c r="AD315" s="80"/>
      <c r="AE315" s="80"/>
      <c r="AF315" s="80"/>
      <c r="AG315" s="69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c r="CT315" s="80"/>
      <c r="CU315" s="80"/>
      <c r="CV315" s="80"/>
      <c r="CW315" s="80"/>
      <c r="CX315" s="80"/>
      <c r="CY315" s="80"/>
      <c r="CZ315" s="80"/>
      <c r="DA315" s="80"/>
      <c r="DB315" s="80"/>
      <c r="DC315" s="80"/>
      <c r="DD315" s="80"/>
      <c r="DE315" s="80"/>
      <c r="DF315" s="80"/>
      <c r="DG315" s="80"/>
      <c r="DH315" s="80"/>
      <c r="DI315" s="80"/>
      <c r="DJ315" s="80"/>
    </row>
    <row r="316" spans="1:114" ht="63" customHeight="1" outlineLevel="1" x14ac:dyDescent="0.25">
      <c r="A316" s="818"/>
      <c r="B316" s="414" t="s">
        <v>1169</v>
      </c>
      <c r="C316" s="658" t="s">
        <v>767</v>
      </c>
      <c r="D316" s="817"/>
      <c r="E316" s="658" t="s">
        <v>3</v>
      </c>
      <c r="F316" s="658"/>
      <c r="G316" s="669"/>
      <c r="H316" s="414" t="s">
        <v>1159</v>
      </c>
      <c r="I316" s="665" t="s">
        <v>657</v>
      </c>
      <c r="J316" s="755" t="s">
        <v>1158</v>
      </c>
      <c r="K316" s="755" t="s">
        <v>3</v>
      </c>
      <c r="L316" s="658"/>
      <c r="M316" s="665"/>
      <c r="N316" s="589">
        <v>60.1</v>
      </c>
      <c r="O316" s="589">
        <v>60.7</v>
      </c>
      <c r="P316" s="589">
        <v>62.299149320021606</v>
      </c>
      <c r="Q316" s="589">
        <v>64.162799091329873</v>
      </c>
      <c r="R316" s="589">
        <v>67.002644579112115</v>
      </c>
      <c r="S316" s="589">
        <v>69.221275194216915</v>
      </c>
      <c r="T316" s="589">
        <v>70.996179686305311</v>
      </c>
      <c r="U316" s="658"/>
      <c r="V316" s="658"/>
      <c r="W316" s="658"/>
      <c r="X316" s="590"/>
      <c r="AG316" s="697"/>
    </row>
    <row r="317" spans="1:114" s="508" customFormat="1" outlineLevel="1" x14ac:dyDescent="0.25">
      <c r="A317" s="897"/>
      <c r="B317" s="228"/>
      <c r="C317" s="418"/>
      <c r="D317" s="553"/>
      <c r="E317" s="418"/>
      <c r="F317" s="418"/>
      <c r="G317" s="553"/>
      <c r="H317" s="898" t="s">
        <v>1119</v>
      </c>
      <c r="I317" s="899" t="s">
        <v>1135</v>
      </c>
      <c r="J317" s="899" t="s">
        <v>1136</v>
      </c>
      <c r="K317" s="756" t="s">
        <v>606</v>
      </c>
      <c r="L317" s="418"/>
      <c r="M317" s="899" t="s">
        <v>1137</v>
      </c>
      <c r="N317" s="591"/>
      <c r="O317" s="591"/>
      <c r="P317" s="591"/>
      <c r="Q317" s="591"/>
      <c r="R317" s="592"/>
      <c r="S317" s="591" t="s">
        <v>1162</v>
      </c>
      <c r="T317" s="592"/>
      <c r="U317" s="418"/>
      <c r="V317" s="904" t="s">
        <v>1178</v>
      </c>
      <c r="W317" s="904" t="s">
        <v>1199</v>
      </c>
      <c r="X317" s="604"/>
      <c r="AG317" s="709"/>
    </row>
    <row r="318" spans="1:114" s="510" customFormat="1" ht="30" outlineLevel="2" x14ac:dyDescent="0.25">
      <c r="A318" s="897"/>
      <c r="B318" s="228"/>
      <c r="C318" s="418"/>
      <c r="D318" s="553"/>
      <c r="E318" s="418"/>
      <c r="F318" s="418"/>
      <c r="G318" s="553"/>
      <c r="H318" s="898"/>
      <c r="I318" s="899"/>
      <c r="J318" s="899"/>
      <c r="K318" s="418" t="s">
        <v>394</v>
      </c>
      <c r="L318" s="554" t="s">
        <v>215</v>
      </c>
      <c r="M318" s="899"/>
      <c r="N318" s="450"/>
      <c r="O318" s="450"/>
      <c r="P318" s="450"/>
      <c r="Q318" s="450"/>
      <c r="R318" s="418"/>
      <c r="S318" s="450">
        <v>6</v>
      </c>
      <c r="T318" s="418"/>
      <c r="U318" s="418" t="s">
        <v>1163</v>
      </c>
      <c r="V318" s="905"/>
      <c r="W318" s="906"/>
      <c r="X318" s="628"/>
      <c r="AG318" s="710"/>
    </row>
    <row r="319" spans="1:114" s="510" customFormat="1" outlineLevel="2" x14ac:dyDescent="0.25">
      <c r="A319" s="897"/>
      <c r="B319" s="228"/>
      <c r="C319" s="418"/>
      <c r="D319" s="553"/>
      <c r="E319" s="418"/>
      <c r="F319" s="418"/>
      <c r="G319" s="553"/>
      <c r="H319" s="898" t="s">
        <v>1120</v>
      </c>
      <c r="I319" s="899" t="s">
        <v>1135</v>
      </c>
      <c r="J319" s="899" t="s">
        <v>1136</v>
      </c>
      <c r="K319" s="756" t="s">
        <v>606</v>
      </c>
      <c r="L319" s="418"/>
      <c r="M319" s="899" t="s">
        <v>1137</v>
      </c>
      <c r="N319" s="450"/>
      <c r="O319" s="450"/>
      <c r="P319" s="450"/>
      <c r="Q319" s="450"/>
      <c r="R319" s="418"/>
      <c r="S319" s="450" t="s">
        <v>1170</v>
      </c>
      <c r="T319" s="418"/>
      <c r="U319" s="418"/>
      <c r="V319" s="904" t="s">
        <v>1178</v>
      </c>
      <c r="W319" s="904" t="s">
        <v>1200</v>
      </c>
      <c r="X319" s="628"/>
      <c r="AG319" s="710"/>
    </row>
    <row r="320" spans="1:114" s="510" customFormat="1" ht="30" outlineLevel="2" x14ac:dyDescent="0.25">
      <c r="A320" s="897"/>
      <c r="B320" s="228"/>
      <c r="C320" s="418"/>
      <c r="D320" s="553"/>
      <c r="E320" s="418"/>
      <c r="F320" s="418"/>
      <c r="G320" s="553"/>
      <c r="H320" s="898"/>
      <c r="I320" s="899"/>
      <c r="J320" s="899"/>
      <c r="K320" s="418" t="s">
        <v>394</v>
      </c>
      <c r="L320" s="554" t="s">
        <v>215</v>
      </c>
      <c r="M320" s="899"/>
      <c r="N320" s="450"/>
      <c r="O320" s="450"/>
      <c r="P320" s="450"/>
      <c r="Q320" s="450"/>
      <c r="R320" s="418"/>
      <c r="S320" s="555">
        <v>20</v>
      </c>
      <c r="T320" s="418"/>
      <c r="U320" s="418" t="s">
        <v>1163</v>
      </c>
      <c r="V320" s="905"/>
      <c r="W320" s="906"/>
      <c r="X320" s="628"/>
      <c r="AG320" s="710"/>
    </row>
    <row r="321" spans="1:33" s="522" customFormat="1" outlineLevel="2" x14ac:dyDescent="0.25">
      <c r="A321" s="900"/>
      <c r="B321" s="228"/>
      <c r="C321" s="418"/>
      <c r="D321" s="553"/>
      <c r="E321" s="418"/>
      <c r="F321" s="418"/>
      <c r="G321" s="553"/>
      <c r="H321" s="902" t="s">
        <v>1121</v>
      </c>
      <c r="I321" s="899" t="s">
        <v>1135</v>
      </c>
      <c r="J321" s="899" t="s">
        <v>1136</v>
      </c>
      <c r="K321" s="756" t="s">
        <v>606</v>
      </c>
      <c r="L321" s="418"/>
      <c r="M321" s="899" t="s">
        <v>1137</v>
      </c>
      <c r="N321" s="450"/>
      <c r="O321" s="450"/>
      <c r="P321" s="450"/>
      <c r="Q321" s="450"/>
      <c r="R321" s="418"/>
      <c r="S321" s="418">
        <v>4</v>
      </c>
      <c r="T321" s="418"/>
      <c r="U321" s="418"/>
      <c r="V321" s="904" t="s">
        <v>1178</v>
      </c>
      <c r="W321" s="904" t="s">
        <v>1201</v>
      </c>
      <c r="X321" s="628"/>
      <c r="AG321" s="711"/>
    </row>
    <row r="322" spans="1:33" s="522" customFormat="1" ht="30" outlineLevel="2" x14ac:dyDescent="0.25">
      <c r="A322" s="900"/>
      <c r="B322" s="228"/>
      <c r="C322" s="418"/>
      <c r="D322" s="553"/>
      <c r="E322" s="418"/>
      <c r="F322" s="418"/>
      <c r="G322" s="553"/>
      <c r="H322" s="902"/>
      <c r="I322" s="899"/>
      <c r="J322" s="899"/>
      <c r="K322" s="418" t="s">
        <v>394</v>
      </c>
      <c r="L322" s="554" t="s">
        <v>215</v>
      </c>
      <c r="M322" s="899"/>
      <c r="N322" s="450"/>
      <c r="O322" s="450"/>
      <c r="P322" s="450"/>
      <c r="Q322" s="450"/>
      <c r="R322" s="418"/>
      <c r="S322" s="418">
        <v>22.515000000000001</v>
      </c>
      <c r="T322" s="418"/>
      <c r="U322" s="418" t="s">
        <v>1163</v>
      </c>
      <c r="V322" s="905"/>
      <c r="W322" s="906"/>
      <c r="X322" s="628"/>
      <c r="AG322" s="711"/>
    </row>
    <row r="323" spans="1:33" s="510" customFormat="1" outlineLevel="2" x14ac:dyDescent="0.25">
      <c r="A323" s="900"/>
      <c r="B323" s="228"/>
      <c r="C323" s="418"/>
      <c r="D323" s="553"/>
      <c r="E323" s="418"/>
      <c r="F323" s="418"/>
      <c r="G323" s="553"/>
      <c r="H323" s="901" t="s">
        <v>1099</v>
      </c>
      <c r="I323" s="899" t="s">
        <v>1135</v>
      </c>
      <c r="J323" s="899" t="s">
        <v>1136</v>
      </c>
      <c r="K323" s="756" t="s">
        <v>606</v>
      </c>
      <c r="L323" s="418"/>
      <c r="M323" s="899" t="s">
        <v>1137</v>
      </c>
      <c r="N323" s="450"/>
      <c r="O323" s="450"/>
      <c r="P323" s="450"/>
      <c r="Q323" s="450"/>
      <c r="R323" s="418"/>
      <c r="S323" s="418"/>
      <c r="T323" s="418"/>
      <c r="U323" s="418"/>
      <c r="V323" s="904" t="s">
        <v>1179</v>
      </c>
      <c r="W323" s="904" t="s">
        <v>1202</v>
      </c>
      <c r="X323" s="628"/>
      <c r="AG323" s="710"/>
    </row>
    <row r="324" spans="1:33" s="510" customFormat="1" ht="30" outlineLevel="2" x14ac:dyDescent="0.25">
      <c r="A324" s="900"/>
      <c r="B324" s="228"/>
      <c r="C324" s="418"/>
      <c r="D324" s="553"/>
      <c r="E324" s="418"/>
      <c r="F324" s="418"/>
      <c r="G324" s="553"/>
      <c r="H324" s="901"/>
      <c r="I324" s="899"/>
      <c r="J324" s="899"/>
      <c r="K324" s="418" t="s">
        <v>394</v>
      </c>
      <c r="L324" s="554" t="s">
        <v>215</v>
      </c>
      <c r="M324" s="899"/>
      <c r="N324" s="450"/>
      <c r="O324" s="450"/>
      <c r="P324" s="450"/>
      <c r="Q324" s="450"/>
      <c r="R324" s="418"/>
      <c r="S324" s="418">
        <v>32.369</v>
      </c>
      <c r="T324" s="418"/>
      <c r="U324" s="418" t="s">
        <v>1163</v>
      </c>
      <c r="V324" s="905"/>
      <c r="W324" s="906"/>
      <c r="X324" s="628"/>
      <c r="AG324" s="710"/>
    </row>
    <row r="325" spans="1:33" s="459" customFormat="1" ht="90" outlineLevel="2" x14ac:dyDescent="0.25">
      <c r="A325" s="458"/>
      <c r="B325" s="300"/>
      <c r="C325" s="501"/>
      <c r="D325" s="660"/>
      <c r="E325" s="501"/>
      <c r="F325" s="501"/>
      <c r="G325" s="660"/>
      <c r="H325" s="757" t="s">
        <v>1100</v>
      </c>
      <c r="I325" s="501" t="s">
        <v>1135</v>
      </c>
      <c r="J325" s="501" t="s">
        <v>1136</v>
      </c>
      <c r="K325" s="501" t="s">
        <v>394</v>
      </c>
      <c r="L325" s="459" t="s">
        <v>215</v>
      </c>
      <c r="M325" s="501" t="s">
        <v>1137</v>
      </c>
      <c r="N325" s="302"/>
      <c r="O325" s="308"/>
      <c r="P325" s="302"/>
      <c r="Q325" s="302"/>
      <c r="R325" s="501"/>
      <c r="S325" s="501">
        <v>59.856999999999999</v>
      </c>
      <c r="T325" s="461"/>
      <c r="U325" s="652" t="s">
        <v>1163</v>
      </c>
      <c r="V325" s="634" t="s">
        <v>1179</v>
      </c>
      <c r="W325" s="634" t="s">
        <v>1203</v>
      </c>
      <c r="X325" s="635"/>
      <c r="AG325" s="712"/>
    </row>
    <row r="326" spans="1:33" s="459" customFormat="1" ht="90" outlineLevel="2" x14ac:dyDescent="0.25">
      <c r="A326" s="458"/>
      <c r="B326" s="300"/>
      <c r="C326" s="501"/>
      <c r="D326" s="660"/>
      <c r="E326" s="501"/>
      <c r="F326" s="501"/>
      <c r="G326" s="660"/>
      <c r="H326" s="459" t="s">
        <v>1101</v>
      </c>
      <c r="I326" s="501" t="s">
        <v>1135</v>
      </c>
      <c r="J326" s="501" t="s">
        <v>1136</v>
      </c>
      <c r="K326" s="501" t="s">
        <v>394</v>
      </c>
      <c r="L326" s="459" t="s">
        <v>215</v>
      </c>
      <c r="M326" s="501" t="s">
        <v>1137</v>
      </c>
      <c r="N326" s="302"/>
      <c r="O326" s="308"/>
      <c r="P326" s="302"/>
      <c r="Q326" s="302"/>
      <c r="R326" s="501"/>
      <c r="S326" s="501">
        <v>129.18100000000001</v>
      </c>
      <c r="T326" s="461"/>
      <c r="U326" s="652" t="s">
        <v>1163</v>
      </c>
      <c r="V326" s="634" t="s">
        <v>1179</v>
      </c>
      <c r="W326" s="634" t="s">
        <v>1204</v>
      </c>
      <c r="X326" s="634"/>
      <c r="AG326" s="712"/>
    </row>
    <row r="327" spans="1:33" s="459" customFormat="1" ht="90" outlineLevel="2" x14ac:dyDescent="0.25">
      <c r="A327" s="458"/>
      <c r="B327" s="300"/>
      <c r="C327" s="501"/>
      <c r="D327" s="660"/>
      <c r="E327" s="501"/>
      <c r="F327" s="501"/>
      <c r="G327" s="660"/>
      <c r="H327" s="459" t="s">
        <v>1102</v>
      </c>
      <c r="I327" s="501" t="s">
        <v>1135</v>
      </c>
      <c r="J327" s="501" t="s">
        <v>1136</v>
      </c>
      <c r="K327" s="501" t="s">
        <v>394</v>
      </c>
      <c r="L327" s="459" t="s">
        <v>215</v>
      </c>
      <c r="M327" s="501" t="s">
        <v>1137</v>
      </c>
      <c r="N327" s="302"/>
      <c r="O327" s="308"/>
      <c r="P327" s="302"/>
      <c r="Q327" s="302"/>
      <c r="R327" s="501"/>
      <c r="S327" s="501">
        <v>91.406999999999996</v>
      </c>
      <c r="T327" s="461"/>
      <c r="U327" s="652" t="s">
        <v>1163</v>
      </c>
      <c r="V327" s="634" t="s">
        <v>1179</v>
      </c>
      <c r="W327" s="634" t="s">
        <v>1204</v>
      </c>
      <c r="X327" s="634"/>
      <c r="AG327" s="712"/>
    </row>
    <row r="328" spans="1:33" s="459" customFormat="1" ht="90" outlineLevel="2" x14ac:dyDescent="0.25">
      <c r="A328" s="458"/>
      <c r="B328" s="300"/>
      <c r="C328" s="501"/>
      <c r="D328" s="660"/>
      <c r="E328" s="501"/>
      <c r="F328" s="501"/>
      <c r="G328" s="660"/>
      <c r="H328" s="459" t="s">
        <v>1103</v>
      </c>
      <c r="I328" s="501" t="s">
        <v>1135</v>
      </c>
      <c r="J328" s="501" t="s">
        <v>1136</v>
      </c>
      <c r="K328" s="501" t="s">
        <v>394</v>
      </c>
      <c r="L328" s="459" t="s">
        <v>215</v>
      </c>
      <c r="M328" s="501" t="s">
        <v>1137</v>
      </c>
      <c r="N328" s="302"/>
      <c r="O328" s="308"/>
      <c r="P328" s="302"/>
      <c r="Q328" s="302"/>
      <c r="R328" s="501"/>
      <c r="S328" s="501">
        <v>17.216999999999999</v>
      </c>
      <c r="T328" s="461"/>
      <c r="U328" s="652" t="s">
        <v>1163</v>
      </c>
      <c r="V328" s="634" t="s">
        <v>1179</v>
      </c>
      <c r="W328" s="634" t="s">
        <v>1205</v>
      </c>
      <c r="X328" s="635"/>
      <c r="AG328" s="712"/>
    </row>
    <row r="329" spans="1:33" s="459" customFormat="1" ht="90" outlineLevel="2" x14ac:dyDescent="0.25">
      <c r="A329" s="458"/>
      <c r="B329" s="300"/>
      <c r="C329" s="501"/>
      <c r="D329" s="660"/>
      <c r="E329" s="501"/>
      <c r="F329" s="501"/>
      <c r="G329" s="660"/>
      <c r="H329" s="459" t="s">
        <v>1104</v>
      </c>
      <c r="I329" s="501" t="s">
        <v>1135</v>
      </c>
      <c r="J329" s="501" t="s">
        <v>1136</v>
      </c>
      <c r="K329" s="501" t="s">
        <v>394</v>
      </c>
      <c r="L329" s="459" t="s">
        <v>215</v>
      </c>
      <c r="M329" s="501" t="s">
        <v>1137</v>
      </c>
      <c r="N329" s="302"/>
      <c r="O329" s="308"/>
      <c r="P329" s="302"/>
      <c r="Q329" s="302"/>
      <c r="R329" s="501"/>
      <c r="S329" s="501">
        <v>15.848000000000001</v>
      </c>
      <c r="T329" s="461"/>
      <c r="U329" s="652" t="s">
        <v>1163</v>
      </c>
      <c r="V329" s="634" t="s">
        <v>1179</v>
      </c>
      <c r="W329" s="634" t="s">
        <v>1205</v>
      </c>
      <c r="X329" s="635"/>
      <c r="AG329" s="712"/>
    </row>
    <row r="330" spans="1:33" s="459" customFormat="1" ht="90" outlineLevel="2" x14ac:dyDescent="0.25">
      <c r="A330" s="458"/>
      <c r="B330" s="300"/>
      <c r="C330" s="501"/>
      <c r="D330" s="660"/>
      <c r="E330" s="501"/>
      <c r="F330" s="501"/>
      <c r="G330" s="660"/>
      <c r="H330" s="459" t="s">
        <v>1105</v>
      </c>
      <c r="I330" s="501" t="s">
        <v>1135</v>
      </c>
      <c r="J330" s="501" t="s">
        <v>1136</v>
      </c>
      <c r="K330" s="501" t="s">
        <v>394</v>
      </c>
      <c r="L330" s="459" t="s">
        <v>215</v>
      </c>
      <c r="M330" s="501" t="s">
        <v>1137</v>
      </c>
      <c r="N330" s="302"/>
      <c r="O330" s="308"/>
      <c r="P330" s="302"/>
      <c r="Q330" s="302"/>
      <c r="R330" s="501"/>
      <c r="S330" s="501">
        <v>12.657</v>
      </c>
      <c r="T330" s="461"/>
      <c r="U330" s="652" t="s">
        <v>1163</v>
      </c>
      <c r="V330" s="634" t="s">
        <v>1179</v>
      </c>
      <c r="W330" s="634" t="s">
        <v>1205</v>
      </c>
      <c r="X330" s="635"/>
      <c r="AG330" s="712"/>
    </row>
    <row r="331" spans="1:33" s="459" customFormat="1" ht="90" outlineLevel="2" x14ac:dyDescent="0.25">
      <c r="A331" s="458"/>
      <c r="B331" s="300"/>
      <c r="C331" s="501"/>
      <c r="D331" s="660"/>
      <c r="E331" s="501"/>
      <c r="F331" s="501"/>
      <c r="G331" s="660"/>
      <c r="H331" s="459" t="s">
        <v>1106</v>
      </c>
      <c r="I331" s="501" t="s">
        <v>1135</v>
      </c>
      <c r="J331" s="501" t="s">
        <v>1136</v>
      </c>
      <c r="K331" s="501" t="s">
        <v>394</v>
      </c>
      <c r="L331" s="459" t="s">
        <v>215</v>
      </c>
      <c r="M331" s="501" t="s">
        <v>1137</v>
      </c>
      <c r="N331" s="302"/>
      <c r="O331" s="308"/>
      <c r="P331" s="302"/>
      <c r="Q331" s="302"/>
      <c r="R331" s="501"/>
      <c r="S331" s="501">
        <v>24.481000000000002</v>
      </c>
      <c r="T331" s="461"/>
      <c r="U331" s="652" t="s">
        <v>1163</v>
      </c>
      <c r="V331" s="634" t="s">
        <v>1179</v>
      </c>
      <c r="W331" s="634" t="s">
        <v>1205</v>
      </c>
      <c r="X331" s="635"/>
      <c r="AG331" s="712"/>
    </row>
    <row r="332" spans="1:33" s="459" customFormat="1" ht="90" outlineLevel="2" x14ac:dyDescent="0.25">
      <c r="A332" s="458"/>
      <c r="B332" s="300"/>
      <c r="C332" s="501"/>
      <c r="D332" s="660"/>
      <c r="E332" s="501"/>
      <c r="F332" s="501"/>
      <c r="G332" s="660"/>
      <c r="H332" s="459" t="s">
        <v>1107</v>
      </c>
      <c r="I332" s="501" t="s">
        <v>1135</v>
      </c>
      <c r="J332" s="501" t="s">
        <v>1136</v>
      </c>
      <c r="K332" s="501" t="s">
        <v>394</v>
      </c>
      <c r="L332" s="459" t="s">
        <v>215</v>
      </c>
      <c r="M332" s="501" t="s">
        <v>1137</v>
      </c>
      <c r="N332" s="302"/>
      <c r="O332" s="308"/>
      <c r="P332" s="302"/>
      <c r="Q332" s="302"/>
      <c r="R332" s="501"/>
      <c r="S332" s="501">
        <v>14.199</v>
      </c>
      <c r="T332" s="461"/>
      <c r="U332" s="652" t="s">
        <v>1163</v>
      </c>
      <c r="V332" s="634" t="s">
        <v>1179</v>
      </c>
      <c r="W332" s="634" t="s">
        <v>1205</v>
      </c>
      <c r="X332" s="635"/>
      <c r="AG332" s="712"/>
    </row>
    <row r="333" spans="1:33" s="459" customFormat="1" ht="90" outlineLevel="2" x14ac:dyDescent="0.25">
      <c r="A333" s="458"/>
      <c r="B333" s="300"/>
      <c r="C333" s="501"/>
      <c r="D333" s="660"/>
      <c r="E333" s="501"/>
      <c r="F333" s="501"/>
      <c r="G333" s="660"/>
      <c r="H333" s="459" t="s">
        <v>1108</v>
      </c>
      <c r="I333" s="501" t="s">
        <v>1135</v>
      </c>
      <c r="J333" s="501" t="s">
        <v>1136</v>
      </c>
      <c r="K333" s="501" t="s">
        <v>394</v>
      </c>
      <c r="L333" s="459" t="s">
        <v>215</v>
      </c>
      <c r="M333" s="501" t="s">
        <v>1137</v>
      </c>
      <c r="N333" s="302"/>
      <c r="O333" s="308"/>
      <c r="P333" s="302"/>
      <c r="Q333" s="302"/>
      <c r="R333" s="501"/>
      <c r="S333" s="501">
        <v>18.053999999999998</v>
      </c>
      <c r="T333" s="461"/>
      <c r="U333" s="652" t="s">
        <v>1163</v>
      </c>
      <c r="V333" s="634" t="s">
        <v>1179</v>
      </c>
      <c r="W333" s="634" t="s">
        <v>1205</v>
      </c>
      <c r="X333" s="635"/>
      <c r="AG333" s="712"/>
    </row>
    <row r="334" spans="1:33" s="459" customFormat="1" ht="90" outlineLevel="2" x14ac:dyDescent="0.25">
      <c r="A334" s="458"/>
      <c r="B334" s="300"/>
      <c r="C334" s="501"/>
      <c r="D334" s="660"/>
      <c r="E334" s="501"/>
      <c r="F334" s="501"/>
      <c r="G334" s="660"/>
      <c r="H334" s="459" t="s">
        <v>1109</v>
      </c>
      <c r="I334" s="501" t="s">
        <v>1135</v>
      </c>
      <c r="J334" s="501" t="s">
        <v>1136</v>
      </c>
      <c r="K334" s="501" t="s">
        <v>394</v>
      </c>
      <c r="L334" s="459" t="s">
        <v>215</v>
      </c>
      <c r="M334" s="501" t="s">
        <v>1137</v>
      </c>
      <c r="N334" s="302"/>
      <c r="O334" s="308"/>
      <c r="P334" s="302"/>
      <c r="Q334" s="302"/>
      <c r="R334" s="501"/>
      <c r="S334" s="501">
        <v>27.204000000000001</v>
      </c>
      <c r="T334" s="461"/>
      <c r="U334" s="652" t="s">
        <v>1163</v>
      </c>
      <c r="V334" s="634" t="s">
        <v>1179</v>
      </c>
      <c r="W334" s="634" t="s">
        <v>1205</v>
      </c>
      <c r="X334" s="635"/>
      <c r="AG334" s="712"/>
    </row>
    <row r="335" spans="1:33" s="459" customFormat="1" ht="75" outlineLevel="2" x14ac:dyDescent="0.25">
      <c r="A335" s="458"/>
      <c r="B335" s="300"/>
      <c r="C335" s="501"/>
      <c r="D335" s="660"/>
      <c r="E335" s="501"/>
      <c r="F335" s="501"/>
      <c r="G335" s="660"/>
      <c r="H335" s="462" t="s">
        <v>1110</v>
      </c>
      <c r="I335" s="501" t="s">
        <v>1135</v>
      </c>
      <c r="J335" s="501" t="s">
        <v>1136</v>
      </c>
      <c r="K335" s="501" t="s">
        <v>394</v>
      </c>
      <c r="L335" s="459" t="s">
        <v>216</v>
      </c>
      <c r="M335" s="501" t="s">
        <v>1137</v>
      </c>
      <c r="N335" s="302"/>
      <c r="O335" s="308"/>
      <c r="P335" s="302"/>
      <c r="Q335" s="302"/>
      <c r="R335" s="461"/>
      <c r="S335" s="460">
        <v>165</v>
      </c>
      <c r="T335" s="461"/>
      <c r="U335" s="652" t="s">
        <v>1163</v>
      </c>
      <c r="V335" s="634" t="s">
        <v>1179</v>
      </c>
      <c r="W335" s="634" t="s">
        <v>1206</v>
      </c>
      <c r="X335" s="634"/>
      <c r="AG335" s="712"/>
    </row>
    <row r="336" spans="1:33" s="459" customFormat="1" ht="75" outlineLevel="2" x14ac:dyDescent="0.25">
      <c r="A336" s="458"/>
      <c r="B336" s="300"/>
      <c r="C336" s="501"/>
      <c r="D336" s="660"/>
      <c r="E336" s="501"/>
      <c r="F336" s="501"/>
      <c r="G336" s="660"/>
      <c r="H336" s="462" t="s">
        <v>1111</v>
      </c>
      <c r="I336" s="501" t="s">
        <v>1135</v>
      </c>
      <c r="J336" s="501" t="s">
        <v>1136</v>
      </c>
      <c r="K336" s="501" t="s">
        <v>394</v>
      </c>
      <c r="L336" s="459" t="s">
        <v>216</v>
      </c>
      <c r="M336" s="501" t="s">
        <v>1137</v>
      </c>
      <c r="N336" s="302"/>
      <c r="O336" s="308"/>
      <c r="P336" s="302"/>
      <c r="Q336" s="302"/>
      <c r="R336" s="461"/>
      <c r="S336" s="460">
        <v>140</v>
      </c>
      <c r="T336" s="461"/>
      <c r="U336" s="652" t="s">
        <v>1163</v>
      </c>
      <c r="V336" s="634" t="s">
        <v>1179</v>
      </c>
      <c r="W336" s="634" t="s">
        <v>1206</v>
      </c>
      <c r="X336" s="634"/>
      <c r="AG336" s="712"/>
    </row>
    <row r="337" spans="1:33" s="459" customFormat="1" ht="90" outlineLevel="2" x14ac:dyDescent="0.25">
      <c r="A337" s="458"/>
      <c r="B337" s="300"/>
      <c r="C337" s="501"/>
      <c r="D337" s="660"/>
      <c r="E337" s="501"/>
      <c r="F337" s="501"/>
      <c r="G337" s="660"/>
      <c r="H337" s="301" t="s">
        <v>1112</v>
      </c>
      <c r="I337" s="501" t="s">
        <v>1135</v>
      </c>
      <c r="J337" s="501" t="s">
        <v>1136</v>
      </c>
      <c r="K337" s="501" t="s">
        <v>394</v>
      </c>
      <c r="L337" s="459" t="s">
        <v>216</v>
      </c>
      <c r="M337" s="501" t="s">
        <v>1137</v>
      </c>
      <c r="N337" s="302"/>
      <c r="O337" s="308"/>
      <c r="P337" s="302"/>
      <c r="Q337" s="302"/>
      <c r="R337" s="461"/>
      <c r="S337" s="463">
        <v>11.807</v>
      </c>
      <c r="T337" s="461"/>
      <c r="U337" s="652" t="s">
        <v>1163</v>
      </c>
      <c r="V337" s="634" t="s">
        <v>1179</v>
      </c>
      <c r="W337" s="634" t="s">
        <v>1207</v>
      </c>
      <c r="X337" s="634"/>
      <c r="AG337" s="712"/>
    </row>
    <row r="338" spans="1:33" s="459" customFormat="1" ht="90" outlineLevel="2" x14ac:dyDescent="0.25">
      <c r="A338" s="458"/>
      <c r="B338" s="300"/>
      <c r="C338" s="501"/>
      <c r="D338" s="660"/>
      <c r="E338" s="501"/>
      <c r="F338" s="501"/>
      <c r="G338" s="660"/>
      <c r="H338" s="758" t="s">
        <v>1113</v>
      </c>
      <c r="I338" s="501" t="s">
        <v>1135</v>
      </c>
      <c r="J338" s="501" t="s">
        <v>1136</v>
      </c>
      <c r="K338" s="501" t="s">
        <v>394</v>
      </c>
      <c r="L338" s="459" t="s">
        <v>216</v>
      </c>
      <c r="M338" s="501" t="s">
        <v>1137</v>
      </c>
      <c r="N338" s="302"/>
      <c r="O338" s="308"/>
      <c r="P338" s="302"/>
      <c r="Q338" s="302"/>
      <c r="R338" s="461"/>
      <c r="S338" s="460">
        <v>17</v>
      </c>
      <c r="T338" s="461"/>
      <c r="U338" s="652" t="s">
        <v>1163</v>
      </c>
      <c r="V338" s="634" t="s">
        <v>1161</v>
      </c>
      <c r="W338" s="634" t="s">
        <v>1208</v>
      </c>
      <c r="X338" s="634"/>
      <c r="AG338" s="712"/>
    </row>
    <row r="339" spans="1:33" s="459" customFormat="1" ht="90" outlineLevel="2" x14ac:dyDescent="0.25">
      <c r="A339" s="458"/>
      <c r="B339" s="300"/>
      <c r="C339" s="501"/>
      <c r="D339" s="660"/>
      <c r="E339" s="501"/>
      <c r="F339" s="501"/>
      <c r="G339" s="660"/>
      <c r="H339" s="464" t="s">
        <v>1122</v>
      </c>
      <c r="I339" s="501" t="s">
        <v>1135</v>
      </c>
      <c r="J339" s="501" t="s">
        <v>1136</v>
      </c>
      <c r="K339" s="501" t="s">
        <v>394</v>
      </c>
      <c r="L339" s="459" t="s">
        <v>216</v>
      </c>
      <c r="M339" s="501" t="s">
        <v>1137</v>
      </c>
      <c r="N339" s="302"/>
      <c r="O339" s="308"/>
      <c r="P339" s="302"/>
      <c r="Q339" s="302"/>
      <c r="R339" s="501"/>
      <c r="S339" s="501">
        <v>21</v>
      </c>
      <c r="T339" s="461"/>
      <c r="U339" s="652" t="s">
        <v>1163</v>
      </c>
      <c r="V339" s="634" t="s">
        <v>1179</v>
      </c>
      <c r="W339" s="634" t="s">
        <v>1209</v>
      </c>
      <c r="X339" s="634"/>
      <c r="AG339" s="712"/>
    </row>
    <row r="340" spans="1:33" s="459" customFormat="1" ht="90" outlineLevel="2" x14ac:dyDescent="0.25">
      <c r="A340" s="458"/>
      <c r="B340" s="300"/>
      <c r="C340" s="501"/>
      <c r="D340" s="660"/>
      <c r="E340" s="501"/>
      <c r="F340" s="501"/>
      <c r="G340" s="660"/>
      <c r="H340" s="464" t="s">
        <v>1123</v>
      </c>
      <c r="I340" s="501" t="s">
        <v>1135</v>
      </c>
      <c r="J340" s="501" t="s">
        <v>1136</v>
      </c>
      <c r="K340" s="501" t="s">
        <v>394</v>
      </c>
      <c r="L340" s="459" t="s">
        <v>215</v>
      </c>
      <c r="M340" s="501" t="s">
        <v>1137</v>
      </c>
      <c r="N340" s="302"/>
      <c r="O340" s="308"/>
      <c r="P340" s="302"/>
      <c r="Q340" s="302"/>
      <c r="R340" s="501"/>
      <c r="S340" s="501">
        <v>21</v>
      </c>
      <c r="T340" s="461"/>
      <c r="U340" s="652" t="s">
        <v>1163</v>
      </c>
      <c r="V340" s="634" t="s">
        <v>1179</v>
      </c>
      <c r="W340" s="634" t="s">
        <v>1210</v>
      </c>
      <c r="X340" s="634"/>
      <c r="AG340" s="712"/>
    </row>
    <row r="341" spans="1:33" s="459" customFormat="1" ht="90" outlineLevel="2" x14ac:dyDescent="0.25">
      <c r="A341" s="458"/>
      <c r="B341" s="300"/>
      <c r="C341" s="501"/>
      <c r="D341" s="660"/>
      <c r="E341" s="501"/>
      <c r="F341" s="501"/>
      <c r="G341" s="660"/>
      <c r="H341" s="465" t="s">
        <v>1124</v>
      </c>
      <c r="I341" s="501" t="s">
        <v>1135</v>
      </c>
      <c r="J341" s="501" t="s">
        <v>1136</v>
      </c>
      <c r="K341" s="501" t="s">
        <v>394</v>
      </c>
      <c r="L341" s="459" t="s">
        <v>216</v>
      </c>
      <c r="M341" s="501" t="s">
        <v>1137</v>
      </c>
      <c r="N341" s="302"/>
      <c r="O341" s="308"/>
      <c r="P341" s="302"/>
      <c r="Q341" s="302"/>
      <c r="R341" s="501"/>
      <c r="S341" s="501">
        <v>6.3</v>
      </c>
      <c r="T341" s="461"/>
      <c r="U341" s="652" t="s">
        <v>1163</v>
      </c>
      <c r="V341" s="634" t="s">
        <v>1179</v>
      </c>
      <c r="W341" s="634" t="s">
        <v>1211</v>
      </c>
      <c r="X341" s="634"/>
      <c r="AG341" s="712"/>
    </row>
    <row r="342" spans="1:33" s="459" customFormat="1" ht="90" outlineLevel="2" x14ac:dyDescent="0.25">
      <c r="A342" s="458"/>
      <c r="B342" s="300"/>
      <c r="C342" s="501"/>
      <c r="D342" s="660"/>
      <c r="E342" s="501"/>
      <c r="F342" s="501"/>
      <c r="G342" s="660"/>
      <c r="H342" s="465" t="s">
        <v>1116</v>
      </c>
      <c r="I342" s="501" t="s">
        <v>1135</v>
      </c>
      <c r="J342" s="501" t="s">
        <v>1136</v>
      </c>
      <c r="K342" s="501" t="s">
        <v>394</v>
      </c>
      <c r="L342" s="459" t="s">
        <v>216</v>
      </c>
      <c r="M342" s="501" t="s">
        <v>1137</v>
      </c>
      <c r="N342" s="302"/>
      <c r="O342" s="308"/>
      <c r="P342" s="302"/>
      <c r="Q342" s="302"/>
      <c r="R342" s="501"/>
      <c r="S342" s="501">
        <v>300</v>
      </c>
      <c r="T342" s="461"/>
      <c r="U342" s="652" t="s">
        <v>1163</v>
      </c>
      <c r="V342" s="634" t="s">
        <v>1179</v>
      </c>
      <c r="W342" s="634" t="s">
        <v>1212</v>
      </c>
      <c r="X342" s="634"/>
      <c r="AG342" s="712"/>
    </row>
    <row r="343" spans="1:33" s="459" customFormat="1" ht="90" outlineLevel="2" x14ac:dyDescent="0.25">
      <c r="A343" s="458"/>
      <c r="B343" s="300"/>
      <c r="C343" s="501"/>
      <c r="D343" s="660"/>
      <c r="E343" s="501"/>
      <c r="F343" s="501"/>
      <c r="G343" s="660"/>
      <c r="H343" s="465" t="s">
        <v>1125</v>
      </c>
      <c r="I343" s="501" t="s">
        <v>1135</v>
      </c>
      <c r="J343" s="501" t="s">
        <v>1136</v>
      </c>
      <c r="K343" s="501" t="s">
        <v>394</v>
      </c>
      <c r="L343" s="459" t="s">
        <v>216</v>
      </c>
      <c r="M343" s="501" t="s">
        <v>1137</v>
      </c>
      <c r="N343" s="302"/>
      <c r="O343" s="308"/>
      <c r="P343" s="302"/>
      <c r="Q343" s="302"/>
      <c r="R343" s="501"/>
      <c r="S343" s="501">
        <v>30.9</v>
      </c>
      <c r="T343" s="461"/>
      <c r="U343" s="652" t="s">
        <v>1163</v>
      </c>
      <c r="V343" s="634" t="s">
        <v>1179</v>
      </c>
      <c r="W343" s="634" t="s">
        <v>1213</v>
      </c>
      <c r="X343" s="634"/>
      <c r="AG343" s="712"/>
    </row>
    <row r="344" spans="1:33" s="459" customFormat="1" ht="90" outlineLevel="2" x14ac:dyDescent="0.25">
      <c r="A344" s="458"/>
      <c r="B344" s="300"/>
      <c r="C344" s="501"/>
      <c r="D344" s="660"/>
      <c r="E344" s="501"/>
      <c r="F344" s="501"/>
      <c r="G344" s="660"/>
      <c r="H344" s="466" t="s">
        <v>1114</v>
      </c>
      <c r="I344" s="501" t="s">
        <v>1135</v>
      </c>
      <c r="J344" s="501" t="s">
        <v>1136</v>
      </c>
      <c r="K344" s="501" t="s">
        <v>394</v>
      </c>
      <c r="L344" s="459" t="s">
        <v>215</v>
      </c>
      <c r="M344" s="501" t="s">
        <v>1137</v>
      </c>
      <c r="N344" s="302"/>
      <c r="O344" s="308"/>
      <c r="P344" s="302"/>
      <c r="Q344" s="302"/>
      <c r="R344" s="501"/>
      <c r="S344" s="501">
        <v>30.9</v>
      </c>
      <c r="T344" s="461"/>
      <c r="U344" s="652" t="s">
        <v>1163</v>
      </c>
      <c r="V344" s="634" t="s">
        <v>1179</v>
      </c>
      <c r="W344" s="634" t="s">
        <v>1209</v>
      </c>
      <c r="X344" s="634"/>
      <c r="AG344" s="712"/>
    </row>
    <row r="345" spans="1:33" s="459" customFormat="1" ht="90" outlineLevel="2" x14ac:dyDescent="0.25">
      <c r="A345" s="458"/>
      <c r="B345" s="300"/>
      <c r="C345" s="501"/>
      <c r="D345" s="660"/>
      <c r="E345" s="501"/>
      <c r="F345" s="501"/>
      <c r="G345" s="660"/>
      <c r="H345" s="467" t="s">
        <v>1114</v>
      </c>
      <c r="I345" s="501" t="s">
        <v>1135</v>
      </c>
      <c r="J345" s="501" t="s">
        <v>1136</v>
      </c>
      <c r="K345" s="501" t="s">
        <v>394</v>
      </c>
      <c r="L345" s="459" t="s">
        <v>216</v>
      </c>
      <c r="M345" s="501" t="s">
        <v>1137</v>
      </c>
      <c r="N345" s="302"/>
      <c r="O345" s="308"/>
      <c r="P345" s="302"/>
      <c r="Q345" s="302"/>
      <c r="R345" s="501"/>
      <c r="S345" s="501">
        <v>21</v>
      </c>
      <c r="T345" s="461"/>
      <c r="U345" s="652" t="s">
        <v>1163</v>
      </c>
      <c r="V345" s="634" t="s">
        <v>1179</v>
      </c>
      <c r="W345" s="634" t="s">
        <v>1209</v>
      </c>
      <c r="X345" s="634"/>
      <c r="AG345" s="712"/>
    </row>
    <row r="346" spans="1:33" s="459" customFormat="1" ht="105" outlineLevel="2" x14ac:dyDescent="0.25">
      <c r="A346" s="458"/>
      <c r="B346" s="300"/>
      <c r="C346" s="501"/>
      <c r="D346" s="660"/>
      <c r="E346" s="501"/>
      <c r="F346" s="501"/>
      <c r="G346" s="660"/>
      <c r="H346" s="459" t="s">
        <v>1115</v>
      </c>
      <c r="I346" s="501" t="s">
        <v>1135</v>
      </c>
      <c r="J346" s="501" t="s">
        <v>1136</v>
      </c>
      <c r="K346" s="501" t="s">
        <v>394</v>
      </c>
      <c r="L346" s="459" t="s">
        <v>215</v>
      </c>
      <c r="M346" s="501" t="s">
        <v>1137</v>
      </c>
      <c r="N346" s="302"/>
      <c r="O346" s="308"/>
      <c r="P346" s="302"/>
      <c r="Q346" s="302"/>
      <c r="R346" s="501"/>
      <c r="S346" s="501">
        <v>655.34799999999996</v>
      </c>
      <c r="T346" s="461"/>
      <c r="U346" s="652" t="s">
        <v>1163</v>
      </c>
      <c r="V346" s="634" t="s">
        <v>1180</v>
      </c>
      <c r="W346" s="634" t="s">
        <v>1214</v>
      </c>
      <c r="X346" s="634"/>
      <c r="AG346" s="712"/>
    </row>
    <row r="347" spans="1:33" s="459" customFormat="1" ht="90" outlineLevel="2" x14ac:dyDescent="0.25">
      <c r="A347" s="458"/>
      <c r="B347" s="300"/>
      <c r="C347" s="501"/>
      <c r="D347" s="660"/>
      <c r="E347" s="501"/>
      <c r="F347" s="501"/>
      <c r="G347" s="660"/>
      <c r="H347" s="759" t="s">
        <v>1117</v>
      </c>
      <c r="I347" s="501" t="s">
        <v>1135</v>
      </c>
      <c r="J347" s="501" t="s">
        <v>1136</v>
      </c>
      <c r="K347" s="501" t="s">
        <v>394</v>
      </c>
      <c r="L347" s="459" t="s">
        <v>215</v>
      </c>
      <c r="M347" s="501" t="s">
        <v>1137</v>
      </c>
      <c r="N347" s="302"/>
      <c r="O347" s="308"/>
      <c r="P347" s="302"/>
      <c r="Q347" s="302"/>
      <c r="R347" s="501"/>
      <c r="S347" s="501">
        <v>26.4</v>
      </c>
      <c r="T347" s="461"/>
      <c r="U347" s="652" t="s">
        <v>1163</v>
      </c>
      <c r="V347" s="634" t="s">
        <v>1179</v>
      </c>
      <c r="W347" s="634" t="s">
        <v>1215</v>
      </c>
      <c r="X347" s="634"/>
      <c r="AG347" s="712"/>
    </row>
    <row r="348" spans="1:33" s="459" customFormat="1" ht="90" outlineLevel="2" x14ac:dyDescent="0.25">
      <c r="A348" s="458"/>
      <c r="B348" s="300"/>
      <c r="C348" s="501"/>
      <c r="D348" s="660"/>
      <c r="E348" s="501"/>
      <c r="F348" s="501"/>
      <c r="G348" s="660"/>
      <c r="H348" s="757" t="s">
        <v>1118</v>
      </c>
      <c r="I348" s="501" t="s">
        <v>1135</v>
      </c>
      <c r="J348" s="501" t="s">
        <v>1136</v>
      </c>
      <c r="K348" s="501" t="s">
        <v>394</v>
      </c>
      <c r="L348" s="459" t="s">
        <v>215</v>
      </c>
      <c r="M348" s="501" t="s">
        <v>1137</v>
      </c>
      <c r="N348" s="302"/>
      <c r="O348" s="308"/>
      <c r="P348" s="302"/>
      <c r="Q348" s="302"/>
      <c r="R348" s="501"/>
      <c r="S348" s="501">
        <v>22.369</v>
      </c>
      <c r="T348" s="461"/>
      <c r="U348" s="652" t="s">
        <v>1163</v>
      </c>
      <c r="V348" s="634" t="s">
        <v>1179</v>
      </c>
      <c r="W348" s="634" t="s">
        <v>1203</v>
      </c>
      <c r="X348" s="634"/>
      <c r="AG348" s="712"/>
    </row>
    <row r="349" spans="1:33" s="459" customFormat="1" ht="90" outlineLevel="2" x14ac:dyDescent="0.25">
      <c r="A349" s="458"/>
      <c r="B349" s="300"/>
      <c r="C349" s="501"/>
      <c r="D349" s="660"/>
      <c r="E349" s="501"/>
      <c r="F349" s="501"/>
      <c r="G349" s="660"/>
      <c r="H349" s="459" t="s">
        <v>1126</v>
      </c>
      <c r="I349" s="501" t="s">
        <v>1135</v>
      </c>
      <c r="J349" s="501" t="s">
        <v>1136</v>
      </c>
      <c r="K349" s="501" t="s">
        <v>394</v>
      </c>
      <c r="L349" s="459" t="s">
        <v>215</v>
      </c>
      <c r="M349" s="501" t="s">
        <v>1137</v>
      </c>
      <c r="N349" s="302"/>
      <c r="O349" s="308"/>
      <c r="P349" s="302"/>
      <c r="Q349" s="302"/>
      <c r="R349" s="501"/>
      <c r="S349" s="302">
        <v>30</v>
      </c>
      <c r="T349" s="461"/>
      <c r="U349" s="652" t="s">
        <v>1163</v>
      </c>
      <c r="V349" s="634" t="s">
        <v>1179</v>
      </c>
      <c r="W349" s="634" t="s">
        <v>1186</v>
      </c>
      <c r="X349" s="634"/>
      <c r="AG349" s="712"/>
    </row>
    <row r="350" spans="1:33" s="459" customFormat="1" ht="90" outlineLevel="2" x14ac:dyDescent="0.25">
      <c r="A350" s="458"/>
      <c r="B350" s="300"/>
      <c r="C350" s="501"/>
      <c r="D350" s="660"/>
      <c r="E350" s="501"/>
      <c r="F350" s="501"/>
      <c r="G350" s="660"/>
      <c r="H350" s="468" t="s">
        <v>1127</v>
      </c>
      <c r="I350" s="501" t="s">
        <v>1135</v>
      </c>
      <c r="J350" s="501" t="s">
        <v>1136</v>
      </c>
      <c r="K350" s="501" t="s">
        <v>394</v>
      </c>
      <c r="L350" s="459" t="s">
        <v>215</v>
      </c>
      <c r="M350" s="501" t="s">
        <v>1137</v>
      </c>
      <c r="N350" s="302"/>
      <c r="O350" s="308"/>
      <c r="P350" s="302"/>
      <c r="Q350" s="302"/>
      <c r="R350" s="501"/>
      <c r="S350" s="302">
        <v>21.3</v>
      </c>
      <c r="T350" s="461"/>
      <c r="U350" s="652" t="s">
        <v>1163</v>
      </c>
      <c r="V350" s="634" t="s">
        <v>1179</v>
      </c>
      <c r="W350" s="634" t="s">
        <v>1216</v>
      </c>
      <c r="X350" s="634"/>
      <c r="AG350" s="712"/>
    </row>
    <row r="351" spans="1:33" s="459" customFormat="1" ht="90" outlineLevel="2" x14ac:dyDescent="0.25">
      <c r="A351" s="458"/>
      <c r="B351" s="300"/>
      <c r="C351" s="501"/>
      <c r="D351" s="660"/>
      <c r="E351" s="501"/>
      <c r="F351" s="501"/>
      <c r="G351" s="660"/>
      <c r="H351" s="301" t="s">
        <v>1128</v>
      </c>
      <c r="I351" s="302" t="s">
        <v>1129</v>
      </c>
      <c r="J351" s="302" t="s">
        <v>1130</v>
      </c>
      <c r="K351" s="302" t="s">
        <v>1072</v>
      </c>
      <c r="L351" s="501" t="s">
        <v>214</v>
      </c>
      <c r="M351" s="302" t="s">
        <v>430</v>
      </c>
      <c r="N351" s="302"/>
      <c r="O351" s="308"/>
      <c r="P351" s="302"/>
      <c r="Q351" s="469">
        <v>2</v>
      </c>
      <c r="R351" s="501"/>
      <c r="S351" s="469"/>
      <c r="T351" s="470"/>
      <c r="U351" s="652" t="s">
        <v>1163</v>
      </c>
      <c r="V351" s="634" t="s">
        <v>1179</v>
      </c>
      <c r="W351" s="634" t="s">
        <v>1217</v>
      </c>
      <c r="X351" s="634"/>
      <c r="AG351" s="712"/>
    </row>
    <row r="352" spans="1:33" s="459" customFormat="1" ht="90" outlineLevel="2" x14ac:dyDescent="0.25">
      <c r="A352" s="458"/>
      <c r="B352" s="300"/>
      <c r="C352" s="501"/>
      <c r="D352" s="660"/>
      <c r="E352" s="501"/>
      <c r="F352" s="501"/>
      <c r="G352" s="660"/>
      <c r="H352" s="301" t="s">
        <v>1131</v>
      </c>
      <c r="I352" s="302" t="s">
        <v>1129</v>
      </c>
      <c r="J352" s="302" t="s">
        <v>1130</v>
      </c>
      <c r="K352" s="302" t="s">
        <v>1072</v>
      </c>
      <c r="L352" s="501" t="s">
        <v>215</v>
      </c>
      <c r="M352" s="302" t="s">
        <v>430</v>
      </c>
      <c r="N352" s="302"/>
      <c r="O352" s="308"/>
      <c r="P352" s="302"/>
      <c r="Q352" s="469"/>
      <c r="R352" s="501"/>
      <c r="S352" s="469">
        <v>2</v>
      </c>
      <c r="T352" s="470"/>
      <c r="U352" s="652" t="s">
        <v>1163</v>
      </c>
      <c r="V352" s="634" t="s">
        <v>1179</v>
      </c>
      <c r="W352" s="634" t="s">
        <v>1218</v>
      </c>
      <c r="X352" s="634"/>
      <c r="AG352" s="712"/>
    </row>
    <row r="353" spans="1:114" s="459" customFormat="1" ht="90" outlineLevel="2" x14ac:dyDescent="0.25">
      <c r="A353" s="458"/>
      <c r="B353" s="300"/>
      <c r="C353" s="501"/>
      <c r="D353" s="660"/>
      <c r="E353" s="501"/>
      <c r="F353" s="501"/>
      <c r="G353" s="660"/>
      <c r="H353" s="301" t="s">
        <v>1132</v>
      </c>
      <c r="I353" s="302" t="s">
        <v>1129</v>
      </c>
      <c r="J353" s="302" t="s">
        <v>1130</v>
      </c>
      <c r="K353" s="302" t="s">
        <v>1072</v>
      </c>
      <c r="L353" s="501" t="s">
        <v>221</v>
      </c>
      <c r="M353" s="302" t="s">
        <v>430</v>
      </c>
      <c r="N353" s="302"/>
      <c r="O353" s="308"/>
      <c r="P353" s="302"/>
      <c r="Q353" s="469"/>
      <c r="R353" s="469"/>
      <c r="S353" s="470"/>
      <c r="T353" s="470">
        <v>2</v>
      </c>
      <c r="U353" s="652" t="s">
        <v>1163</v>
      </c>
      <c r="V353" s="634" t="s">
        <v>1179</v>
      </c>
      <c r="W353" s="634" t="s">
        <v>1219</v>
      </c>
      <c r="X353" s="634"/>
      <c r="AG353" s="712"/>
    </row>
    <row r="354" spans="1:114" s="459" customFormat="1" ht="90" outlineLevel="2" x14ac:dyDescent="0.25">
      <c r="A354" s="458"/>
      <c r="B354" s="300"/>
      <c r="C354" s="501"/>
      <c r="D354" s="660"/>
      <c r="E354" s="501"/>
      <c r="F354" s="501"/>
      <c r="G354" s="660"/>
      <c r="H354" s="301" t="s">
        <v>1133</v>
      </c>
      <c r="I354" s="302" t="s">
        <v>1129</v>
      </c>
      <c r="J354" s="302" t="s">
        <v>1130</v>
      </c>
      <c r="K354" s="302" t="s">
        <v>1072</v>
      </c>
      <c r="L354" s="501" t="s">
        <v>216</v>
      </c>
      <c r="M354" s="302" t="s">
        <v>430</v>
      </c>
      <c r="N354" s="302"/>
      <c r="O354" s="308"/>
      <c r="P354" s="302"/>
      <c r="Q354" s="469"/>
      <c r="R354" s="469"/>
      <c r="S354" s="470">
        <v>2</v>
      </c>
      <c r="T354" s="470"/>
      <c r="U354" s="652" t="s">
        <v>1163</v>
      </c>
      <c r="V354" s="634" t="s">
        <v>1179</v>
      </c>
      <c r="W354" s="634" t="s">
        <v>1220</v>
      </c>
      <c r="X354" s="634"/>
      <c r="AG354" s="712"/>
    </row>
    <row r="355" spans="1:114" s="459" customFormat="1" ht="90" outlineLevel="2" x14ac:dyDescent="0.25">
      <c r="A355" s="458"/>
      <c r="B355" s="300"/>
      <c r="C355" s="501"/>
      <c r="D355" s="660"/>
      <c r="E355" s="501"/>
      <c r="F355" s="501"/>
      <c r="G355" s="660"/>
      <c r="H355" s="301" t="s">
        <v>1134</v>
      </c>
      <c r="I355" s="302" t="s">
        <v>1129</v>
      </c>
      <c r="J355" s="302" t="s">
        <v>1130</v>
      </c>
      <c r="K355" s="302" t="s">
        <v>1072</v>
      </c>
      <c r="L355" s="501" t="s">
        <v>215</v>
      </c>
      <c r="M355" s="302" t="s">
        <v>430</v>
      </c>
      <c r="N355" s="302"/>
      <c r="O355" s="308"/>
      <c r="P355" s="302"/>
      <c r="Q355" s="469"/>
      <c r="R355" s="501"/>
      <c r="S355" s="469">
        <v>15</v>
      </c>
      <c r="T355" s="470"/>
      <c r="U355" s="652" t="s">
        <v>1163</v>
      </c>
      <c r="V355" s="634" t="s">
        <v>1179</v>
      </c>
      <c r="W355" s="634" t="s">
        <v>1221</v>
      </c>
      <c r="X355" s="634"/>
      <c r="AG355" s="712"/>
    </row>
    <row r="356" spans="1:114" s="459" customFormat="1" ht="105" outlineLevel="2" x14ac:dyDescent="0.25">
      <c r="A356" s="458"/>
      <c r="B356" s="300"/>
      <c r="C356" s="501"/>
      <c r="D356" s="660"/>
      <c r="E356" s="501"/>
      <c r="F356" s="501"/>
      <c r="G356" s="660"/>
      <c r="H356" s="301" t="s">
        <v>1182</v>
      </c>
      <c r="I356" s="302" t="s">
        <v>1138</v>
      </c>
      <c r="J356" s="302" t="s">
        <v>1139</v>
      </c>
      <c r="K356" s="302" t="s">
        <v>1141</v>
      </c>
      <c r="L356" s="501" t="s">
        <v>213</v>
      </c>
      <c r="M356" s="302" t="s">
        <v>430</v>
      </c>
      <c r="N356" s="302"/>
      <c r="O356" s="308"/>
      <c r="P356" s="501"/>
      <c r="Q356" s="302"/>
      <c r="R356" s="302"/>
      <c r="S356" s="302">
        <v>1</v>
      </c>
      <c r="T356" s="461"/>
      <c r="U356" s="652" t="s">
        <v>1163</v>
      </c>
      <c r="V356" s="634" t="s">
        <v>1179</v>
      </c>
      <c r="W356" s="634" t="s">
        <v>1222</v>
      </c>
      <c r="X356" s="634"/>
      <c r="AG356" s="712"/>
    </row>
    <row r="357" spans="1:114" s="459" customFormat="1" ht="90" outlineLevel="2" x14ac:dyDescent="0.25">
      <c r="A357" s="458"/>
      <c r="B357" s="300"/>
      <c r="C357" s="501"/>
      <c r="D357" s="660"/>
      <c r="E357" s="501"/>
      <c r="F357" s="501"/>
      <c r="G357" s="660"/>
      <c r="H357" s="301" t="s">
        <v>1140</v>
      </c>
      <c r="I357" s="302" t="s">
        <v>1138</v>
      </c>
      <c r="J357" s="302" t="s">
        <v>1139</v>
      </c>
      <c r="K357" s="302" t="s">
        <v>1141</v>
      </c>
      <c r="L357" s="501" t="s">
        <v>1144</v>
      </c>
      <c r="M357" s="302" t="s">
        <v>430</v>
      </c>
      <c r="N357" s="302"/>
      <c r="O357" s="308"/>
      <c r="P357" s="302"/>
      <c r="Q357" s="302"/>
      <c r="R357" s="302"/>
      <c r="S357" s="461">
        <v>5</v>
      </c>
      <c r="T357" s="461"/>
      <c r="U357" s="652" t="s">
        <v>1163</v>
      </c>
      <c r="V357" s="634" t="s">
        <v>1179</v>
      </c>
      <c r="W357" s="634" t="s">
        <v>1223</v>
      </c>
      <c r="X357" s="634"/>
      <c r="AG357" s="712"/>
    </row>
    <row r="358" spans="1:114" s="459" customFormat="1" ht="90" outlineLevel="2" x14ac:dyDescent="0.25">
      <c r="A358" s="458"/>
      <c r="B358" s="300"/>
      <c r="C358" s="501"/>
      <c r="D358" s="660"/>
      <c r="E358" s="501"/>
      <c r="F358" s="501"/>
      <c r="G358" s="660"/>
      <c r="H358" s="301" t="s">
        <v>1142</v>
      </c>
      <c r="I358" s="302" t="s">
        <v>1138</v>
      </c>
      <c r="J358" s="302" t="s">
        <v>1139</v>
      </c>
      <c r="K358" s="302" t="s">
        <v>1143</v>
      </c>
      <c r="L358" s="501" t="s">
        <v>1144</v>
      </c>
      <c r="M358" s="302" t="s">
        <v>430</v>
      </c>
      <c r="N358" s="302"/>
      <c r="O358" s="308"/>
      <c r="P358" s="302"/>
      <c r="Q358" s="302"/>
      <c r="R358" s="302"/>
      <c r="S358" s="461">
        <v>5</v>
      </c>
      <c r="T358" s="461"/>
      <c r="U358" s="652" t="s">
        <v>1163</v>
      </c>
      <c r="V358" s="634" t="s">
        <v>1181</v>
      </c>
      <c r="W358" s="634" t="s">
        <v>1224</v>
      </c>
      <c r="X358" s="634"/>
      <c r="AG358" s="712"/>
    </row>
    <row r="359" spans="1:114" s="459" customFormat="1" ht="105" outlineLevel="2" x14ac:dyDescent="0.25">
      <c r="A359" s="458"/>
      <c r="B359" s="300"/>
      <c r="C359" s="501"/>
      <c r="D359" s="660"/>
      <c r="E359" s="501"/>
      <c r="F359" s="501"/>
      <c r="G359" s="660"/>
      <c r="H359" s="301" t="s">
        <v>1183</v>
      </c>
      <c r="I359" s="302" t="s">
        <v>1138</v>
      </c>
      <c r="J359" s="302" t="s">
        <v>1139</v>
      </c>
      <c r="K359" s="302" t="s">
        <v>1145</v>
      </c>
      <c r="L359" s="501" t="s">
        <v>1144</v>
      </c>
      <c r="M359" s="302" t="s">
        <v>430</v>
      </c>
      <c r="N359" s="302"/>
      <c r="O359" s="308"/>
      <c r="P359" s="302"/>
      <c r="Q359" s="302"/>
      <c r="R359" s="302"/>
      <c r="S359" s="461">
        <v>5</v>
      </c>
      <c r="T359" s="461"/>
      <c r="U359" s="652" t="s">
        <v>1163</v>
      </c>
      <c r="V359" s="634" t="s">
        <v>1181</v>
      </c>
      <c r="W359" s="634" t="s">
        <v>1225</v>
      </c>
      <c r="X359" s="634"/>
      <c r="AG359" s="712"/>
    </row>
    <row r="360" spans="1:114" s="459" customFormat="1" ht="90" outlineLevel="2" x14ac:dyDescent="0.25">
      <c r="A360" s="458"/>
      <c r="B360" s="300"/>
      <c r="C360" s="501"/>
      <c r="D360" s="660"/>
      <c r="E360" s="501"/>
      <c r="F360" s="501"/>
      <c r="G360" s="660"/>
      <c r="H360" s="301" t="s">
        <v>1184</v>
      </c>
      <c r="I360" s="302" t="s">
        <v>1138</v>
      </c>
      <c r="J360" s="302" t="s">
        <v>1139</v>
      </c>
      <c r="K360" s="302" t="s">
        <v>1146</v>
      </c>
      <c r="L360" s="501" t="s">
        <v>213</v>
      </c>
      <c r="M360" s="302" t="s">
        <v>1147</v>
      </c>
      <c r="N360" s="302"/>
      <c r="O360" s="308"/>
      <c r="P360" s="501"/>
      <c r="Q360" s="302"/>
      <c r="R360" s="302"/>
      <c r="S360" s="302">
        <v>1</v>
      </c>
      <c r="T360" s="461"/>
      <c r="U360" s="652" t="s">
        <v>1163</v>
      </c>
      <c r="V360" s="634" t="s">
        <v>1179</v>
      </c>
      <c r="W360" s="634" t="s">
        <v>1226</v>
      </c>
      <c r="X360" s="634"/>
      <c r="AG360" s="712"/>
    </row>
    <row r="361" spans="1:114" s="125" customFormat="1" outlineLevel="1" x14ac:dyDescent="0.25">
      <c r="A361" s="200"/>
      <c r="B361" s="838" t="s">
        <v>136</v>
      </c>
      <c r="C361" s="838"/>
      <c r="D361" s="838"/>
      <c r="E361" s="838"/>
      <c r="F361" s="838"/>
      <c r="G361" s="838"/>
      <c r="H361" s="838" t="s">
        <v>137</v>
      </c>
      <c r="I361" s="838"/>
      <c r="J361" s="838"/>
      <c r="K361" s="838"/>
      <c r="L361" s="838"/>
      <c r="M361" s="838"/>
      <c r="N361" s="838"/>
      <c r="O361" s="838"/>
      <c r="P361" s="838"/>
      <c r="Q361" s="838"/>
      <c r="R361" s="838"/>
      <c r="S361" s="838"/>
      <c r="T361" s="838"/>
      <c r="U361" s="838"/>
      <c r="V361" s="123"/>
      <c r="W361" s="123"/>
      <c r="X361" s="593"/>
      <c r="Y361" s="124"/>
      <c r="Z361" s="124"/>
      <c r="AA361" s="124"/>
      <c r="AB361" s="124"/>
      <c r="AC361" s="124"/>
      <c r="AD361" s="124"/>
      <c r="AE361" s="124"/>
      <c r="AF361" s="124"/>
      <c r="AG361" s="713"/>
      <c r="AH361" s="124"/>
      <c r="AI361" s="124"/>
      <c r="AJ361" s="124"/>
      <c r="AK361" s="124"/>
      <c r="AL361" s="124"/>
      <c r="AM361" s="124"/>
      <c r="AN361" s="124"/>
      <c r="AO361" s="124"/>
      <c r="AP361" s="124"/>
      <c r="AQ361" s="124"/>
      <c r="AR361" s="124"/>
      <c r="AS361" s="124"/>
      <c r="AT361" s="124"/>
      <c r="AU361" s="124"/>
      <c r="AV361" s="124"/>
      <c r="AW361" s="124"/>
      <c r="AX361" s="124"/>
      <c r="AY361" s="124"/>
      <c r="AZ361" s="124"/>
      <c r="BA361" s="124"/>
      <c r="BB361" s="124"/>
      <c r="BC361" s="124"/>
      <c r="BD361" s="124"/>
      <c r="BE361" s="124"/>
      <c r="BF361" s="124"/>
      <c r="BG361" s="124"/>
      <c r="BH361" s="124"/>
      <c r="BI361" s="124"/>
      <c r="BJ361" s="124"/>
      <c r="BK361" s="124"/>
      <c r="BL361" s="124"/>
      <c r="BM361" s="124"/>
      <c r="BN361" s="124"/>
      <c r="BO361" s="124"/>
      <c r="BP361" s="124"/>
      <c r="BQ361" s="124"/>
      <c r="BR361" s="124"/>
      <c r="BS361" s="124"/>
      <c r="BT361" s="124"/>
      <c r="BU361" s="124"/>
      <c r="BV361" s="124"/>
      <c r="BW361" s="124"/>
      <c r="BX361" s="124"/>
      <c r="BY361" s="124"/>
      <c r="BZ361" s="124"/>
      <c r="CA361" s="124"/>
      <c r="CB361" s="124"/>
      <c r="CC361" s="124"/>
      <c r="CD361" s="124"/>
      <c r="CE361" s="124"/>
      <c r="CF361" s="124"/>
      <c r="CG361" s="124"/>
      <c r="CH361" s="124"/>
      <c r="CI361" s="124"/>
      <c r="CJ361" s="124"/>
      <c r="CK361" s="124"/>
      <c r="CL361" s="124"/>
      <c r="CM361" s="124"/>
      <c r="CN361" s="124"/>
      <c r="CO361" s="124"/>
      <c r="CP361" s="124"/>
      <c r="CQ361" s="124"/>
      <c r="CR361" s="124"/>
      <c r="CS361" s="124"/>
      <c r="CT361" s="124"/>
      <c r="CU361" s="124"/>
      <c r="CV361" s="124"/>
      <c r="CW361" s="124"/>
      <c r="CX361" s="124"/>
      <c r="CY361" s="124"/>
      <c r="CZ361" s="124"/>
      <c r="DA361" s="124"/>
      <c r="DB361" s="124"/>
      <c r="DC361" s="124"/>
      <c r="DD361" s="124"/>
      <c r="DE361" s="124"/>
      <c r="DF361" s="124"/>
      <c r="DG361" s="124"/>
      <c r="DH361" s="124"/>
      <c r="DI361" s="124"/>
      <c r="DJ361" s="124"/>
    </row>
    <row r="362" spans="1:114" s="130" customFormat="1" outlineLevel="1" x14ac:dyDescent="0.25">
      <c r="A362" s="199"/>
      <c r="B362" s="221" t="s">
        <v>138</v>
      </c>
      <c r="C362" s="128"/>
      <c r="D362" s="126"/>
      <c r="E362" s="128"/>
      <c r="F362" s="127"/>
      <c r="G362" s="126"/>
      <c r="H362" s="172" t="s">
        <v>139</v>
      </c>
      <c r="I362" s="129"/>
      <c r="J362" s="129"/>
      <c r="K362" s="129"/>
      <c r="L362" s="127"/>
      <c r="M362" s="129"/>
      <c r="N362" s="286"/>
      <c r="O362" s="286"/>
      <c r="P362" s="129"/>
      <c r="Q362" s="129"/>
      <c r="R362" s="129"/>
      <c r="S362" s="128"/>
      <c r="T362" s="128"/>
      <c r="U362" s="127"/>
      <c r="V362" s="127"/>
      <c r="W362" s="127"/>
      <c r="X362" s="593"/>
      <c r="Y362" s="124"/>
      <c r="Z362" s="124"/>
      <c r="AA362" s="124"/>
      <c r="AB362" s="124"/>
      <c r="AC362" s="124"/>
      <c r="AD362" s="124"/>
      <c r="AE362" s="124"/>
      <c r="AF362" s="124"/>
      <c r="AG362" s="713"/>
      <c r="AH362" s="124"/>
      <c r="AI362" s="124"/>
      <c r="AJ362" s="124"/>
      <c r="AK362" s="124"/>
      <c r="AL362" s="124"/>
      <c r="AM362" s="124"/>
      <c r="AN362" s="124"/>
      <c r="AO362" s="124"/>
      <c r="AP362" s="124"/>
      <c r="AQ362" s="124"/>
      <c r="AR362" s="124"/>
      <c r="AS362" s="124"/>
      <c r="AT362" s="124"/>
      <c r="AU362" s="124"/>
      <c r="AV362" s="124"/>
      <c r="AW362" s="124"/>
      <c r="AX362" s="124"/>
      <c r="AY362" s="124"/>
      <c r="AZ362" s="124"/>
      <c r="BA362" s="124"/>
      <c r="BB362" s="124"/>
      <c r="BC362" s="124"/>
      <c r="BD362" s="124"/>
      <c r="BE362" s="124"/>
      <c r="BF362" s="124"/>
      <c r="BG362" s="124"/>
      <c r="BH362" s="124"/>
      <c r="BI362" s="124"/>
      <c r="BJ362" s="124"/>
      <c r="BK362" s="124"/>
      <c r="BL362" s="124"/>
      <c r="BM362" s="124"/>
      <c r="BN362" s="124"/>
      <c r="BO362" s="124"/>
      <c r="BP362" s="124"/>
      <c r="BQ362" s="124"/>
      <c r="BR362" s="124"/>
      <c r="BS362" s="124"/>
      <c r="BT362" s="124"/>
      <c r="BU362" s="124"/>
      <c r="BV362" s="124"/>
      <c r="BW362" s="124"/>
      <c r="BX362" s="124"/>
      <c r="BY362" s="124"/>
      <c r="BZ362" s="124"/>
      <c r="CA362" s="124"/>
      <c r="CB362" s="124"/>
      <c r="CC362" s="124"/>
      <c r="CD362" s="124"/>
      <c r="CE362" s="124"/>
      <c r="CF362" s="124"/>
      <c r="CG362" s="124"/>
      <c r="CH362" s="124"/>
      <c r="CI362" s="124"/>
      <c r="CJ362" s="124"/>
      <c r="CK362" s="124"/>
      <c r="CL362" s="124"/>
      <c r="CM362" s="124"/>
      <c r="CN362" s="124"/>
      <c r="CO362" s="124"/>
      <c r="CP362" s="124"/>
      <c r="CQ362" s="124"/>
      <c r="CR362" s="124"/>
      <c r="CS362" s="124"/>
      <c r="CT362" s="124"/>
      <c r="CU362" s="124"/>
      <c r="CV362" s="124"/>
      <c r="CW362" s="124"/>
      <c r="CX362" s="124"/>
      <c r="CY362" s="124"/>
      <c r="CZ362" s="124"/>
      <c r="DA362" s="124"/>
      <c r="DB362" s="124"/>
      <c r="DC362" s="124"/>
      <c r="DD362" s="124"/>
      <c r="DE362" s="124"/>
      <c r="DF362" s="124"/>
      <c r="DG362" s="124"/>
      <c r="DH362" s="124"/>
      <c r="DI362" s="124"/>
      <c r="DJ362" s="124"/>
    </row>
    <row r="363" spans="1:114" s="130" customFormat="1" ht="75" outlineLevel="1" collapsed="1" x14ac:dyDescent="0.25">
      <c r="A363" s="199">
        <v>61</v>
      </c>
      <c r="B363" s="221" t="s">
        <v>658</v>
      </c>
      <c r="C363" s="128" t="s">
        <v>766</v>
      </c>
      <c r="D363" s="126" t="s">
        <v>68</v>
      </c>
      <c r="E363" s="128" t="s">
        <v>3</v>
      </c>
      <c r="F363" s="131" t="s">
        <v>277</v>
      </c>
      <c r="G363" s="126" t="s">
        <v>277</v>
      </c>
      <c r="H363" s="172" t="s">
        <v>659</v>
      </c>
      <c r="I363" s="129" t="s">
        <v>656</v>
      </c>
      <c r="J363" s="129" t="s">
        <v>66</v>
      </c>
      <c r="K363" s="129" t="s">
        <v>3</v>
      </c>
      <c r="L363" s="131" t="s">
        <v>277</v>
      </c>
      <c r="M363" s="129" t="s">
        <v>277</v>
      </c>
      <c r="N363" s="350">
        <v>81</v>
      </c>
      <c r="O363" s="350">
        <v>81</v>
      </c>
      <c r="P363" s="351">
        <v>82.1</v>
      </c>
      <c r="Q363" s="351">
        <v>83.4</v>
      </c>
      <c r="R363" s="351">
        <v>84.7</v>
      </c>
      <c r="S363" s="211">
        <v>86</v>
      </c>
      <c r="T363" s="211">
        <v>86</v>
      </c>
      <c r="U363" s="127"/>
      <c r="V363" s="127"/>
      <c r="W363" s="127"/>
      <c r="X363" s="593"/>
      <c r="Y363" s="124"/>
      <c r="Z363" s="124"/>
      <c r="AA363" s="124"/>
      <c r="AB363" s="124"/>
      <c r="AC363" s="124"/>
      <c r="AD363" s="124"/>
      <c r="AE363" s="124"/>
      <c r="AF363" s="124"/>
      <c r="AG363" s="713"/>
      <c r="AH363" s="124"/>
      <c r="AI363" s="124"/>
      <c r="AJ363" s="124"/>
      <c r="AK363" s="124"/>
      <c r="AL363" s="124"/>
      <c r="AM363" s="124"/>
      <c r="AN363" s="124"/>
      <c r="AO363" s="124"/>
      <c r="AP363" s="124"/>
      <c r="AQ363" s="124"/>
      <c r="AR363" s="124"/>
      <c r="AS363" s="124"/>
      <c r="AT363" s="124"/>
      <c r="AU363" s="124"/>
      <c r="AV363" s="124"/>
      <c r="AW363" s="124"/>
      <c r="AX363" s="124"/>
      <c r="AY363" s="124"/>
      <c r="AZ363" s="124"/>
      <c r="BA363" s="124"/>
      <c r="BB363" s="124"/>
      <c r="BC363" s="124"/>
      <c r="BD363" s="124"/>
      <c r="BE363" s="124"/>
      <c r="BF363" s="124"/>
      <c r="BG363" s="124"/>
      <c r="BH363" s="124"/>
      <c r="BI363" s="124"/>
      <c r="BJ363" s="124"/>
      <c r="BK363" s="124"/>
      <c r="BL363" s="124"/>
      <c r="BM363" s="124"/>
      <c r="BN363" s="124"/>
      <c r="BO363" s="124"/>
      <c r="BP363" s="124"/>
      <c r="BQ363" s="124"/>
      <c r="BR363" s="124"/>
      <c r="BS363" s="124"/>
      <c r="BT363" s="124"/>
      <c r="BU363" s="124"/>
      <c r="BV363" s="124"/>
      <c r="BW363" s="124"/>
      <c r="BX363" s="124"/>
      <c r="BY363" s="124"/>
      <c r="BZ363" s="124"/>
      <c r="CA363" s="124"/>
      <c r="CB363" s="124"/>
      <c r="CC363" s="124"/>
      <c r="CD363" s="124"/>
      <c r="CE363" s="124"/>
      <c r="CF363" s="124"/>
      <c r="CG363" s="124"/>
      <c r="CH363" s="124"/>
      <c r="CI363" s="124"/>
      <c r="CJ363" s="124"/>
      <c r="CK363" s="124"/>
      <c r="CL363" s="124"/>
      <c r="CM363" s="124"/>
      <c r="CN363" s="124"/>
      <c r="CO363" s="124"/>
      <c r="CP363" s="124"/>
      <c r="CQ363" s="124"/>
      <c r="CR363" s="124"/>
      <c r="CS363" s="124"/>
      <c r="CT363" s="124"/>
      <c r="CU363" s="124"/>
      <c r="CV363" s="124"/>
      <c r="CW363" s="124"/>
      <c r="CX363" s="124"/>
      <c r="CY363" s="124"/>
      <c r="CZ363" s="124"/>
      <c r="DA363" s="124"/>
      <c r="DB363" s="124"/>
      <c r="DC363" s="124"/>
      <c r="DD363" s="124"/>
      <c r="DE363" s="124"/>
      <c r="DF363" s="124"/>
      <c r="DG363" s="124"/>
      <c r="DH363" s="124"/>
      <c r="DI363" s="124"/>
      <c r="DJ363" s="124"/>
    </row>
    <row r="364" spans="1:114" s="17" customFormat="1" hidden="1" outlineLevel="2" x14ac:dyDescent="0.25">
      <c r="A364" s="201"/>
      <c r="B364" s="228" t="s">
        <v>45</v>
      </c>
      <c r="C364" s="658"/>
      <c r="D364" s="669"/>
      <c r="E364" s="658"/>
      <c r="F364" s="678"/>
      <c r="G364" s="669"/>
      <c r="H364" s="164" t="s">
        <v>6</v>
      </c>
      <c r="I364" s="665"/>
      <c r="J364" s="665"/>
      <c r="K364" s="665"/>
      <c r="L364" s="678"/>
      <c r="M364" s="665"/>
      <c r="N364" s="666"/>
      <c r="O364" s="664"/>
      <c r="P364" s="665"/>
      <c r="Q364" s="665"/>
      <c r="R364" s="665"/>
      <c r="S364" s="16"/>
      <c r="T364" s="16"/>
      <c r="U364" s="658"/>
      <c r="V364" s="629"/>
      <c r="W364" s="658"/>
      <c r="X364" s="552"/>
      <c r="AG364" s="708"/>
    </row>
    <row r="365" spans="1:114" s="17" customFormat="1" hidden="1" outlineLevel="2" x14ac:dyDescent="0.25">
      <c r="A365" s="201"/>
      <c r="B365" s="228" t="s">
        <v>46</v>
      </c>
      <c r="C365" s="658"/>
      <c r="D365" s="669"/>
      <c r="E365" s="658"/>
      <c r="F365" s="678"/>
      <c r="G365" s="669"/>
      <c r="H365" s="164" t="s">
        <v>11</v>
      </c>
      <c r="I365" s="665"/>
      <c r="J365" s="665"/>
      <c r="K365" s="665"/>
      <c r="L365" s="678"/>
      <c r="M365" s="665"/>
      <c r="N365" s="666"/>
      <c r="O365" s="664"/>
      <c r="P365" s="665"/>
      <c r="Q365" s="665"/>
      <c r="R365" s="665"/>
      <c r="S365" s="16"/>
      <c r="T365" s="16"/>
      <c r="U365" s="658"/>
      <c r="V365" s="629"/>
      <c r="W365" s="658"/>
      <c r="X365" s="552"/>
      <c r="AG365" s="708"/>
    </row>
    <row r="366" spans="1:114" s="17" customFormat="1" hidden="1" outlineLevel="2" x14ac:dyDescent="0.25">
      <c r="A366" s="201"/>
      <c r="B366" s="228" t="s">
        <v>47</v>
      </c>
      <c r="C366" s="658"/>
      <c r="D366" s="669"/>
      <c r="E366" s="658"/>
      <c r="F366" s="678"/>
      <c r="G366" s="669"/>
      <c r="H366" s="164" t="s">
        <v>12</v>
      </c>
      <c r="I366" s="665"/>
      <c r="J366" s="665"/>
      <c r="K366" s="665"/>
      <c r="L366" s="678"/>
      <c r="M366" s="665"/>
      <c r="N366" s="666"/>
      <c r="O366" s="664"/>
      <c r="P366" s="665"/>
      <c r="Q366" s="665"/>
      <c r="R366" s="665"/>
      <c r="S366" s="16"/>
      <c r="T366" s="16"/>
      <c r="U366" s="658"/>
      <c r="V366" s="629"/>
      <c r="W366" s="658"/>
      <c r="X366" s="552"/>
      <c r="AG366" s="708"/>
    </row>
    <row r="367" spans="1:114" s="17" customFormat="1" hidden="1" outlineLevel="2" x14ac:dyDescent="0.25">
      <c r="A367" s="201"/>
      <c r="B367" s="228" t="s">
        <v>48</v>
      </c>
      <c r="C367" s="658"/>
      <c r="D367" s="669"/>
      <c r="E367" s="658"/>
      <c r="F367" s="678"/>
      <c r="G367" s="669"/>
      <c r="H367" s="164" t="s">
        <v>13</v>
      </c>
      <c r="I367" s="665"/>
      <c r="J367" s="665"/>
      <c r="K367" s="665"/>
      <c r="L367" s="678"/>
      <c r="M367" s="665"/>
      <c r="N367" s="666"/>
      <c r="O367" s="664"/>
      <c r="P367" s="665"/>
      <c r="Q367" s="665"/>
      <c r="R367" s="665"/>
      <c r="S367" s="16"/>
      <c r="T367" s="16"/>
      <c r="U367" s="658"/>
      <c r="V367" s="629"/>
      <c r="W367" s="658"/>
      <c r="X367" s="552"/>
      <c r="AG367" s="708"/>
    </row>
    <row r="368" spans="1:114" s="17" customFormat="1" hidden="1" outlineLevel="2" x14ac:dyDescent="0.25">
      <c r="A368" s="201"/>
      <c r="B368" s="228" t="s">
        <v>35</v>
      </c>
      <c r="C368" s="658"/>
      <c r="D368" s="669"/>
      <c r="E368" s="658"/>
      <c r="F368" s="678"/>
      <c r="G368" s="669"/>
      <c r="H368" s="164" t="s">
        <v>14</v>
      </c>
      <c r="I368" s="665"/>
      <c r="J368" s="665"/>
      <c r="K368" s="665"/>
      <c r="L368" s="678"/>
      <c r="M368" s="665"/>
      <c r="N368" s="666"/>
      <c r="O368" s="664"/>
      <c r="P368" s="665"/>
      <c r="Q368" s="665"/>
      <c r="R368" s="665"/>
      <c r="S368" s="16"/>
      <c r="T368" s="16"/>
      <c r="U368" s="658"/>
      <c r="V368" s="629"/>
      <c r="W368" s="658"/>
      <c r="X368" s="552"/>
      <c r="AG368" s="708"/>
    </row>
    <row r="369" spans="1:33" s="17" customFormat="1" hidden="1" outlineLevel="2" x14ac:dyDescent="0.25">
      <c r="A369" s="201"/>
      <c r="B369" s="228" t="s">
        <v>36</v>
      </c>
      <c r="C369" s="658"/>
      <c r="D369" s="669"/>
      <c r="E369" s="658"/>
      <c r="F369" s="678"/>
      <c r="G369" s="669"/>
      <c r="H369" s="164" t="s">
        <v>15</v>
      </c>
      <c r="I369" s="665"/>
      <c r="J369" s="665"/>
      <c r="K369" s="665"/>
      <c r="L369" s="678"/>
      <c r="M369" s="665"/>
      <c r="N369" s="666"/>
      <c r="O369" s="664"/>
      <c r="P369" s="665"/>
      <c r="Q369" s="665"/>
      <c r="R369" s="665"/>
      <c r="S369" s="16"/>
      <c r="T369" s="16"/>
      <c r="U369" s="658"/>
      <c r="V369" s="629"/>
      <c r="W369" s="658"/>
      <c r="X369" s="552"/>
      <c r="AG369" s="708"/>
    </row>
    <row r="370" spans="1:33" s="17" customFormat="1" hidden="1" outlineLevel="2" x14ac:dyDescent="0.25">
      <c r="A370" s="201"/>
      <c r="B370" s="228" t="s">
        <v>37</v>
      </c>
      <c r="C370" s="658"/>
      <c r="D370" s="669"/>
      <c r="E370" s="658"/>
      <c r="F370" s="678"/>
      <c r="G370" s="669"/>
      <c r="H370" s="164" t="s">
        <v>16</v>
      </c>
      <c r="I370" s="665"/>
      <c r="J370" s="665"/>
      <c r="K370" s="665"/>
      <c r="L370" s="678"/>
      <c r="M370" s="665"/>
      <c r="N370" s="666"/>
      <c r="O370" s="664"/>
      <c r="P370" s="665"/>
      <c r="Q370" s="665"/>
      <c r="R370" s="665"/>
      <c r="S370" s="16"/>
      <c r="T370" s="16"/>
      <c r="U370" s="658"/>
      <c r="V370" s="629"/>
      <c r="W370" s="658"/>
      <c r="X370" s="552"/>
      <c r="AG370" s="708"/>
    </row>
    <row r="371" spans="1:33" s="17" customFormat="1" hidden="1" outlineLevel="2" x14ac:dyDescent="0.25">
      <c r="A371" s="201"/>
      <c r="B371" s="228" t="s">
        <v>38</v>
      </c>
      <c r="C371" s="658"/>
      <c r="D371" s="669"/>
      <c r="E371" s="658"/>
      <c r="F371" s="678"/>
      <c r="G371" s="669"/>
      <c r="H371" s="164" t="s">
        <v>17</v>
      </c>
      <c r="I371" s="665"/>
      <c r="J371" s="665"/>
      <c r="K371" s="665"/>
      <c r="L371" s="678"/>
      <c r="M371" s="665"/>
      <c r="N371" s="666"/>
      <c r="O371" s="664"/>
      <c r="P371" s="665"/>
      <c r="Q371" s="665"/>
      <c r="R371" s="665"/>
      <c r="S371" s="16"/>
      <c r="T371" s="16"/>
      <c r="U371" s="658"/>
      <c r="V371" s="629"/>
      <c r="W371" s="658"/>
      <c r="X371" s="552"/>
      <c r="AG371" s="708"/>
    </row>
    <row r="372" spans="1:33" s="17" customFormat="1" hidden="1" outlineLevel="2" x14ac:dyDescent="0.25">
      <c r="A372" s="201"/>
      <c r="B372" s="228" t="s">
        <v>49</v>
      </c>
      <c r="C372" s="658"/>
      <c r="D372" s="669"/>
      <c r="E372" s="658"/>
      <c r="F372" s="678"/>
      <c r="G372" s="669"/>
      <c r="H372" s="164" t="s">
        <v>18</v>
      </c>
      <c r="I372" s="665"/>
      <c r="J372" s="665"/>
      <c r="K372" s="665"/>
      <c r="L372" s="678"/>
      <c r="M372" s="665"/>
      <c r="N372" s="666"/>
      <c r="O372" s="664"/>
      <c r="P372" s="665"/>
      <c r="Q372" s="665"/>
      <c r="R372" s="665"/>
      <c r="S372" s="16"/>
      <c r="T372" s="16"/>
      <c r="U372" s="658"/>
      <c r="V372" s="629"/>
      <c r="W372" s="658"/>
      <c r="X372" s="552"/>
      <c r="AG372" s="708"/>
    </row>
    <row r="373" spans="1:33" s="17" customFormat="1" hidden="1" outlineLevel="2" x14ac:dyDescent="0.25">
      <c r="A373" s="201"/>
      <c r="B373" s="228" t="s">
        <v>39</v>
      </c>
      <c r="C373" s="658"/>
      <c r="D373" s="669"/>
      <c r="E373" s="658"/>
      <c r="F373" s="678"/>
      <c r="G373" s="669"/>
      <c r="H373" s="164" t="s">
        <v>19</v>
      </c>
      <c r="I373" s="665"/>
      <c r="J373" s="665"/>
      <c r="K373" s="665"/>
      <c r="L373" s="678"/>
      <c r="M373" s="665"/>
      <c r="N373" s="666"/>
      <c r="O373" s="664"/>
      <c r="P373" s="665"/>
      <c r="Q373" s="665"/>
      <c r="R373" s="665"/>
      <c r="S373" s="16"/>
      <c r="T373" s="16"/>
      <c r="U373" s="658"/>
      <c r="V373" s="629"/>
      <c r="W373" s="658"/>
      <c r="X373" s="552"/>
      <c r="AG373" s="708"/>
    </row>
    <row r="374" spans="1:33" s="17" customFormat="1" hidden="1" outlineLevel="2" x14ac:dyDescent="0.25">
      <c r="A374" s="201"/>
      <c r="B374" s="228" t="s">
        <v>50</v>
      </c>
      <c r="C374" s="658"/>
      <c r="D374" s="669"/>
      <c r="E374" s="658"/>
      <c r="F374" s="678"/>
      <c r="G374" s="669"/>
      <c r="H374" s="164" t="s">
        <v>20</v>
      </c>
      <c r="I374" s="665"/>
      <c r="J374" s="665"/>
      <c r="K374" s="665"/>
      <c r="L374" s="678"/>
      <c r="M374" s="665"/>
      <c r="N374" s="666"/>
      <c r="O374" s="664"/>
      <c r="P374" s="665"/>
      <c r="Q374" s="665"/>
      <c r="R374" s="665"/>
      <c r="S374" s="16"/>
      <c r="T374" s="16"/>
      <c r="U374" s="658"/>
      <c r="V374" s="629"/>
      <c r="W374" s="658"/>
      <c r="X374" s="552"/>
      <c r="AG374" s="708"/>
    </row>
    <row r="375" spans="1:33" s="17" customFormat="1" hidden="1" outlineLevel="2" x14ac:dyDescent="0.25">
      <c r="A375" s="201"/>
      <c r="B375" s="228" t="s">
        <v>40</v>
      </c>
      <c r="C375" s="658"/>
      <c r="D375" s="669"/>
      <c r="E375" s="658"/>
      <c r="F375" s="678"/>
      <c r="G375" s="669"/>
      <c r="H375" s="164" t="s">
        <v>21</v>
      </c>
      <c r="I375" s="665"/>
      <c r="J375" s="665"/>
      <c r="K375" s="665"/>
      <c r="L375" s="678"/>
      <c r="M375" s="665"/>
      <c r="N375" s="666"/>
      <c r="O375" s="664"/>
      <c r="P375" s="665"/>
      <c r="Q375" s="665"/>
      <c r="R375" s="665"/>
      <c r="S375" s="16"/>
      <c r="T375" s="16"/>
      <c r="U375" s="658"/>
      <c r="V375" s="629"/>
      <c r="W375" s="658"/>
      <c r="X375" s="552"/>
      <c r="AG375" s="708"/>
    </row>
    <row r="376" spans="1:33" s="17" customFormat="1" hidden="1" outlineLevel="2" x14ac:dyDescent="0.25">
      <c r="A376" s="201"/>
      <c r="B376" s="228" t="s">
        <v>41</v>
      </c>
      <c r="C376" s="658"/>
      <c r="D376" s="669"/>
      <c r="E376" s="658"/>
      <c r="F376" s="678"/>
      <c r="G376" s="669"/>
      <c r="H376" s="164" t="s">
        <v>22</v>
      </c>
      <c r="I376" s="665"/>
      <c r="J376" s="665"/>
      <c r="K376" s="665"/>
      <c r="L376" s="678"/>
      <c r="M376" s="665"/>
      <c r="N376" s="666"/>
      <c r="O376" s="664"/>
      <c r="P376" s="665"/>
      <c r="Q376" s="665"/>
      <c r="R376" s="665"/>
      <c r="S376" s="16"/>
      <c r="T376" s="16"/>
      <c r="U376" s="658"/>
      <c r="V376" s="629"/>
      <c r="W376" s="658"/>
      <c r="X376" s="552"/>
      <c r="AG376" s="708"/>
    </row>
    <row r="377" spans="1:33" s="17" customFormat="1" hidden="1" outlineLevel="2" x14ac:dyDescent="0.25">
      <c r="A377" s="201"/>
      <c r="B377" s="228" t="s">
        <v>51</v>
      </c>
      <c r="C377" s="658"/>
      <c r="D377" s="669"/>
      <c r="E377" s="658"/>
      <c r="F377" s="678"/>
      <c r="G377" s="669"/>
      <c r="H377" s="164" t="s">
        <v>23</v>
      </c>
      <c r="I377" s="665"/>
      <c r="J377" s="665"/>
      <c r="K377" s="665"/>
      <c r="L377" s="678"/>
      <c r="M377" s="665"/>
      <c r="N377" s="666"/>
      <c r="O377" s="664"/>
      <c r="P377" s="665"/>
      <c r="Q377" s="665"/>
      <c r="R377" s="665"/>
      <c r="S377" s="16"/>
      <c r="T377" s="16"/>
      <c r="U377" s="658"/>
      <c r="V377" s="629"/>
      <c r="W377" s="658"/>
      <c r="X377" s="552"/>
      <c r="AG377" s="708"/>
    </row>
    <row r="378" spans="1:33" s="17" customFormat="1" hidden="1" outlineLevel="2" x14ac:dyDescent="0.25">
      <c r="A378" s="201"/>
      <c r="B378" s="228" t="s">
        <v>52</v>
      </c>
      <c r="C378" s="658"/>
      <c r="D378" s="669"/>
      <c r="E378" s="658"/>
      <c r="F378" s="678"/>
      <c r="G378" s="669"/>
      <c r="H378" s="164" t="s">
        <v>24</v>
      </c>
      <c r="I378" s="665"/>
      <c r="J378" s="665"/>
      <c r="K378" s="665"/>
      <c r="L378" s="678"/>
      <c r="M378" s="665"/>
      <c r="N378" s="666"/>
      <c r="O378" s="664"/>
      <c r="P378" s="665"/>
      <c r="Q378" s="665"/>
      <c r="R378" s="665"/>
      <c r="S378" s="16"/>
      <c r="T378" s="16"/>
      <c r="U378" s="658"/>
      <c r="V378" s="629"/>
      <c r="W378" s="658"/>
      <c r="X378" s="552"/>
      <c r="AG378" s="708"/>
    </row>
    <row r="379" spans="1:33" s="17" customFormat="1" hidden="1" outlineLevel="2" x14ac:dyDescent="0.25">
      <c r="A379" s="201"/>
      <c r="B379" s="228" t="s">
        <v>42</v>
      </c>
      <c r="C379" s="658"/>
      <c r="D379" s="669"/>
      <c r="E379" s="658"/>
      <c r="F379" s="678"/>
      <c r="G379" s="669"/>
      <c r="H379" s="164" t="s">
        <v>25</v>
      </c>
      <c r="I379" s="665"/>
      <c r="J379" s="665"/>
      <c r="K379" s="665"/>
      <c r="L379" s="678"/>
      <c r="M379" s="665"/>
      <c r="N379" s="666"/>
      <c r="O379" s="664"/>
      <c r="P379" s="665"/>
      <c r="Q379" s="665"/>
      <c r="R379" s="665"/>
      <c r="S379" s="16"/>
      <c r="T379" s="16"/>
      <c r="U379" s="658"/>
      <c r="V379" s="629"/>
      <c r="W379" s="658"/>
      <c r="X379" s="552"/>
      <c r="AG379" s="708"/>
    </row>
    <row r="380" spans="1:33" s="17" customFormat="1" hidden="1" outlineLevel="2" x14ac:dyDescent="0.25">
      <c r="A380" s="201"/>
      <c r="B380" s="228" t="s">
        <v>53</v>
      </c>
      <c r="C380" s="658"/>
      <c r="D380" s="669"/>
      <c r="E380" s="658"/>
      <c r="F380" s="678"/>
      <c r="G380" s="669"/>
      <c r="H380" s="164" t="s">
        <v>26</v>
      </c>
      <c r="I380" s="665"/>
      <c r="J380" s="665"/>
      <c r="K380" s="665"/>
      <c r="L380" s="678"/>
      <c r="M380" s="665"/>
      <c r="N380" s="666"/>
      <c r="O380" s="664"/>
      <c r="P380" s="665"/>
      <c r="Q380" s="665"/>
      <c r="R380" s="665"/>
      <c r="S380" s="16"/>
      <c r="T380" s="16"/>
      <c r="U380" s="658"/>
      <c r="V380" s="629"/>
      <c r="W380" s="658"/>
      <c r="X380" s="552"/>
      <c r="AG380" s="708"/>
    </row>
    <row r="381" spans="1:33" s="17" customFormat="1" hidden="1" outlineLevel="2" x14ac:dyDescent="0.25">
      <c r="A381" s="201"/>
      <c r="B381" s="228" t="s">
        <v>54</v>
      </c>
      <c r="C381" s="658"/>
      <c r="D381" s="669"/>
      <c r="E381" s="658"/>
      <c r="F381" s="678"/>
      <c r="G381" s="669"/>
      <c r="H381" s="164" t="s">
        <v>27</v>
      </c>
      <c r="I381" s="665"/>
      <c r="J381" s="665"/>
      <c r="K381" s="665"/>
      <c r="L381" s="678"/>
      <c r="M381" s="665"/>
      <c r="N381" s="666"/>
      <c r="O381" s="664"/>
      <c r="P381" s="665"/>
      <c r="Q381" s="665"/>
      <c r="R381" s="665"/>
      <c r="S381" s="16"/>
      <c r="T381" s="16"/>
      <c r="U381" s="658"/>
      <c r="V381" s="629"/>
      <c r="W381" s="658"/>
      <c r="X381" s="552"/>
      <c r="AG381" s="708"/>
    </row>
    <row r="382" spans="1:33" s="17" customFormat="1" hidden="1" outlineLevel="2" x14ac:dyDescent="0.25">
      <c r="A382" s="201"/>
      <c r="B382" s="228" t="s">
        <v>43</v>
      </c>
      <c r="C382" s="658"/>
      <c r="D382" s="669"/>
      <c r="E382" s="658"/>
      <c r="F382" s="678"/>
      <c r="G382" s="669"/>
      <c r="H382" s="164" t="s">
        <v>28</v>
      </c>
      <c r="I382" s="665"/>
      <c r="J382" s="665"/>
      <c r="K382" s="665"/>
      <c r="L382" s="678"/>
      <c r="M382" s="665"/>
      <c r="N382" s="666"/>
      <c r="O382" s="664"/>
      <c r="P382" s="665"/>
      <c r="Q382" s="665"/>
      <c r="R382" s="665"/>
      <c r="S382" s="16"/>
      <c r="T382" s="16"/>
      <c r="U382" s="658"/>
      <c r="V382" s="629"/>
      <c r="W382" s="658"/>
      <c r="X382" s="552"/>
      <c r="AG382" s="708"/>
    </row>
    <row r="383" spans="1:33" s="17" customFormat="1" hidden="1" outlineLevel="2" x14ac:dyDescent="0.25">
      <c r="A383" s="201"/>
      <c r="B383" s="228" t="s">
        <v>44</v>
      </c>
      <c r="C383" s="658"/>
      <c r="D383" s="669"/>
      <c r="E383" s="658"/>
      <c r="F383" s="678"/>
      <c r="G383" s="669"/>
      <c r="H383" s="164" t="s">
        <v>29</v>
      </c>
      <c r="I383" s="665"/>
      <c r="J383" s="665"/>
      <c r="K383" s="665"/>
      <c r="L383" s="678"/>
      <c r="M383" s="665"/>
      <c r="N383" s="666"/>
      <c r="O383" s="664"/>
      <c r="P383" s="665"/>
      <c r="Q383" s="665"/>
      <c r="R383" s="665"/>
      <c r="S383" s="16"/>
      <c r="T383" s="16"/>
      <c r="U383" s="658"/>
      <c r="V383" s="629"/>
      <c r="W383" s="658"/>
      <c r="X383" s="552"/>
      <c r="AG383" s="708"/>
    </row>
    <row r="384" spans="1:33" s="140" customFormat="1" ht="57" hidden="1" outlineLevel="1" x14ac:dyDescent="0.2">
      <c r="A384" s="197"/>
      <c r="B384" s="136"/>
      <c r="C384" s="137"/>
      <c r="D384" s="135"/>
      <c r="E384" s="137"/>
      <c r="F384" s="139" t="s">
        <v>604</v>
      </c>
      <c r="G384" s="135"/>
      <c r="H384" s="136" t="s">
        <v>607</v>
      </c>
      <c r="I384" s="138" t="s">
        <v>574</v>
      </c>
      <c r="J384" s="138" t="s">
        <v>4</v>
      </c>
      <c r="K384" s="138" t="s">
        <v>271</v>
      </c>
      <c r="L384" s="139" t="s">
        <v>604</v>
      </c>
      <c r="M384" s="138" t="s">
        <v>334</v>
      </c>
      <c r="N384" s="138" t="e">
        <f>SUM(N385:N386)</f>
        <v>#REF!</v>
      </c>
      <c r="O384" s="138" t="e">
        <f t="shared" ref="O384:T384" si="7">SUM(O385:O386)</f>
        <v>#REF!</v>
      </c>
      <c r="P384" s="138" t="e">
        <f t="shared" si="7"/>
        <v>#REF!</v>
      </c>
      <c r="Q384" s="138" t="e">
        <f t="shared" si="7"/>
        <v>#REF!</v>
      </c>
      <c r="R384" s="138" t="e">
        <f t="shared" si="7"/>
        <v>#REF!</v>
      </c>
      <c r="S384" s="138" t="e">
        <f t="shared" si="7"/>
        <v>#REF!</v>
      </c>
      <c r="T384" s="138" t="e">
        <f t="shared" si="7"/>
        <v>#REF!</v>
      </c>
      <c r="U384" s="138"/>
      <c r="V384" s="630"/>
      <c r="W384" s="138"/>
      <c r="X384" s="594"/>
      <c r="AG384" s="714"/>
    </row>
    <row r="385" spans="1:33" s="140" customFormat="1" hidden="1" outlineLevel="1" x14ac:dyDescent="0.2">
      <c r="A385" s="197"/>
      <c r="B385" s="136"/>
      <c r="C385" s="137"/>
      <c r="D385" s="135"/>
      <c r="E385" s="137"/>
      <c r="F385" s="142"/>
      <c r="G385" s="135"/>
      <c r="H385" s="136" t="s">
        <v>582</v>
      </c>
      <c r="I385" s="141"/>
      <c r="J385" s="141"/>
      <c r="K385" s="141"/>
      <c r="L385" s="142"/>
      <c r="M385" s="141"/>
      <c r="N385" s="138" t="e">
        <f t="shared" ref="N385:T385" si="8">N395+N416</f>
        <v>#REF!</v>
      </c>
      <c r="O385" s="138" t="e">
        <f t="shared" si="8"/>
        <v>#REF!</v>
      </c>
      <c r="P385" s="138" t="e">
        <f t="shared" si="8"/>
        <v>#REF!</v>
      </c>
      <c r="Q385" s="138" t="e">
        <f t="shared" si="8"/>
        <v>#REF!</v>
      </c>
      <c r="R385" s="138" t="e">
        <f t="shared" si="8"/>
        <v>#REF!</v>
      </c>
      <c r="S385" s="138">
        <f t="shared" si="8"/>
        <v>0</v>
      </c>
      <c r="T385" s="138" t="e">
        <f t="shared" si="8"/>
        <v>#REF!</v>
      </c>
      <c r="U385" s="137"/>
      <c r="V385" s="631"/>
      <c r="W385" s="137"/>
      <c r="X385" s="594"/>
      <c r="AG385" s="714"/>
    </row>
    <row r="386" spans="1:33" s="140" customFormat="1" hidden="1" outlineLevel="1" x14ac:dyDescent="0.2">
      <c r="A386" s="197"/>
      <c r="B386" s="136"/>
      <c r="C386" s="137"/>
      <c r="D386" s="135"/>
      <c r="E386" s="137"/>
      <c r="F386" s="142"/>
      <c r="G386" s="135"/>
      <c r="H386" s="136" t="s">
        <v>583</v>
      </c>
      <c r="I386" s="141"/>
      <c r="J386" s="141"/>
      <c r="K386" s="141"/>
      <c r="L386" s="142"/>
      <c r="M386" s="141"/>
      <c r="N386" s="138" t="e">
        <f>N391+N417+#REF!</f>
        <v>#REF!</v>
      </c>
      <c r="O386" s="138" t="e">
        <f>O391+O417+#REF!</f>
        <v>#REF!</v>
      </c>
      <c r="P386" s="138" t="e">
        <f>P391+P417+#REF!</f>
        <v>#REF!</v>
      </c>
      <c r="Q386" s="138" t="e">
        <f>Q391+Q417+#REF!</f>
        <v>#REF!</v>
      </c>
      <c r="R386" s="138" t="e">
        <f>R391+R417+#REF!</f>
        <v>#REF!</v>
      </c>
      <c r="S386" s="138" t="e">
        <f>S391+S417+#REF!</f>
        <v>#REF!</v>
      </c>
      <c r="T386" s="138" t="e">
        <f>T391+T417+#REF!</f>
        <v>#REF!</v>
      </c>
      <c r="U386" s="138"/>
      <c r="V386" s="631"/>
      <c r="W386" s="137"/>
      <c r="X386" s="594"/>
      <c r="AG386" s="714"/>
    </row>
    <row r="387" spans="1:33" s="83" customFormat="1" hidden="1" outlineLevel="1" x14ac:dyDescent="0.25">
      <c r="A387" s="202"/>
      <c r="B387" s="229"/>
      <c r="C387" s="44"/>
      <c r="D387" s="29"/>
      <c r="E387" s="44"/>
      <c r="F387" s="69"/>
      <c r="G387" s="29"/>
      <c r="H387" s="41" t="s">
        <v>612</v>
      </c>
      <c r="I387" s="56"/>
      <c r="J387" s="56"/>
      <c r="K387" s="56"/>
      <c r="L387" s="69"/>
      <c r="M387" s="56"/>
      <c r="N387" s="668"/>
      <c r="O387" s="284"/>
      <c r="P387" s="668"/>
      <c r="Q387" s="33"/>
      <c r="R387" s="33"/>
      <c r="S387" s="33"/>
      <c r="T387" s="33"/>
      <c r="U387" s="44"/>
      <c r="V387" s="686"/>
      <c r="W387" s="44"/>
      <c r="X387" s="595"/>
      <c r="AG387" s="715"/>
    </row>
    <row r="388" spans="1:33" s="82" customFormat="1" ht="30" hidden="1" outlineLevel="1" x14ac:dyDescent="0.25">
      <c r="A388" s="789"/>
      <c r="B388" s="790" t="s">
        <v>975</v>
      </c>
      <c r="C388" s="813" t="s">
        <v>249</v>
      </c>
      <c r="D388" s="821" t="s">
        <v>392</v>
      </c>
      <c r="E388" s="657" t="s">
        <v>404</v>
      </c>
      <c r="F388" s="810" t="s">
        <v>397</v>
      </c>
      <c r="G388" s="821" t="s">
        <v>336</v>
      </c>
      <c r="H388" s="815" t="s">
        <v>540</v>
      </c>
      <c r="I388" s="843" t="s">
        <v>574</v>
      </c>
      <c r="J388" s="843" t="s">
        <v>4</v>
      </c>
      <c r="K388" s="657" t="s">
        <v>577</v>
      </c>
      <c r="L388" s="810" t="s">
        <v>397</v>
      </c>
      <c r="M388" s="813" t="s">
        <v>334</v>
      </c>
      <c r="N388" s="27">
        <v>14</v>
      </c>
      <c r="O388" s="27">
        <v>13</v>
      </c>
      <c r="P388" s="27">
        <v>0</v>
      </c>
      <c r="Q388" s="27">
        <v>0</v>
      </c>
      <c r="R388" s="27">
        <v>17</v>
      </c>
      <c r="S388" s="27"/>
      <c r="T388" s="26"/>
      <c r="U388" s="242"/>
      <c r="V388" s="177"/>
      <c r="W388" s="242"/>
      <c r="X388" s="595"/>
      <c r="AG388" s="716"/>
    </row>
    <row r="389" spans="1:33" s="82" customFormat="1" ht="30" hidden="1" outlineLevel="1" x14ac:dyDescent="0.25">
      <c r="A389" s="789"/>
      <c r="B389" s="790"/>
      <c r="C389" s="813"/>
      <c r="D389" s="821"/>
      <c r="E389" s="657" t="s">
        <v>393</v>
      </c>
      <c r="F389" s="810"/>
      <c r="G389" s="821"/>
      <c r="H389" s="815"/>
      <c r="I389" s="843"/>
      <c r="J389" s="843"/>
      <c r="K389" s="657" t="s">
        <v>394</v>
      </c>
      <c r="L389" s="810"/>
      <c r="M389" s="813"/>
      <c r="N389" s="28">
        <v>43339.525999999998</v>
      </c>
      <c r="O389" s="28">
        <v>5117.3</v>
      </c>
      <c r="P389" s="28">
        <v>0</v>
      </c>
      <c r="Q389" s="28">
        <v>0</v>
      </c>
      <c r="R389" s="28">
        <v>68084.892000000007</v>
      </c>
      <c r="S389" s="27"/>
      <c r="T389" s="26"/>
      <c r="U389" s="760" t="s">
        <v>614</v>
      </c>
      <c r="V389" s="177"/>
      <c r="W389" s="242"/>
      <c r="X389" s="595"/>
      <c r="AG389" s="716"/>
    </row>
    <row r="390" spans="1:33" s="87" customFormat="1" hidden="1" outlineLevel="1" x14ac:dyDescent="0.25">
      <c r="A390" s="203"/>
      <c r="B390" s="230"/>
      <c r="C390" s="33"/>
      <c r="D390" s="86"/>
      <c r="E390" s="33"/>
      <c r="F390" s="68"/>
      <c r="G390" s="86"/>
      <c r="H390" s="55" t="s">
        <v>581</v>
      </c>
      <c r="I390" s="54">
        <f>SUM(I391:I391)</f>
        <v>0</v>
      </c>
      <c r="J390" s="33">
        <f>SUM(J391:J391)</f>
        <v>0</v>
      </c>
      <c r="K390" s="54">
        <f>SUM(K391:K391)</f>
        <v>0</v>
      </c>
      <c r="L390" s="68"/>
      <c r="M390" s="54">
        <f t="shared" ref="M390:T390" si="9">SUM(M391:M391)</f>
        <v>0</v>
      </c>
      <c r="N390" s="283" t="e">
        <f t="shared" si="9"/>
        <v>#REF!</v>
      </c>
      <c r="O390" s="118" t="e">
        <f t="shared" si="9"/>
        <v>#REF!</v>
      </c>
      <c r="P390" s="283" t="e">
        <f t="shared" si="9"/>
        <v>#REF!</v>
      </c>
      <c r="Q390" s="54" t="e">
        <f t="shared" si="9"/>
        <v>#REF!</v>
      </c>
      <c r="R390" s="54" t="e">
        <f t="shared" si="9"/>
        <v>#REF!</v>
      </c>
      <c r="S390" s="54">
        <f t="shared" si="9"/>
        <v>0</v>
      </c>
      <c r="T390" s="54">
        <f t="shared" si="9"/>
        <v>0</v>
      </c>
      <c r="U390" s="54"/>
      <c r="V390" s="134"/>
      <c r="W390" s="54"/>
      <c r="X390" s="596"/>
      <c r="AG390" s="717"/>
    </row>
    <row r="391" spans="1:33" s="87" customFormat="1" hidden="1" outlineLevel="1" x14ac:dyDescent="0.25">
      <c r="A391" s="203"/>
      <c r="B391" s="230"/>
      <c r="C391" s="33"/>
      <c r="D391" s="86"/>
      <c r="E391" s="33"/>
      <c r="F391" s="68"/>
      <c r="G391" s="86"/>
      <c r="H391" s="41" t="s">
        <v>583</v>
      </c>
      <c r="I391" s="54"/>
      <c r="J391" s="33"/>
      <c r="K391" s="54"/>
      <c r="L391" s="68"/>
      <c r="M391" s="54"/>
      <c r="N391" s="33" t="e">
        <f>#REF!+#REF!+#REF!+#REF!+#REF!+#REF!+#REF!+#REF!+#REF!+#REF!+#REF!+#REF!+#REF!+#REF!+#REF!+#REF!+#REF!</f>
        <v>#REF!</v>
      </c>
      <c r="O391" s="33" t="e">
        <f>#REF!+#REF!+#REF!+#REF!+#REF!+#REF!+#REF!+#REF!+#REF!+#REF!+#REF!+#REF!+#REF!+#REF!+#REF!+#REF!+#REF!</f>
        <v>#REF!</v>
      </c>
      <c r="P391" s="33" t="e">
        <f>#REF!+#REF!+#REF!+#REF!+#REF!+#REF!+#REF!+#REF!+#REF!+#REF!+#REF!+#REF!+#REF!+#REF!+#REF!+#REF!+#REF!</f>
        <v>#REF!</v>
      </c>
      <c r="Q391" s="33" t="e">
        <f>#REF!+#REF!+#REF!+#REF!+#REF!+#REF!+#REF!+#REF!+#REF!+#REF!+#REF!+#REF!+#REF!+#REF!+#REF!+#REF!+#REF!</f>
        <v>#REF!</v>
      </c>
      <c r="R391" s="33" t="e">
        <f>#REF!+#REF!+#REF!+#REF!+#REF!+#REF!+#REF!+#REF!+#REF!+#REF!+#REF!+#REF!+#REF!+#REF!+#REF!+#REF!+#REF!+#REF!</f>
        <v>#REF!</v>
      </c>
      <c r="S391" s="33"/>
      <c r="T391" s="33"/>
      <c r="U391" s="33"/>
      <c r="V391" s="667"/>
      <c r="W391" s="54"/>
      <c r="X391" s="596"/>
      <c r="AG391" s="717"/>
    </row>
    <row r="392" spans="1:33" s="179" customFormat="1" ht="42.75" hidden="1" outlineLevel="1" x14ac:dyDescent="0.25">
      <c r="A392" s="789"/>
      <c r="B392" s="790" t="s">
        <v>976</v>
      </c>
      <c r="C392" s="813" t="s">
        <v>249</v>
      </c>
      <c r="D392" s="821" t="s">
        <v>392</v>
      </c>
      <c r="E392" s="657" t="s">
        <v>405</v>
      </c>
      <c r="F392" s="837" t="s">
        <v>398</v>
      </c>
      <c r="G392" s="821" t="s">
        <v>336</v>
      </c>
      <c r="H392" s="815" t="s">
        <v>541</v>
      </c>
      <c r="I392" s="161" t="s">
        <v>4</v>
      </c>
      <c r="J392" s="161" t="s">
        <v>4</v>
      </c>
      <c r="K392" s="283" t="s">
        <v>302</v>
      </c>
      <c r="L392" s="837" t="s">
        <v>398</v>
      </c>
      <c r="M392" s="887" t="s">
        <v>334</v>
      </c>
      <c r="N392" s="27">
        <v>63</v>
      </c>
      <c r="O392" s="27">
        <v>36</v>
      </c>
      <c r="P392" s="213">
        <v>0</v>
      </c>
      <c r="Q392" s="27">
        <v>7</v>
      </c>
      <c r="R392" s="27">
        <v>7</v>
      </c>
      <c r="S392" s="27">
        <v>19</v>
      </c>
      <c r="T392" s="27">
        <v>32</v>
      </c>
      <c r="U392" s="242"/>
      <c r="V392" s="177"/>
      <c r="W392" s="242"/>
      <c r="X392" s="597"/>
      <c r="AG392" s="718"/>
    </row>
    <row r="393" spans="1:33" s="179" customFormat="1" ht="28.5" hidden="1" outlineLevel="1" x14ac:dyDescent="0.25">
      <c r="A393" s="789"/>
      <c r="B393" s="790"/>
      <c r="C393" s="813"/>
      <c r="D393" s="821"/>
      <c r="E393" s="657" t="s">
        <v>393</v>
      </c>
      <c r="F393" s="837"/>
      <c r="G393" s="821"/>
      <c r="H393" s="815"/>
      <c r="I393" s="161"/>
      <c r="J393" s="161"/>
      <c r="K393" s="283" t="s">
        <v>394</v>
      </c>
      <c r="L393" s="837"/>
      <c r="M393" s="887"/>
      <c r="N393" s="27">
        <v>11259.2</v>
      </c>
      <c r="O393" s="27">
        <v>8975.9</v>
      </c>
      <c r="P393" s="213">
        <v>0</v>
      </c>
      <c r="Q393" s="28">
        <v>5476.0290000000005</v>
      </c>
      <c r="R393" s="28">
        <v>4779.0469999999996</v>
      </c>
      <c r="S393" s="28">
        <v>18795.297999999999</v>
      </c>
      <c r="T393" s="28">
        <v>24546.773000000001</v>
      </c>
      <c r="U393" s="657" t="s">
        <v>1039</v>
      </c>
      <c r="V393" s="177"/>
      <c r="W393" s="242"/>
      <c r="X393" s="597"/>
      <c r="AG393" s="718"/>
    </row>
    <row r="394" spans="1:33" s="85" customFormat="1" hidden="1" outlineLevel="1" x14ac:dyDescent="0.2">
      <c r="A394" s="204"/>
      <c r="B394" s="674" t="s">
        <v>816</v>
      </c>
      <c r="C394" s="242"/>
      <c r="D394" s="175"/>
      <c r="E394" s="242"/>
      <c r="F394" s="175"/>
      <c r="G394" s="175"/>
      <c r="H394" s="75" t="s">
        <v>581</v>
      </c>
      <c r="I394" s="180"/>
      <c r="J394" s="181"/>
      <c r="K394" s="180"/>
      <c r="L394" s="162"/>
      <c r="M394" s="180"/>
      <c r="N394" s="180" t="e">
        <f t="shared" ref="N394:O394" si="10">N395</f>
        <v>#REF!</v>
      </c>
      <c r="O394" s="180" t="e">
        <f t="shared" si="10"/>
        <v>#REF!</v>
      </c>
      <c r="P394" s="180" t="e">
        <f>P395</f>
        <v>#REF!</v>
      </c>
      <c r="Q394" s="180" t="e">
        <f t="shared" ref="Q394:T394" si="11">Q395</f>
        <v>#REF!</v>
      </c>
      <c r="R394" s="180" t="e">
        <f t="shared" si="11"/>
        <v>#REF!</v>
      </c>
      <c r="S394" s="180">
        <f t="shared" si="11"/>
        <v>0</v>
      </c>
      <c r="T394" s="180" t="e">
        <f t="shared" si="11"/>
        <v>#REF!</v>
      </c>
      <c r="U394" s="242"/>
      <c r="V394" s="177"/>
      <c r="W394" s="242"/>
      <c r="X394" s="598"/>
      <c r="AG394" s="719"/>
    </row>
    <row r="395" spans="1:33" s="85" customFormat="1" hidden="1" outlineLevel="1" x14ac:dyDescent="0.2">
      <c r="A395" s="204"/>
      <c r="B395" s="674"/>
      <c r="C395" s="242"/>
      <c r="D395" s="175"/>
      <c r="E395" s="242"/>
      <c r="F395" s="175"/>
      <c r="G395" s="175"/>
      <c r="H395" s="75" t="s">
        <v>582</v>
      </c>
      <c r="I395" s="180"/>
      <c r="J395" s="181"/>
      <c r="K395" s="180"/>
      <c r="L395" s="162"/>
      <c r="M395" s="180"/>
      <c r="N395" s="180" t="e">
        <f>#REF!+#REF!+#REF!+#REF!+#REF!+#REF!+N408+#REF!+#REF!+#REF!+#REF!+#REF!</f>
        <v>#REF!</v>
      </c>
      <c r="O395" s="180" t="e">
        <f>#REF!+#REF!+#REF!+#REF!+#REF!+#REF!+O408+#REF!+#REF!+#REF!+#REF!+#REF!</f>
        <v>#REF!</v>
      </c>
      <c r="P395" s="180" t="e">
        <f>#REF!+#REF!+#REF!+#REF!+#REF!+#REF!+P408+#REF!+#REF!+#REF!+#REF!+#REF!</f>
        <v>#REF!</v>
      </c>
      <c r="Q395" s="180" t="e">
        <f>#REF!+#REF!+#REF!+#REF!+#REF!+#REF!+#REF!</f>
        <v>#REF!</v>
      </c>
      <c r="R395" s="180" t="e">
        <f>#REF!+#REF!+#REF!+#REF!+R408+#REF!+#REF!</f>
        <v>#REF!</v>
      </c>
      <c r="S395" s="180">
        <f>SUM(S407:S414)</f>
        <v>0</v>
      </c>
      <c r="T395" s="180" t="e">
        <f>#REF!+#REF!+#REF!+#REF!+#REF!+#REF!+#REF!+#REF!+#REF!+#REF!+#REF!+#REF!+#REF!+#REF!+#REF!+#REF!+#REF!+T410+T412+T414+#REF!+#REF!+#REF!+#REF!+#REF!+#REF!+#REF!+#REF!+#REF!+#REF!+#REF!+#REF!</f>
        <v>#REF!</v>
      </c>
      <c r="U395" s="242"/>
      <c r="V395" s="177"/>
      <c r="W395" s="242"/>
      <c r="X395" s="598"/>
      <c r="AG395" s="719"/>
    </row>
    <row r="396" spans="1:33" s="551" customFormat="1" outlineLevel="1" x14ac:dyDescent="0.25">
      <c r="A396" s="541"/>
      <c r="B396" s="542"/>
      <c r="C396" s="543"/>
      <c r="D396" s="544"/>
      <c r="E396" s="543"/>
      <c r="F396" s="545"/>
      <c r="G396" s="544"/>
      <c r="H396" s="546" t="s">
        <v>586</v>
      </c>
      <c r="I396" s="547"/>
      <c r="J396" s="548"/>
      <c r="K396" s="547"/>
      <c r="L396" s="545"/>
      <c r="M396" s="547"/>
      <c r="N396" s="549">
        <f>SUM(N318+N320+N322+N324+N325+N326+N327+N328+N329+N330+N331+N332+N333+N334+N335+N336+N337+N338+N339+N340+N341+N342+N343+N344+N345+N346+N347+N348+N349+N350+N351+N352+N353+N354+N355+N356+N357+N358+N359+N360)</f>
        <v>0</v>
      </c>
      <c r="O396" s="549">
        <f t="shared" ref="O396:T396" si="12">SUM(O318+O320+O322+O324+O325+O326+O327+O328+O329+O330+O331+O332+O333+O334+O335+O336+O337+O338+O339+O340+O341+O342+O343+O344+O345+O346+O347+O348+O349+O350+O351+O352+O353+O354+O355+O356+O357+O358+O359+O360)</f>
        <v>0</v>
      </c>
      <c r="P396" s="549">
        <f t="shared" si="12"/>
        <v>0</v>
      </c>
      <c r="Q396" s="549">
        <f t="shared" si="12"/>
        <v>2</v>
      </c>
      <c r="R396" s="549">
        <f t="shared" si="12"/>
        <v>0</v>
      </c>
      <c r="S396" s="549">
        <f t="shared" si="12"/>
        <v>2047.3130000000001</v>
      </c>
      <c r="T396" s="549">
        <f t="shared" si="12"/>
        <v>2</v>
      </c>
      <c r="U396" s="547"/>
      <c r="V396" s="632"/>
      <c r="W396" s="550"/>
      <c r="X396" s="599"/>
      <c r="AG396" s="720"/>
    </row>
    <row r="397" spans="1:33" s="551" customFormat="1" outlineLevel="1" x14ac:dyDescent="0.25">
      <c r="A397" s="541"/>
      <c r="B397" s="542"/>
      <c r="C397" s="543"/>
      <c r="D397" s="544"/>
      <c r="E397" s="543"/>
      <c r="F397" s="545"/>
      <c r="G397" s="544"/>
      <c r="H397" s="546" t="s">
        <v>584</v>
      </c>
      <c r="I397" s="547"/>
      <c r="J397" s="548"/>
      <c r="K397" s="547"/>
      <c r="L397" s="545"/>
      <c r="M397" s="547"/>
      <c r="N397" s="549"/>
      <c r="O397" s="549"/>
      <c r="P397" s="549"/>
      <c r="Q397" s="549"/>
      <c r="R397" s="549"/>
      <c r="S397" s="549"/>
      <c r="T397" s="549"/>
      <c r="U397" s="547"/>
      <c r="V397" s="632"/>
      <c r="W397" s="550"/>
      <c r="X397" s="599"/>
      <c r="AG397" s="720"/>
    </row>
    <row r="398" spans="1:33" s="551" customFormat="1" outlineLevel="1" x14ac:dyDescent="0.25">
      <c r="A398" s="541"/>
      <c r="B398" s="542"/>
      <c r="C398" s="543"/>
      <c r="D398" s="544"/>
      <c r="E398" s="543"/>
      <c r="F398" s="545"/>
      <c r="G398" s="544"/>
      <c r="H398" s="546" t="s">
        <v>1165</v>
      </c>
      <c r="I398" s="547"/>
      <c r="J398" s="548"/>
      <c r="K398" s="547"/>
      <c r="L398" s="545"/>
      <c r="M398" s="547"/>
      <c r="N398" s="549">
        <f>SUM(N396)</f>
        <v>0</v>
      </c>
      <c r="O398" s="549">
        <f t="shared" ref="O398:T398" si="13">SUM(O396)</f>
        <v>0</v>
      </c>
      <c r="P398" s="549">
        <f t="shared" si="13"/>
        <v>0</v>
      </c>
      <c r="Q398" s="549">
        <f t="shared" si="13"/>
        <v>2</v>
      </c>
      <c r="R398" s="549">
        <f t="shared" si="13"/>
        <v>0</v>
      </c>
      <c r="S398" s="549">
        <f t="shared" si="13"/>
        <v>2047.3130000000001</v>
      </c>
      <c r="T398" s="549">
        <f t="shared" si="13"/>
        <v>2</v>
      </c>
      <c r="U398" s="547"/>
      <c r="V398" s="632"/>
      <c r="W398" s="550"/>
      <c r="X398" s="599"/>
      <c r="AG398" s="720"/>
    </row>
    <row r="399" spans="1:33" s="551" customFormat="1" outlineLevel="1" x14ac:dyDescent="0.25">
      <c r="A399" s="541"/>
      <c r="B399" s="542"/>
      <c r="C399" s="543"/>
      <c r="D399" s="544"/>
      <c r="E399" s="543"/>
      <c r="F399" s="545"/>
      <c r="G399" s="544"/>
      <c r="H399" s="546" t="s">
        <v>1166</v>
      </c>
      <c r="I399" s="547"/>
      <c r="J399" s="548"/>
      <c r="K399" s="547"/>
      <c r="L399" s="545"/>
      <c r="M399" s="547"/>
      <c r="N399" s="549"/>
      <c r="O399" s="549"/>
      <c r="P399" s="549"/>
      <c r="Q399" s="549"/>
      <c r="R399" s="549"/>
      <c r="S399" s="549"/>
      <c r="T399" s="549"/>
      <c r="U399" s="547"/>
      <c r="V399" s="632"/>
      <c r="W399" s="550"/>
      <c r="X399" s="599"/>
      <c r="AG399" s="720"/>
    </row>
    <row r="400" spans="1:33" s="564" customFormat="1" ht="28.5" outlineLevel="1" x14ac:dyDescent="0.2">
      <c r="A400" s="761"/>
      <c r="B400" s="683"/>
      <c r="C400" s="557"/>
      <c r="D400" s="559"/>
      <c r="E400" s="557"/>
      <c r="F400" s="559"/>
      <c r="G400" s="559"/>
      <c r="H400" s="560" t="s">
        <v>137</v>
      </c>
      <c r="I400" s="561"/>
      <c r="J400" s="562"/>
      <c r="K400" s="561"/>
      <c r="L400" s="563"/>
      <c r="M400" s="561"/>
      <c r="N400" s="561"/>
      <c r="O400" s="561"/>
      <c r="P400" s="561"/>
      <c r="Q400" s="561"/>
      <c r="R400" s="561"/>
      <c r="S400" s="561"/>
      <c r="T400" s="561"/>
      <c r="U400" s="557"/>
      <c r="V400" s="633"/>
      <c r="W400" s="557"/>
      <c r="X400" s="600"/>
      <c r="AG400" s="721"/>
    </row>
    <row r="401" spans="1:33" s="564" customFormat="1" outlineLevel="1" x14ac:dyDescent="0.2">
      <c r="A401" s="761"/>
      <c r="B401" s="683"/>
      <c r="C401" s="557"/>
      <c r="D401" s="559"/>
      <c r="E401" s="557"/>
      <c r="F401" s="559"/>
      <c r="G401" s="559"/>
      <c r="H401" s="565" t="s">
        <v>139</v>
      </c>
      <c r="I401" s="561"/>
      <c r="J401" s="562"/>
      <c r="K401" s="561"/>
      <c r="L401" s="563"/>
      <c r="M401" s="561"/>
      <c r="N401" s="561"/>
      <c r="O401" s="561"/>
      <c r="P401" s="561"/>
      <c r="Q401" s="561"/>
      <c r="R401" s="561"/>
      <c r="S401" s="561"/>
      <c r="T401" s="561"/>
      <c r="U401" s="557"/>
      <c r="V401" s="557"/>
      <c r="W401" s="557"/>
      <c r="X401" s="600"/>
      <c r="AG401" s="721"/>
    </row>
    <row r="402" spans="1:33" s="564" customFormat="1" ht="30" outlineLevel="1" x14ac:dyDescent="0.2">
      <c r="A402" s="761"/>
      <c r="B402" s="683"/>
      <c r="C402" s="557"/>
      <c r="D402" s="559"/>
      <c r="E402" s="557"/>
      <c r="F402" s="559"/>
      <c r="G402" s="559"/>
      <c r="H402" s="560" t="s">
        <v>1172</v>
      </c>
      <c r="I402" s="561"/>
      <c r="J402" s="562"/>
      <c r="K402" s="561"/>
      <c r="L402" s="563"/>
      <c r="M402" s="561"/>
      <c r="N402" s="561"/>
      <c r="O402" s="561"/>
      <c r="P402" s="561"/>
      <c r="Q402" s="561"/>
      <c r="R402" s="561"/>
      <c r="S402" s="561"/>
      <c r="T402" s="561"/>
      <c r="U402" s="557"/>
      <c r="V402" s="557"/>
      <c r="W402" s="557"/>
      <c r="X402" s="600"/>
      <c r="AG402" s="721"/>
    </row>
    <row r="403" spans="1:33" s="558" customFormat="1" ht="75" outlineLevel="1" x14ac:dyDescent="0.25">
      <c r="A403" s="672">
        <v>62</v>
      </c>
      <c r="B403" s="683" t="s">
        <v>978</v>
      </c>
      <c r="C403" s="684" t="s">
        <v>765</v>
      </c>
      <c r="D403" s="671" t="s">
        <v>68</v>
      </c>
      <c r="E403" s="684" t="s">
        <v>3</v>
      </c>
      <c r="F403" s="556" t="s">
        <v>277</v>
      </c>
      <c r="G403" s="671" t="s">
        <v>277</v>
      </c>
      <c r="H403" s="683" t="s">
        <v>1171</v>
      </c>
      <c r="I403" s="664" t="s">
        <v>1075</v>
      </c>
      <c r="J403" s="664" t="s">
        <v>66</v>
      </c>
      <c r="K403" s="664" t="s">
        <v>3</v>
      </c>
      <c r="L403" s="556" t="s">
        <v>277</v>
      </c>
      <c r="M403" s="664" t="s">
        <v>277</v>
      </c>
      <c r="N403" s="684">
        <v>99</v>
      </c>
      <c r="O403" s="684"/>
      <c r="P403" s="684">
        <v>78</v>
      </c>
      <c r="Q403" s="684">
        <v>100</v>
      </c>
      <c r="R403" s="684">
        <v>100</v>
      </c>
      <c r="S403" s="684">
        <v>100</v>
      </c>
      <c r="T403" s="684">
        <v>100</v>
      </c>
      <c r="U403" s="557"/>
      <c r="V403" s="557"/>
      <c r="W403" s="557"/>
      <c r="X403" s="601"/>
      <c r="AG403" s="722"/>
    </row>
    <row r="404" spans="1:33" s="558" customFormat="1" ht="75" outlineLevel="1" x14ac:dyDescent="0.25">
      <c r="A404" s="672">
        <v>63</v>
      </c>
      <c r="B404" s="683" t="s">
        <v>979</v>
      </c>
      <c r="C404" s="684" t="s">
        <v>765</v>
      </c>
      <c r="D404" s="671" t="s">
        <v>68</v>
      </c>
      <c r="E404" s="684" t="s">
        <v>3</v>
      </c>
      <c r="F404" s="556" t="s">
        <v>277</v>
      </c>
      <c r="G404" s="671" t="s">
        <v>277</v>
      </c>
      <c r="H404" s="683" t="s">
        <v>1173</v>
      </c>
      <c r="I404" s="664"/>
      <c r="J404" s="664"/>
      <c r="K404" s="664"/>
      <c r="L404" s="556"/>
      <c r="M404" s="664"/>
      <c r="N404" s="566"/>
      <c r="O404" s="566"/>
      <c r="P404" s="566"/>
      <c r="Q404" s="566"/>
      <c r="R404" s="566"/>
      <c r="S404" s="566"/>
      <c r="T404" s="566"/>
      <c r="U404" s="557"/>
      <c r="V404" s="557"/>
      <c r="W404" s="557"/>
      <c r="X404" s="601"/>
      <c r="AG404" s="722"/>
    </row>
    <row r="405" spans="1:33" s="558" customFormat="1" outlineLevel="1" x14ac:dyDescent="0.25">
      <c r="A405" s="796"/>
      <c r="B405" s="822" t="s">
        <v>977</v>
      </c>
      <c r="C405" s="799" t="s">
        <v>249</v>
      </c>
      <c r="D405" s="878" t="s">
        <v>392</v>
      </c>
      <c r="E405" s="684" t="s">
        <v>274</v>
      </c>
      <c r="F405" s="877" t="s">
        <v>400</v>
      </c>
      <c r="G405" s="878" t="s">
        <v>396</v>
      </c>
      <c r="H405" s="822" t="s">
        <v>1174</v>
      </c>
      <c r="I405" s="875" t="s">
        <v>247</v>
      </c>
      <c r="J405" s="875" t="s">
        <v>391</v>
      </c>
      <c r="K405" s="664" t="s">
        <v>271</v>
      </c>
      <c r="L405" s="877" t="s">
        <v>400</v>
      </c>
      <c r="M405" s="875" t="s">
        <v>395</v>
      </c>
      <c r="N405" s="567">
        <f t="shared" ref="N405:T406" si="14">SUM(N407+N409+N411+N413)</f>
        <v>0</v>
      </c>
      <c r="O405" s="567">
        <f t="shared" si="14"/>
        <v>0</v>
      </c>
      <c r="P405" s="567">
        <f t="shared" si="14"/>
        <v>0</v>
      </c>
      <c r="Q405" s="567">
        <f t="shared" si="14"/>
        <v>0</v>
      </c>
      <c r="R405" s="567">
        <f t="shared" si="14"/>
        <v>270</v>
      </c>
      <c r="S405" s="567">
        <f t="shared" si="14"/>
        <v>0</v>
      </c>
      <c r="T405" s="567">
        <f t="shared" si="14"/>
        <v>515</v>
      </c>
      <c r="U405" s="557"/>
      <c r="V405" s="557"/>
      <c r="W405" s="557"/>
      <c r="X405" s="601"/>
      <c r="AG405" s="722"/>
    </row>
    <row r="406" spans="1:33" s="558" customFormat="1" ht="30" outlineLevel="1" x14ac:dyDescent="0.25">
      <c r="A406" s="796"/>
      <c r="B406" s="822"/>
      <c r="C406" s="799"/>
      <c r="D406" s="878"/>
      <c r="E406" s="684" t="s">
        <v>393</v>
      </c>
      <c r="F406" s="877"/>
      <c r="G406" s="878"/>
      <c r="H406" s="822"/>
      <c r="I406" s="875"/>
      <c r="J406" s="875"/>
      <c r="K406" s="664" t="s">
        <v>394</v>
      </c>
      <c r="L406" s="877"/>
      <c r="M406" s="875"/>
      <c r="N406" s="664">
        <f t="shared" si="14"/>
        <v>0</v>
      </c>
      <c r="O406" s="664">
        <f t="shared" si="14"/>
        <v>0</v>
      </c>
      <c r="P406" s="664">
        <f t="shared" si="14"/>
        <v>0</v>
      </c>
      <c r="Q406" s="664">
        <f t="shared" si="14"/>
        <v>0</v>
      </c>
      <c r="R406" s="664">
        <f t="shared" si="14"/>
        <v>959.20500000000004</v>
      </c>
      <c r="S406" s="664">
        <f t="shared" si="14"/>
        <v>0</v>
      </c>
      <c r="T406" s="664">
        <f t="shared" si="14"/>
        <v>2402.5029999999997</v>
      </c>
      <c r="U406" s="684" t="s">
        <v>1163</v>
      </c>
      <c r="V406" s="684" t="s">
        <v>1039</v>
      </c>
      <c r="W406" s="557"/>
      <c r="X406" s="601"/>
      <c r="AG406" s="722"/>
    </row>
    <row r="407" spans="1:33" s="568" customFormat="1" ht="30" outlineLevel="1" x14ac:dyDescent="0.25">
      <c r="A407" s="796">
        <v>36</v>
      </c>
      <c r="B407" s="797" t="s">
        <v>817</v>
      </c>
      <c r="C407" s="784" t="s">
        <v>578</v>
      </c>
      <c r="D407" s="784" t="s">
        <v>578</v>
      </c>
      <c r="E407" s="671" t="s">
        <v>800</v>
      </c>
      <c r="F407" s="798">
        <v>2028</v>
      </c>
      <c r="G407" s="799" t="s">
        <v>336</v>
      </c>
      <c r="H407" s="783" t="s">
        <v>674</v>
      </c>
      <c r="I407" s="784" t="s">
        <v>1075</v>
      </c>
      <c r="J407" s="784" t="s">
        <v>1075</v>
      </c>
      <c r="K407" s="562" t="s">
        <v>610</v>
      </c>
      <c r="L407" s="798">
        <v>2028</v>
      </c>
      <c r="M407" s="784" t="s">
        <v>334</v>
      </c>
      <c r="N407" s="562"/>
      <c r="O407" s="562"/>
      <c r="P407" s="562"/>
      <c r="Q407" s="562"/>
      <c r="R407" s="562">
        <v>270</v>
      </c>
      <c r="S407" s="684"/>
      <c r="T407" s="684"/>
      <c r="U407" s="762"/>
      <c r="V407" s="762"/>
      <c r="W407" s="816" t="s">
        <v>679</v>
      </c>
      <c r="X407" s="601"/>
      <c r="AG407" s="723"/>
    </row>
    <row r="408" spans="1:33" s="568" customFormat="1" ht="30" outlineLevel="1" x14ac:dyDescent="0.25">
      <c r="A408" s="796"/>
      <c r="B408" s="797"/>
      <c r="C408" s="784"/>
      <c r="D408" s="784"/>
      <c r="E408" s="562" t="s">
        <v>394</v>
      </c>
      <c r="F408" s="798"/>
      <c r="G408" s="799"/>
      <c r="H408" s="783"/>
      <c r="I408" s="784"/>
      <c r="J408" s="784"/>
      <c r="K408" s="684" t="s">
        <v>394</v>
      </c>
      <c r="L408" s="798"/>
      <c r="M408" s="784"/>
      <c r="N408" s="562"/>
      <c r="O408" s="562"/>
      <c r="P408" s="562"/>
      <c r="Q408" s="562"/>
      <c r="R408" s="562">
        <v>959.20500000000004</v>
      </c>
      <c r="S408" s="684"/>
      <c r="T408" s="684"/>
      <c r="U408" s="684" t="s">
        <v>1163</v>
      </c>
      <c r="V408" s="684" t="s">
        <v>1039</v>
      </c>
      <c r="W408" s="816"/>
      <c r="X408" s="601"/>
      <c r="AG408" s="723"/>
    </row>
    <row r="409" spans="1:33" s="568" customFormat="1" ht="30" outlineLevel="1" x14ac:dyDescent="0.25">
      <c r="A409" s="796">
        <v>37</v>
      </c>
      <c r="B409" s="797" t="s">
        <v>849</v>
      </c>
      <c r="C409" s="784" t="s">
        <v>578</v>
      </c>
      <c r="D409" s="784" t="s">
        <v>578</v>
      </c>
      <c r="E409" s="671" t="s">
        <v>800</v>
      </c>
      <c r="F409" s="798">
        <v>2030</v>
      </c>
      <c r="G409" s="799" t="s">
        <v>336</v>
      </c>
      <c r="H409" s="783" t="s">
        <v>850</v>
      </c>
      <c r="I409" s="784" t="s">
        <v>1075</v>
      </c>
      <c r="J409" s="784" t="s">
        <v>1075</v>
      </c>
      <c r="K409" s="562" t="s">
        <v>610</v>
      </c>
      <c r="L409" s="798">
        <v>2030</v>
      </c>
      <c r="M409" s="784" t="s">
        <v>334</v>
      </c>
      <c r="N409" s="562"/>
      <c r="O409" s="562"/>
      <c r="P409" s="562"/>
      <c r="Q409" s="562"/>
      <c r="R409" s="562"/>
      <c r="S409" s="684"/>
      <c r="T409" s="684">
        <v>210</v>
      </c>
      <c r="U409" s="762"/>
      <c r="V409" s="762"/>
      <c r="W409" s="816" t="s">
        <v>678</v>
      </c>
      <c r="X409" s="601"/>
      <c r="AG409" s="723"/>
    </row>
    <row r="410" spans="1:33" s="568" customFormat="1" ht="30" outlineLevel="1" x14ac:dyDescent="0.25">
      <c r="A410" s="796"/>
      <c r="B410" s="797"/>
      <c r="C410" s="784"/>
      <c r="D410" s="784"/>
      <c r="E410" s="562" t="s">
        <v>394</v>
      </c>
      <c r="F410" s="798"/>
      <c r="G410" s="799"/>
      <c r="H410" s="783"/>
      <c r="I410" s="784"/>
      <c r="J410" s="784"/>
      <c r="K410" s="684" t="s">
        <v>394</v>
      </c>
      <c r="L410" s="798"/>
      <c r="M410" s="784"/>
      <c r="N410" s="562"/>
      <c r="O410" s="562"/>
      <c r="P410" s="562"/>
      <c r="Q410" s="562"/>
      <c r="R410" s="562"/>
      <c r="S410" s="684"/>
      <c r="T410" s="684">
        <v>698.77</v>
      </c>
      <c r="U410" s="684" t="s">
        <v>1163</v>
      </c>
      <c r="V410" s="684" t="s">
        <v>1039</v>
      </c>
      <c r="W410" s="816"/>
      <c r="X410" s="601"/>
      <c r="AG410" s="723"/>
    </row>
    <row r="411" spans="1:33" s="568" customFormat="1" ht="30" outlineLevel="1" x14ac:dyDescent="0.25">
      <c r="A411" s="796">
        <v>38</v>
      </c>
      <c r="B411" s="797" t="s">
        <v>851</v>
      </c>
      <c r="C411" s="784" t="s">
        <v>578</v>
      </c>
      <c r="D411" s="784" t="s">
        <v>578</v>
      </c>
      <c r="E411" s="671" t="s">
        <v>800</v>
      </c>
      <c r="F411" s="798">
        <v>2030</v>
      </c>
      <c r="G411" s="799" t="s">
        <v>336</v>
      </c>
      <c r="H411" s="783" t="s">
        <v>852</v>
      </c>
      <c r="I411" s="784" t="s">
        <v>1075</v>
      </c>
      <c r="J411" s="784" t="s">
        <v>1075</v>
      </c>
      <c r="K411" s="562" t="s">
        <v>610</v>
      </c>
      <c r="L411" s="798">
        <v>2030</v>
      </c>
      <c r="M411" s="784" t="s">
        <v>334</v>
      </c>
      <c r="N411" s="562"/>
      <c r="O411" s="562"/>
      <c r="P411" s="562"/>
      <c r="Q411" s="562"/>
      <c r="R411" s="562"/>
      <c r="S411" s="684"/>
      <c r="T411" s="684">
        <v>120</v>
      </c>
      <c r="U411" s="762"/>
      <c r="V411" s="762"/>
      <c r="W411" s="816" t="s">
        <v>680</v>
      </c>
      <c r="X411" s="601"/>
      <c r="AG411" s="723"/>
    </row>
    <row r="412" spans="1:33" s="568" customFormat="1" ht="30" outlineLevel="1" x14ac:dyDescent="0.25">
      <c r="A412" s="796"/>
      <c r="B412" s="797"/>
      <c r="C412" s="784"/>
      <c r="D412" s="784"/>
      <c r="E412" s="562" t="s">
        <v>394</v>
      </c>
      <c r="F412" s="798"/>
      <c r="G412" s="799"/>
      <c r="H412" s="783"/>
      <c r="I412" s="784"/>
      <c r="J412" s="784"/>
      <c r="K412" s="684" t="s">
        <v>394</v>
      </c>
      <c r="L412" s="798"/>
      <c r="M412" s="784"/>
      <c r="N412" s="562"/>
      <c r="O412" s="562"/>
      <c r="P412" s="562"/>
      <c r="Q412" s="562"/>
      <c r="R412" s="562"/>
      <c r="S412" s="684"/>
      <c r="T412" s="684">
        <v>264.065</v>
      </c>
      <c r="U412" s="684" t="s">
        <v>1163</v>
      </c>
      <c r="V412" s="684" t="s">
        <v>1039</v>
      </c>
      <c r="W412" s="816"/>
      <c r="X412" s="601"/>
      <c r="AG412" s="723"/>
    </row>
    <row r="413" spans="1:33" s="568" customFormat="1" ht="30" outlineLevel="1" x14ac:dyDescent="0.25">
      <c r="A413" s="796">
        <v>39</v>
      </c>
      <c r="B413" s="797" t="s">
        <v>853</v>
      </c>
      <c r="C413" s="784" t="s">
        <v>578</v>
      </c>
      <c r="D413" s="784" t="s">
        <v>578</v>
      </c>
      <c r="E413" s="671" t="s">
        <v>800</v>
      </c>
      <c r="F413" s="798">
        <v>2030</v>
      </c>
      <c r="G413" s="799" t="s">
        <v>336</v>
      </c>
      <c r="H413" s="783" t="s">
        <v>854</v>
      </c>
      <c r="I413" s="784" t="s">
        <v>1075</v>
      </c>
      <c r="J413" s="784" t="s">
        <v>1075</v>
      </c>
      <c r="K413" s="562" t="s">
        <v>610</v>
      </c>
      <c r="L413" s="798">
        <v>2030</v>
      </c>
      <c r="M413" s="784" t="s">
        <v>334</v>
      </c>
      <c r="N413" s="562"/>
      <c r="O413" s="562"/>
      <c r="P413" s="562"/>
      <c r="Q413" s="562"/>
      <c r="R413" s="562"/>
      <c r="S413" s="684"/>
      <c r="T413" s="684">
        <v>185</v>
      </c>
      <c r="U413" s="762"/>
      <c r="V413" s="762"/>
      <c r="W413" s="816" t="s">
        <v>680</v>
      </c>
      <c r="X413" s="601"/>
      <c r="AG413" s="723"/>
    </row>
    <row r="414" spans="1:33" s="568" customFormat="1" ht="30" outlineLevel="1" x14ac:dyDescent="0.25">
      <c r="A414" s="796"/>
      <c r="B414" s="797"/>
      <c r="C414" s="784"/>
      <c r="D414" s="784"/>
      <c r="E414" s="562" t="s">
        <v>394</v>
      </c>
      <c r="F414" s="798"/>
      <c r="G414" s="799"/>
      <c r="H414" s="783"/>
      <c r="I414" s="784"/>
      <c r="J414" s="784"/>
      <c r="K414" s="684" t="s">
        <v>394</v>
      </c>
      <c r="L414" s="798"/>
      <c r="M414" s="784"/>
      <c r="N414" s="562"/>
      <c r="O414" s="562"/>
      <c r="P414" s="562"/>
      <c r="Q414" s="562"/>
      <c r="R414" s="562"/>
      <c r="S414" s="684"/>
      <c r="T414" s="684">
        <v>1439.6679999999999</v>
      </c>
      <c r="U414" s="684" t="s">
        <v>1163</v>
      </c>
      <c r="V414" s="684" t="s">
        <v>1039</v>
      </c>
      <c r="W414" s="816"/>
      <c r="X414" s="601"/>
      <c r="AG414" s="723"/>
    </row>
    <row r="415" spans="1:33" s="529" customFormat="1" outlineLevel="1" x14ac:dyDescent="0.25">
      <c r="A415" s="531"/>
      <c r="B415" s="763"/>
      <c r="C415" s="527"/>
      <c r="D415" s="527"/>
      <c r="E415" s="527"/>
      <c r="F415" s="764"/>
      <c r="G415" s="528"/>
      <c r="H415" s="530" t="s">
        <v>581</v>
      </c>
      <c r="I415" s="527"/>
      <c r="J415" s="527"/>
      <c r="K415" s="528"/>
      <c r="L415" s="764"/>
      <c r="M415" s="527"/>
      <c r="N415" s="536">
        <f>SUM(N408+N410+N412+N414)</f>
        <v>0</v>
      </c>
      <c r="O415" s="536">
        <f t="shared" ref="O415:T415" si="15">SUM(O408+O410+O412+O414)</f>
        <v>0</v>
      </c>
      <c r="P415" s="536">
        <f t="shared" si="15"/>
        <v>0</v>
      </c>
      <c r="Q415" s="536">
        <f t="shared" si="15"/>
        <v>0</v>
      </c>
      <c r="R415" s="536">
        <f t="shared" si="15"/>
        <v>959.20500000000004</v>
      </c>
      <c r="S415" s="536">
        <f t="shared" si="15"/>
        <v>0</v>
      </c>
      <c r="T415" s="536">
        <f t="shared" si="15"/>
        <v>2402.5029999999997</v>
      </c>
      <c r="U415" s="528"/>
      <c r="V415" s="764"/>
      <c r="W415" s="765"/>
      <c r="X415" s="602"/>
      <c r="AG415" s="724"/>
    </row>
    <row r="416" spans="1:33" s="526" customFormat="1" outlineLevel="1" x14ac:dyDescent="0.2">
      <c r="A416" s="531"/>
      <c r="B416" s="532"/>
      <c r="C416" s="533"/>
      <c r="D416" s="534"/>
      <c r="E416" s="533"/>
      <c r="F416" s="535"/>
      <c r="G416" s="534"/>
      <c r="H416" s="532" t="s">
        <v>582</v>
      </c>
      <c r="I416" s="536"/>
      <c r="J416" s="536"/>
      <c r="K416" s="536"/>
      <c r="L416" s="537"/>
      <c r="M416" s="536"/>
      <c r="N416" s="536">
        <f>SUM(N408+N410+N412+N414)</f>
        <v>0</v>
      </c>
      <c r="O416" s="536">
        <f t="shared" ref="O416:S416" si="16">SUM(O408+O410+O412+O414)</f>
        <v>0</v>
      </c>
      <c r="P416" s="536">
        <f t="shared" si="16"/>
        <v>0</v>
      </c>
      <c r="Q416" s="536">
        <f t="shared" si="16"/>
        <v>0</v>
      </c>
      <c r="R416" s="536" t="s">
        <v>32</v>
      </c>
      <c r="S416" s="536">
        <f t="shared" si="16"/>
        <v>0</v>
      </c>
      <c r="T416" s="536" t="s">
        <v>32</v>
      </c>
      <c r="U416" s="538"/>
      <c r="V416" s="538"/>
      <c r="W416" s="538"/>
      <c r="X416" s="603"/>
      <c r="AG416" s="725"/>
    </row>
    <row r="417" spans="1:33" s="526" customFormat="1" outlineLevel="1" x14ac:dyDescent="0.2">
      <c r="A417" s="531"/>
      <c r="B417" s="532"/>
      <c r="C417" s="533"/>
      <c r="D417" s="534"/>
      <c r="E417" s="533"/>
      <c r="F417" s="535"/>
      <c r="G417" s="534"/>
      <c r="H417" s="532" t="s">
        <v>617</v>
      </c>
      <c r="I417" s="536"/>
      <c r="J417" s="536"/>
      <c r="K417" s="536"/>
      <c r="L417" s="537"/>
      <c r="M417" s="536"/>
      <c r="N417" s="536">
        <f>SUM(N415)</f>
        <v>0</v>
      </c>
      <c r="O417" s="536">
        <f t="shared" ref="O417:T417" si="17">SUM(O415)</f>
        <v>0</v>
      </c>
      <c r="P417" s="536">
        <f t="shared" si="17"/>
        <v>0</v>
      </c>
      <c r="Q417" s="536">
        <f t="shared" si="17"/>
        <v>0</v>
      </c>
      <c r="R417" s="536">
        <f t="shared" si="17"/>
        <v>959.20500000000004</v>
      </c>
      <c r="S417" s="536">
        <f t="shared" si="17"/>
        <v>0</v>
      </c>
      <c r="T417" s="536">
        <f t="shared" si="17"/>
        <v>2402.5029999999997</v>
      </c>
      <c r="U417" s="538"/>
      <c r="V417" s="538"/>
      <c r="W417" s="538"/>
      <c r="X417" s="603"/>
      <c r="AG417" s="725"/>
    </row>
    <row r="418" spans="1:33" s="476" customFormat="1" outlineLevel="1" x14ac:dyDescent="0.25">
      <c r="A418" s="423"/>
      <c r="B418" s="424" t="s">
        <v>140</v>
      </c>
      <c r="C418" s="471"/>
      <c r="D418" s="472"/>
      <c r="E418" s="471"/>
      <c r="F418" s="473"/>
      <c r="G418" s="472"/>
      <c r="H418" s="424" t="s">
        <v>141</v>
      </c>
      <c r="I418" s="474"/>
      <c r="J418" s="474"/>
      <c r="K418" s="474"/>
      <c r="L418" s="473"/>
      <c r="M418" s="474"/>
      <c r="N418" s="474"/>
      <c r="O418" s="474"/>
      <c r="P418" s="474"/>
      <c r="Q418" s="474"/>
      <c r="R418" s="474"/>
      <c r="S418" s="471"/>
      <c r="T418" s="471"/>
      <c r="U418" s="475"/>
      <c r="V418" s="475"/>
      <c r="W418" s="475"/>
      <c r="X418" s="604"/>
      <c r="AG418" s="726"/>
    </row>
    <row r="419" spans="1:33" s="417" customFormat="1" ht="105" outlineLevel="1" x14ac:dyDescent="0.25">
      <c r="A419" s="670">
        <v>64</v>
      </c>
      <c r="B419" s="673" t="s">
        <v>980</v>
      </c>
      <c r="C419" s="658" t="s">
        <v>770</v>
      </c>
      <c r="D419" s="669" t="s">
        <v>62</v>
      </c>
      <c r="E419" s="658" t="s">
        <v>3</v>
      </c>
      <c r="F419" s="477"/>
      <c r="G419" s="669" t="s">
        <v>277</v>
      </c>
      <c r="H419" s="431" t="s">
        <v>1164</v>
      </c>
      <c r="I419" s="665" t="s">
        <v>654</v>
      </c>
      <c r="J419" s="665" t="s">
        <v>55</v>
      </c>
      <c r="K419" s="665" t="s">
        <v>3</v>
      </c>
      <c r="L419" s="477"/>
      <c r="M419" s="665" t="s">
        <v>277</v>
      </c>
      <c r="N419" s="420">
        <v>86.2</v>
      </c>
      <c r="O419" s="420">
        <v>84</v>
      </c>
      <c r="P419" s="420">
        <v>84.5</v>
      </c>
      <c r="Q419" s="420">
        <v>85</v>
      </c>
      <c r="R419" s="420">
        <v>85.5</v>
      </c>
      <c r="S419" s="420">
        <v>86</v>
      </c>
      <c r="T419" s="420">
        <v>86</v>
      </c>
      <c r="U419" s="685"/>
      <c r="V419" s="685"/>
      <c r="W419" s="685"/>
      <c r="X419" s="579"/>
      <c r="AG419" s="691"/>
    </row>
    <row r="420" spans="1:33" s="573" customFormat="1" outlineLevel="1" x14ac:dyDescent="0.25">
      <c r="A420" s="872"/>
      <c r="B420" s="873" t="s">
        <v>981</v>
      </c>
      <c r="C420" s="847" t="s">
        <v>249</v>
      </c>
      <c r="D420" s="889" t="s">
        <v>392</v>
      </c>
      <c r="E420" s="652" t="s">
        <v>274</v>
      </c>
      <c r="F420" s="881" t="s">
        <v>399</v>
      </c>
      <c r="G420" s="889" t="s">
        <v>336</v>
      </c>
      <c r="H420" s="873" t="s">
        <v>1175</v>
      </c>
      <c r="I420" s="882" t="s">
        <v>247</v>
      </c>
      <c r="J420" s="889" t="s">
        <v>391</v>
      </c>
      <c r="K420" s="653" t="s">
        <v>271</v>
      </c>
      <c r="L420" s="881" t="s">
        <v>399</v>
      </c>
      <c r="M420" s="882" t="s">
        <v>334</v>
      </c>
      <c r="N420" s="606">
        <f>SUM(N422+N424+N426+N428)</f>
        <v>0</v>
      </c>
      <c r="O420" s="606">
        <f t="shared" ref="O420:T420" si="18">SUM(O422+O424+O426+O428)</f>
        <v>0</v>
      </c>
      <c r="P420" s="606">
        <f t="shared" si="18"/>
        <v>0</v>
      </c>
      <c r="Q420" s="607">
        <f t="shared" si="18"/>
        <v>3</v>
      </c>
      <c r="R420" s="607">
        <f t="shared" si="18"/>
        <v>1</v>
      </c>
      <c r="S420" s="606">
        <f t="shared" si="18"/>
        <v>0</v>
      </c>
      <c r="T420" s="606">
        <f t="shared" si="18"/>
        <v>0</v>
      </c>
      <c r="U420" s="572"/>
      <c r="V420" s="572"/>
      <c r="W420" s="572"/>
      <c r="X420" s="608"/>
      <c r="AG420" s="728"/>
    </row>
    <row r="421" spans="1:33" s="573" customFormat="1" ht="28.5" outlineLevel="1" x14ac:dyDescent="0.25">
      <c r="A421" s="872"/>
      <c r="B421" s="873"/>
      <c r="C421" s="847"/>
      <c r="D421" s="889"/>
      <c r="E421" s="652" t="s">
        <v>393</v>
      </c>
      <c r="F421" s="881"/>
      <c r="G421" s="889"/>
      <c r="H421" s="873"/>
      <c r="I421" s="882"/>
      <c r="J421" s="889"/>
      <c r="K421" s="653" t="s">
        <v>394</v>
      </c>
      <c r="L421" s="881"/>
      <c r="M421" s="882"/>
      <c r="N421" s="606">
        <f>SUM(N423+N425+N427+N429)</f>
        <v>0</v>
      </c>
      <c r="O421" s="607">
        <f t="shared" ref="O421:T421" si="19">SUM(O423+O425+O427+O429)</f>
        <v>400</v>
      </c>
      <c r="P421" s="606">
        <f t="shared" si="19"/>
        <v>0</v>
      </c>
      <c r="Q421" s="606">
        <f t="shared" si="19"/>
        <v>1722.0630000000001</v>
      </c>
      <c r="R421" s="606">
        <f t="shared" si="19"/>
        <v>521.49</v>
      </c>
      <c r="S421" s="606">
        <f t="shared" si="19"/>
        <v>0</v>
      </c>
      <c r="T421" s="606">
        <f t="shared" si="19"/>
        <v>0</v>
      </c>
      <c r="U421" s="652" t="s">
        <v>675</v>
      </c>
      <c r="V421" s="572"/>
      <c r="W421" s="572"/>
      <c r="X421" s="608"/>
      <c r="AG421" s="728"/>
    </row>
    <row r="422" spans="1:33" s="307" customFormat="1" ht="30" outlineLevel="1" x14ac:dyDescent="0.25">
      <c r="A422" s="779">
        <v>17</v>
      </c>
      <c r="B422" s="766" t="s">
        <v>812</v>
      </c>
      <c r="C422" s="776" t="s">
        <v>580</v>
      </c>
      <c r="D422" s="776" t="s">
        <v>580</v>
      </c>
      <c r="E422" s="501" t="s">
        <v>274</v>
      </c>
      <c r="F422" s="775" t="s">
        <v>576</v>
      </c>
      <c r="G422" s="863" t="s">
        <v>396</v>
      </c>
      <c r="H422" s="808" t="s">
        <v>542</v>
      </c>
      <c r="I422" s="776" t="s">
        <v>72</v>
      </c>
      <c r="J422" s="776" t="s">
        <v>72</v>
      </c>
      <c r="K422" s="302" t="s">
        <v>271</v>
      </c>
      <c r="L422" s="775" t="s">
        <v>576</v>
      </c>
      <c r="M422" s="776" t="s">
        <v>395</v>
      </c>
      <c r="N422" s="341"/>
      <c r="O422" s="312"/>
      <c r="P422" s="303"/>
      <c r="Q422" s="571">
        <v>1</v>
      </c>
      <c r="R422" s="303"/>
      <c r="S422" s="311"/>
      <c r="T422" s="306"/>
      <c r="U422" s="501"/>
      <c r="V422" s="501"/>
      <c r="W422" s="880" t="s">
        <v>676</v>
      </c>
      <c r="X422" s="584"/>
      <c r="AG422" s="698"/>
    </row>
    <row r="423" spans="1:33" s="307" customFormat="1" ht="30" outlineLevel="1" x14ac:dyDescent="0.25">
      <c r="A423" s="779"/>
      <c r="B423" s="766"/>
      <c r="C423" s="776"/>
      <c r="D423" s="776"/>
      <c r="E423" s="302" t="s">
        <v>393</v>
      </c>
      <c r="F423" s="775"/>
      <c r="G423" s="863"/>
      <c r="H423" s="808"/>
      <c r="I423" s="776"/>
      <c r="J423" s="776"/>
      <c r="K423" s="302" t="s">
        <v>394</v>
      </c>
      <c r="L423" s="775"/>
      <c r="M423" s="776"/>
      <c r="N423" s="310"/>
      <c r="O423" s="574">
        <v>400</v>
      </c>
      <c r="P423" s="303"/>
      <c r="Q423" s="303">
        <v>430.04700000000003</v>
      </c>
      <c r="R423" s="303"/>
      <c r="S423" s="311"/>
      <c r="T423" s="306"/>
      <c r="U423" s="501" t="s">
        <v>675</v>
      </c>
      <c r="V423" s="501" t="s">
        <v>629</v>
      </c>
      <c r="W423" s="880"/>
      <c r="X423" s="584"/>
      <c r="AG423" s="698"/>
    </row>
    <row r="424" spans="1:33" s="307" customFormat="1" outlineLevel="1" x14ac:dyDescent="0.25">
      <c r="A424" s="779">
        <v>18</v>
      </c>
      <c r="B424" s="795" t="s">
        <v>813</v>
      </c>
      <c r="C424" s="776" t="s">
        <v>580</v>
      </c>
      <c r="D424" s="776" t="s">
        <v>580</v>
      </c>
      <c r="E424" s="501" t="s">
        <v>274</v>
      </c>
      <c r="F424" s="775">
        <v>2027</v>
      </c>
      <c r="G424" s="863" t="s">
        <v>396</v>
      </c>
      <c r="H424" s="808" t="s">
        <v>688</v>
      </c>
      <c r="I424" s="776" t="s">
        <v>72</v>
      </c>
      <c r="J424" s="776" t="s">
        <v>72</v>
      </c>
      <c r="K424" s="302" t="s">
        <v>271</v>
      </c>
      <c r="L424" s="775">
        <v>2027</v>
      </c>
      <c r="M424" s="776" t="s">
        <v>395</v>
      </c>
      <c r="N424" s="310"/>
      <c r="O424" s="308"/>
      <c r="P424" s="303"/>
      <c r="Q424" s="571">
        <v>1</v>
      </c>
      <c r="R424" s="303"/>
      <c r="S424" s="311"/>
      <c r="T424" s="306"/>
      <c r="U424" s="501"/>
      <c r="V424" s="501"/>
      <c r="W424" s="880" t="s">
        <v>676</v>
      </c>
      <c r="X424" s="584"/>
      <c r="AG424" s="698"/>
    </row>
    <row r="425" spans="1:33" s="307" customFormat="1" ht="30" outlineLevel="1" x14ac:dyDescent="0.25">
      <c r="A425" s="779"/>
      <c r="B425" s="795"/>
      <c r="C425" s="776"/>
      <c r="D425" s="776"/>
      <c r="E425" s="302" t="s">
        <v>393</v>
      </c>
      <c r="F425" s="775"/>
      <c r="G425" s="863"/>
      <c r="H425" s="808"/>
      <c r="I425" s="776"/>
      <c r="J425" s="776"/>
      <c r="K425" s="302" t="s">
        <v>394</v>
      </c>
      <c r="L425" s="775"/>
      <c r="M425" s="776"/>
      <c r="N425" s="310"/>
      <c r="O425" s="308"/>
      <c r="P425" s="303"/>
      <c r="Q425" s="303">
        <v>656.23900000000003</v>
      </c>
      <c r="R425" s="303"/>
      <c r="S425" s="311"/>
      <c r="T425" s="306"/>
      <c r="U425" s="501" t="s">
        <v>675</v>
      </c>
      <c r="V425" s="501" t="s">
        <v>618</v>
      </c>
      <c r="W425" s="880"/>
      <c r="X425" s="584"/>
      <c r="AG425" s="698"/>
    </row>
    <row r="426" spans="1:33" s="307" customFormat="1" outlineLevel="1" x14ac:dyDescent="0.25">
      <c r="A426" s="779">
        <v>19</v>
      </c>
      <c r="B426" s="795" t="s">
        <v>814</v>
      </c>
      <c r="C426" s="776" t="s">
        <v>580</v>
      </c>
      <c r="D426" s="776" t="s">
        <v>580</v>
      </c>
      <c r="E426" s="501" t="s">
        <v>274</v>
      </c>
      <c r="F426" s="775">
        <v>2027</v>
      </c>
      <c r="G426" s="863" t="s">
        <v>396</v>
      </c>
      <c r="H426" s="808" t="s">
        <v>689</v>
      </c>
      <c r="I426" s="776" t="s">
        <v>72</v>
      </c>
      <c r="J426" s="776" t="s">
        <v>72</v>
      </c>
      <c r="K426" s="302" t="s">
        <v>271</v>
      </c>
      <c r="L426" s="775">
        <v>2027</v>
      </c>
      <c r="M426" s="776" t="s">
        <v>395</v>
      </c>
      <c r="N426" s="310"/>
      <c r="O426" s="308"/>
      <c r="P426" s="303"/>
      <c r="Q426" s="571">
        <v>1</v>
      </c>
      <c r="R426" s="303"/>
      <c r="S426" s="311"/>
      <c r="T426" s="306"/>
      <c r="U426" s="501"/>
      <c r="V426" s="501"/>
      <c r="W426" s="880" t="s">
        <v>677</v>
      </c>
      <c r="X426" s="584"/>
      <c r="AG426" s="698"/>
    </row>
    <row r="427" spans="1:33" s="307" customFormat="1" ht="30" outlineLevel="1" x14ac:dyDescent="0.25">
      <c r="A427" s="779"/>
      <c r="B427" s="795"/>
      <c r="C427" s="776"/>
      <c r="D427" s="776"/>
      <c r="E427" s="302" t="s">
        <v>393</v>
      </c>
      <c r="F427" s="775"/>
      <c r="G427" s="863"/>
      <c r="H427" s="808"/>
      <c r="I427" s="776"/>
      <c r="J427" s="776"/>
      <c r="K427" s="302" t="s">
        <v>394</v>
      </c>
      <c r="L427" s="775"/>
      <c r="M427" s="776"/>
      <c r="N427" s="310"/>
      <c r="O427" s="308"/>
      <c r="P427" s="303"/>
      <c r="Q427" s="303">
        <v>635.77700000000004</v>
      </c>
      <c r="R427" s="303"/>
      <c r="S427" s="311"/>
      <c r="T427" s="306"/>
      <c r="U427" s="501" t="s">
        <v>675</v>
      </c>
      <c r="V427" s="501" t="s">
        <v>629</v>
      </c>
      <c r="W427" s="880"/>
      <c r="X427" s="584"/>
      <c r="AG427" s="698"/>
    </row>
    <row r="428" spans="1:33" s="307" customFormat="1" outlineLevel="1" x14ac:dyDescent="0.25">
      <c r="A428" s="779">
        <v>20</v>
      </c>
      <c r="B428" s="795" t="s">
        <v>815</v>
      </c>
      <c r="C428" s="776" t="s">
        <v>580</v>
      </c>
      <c r="D428" s="776" t="s">
        <v>580</v>
      </c>
      <c r="E428" s="501" t="s">
        <v>274</v>
      </c>
      <c r="F428" s="775">
        <v>2028</v>
      </c>
      <c r="G428" s="863" t="s">
        <v>396</v>
      </c>
      <c r="H428" s="808" t="s">
        <v>690</v>
      </c>
      <c r="I428" s="776" t="s">
        <v>72</v>
      </c>
      <c r="J428" s="776" t="s">
        <v>72</v>
      </c>
      <c r="K428" s="302" t="s">
        <v>271</v>
      </c>
      <c r="L428" s="775">
        <v>2028</v>
      </c>
      <c r="M428" s="776" t="s">
        <v>395</v>
      </c>
      <c r="N428" s="310"/>
      <c r="O428" s="308"/>
      <c r="P428" s="303"/>
      <c r="Q428" s="303"/>
      <c r="R428" s="571">
        <v>1</v>
      </c>
      <c r="S428" s="311"/>
      <c r="T428" s="306"/>
      <c r="U428" s="501"/>
      <c r="V428" s="501"/>
      <c r="W428" s="880" t="s">
        <v>677</v>
      </c>
      <c r="X428" s="584"/>
      <c r="AG428" s="698"/>
    </row>
    <row r="429" spans="1:33" s="307" customFormat="1" ht="30" outlineLevel="1" x14ac:dyDescent="0.25">
      <c r="A429" s="779"/>
      <c r="B429" s="795"/>
      <c r="C429" s="776"/>
      <c r="D429" s="776"/>
      <c r="E429" s="302" t="s">
        <v>393</v>
      </c>
      <c r="F429" s="775"/>
      <c r="G429" s="863"/>
      <c r="H429" s="808"/>
      <c r="I429" s="776"/>
      <c r="J429" s="776"/>
      <c r="K429" s="302" t="s">
        <v>394</v>
      </c>
      <c r="L429" s="775"/>
      <c r="M429" s="776"/>
      <c r="N429" s="310"/>
      <c r="O429" s="308"/>
      <c r="P429" s="303"/>
      <c r="Q429" s="303"/>
      <c r="R429" s="303">
        <v>521.49</v>
      </c>
      <c r="S429" s="311"/>
      <c r="T429" s="306"/>
      <c r="U429" s="501" t="s">
        <v>675</v>
      </c>
      <c r="V429" s="501" t="s">
        <v>629</v>
      </c>
      <c r="W429" s="880"/>
      <c r="X429" s="584"/>
      <c r="AG429" s="698"/>
    </row>
    <row r="430" spans="1:33" s="551" customFormat="1" outlineLevel="1" x14ac:dyDescent="0.25">
      <c r="A430" s="541"/>
      <c r="B430" s="542"/>
      <c r="C430" s="543"/>
      <c r="D430" s="544"/>
      <c r="E430" s="543"/>
      <c r="F430" s="545"/>
      <c r="G430" s="544"/>
      <c r="H430" s="546" t="s">
        <v>586</v>
      </c>
      <c r="I430" s="547"/>
      <c r="J430" s="548"/>
      <c r="K430" s="547"/>
      <c r="L430" s="545"/>
      <c r="M430" s="547"/>
      <c r="N430" s="549">
        <f>SUM(N423+N425+N427+N429)</f>
        <v>0</v>
      </c>
      <c r="O430" s="549">
        <f t="shared" ref="O430:T430" si="20">SUM(O423+O425+O427+O429)</f>
        <v>400</v>
      </c>
      <c r="P430" s="549">
        <f t="shared" si="20"/>
        <v>0</v>
      </c>
      <c r="Q430" s="549">
        <f t="shared" si="20"/>
        <v>1722.0630000000001</v>
      </c>
      <c r="R430" s="549">
        <f t="shared" si="20"/>
        <v>521.49</v>
      </c>
      <c r="S430" s="549">
        <f t="shared" si="20"/>
        <v>0</v>
      </c>
      <c r="T430" s="549">
        <f t="shared" si="20"/>
        <v>0</v>
      </c>
      <c r="U430" s="547"/>
      <c r="V430" s="550"/>
      <c r="W430" s="550"/>
      <c r="X430" s="599"/>
      <c r="AG430" s="720"/>
    </row>
    <row r="431" spans="1:33" s="551" customFormat="1" outlineLevel="1" x14ac:dyDescent="0.25">
      <c r="A431" s="541"/>
      <c r="B431" s="542"/>
      <c r="C431" s="543"/>
      <c r="D431" s="544"/>
      <c r="E431" s="543"/>
      <c r="F431" s="545"/>
      <c r="G431" s="544"/>
      <c r="H431" s="546" t="s">
        <v>584</v>
      </c>
      <c r="I431" s="547"/>
      <c r="J431" s="548"/>
      <c r="K431" s="547"/>
      <c r="L431" s="545"/>
      <c r="M431" s="547"/>
      <c r="N431" s="549">
        <f>SUM(N430)</f>
        <v>0</v>
      </c>
      <c r="O431" s="549">
        <f t="shared" ref="O431:T431" si="21">SUM(O430)</f>
        <v>400</v>
      </c>
      <c r="P431" s="549">
        <f t="shared" si="21"/>
        <v>0</v>
      </c>
      <c r="Q431" s="549">
        <f t="shared" si="21"/>
        <v>1722.0630000000001</v>
      </c>
      <c r="R431" s="549">
        <f t="shared" si="21"/>
        <v>521.49</v>
      </c>
      <c r="S431" s="549">
        <f t="shared" si="21"/>
        <v>0</v>
      </c>
      <c r="T431" s="549">
        <f t="shared" si="21"/>
        <v>0</v>
      </c>
      <c r="U431" s="547"/>
      <c r="V431" s="550"/>
      <c r="W431" s="550"/>
      <c r="X431" s="599"/>
      <c r="AG431" s="720"/>
    </row>
    <row r="432" spans="1:33" s="551" customFormat="1" outlineLevel="1" x14ac:dyDescent="0.25">
      <c r="A432" s="541"/>
      <c r="B432" s="542"/>
      <c r="C432" s="543"/>
      <c r="D432" s="544"/>
      <c r="E432" s="543"/>
      <c r="F432" s="545"/>
      <c r="G432" s="544"/>
      <c r="H432" s="546" t="s">
        <v>1165</v>
      </c>
      <c r="I432" s="547"/>
      <c r="J432" s="548"/>
      <c r="K432" s="547"/>
      <c r="L432" s="545"/>
      <c r="M432" s="547"/>
      <c r="N432" s="549"/>
      <c r="O432" s="549"/>
      <c r="P432" s="549"/>
      <c r="Q432" s="549"/>
      <c r="R432" s="549"/>
      <c r="S432" s="549"/>
      <c r="T432" s="549"/>
      <c r="U432" s="547"/>
      <c r="V432" s="550"/>
      <c r="W432" s="550"/>
      <c r="X432" s="599"/>
      <c r="AG432" s="720"/>
    </row>
    <row r="433" spans="1:33" s="551" customFormat="1" outlineLevel="1" x14ac:dyDescent="0.25">
      <c r="A433" s="541"/>
      <c r="B433" s="542"/>
      <c r="C433" s="543"/>
      <c r="D433" s="544"/>
      <c r="E433" s="543"/>
      <c r="F433" s="545"/>
      <c r="G433" s="544"/>
      <c r="H433" s="546" t="s">
        <v>1166</v>
      </c>
      <c r="I433" s="547"/>
      <c r="J433" s="548"/>
      <c r="K433" s="547"/>
      <c r="L433" s="545"/>
      <c r="M433" s="547"/>
      <c r="N433" s="549"/>
      <c r="O433" s="549"/>
      <c r="P433" s="549"/>
      <c r="Q433" s="549"/>
      <c r="R433" s="549"/>
      <c r="S433" s="549"/>
      <c r="T433" s="549"/>
      <c r="U433" s="547"/>
      <c r="V433" s="550"/>
      <c r="W433" s="550"/>
      <c r="X433" s="599"/>
      <c r="AG433" s="720"/>
    </row>
    <row r="434" spans="1:33" s="509" customFormat="1" outlineLevel="1" x14ac:dyDescent="0.25">
      <c r="A434" s="523"/>
      <c r="B434" s="517"/>
      <c r="C434" s="520"/>
      <c r="D434" s="524"/>
      <c r="E434" s="520"/>
      <c r="F434" s="767"/>
      <c r="G434" s="524"/>
      <c r="H434" s="518" t="s">
        <v>1167</v>
      </c>
      <c r="I434" s="515"/>
      <c r="J434" s="768"/>
      <c r="K434" s="515"/>
      <c r="L434" s="767"/>
      <c r="M434" s="515"/>
      <c r="N434" s="515"/>
      <c r="O434" s="515"/>
      <c r="P434" s="515"/>
      <c r="Q434" s="515"/>
      <c r="R434" s="515"/>
      <c r="S434" s="515"/>
      <c r="T434" s="515"/>
      <c r="U434" s="515"/>
      <c r="V434" s="516"/>
      <c r="W434" s="516"/>
      <c r="X434" s="593"/>
      <c r="AG434" s="729"/>
    </row>
    <row r="435" spans="1:33" s="476" customFormat="1" ht="45" outlineLevel="1" x14ac:dyDescent="0.25">
      <c r="A435" s="637"/>
      <c r="B435" s="424"/>
      <c r="C435" s="471"/>
      <c r="D435" s="472"/>
      <c r="E435" s="471"/>
      <c r="F435" s="769"/>
      <c r="G435" s="472"/>
      <c r="H435" s="638" t="s">
        <v>1188</v>
      </c>
      <c r="I435" s="639" t="s">
        <v>1097</v>
      </c>
      <c r="J435" s="474"/>
      <c r="K435" s="639"/>
      <c r="L435" s="769"/>
      <c r="M435" s="639"/>
      <c r="N435" s="640">
        <v>45.3</v>
      </c>
      <c r="O435" s="640"/>
      <c r="P435" s="641">
        <v>45.6</v>
      </c>
      <c r="Q435" s="641">
        <v>47.5</v>
      </c>
      <c r="R435" s="641">
        <v>49.5</v>
      </c>
      <c r="S435" s="641">
        <v>51</v>
      </c>
      <c r="T435" s="641">
        <v>52</v>
      </c>
      <c r="U435" s="639"/>
      <c r="V435" s="475"/>
      <c r="W435" s="475"/>
      <c r="X435" s="642"/>
      <c r="AG435" s="726"/>
    </row>
    <row r="436" spans="1:33" s="486" customFormat="1" outlineLevel="1" x14ac:dyDescent="0.2">
      <c r="A436" s="781">
        <v>67</v>
      </c>
      <c r="B436" s="673" t="s">
        <v>771</v>
      </c>
      <c r="C436" s="685"/>
      <c r="D436" s="687"/>
      <c r="E436" s="685"/>
      <c r="F436" s="452"/>
      <c r="G436" s="687"/>
      <c r="H436" s="431" t="s">
        <v>661</v>
      </c>
      <c r="I436" s="4"/>
      <c r="J436" s="665"/>
      <c r="K436" s="4"/>
      <c r="L436" s="452"/>
      <c r="M436" s="4"/>
      <c r="N436" s="318"/>
      <c r="O436" s="318"/>
      <c r="P436" s="443"/>
      <c r="Q436" s="443"/>
      <c r="R436" s="443"/>
      <c r="S436" s="420"/>
      <c r="T436" s="420"/>
      <c r="U436" s="685"/>
      <c r="V436" s="685"/>
      <c r="W436" s="685"/>
      <c r="X436" s="609"/>
      <c r="AG436" s="731"/>
    </row>
    <row r="437" spans="1:33" s="486" customFormat="1" ht="105" outlineLevel="1" x14ac:dyDescent="0.2">
      <c r="A437" s="781"/>
      <c r="B437" s="228" t="s">
        <v>982</v>
      </c>
      <c r="C437" s="658" t="s">
        <v>772</v>
      </c>
      <c r="D437" s="658" t="s">
        <v>197</v>
      </c>
      <c r="E437" s="685" t="s">
        <v>3</v>
      </c>
      <c r="F437" s="452"/>
      <c r="G437" s="687"/>
      <c r="H437" s="431" t="s">
        <v>662</v>
      </c>
      <c r="I437" s="665" t="s">
        <v>663</v>
      </c>
      <c r="J437" s="665" t="s">
        <v>73</v>
      </c>
      <c r="K437" s="4" t="s">
        <v>3</v>
      </c>
      <c r="L437" s="452"/>
      <c r="M437" s="4"/>
      <c r="N437" s="420">
        <v>95.9</v>
      </c>
      <c r="O437" s="420">
        <v>96.9</v>
      </c>
      <c r="P437" s="420">
        <v>97.9</v>
      </c>
      <c r="Q437" s="420">
        <v>98.9</v>
      </c>
      <c r="R437" s="420">
        <v>99.9</v>
      </c>
      <c r="S437" s="420">
        <v>100</v>
      </c>
      <c r="T437" s="420">
        <v>100</v>
      </c>
      <c r="U437" s="685"/>
      <c r="V437" s="685"/>
      <c r="W437" s="685"/>
      <c r="X437" s="609"/>
      <c r="AG437" s="731"/>
    </row>
    <row r="438" spans="1:33" s="486" customFormat="1" outlineLevel="1" x14ac:dyDescent="0.2">
      <c r="A438" s="781"/>
      <c r="B438" s="782" t="s">
        <v>983</v>
      </c>
      <c r="C438" s="788" t="s">
        <v>249</v>
      </c>
      <c r="D438" s="820" t="s">
        <v>392</v>
      </c>
      <c r="E438" s="4" t="s">
        <v>271</v>
      </c>
      <c r="F438" s="794" t="s">
        <v>402</v>
      </c>
      <c r="G438" s="687"/>
      <c r="H438" s="800" t="s">
        <v>660</v>
      </c>
      <c r="I438" s="876" t="s">
        <v>247</v>
      </c>
      <c r="J438" s="820" t="s">
        <v>391</v>
      </c>
      <c r="K438" s="4" t="s">
        <v>271</v>
      </c>
      <c r="L438" s="794" t="s">
        <v>402</v>
      </c>
      <c r="M438" s="876" t="s">
        <v>395</v>
      </c>
      <c r="N438" s="318">
        <v>1</v>
      </c>
      <c r="O438" s="318"/>
      <c r="P438" s="443"/>
      <c r="Q438" s="443"/>
      <c r="R438" s="443"/>
      <c r="S438" s="420"/>
      <c r="T438" s="420"/>
      <c r="U438" s="685"/>
      <c r="V438" s="685"/>
      <c r="W438" s="685"/>
      <c r="X438" s="609"/>
      <c r="AG438" s="731"/>
    </row>
    <row r="439" spans="1:33" s="486" customFormat="1" ht="28.5" outlineLevel="1" x14ac:dyDescent="0.2">
      <c r="A439" s="781"/>
      <c r="B439" s="782"/>
      <c r="C439" s="788"/>
      <c r="D439" s="820"/>
      <c r="E439" s="4" t="s">
        <v>394</v>
      </c>
      <c r="F439" s="794"/>
      <c r="G439" s="687"/>
      <c r="H439" s="800"/>
      <c r="I439" s="876"/>
      <c r="J439" s="820"/>
      <c r="K439" s="4" t="s">
        <v>394</v>
      </c>
      <c r="L439" s="794"/>
      <c r="M439" s="876"/>
      <c r="N439" s="430">
        <v>3000</v>
      </c>
      <c r="O439" s="318"/>
      <c r="P439" s="443"/>
      <c r="Q439" s="443"/>
      <c r="R439" s="443"/>
      <c r="S439" s="420"/>
      <c r="T439" s="420"/>
      <c r="U439" s="685"/>
      <c r="V439" s="685"/>
      <c r="W439" s="685"/>
      <c r="X439" s="609"/>
      <c r="AG439" s="731"/>
    </row>
    <row r="440" spans="1:33" s="486" customFormat="1" outlineLevel="1" x14ac:dyDescent="0.2">
      <c r="A440" s="781"/>
      <c r="B440" s="782" t="s">
        <v>984</v>
      </c>
      <c r="C440" s="788" t="s">
        <v>249</v>
      </c>
      <c r="D440" s="820" t="s">
        <v>392</v>
      </c>
      <c r="E440" s="4" t="s">
        <v>271</v>
      </c>
      <c r="F440" s="794" t="s">
        <v>402</v>
      </c>
      <c r="G440" s="687"/>
      <c r="H440" s="800" t="s">
        <v>664</v>
      </c>
      <c r="I440" s="876" t="s">
        <v>247</v>
      </c>
      <c r="J440" s="820" t="s">
        <v>391</v>
      </c>
      <c r="K440" s="4" t="s">
        <v>271</v>
      </c>
      <c r="L440" s="794" t="s">
        <v>402</v>
      </c>
      <c r="M440" s="876" t="s">
        <v>395</v>
      </c>
      <c r="N440" s="318"/>
      <c r="O440" s="318"/>
      <c r="P440" s="443"/>
      <c r="Q440" s="443"/>
      <c r="R440" s="443"/>
      <c r="S440" s="420"/>
      <c r="T440" s="420"/>
      <c r="U440" s="685"/>
      <c r="V440" s="685"/>
      <c r="W440" s="685"/>
      <c r="X440" s="609"/>
      <c r="AG440" s="731"/>
    </row>
    <row r="441" spans="1:33" s="486" customFormat="1" ht="28.5" outlineLevel="1" x14ac:dyDescent="0.2">
      <c r="A441" s="781"/>
      <c r="B441" s="782"/>
      <c r="C441" s="788"/>
      <c r="D441" s="820"/>
      <c r="E441" s="4" t="s">
        <v>394</v>
      </c>
      <c r="F441" s="794"/>
      <c r="G441" s="687"/>
      <c r="H441" s="800"/>
      <c r="I441" s="876"/>
      <c r="J441" s="820"/>
      <c r="K441" s="4" t="s">
        <v>394</v>
      </c>
      <c r="L441" s="794"/>
      <c r="M441" s="876"/>
      <c r="N441" s="318"/>
      <c r="O441" s="318"/>
      <c r="P441" s="443"/>
      <c r="Q441" s="443"/>
      <c r="R441" s="443"/>
      <c r="S441" s="420"/>
      <c r="T441" s="420"/>
      <c r="U441" s="685"/>
      <c r="V441" s="685"/>
      <c r="W441" s="685"/>
      <c r="X441" s="609"/>
      <c r="AG441" s="731"/>
    </row>
    <row r="442" spans="1:33" s="417" customFormat="1" outlineLevel="1" x14ac:dyDescent="0.25">
      <c r="A442" s="670"/>
      <c r="B442" s="673" t="s">
        <v>142</v>
      </c>
      <c r="C442" s="658"/>
      <c r="D442" s="669"/>
      <c r="E442" s="658"/>
      <c r="F442" s="477"/>
      <c r="G442" s="669"/>
      <c r="H442" s="431" t="s">
        <v>143</v>
      </c>
      <c r="I442" s="665"/>
      <c r="J442" s="665"/>
      <c r="K442" s="665"/>
      <c r="L442" s="477"/>
      <c r="M442" s="665"/>
      <c r="N442" s="665"/>
      <c r="O442" s="450"/>
      <c r="P442" s="665"/>
      <c r="Q442" s="665"/>
      <c r="R442" s="665"/>
      <c r="S442" s="658"/>
      <c r="T442" s="658"/>
      <c r="U442" s="685"/>
      <c r="V442" s="685"/>
      <c r="W442" s="685"/>
      <c r="X442" s="579"/>
      <c r="AG442" s="691"/>
    </row>
    <row r="443" spans="1:33" s="417" customFormat="1" outlineLevel="1" x14ac:dyDescent="0.25">
      <c r="A443" s="781">
        <v>68</v>
      </c>
      <c r="B443" s="782" t="s">
        <v>985</v>
      </c>
      <c r="C443" s="788" t="s">
        <v>773</v>
      </c>
      <c r="D443" s="820" t="s">
        <v>198</v>
      </c>
      <c r="E443" s="788" t="s">
        <v>3</v>
      </c>
      <c r="F443" s="787" t="s">
        <v>277</v>
      </c>
      <c r="G443" s="820" t="s">
        <v>277</v>
      </c>
      <c r="H443" s="800" t="s">
        <v>1053</v>
      </c>
      <c r="I443" s="846" t="s">
        <v>1040</v>
      </c>
      <c r="J443" s="787" t="s">
        <v>133</v>
      </c>
      <c r="K443" s="787" t="s">
        <v>3</v>
      </c>
      <c r="L443" s="787" t="s">
        <v>277</v>
      </c>
      <c r="M443" s="787" t="s">
        <v>277</v>
      </c>
      <c r="N443" s="420">
        <v>40.9</v>
      </c>
      <c r="O443" s="420"/>
      <c r="P443" s="420">
        <v>74</v>
      </c>
      <c r="Q443" s="420">
        <v>77.2</v>
      </c>
      <c r="R443" s="420">
        <v>80</v>
      </c>
      <c r="S443" s="420">
        <v>83</v>
      </c>
      <c r="T443" s="420">
        <v>86</v>
      </c>
      <c r="U443" s="685"/>
      <c r="V443" s="685"/>
      <c r="W443" s="685"/>
      <c r="X443" s="579"/>
      <c r="AG443" s="691"/>
    </row>
    <row r="444" spans="1:33" s="417" customFormat="1" outlineLevel="1" x14ac:dyDescent="0.25">
      <c r="A444" s="781"/>
      <c r="B444" s="782"/>
      <c r="C444" s="788"/>
      <c r="D444" s="820"/>
      <c r="E444" s="788"/>
      <c r="F444" s="787"/>
      <c r="G444" s="820"/>
      <c r="H444" s="800"/>
      <c r="I444" s="846"/>
      <c r="J444" s="787"/>
      <c r="K444" s="787"/>
      <c r="L444" s="787"/>
      <c r="M444" s="787"/>
      <c r="N444" s="665"/>
      <c r="O444" s="450"/>
      <c r="P444" s="665"/>
      <c r="Q444" s="665"/>
      <c r="R444" s="665"/>
      <c r="S444" s="658"/>
      <c r="T444" s="658"/>
      <c r="U444" s="685"/>
      <c r="V444" s="685"/>
      <c r="W444" s="685"/>
      <c r="X444" s="579"/>
      <c r="AG444" s="691"/>
    </row>
    <row r="445" spans="1:33" s="573" customFormat="1" outlineLevel="1" x14ac:dyDescent="0.25">
      <c r="A445" s="872"/>
      <c r="B445" s="873" t="s">
        <v>981</v>
      </c>
      <c r="C445" s="847" t="s">
        <v>249</v>
      </c>
      <c r="D445" s="889" t="s">
        <v>392</v>
      </c>
      <c r="E445" s="652" t="s">
        <v>274</v>
      </c>
      <c r="F445" s="881" t="s">
        <v>399</v>
      </c>
      <c r="G445" s="889" t="s">
        <v>336</v>
      </c>
      <c r="H445" s="873" t="s">
        <v>1177</v>
      </c>
      <c r="I445" s="882" t="s">
        <v>247</v>
      </c>
      <c r="J445" s="889" t="s">
        <v>391</v>
      </c>
      <c r="K445" s="653" t="s">
        <v>271</v>
      </c>
      <c r="L445" s="881" t="s">
        <v>399</v>
      </c>
      <c r="M445" s="882" t="s">
        <v>334</v>
      </c>
      <c r="N445" s="606">
        <f>SUM(N447+N449+N451+N453+N455+N457+N459+N461+N463+N465+N467+N469+N471+N473+N475+N477+N479+N481+N483+N485+N487)</f>
        <v>0</v>
      </c>
      <c r="O445" s="606">
        <f t="shared" ref="O445:T445" si="22">SUM(O447+O449+O451+O453+O455+O457+O459+O461+O463+O465+O467+O469+O471+O473+O475+O477+O479+O481+O483+O485+O487)</f>
        <v>0</v>
      </c>
      <c r="P445" s="606">
        <f t="shared" si="22"/>
        <v>0</v>
      </c>
      <c r="Q445" s="627">
        <f t="shared" si="22"/>
        <v>26.3</v>
      </c>
      <c r="R445" s="627">
        <f t="shared" si="22"/>
        <v>45.1</v>
      </c>
      <c r="S445" s="627">
        <f t="shared" si="22"/>
        <v>37.75</v>
      </c>
      <c r="T445" s="606">
        <f t="shared" si="22"/>
        <v>0</v>
      </c>
      <c r="U445" s="572"/>
      <c r="V445" s="572"/>
      <c r="W445" s="572"/>
      <c r="X445" s="608"/>
      <c r="AG445" s="728"/>
    </row>
    <row r="446" spans="1:33" s="573" customFormat="1" ht="28.5" outlineLevel="1" x14ac:dyDescent="0.25">
      <c r="A446" s="872"/>
      <c r="B446" s="873"/>
      <c r="C446" s="847"/>
      <c r="D446" s="889"/>
      <c r="E446" s="652" t="s">
        <v>393</v>
      </c>
      <c r="F446" s="881"/>
      <c r="G446" s="889"/>
      <c r="H446" s="873"/>
      <c r="I446" s="882"/>
      <c r="J446" s="889"/>
      <c r="K446" s="653" t="s">
        <v>394</v>
      </c>
      <c r="L446" s="881"/>
      <c r="M446" s="882"/>
      <c r="N446" s="606">
        <f>SUM(N448+N450+N452+N454+N456+N458+N460+N462+N464+N466+N468+N470+N472+N474+N476+N478+N480+N482+N484+N486+N488)</f>
        <v>0</v>
      </c>
      <c r="O446" s="606">
        <f t="shared" ref="O446:T446" si="23">SUM(O448+O450+O452+O454+O456+O458+O460+O462+O464+O466+O468+O470+O472+O474+O476+O478+O480+O482+O484+O486+O488)</f>
        <v>0</v>
      </c>
      <c r="P446" s="606">
        <f t="shared" si="23"/>
        <v>0</v>
      </c>
      <c r="Q446" s="606">
        <f t="shared" si="23"/>
        <v>1289.7729999999999</v>
      </c>
      <c r="R446" s="606">
        <f t="shared" si="23"/>
        <v>2080.6890000000003</v>
      </c>
      <c r="S446" s="606">
        <f t="shared" si="23"/>
        <v>935.19999999999993</v>
      </c>
      <c r="T446" s="606">
        <f t="shared" si="23"/>
        <v>0</v>
      </c>
      <c r="U446" s="652"/>
      <c r="V446" s="572"/>
      <c r="W446" s="572"/>
      <c r="X446" s="608"/>
      <c r="AG446" s="728"/>
    </row>
    <row r="447" spans="1:33" s="307" customFormat="1" outlineLevel="1" x14ac:dyDescent="0.25">
      <c r="A447" s="779"/>
      <c r="B447" s="795" t="s">
        <v>818</v>
      </c>
      <c r="C447" s="776" t="s">
        <v>579</v>
      </c>
      <c r="D447" s="776" t="s">
        <v>579</v>
      </c>
      <c r="E447" s="302" t="s">
        <v>606</v>
      </c>
      <c r="F447" s="775">
        <v>2027</v>
      </c>
      <c r="G447" s="847" t="s">
        <v>396</v>
      </c>
      <c r="H447" s="808" t="s">
        <v>619</v>
      </c>
      <c r="I447" s="776" t="s">
        <v>1043</v>
      </c>
      <c r="J447" s="776" t="s">
        <v>1043</v>
      </c>
      <c r="K447" s="309" t="s">
        <v>606</v>
      </c>
      <c r="L447" s="775">
        <v>2027</v>
      </c>
      <c r="M447" s="776" t="s">
        <v>395</v>
      </c>
      <c r="N447" s="310"/>
      <c r="O447" s="312"/>
      <c r="P447" s="303"/>
      <c r="Q447" s="571">
        <v>10</v>
      </c>
      <c r="R447" s="571"/>
      <c r="S447" s="577"/>
      <c r="T447" s="311"/>
      <c r="U447" s="314"/>
      <c r="V447" s="314"/>
      <c r="W447" s="314"/>
      <c r="X447" s="584"/>
      <c r="AG447" s="698"/>
    </row>
    <row r="448" spans="1:33" s="307" customFormat="1" ht="45" outlineLevel="1" x14ac:dyDescent="0.25">
      <c r="A448" s="779"/>
      <c r="B448" s="795"/>
      <c r="C448" s="776"/>
      <c r="D448" s="776"/>
      <c r="E448" s="302" t="s">
        <v>687</v>
      </c>
      <c r="F448" s="775"/>
      <c r="G448" s="847"/>
      <c r="H448" s="808"/>
      <c r="I448" s="776"/>
      <c r="J448" s="776"/>
      <c r="K448" s="302" t="s">
        <v>613</v>
      </c>
      <c r="L448" s="775"/>
      <c r="M448" s="776"/>
      <c r="N448" s="310"/>
      <c r="O448" s="312"/>
      <c r="P448" s="303"/>
      <c r="Q448" s="303">
        <v>237.21199999999999</v>
      </c>
      <c r="R448" s="303"/>
      <c r="S448" s="313"/>
      <c r="T448" s="311"/>
      <c r="U448" s="315" t="s">
        <v>1163</v>
      </c>
      <c r="V448" s="314" t="s">
        <v>1176</v>
      </c>
      <c r="W448" s="636" t="s">
        <v>1187</v>
      </c>
      <c r="X448" s="584"/>
      <c r="AG448" s="698"/>
    </row>
    <row r="449" spans="1:33" s="307" customFormat="1" outlineLevel="1" x14ac:dyDescent="0.25">
      <c r="A449" s="779"/>
      <c r="B449" s="795" t="s">
        <v>819</v>
      </c>
      <c r="C449" s="776" t="s">
        <v>579</v>
      </c>
      <c r="D449" s="776" t="s">
        <v>579</v>
      </c>
      <c r="E449" s="302" t="s">
        <v>606</v>
      </c>
      <c r="F449" s="775">
        <v>2028</v>
      </c>
      <c r="G449" s="847" t="s">
        <v>396</v>
      </c>
      <c r="H449" s="808" t="s">
        <v>620</v>
      </c>
      <c r="I449" s="776" t="s">
        <v>1043</v>
      </c>
      <c r="J449" s="776" t="s">
        <v>1043</v>
      </c>
      <c r="K449" s="309" t="s">
        <v>606</v>
      </c>
      <c r="L449" s="775">
        <v>2028</v>
      </c>
      <c r="M449" s="776" t="s">
        <v>395</v>
      </c>
      <c r="N449" s="310"/>
      <c r="O449" s="312"/>
      <c r="P449" s="303"/>
      <c r="Q449" s="570"/>
      <c r="R449" s="570">
        <v>4.9000000000000004</v>
      </c>
      <c r="S449" s="576"/>
      <c r="T449" s="311"/>
      <c r="U449" s="315"/>
      <c r="V449" s="314"/>
      <c r="W449" s="314"/>
      <c r="X449" s="584"/>
      <c r="AG449" s="698"/>
    </row>
    <row r="450" spans="1:33" s="307" customFormat="1" ht="45" outlineLevel="1" x14ac:dyDescent="0.25">
      <c r="A450" s="779"/>
      <c r="B450" s="795"/>
      <c r="C450" s="776"/>
      <c r="D450" s="776"/>
      <c r="E450" s="302" t="s">
        <v>687</v>
      </c>
      <c r="F450" s="775"/>
      <c r="G450" s="847"/>
      <c r="H450" s="808"/>
      <c r="I450" s="776"/>
      <c r="J450" s="776"/>
      <c r="K450" s="302" t="s">
        <v>613</v>
      </c>
      <c r="L450" s="775"/>
      <c r="M450" s="776"/>
      <c r="N450" s="310"/>
      <c r="O450" s="312"/>
      <c r="P450" s="303"/>
      <c r="Q450" s="303"/>
      <c r="R450" s="303">
        <v>269.5</v>
      </c>
      <c r="S450" s="313"/>
      <c r="T450" s="311"/>
      <c r="U450" s="315" t="s">
        <v>1163</v>
      </c>
      <c r="V450" s="314" t="s">
        <v>1176</v>
      </c>
      <c r="W450" s="636" t="s">
        <v>1187</v>
      </c>
      <c r="X450" s="584"/>
      <c r="AG450" s="698"/>
    </row>
    <row r="451" spans="1:33" s="307" customFormat="1" outlineLevel="1" x14ac:dyDescent="0.25">
      <c r="A451" s="779"/>
      <c r="B451" s="795" t="s">
        <v>820</v>
      </c>
      <c r="C451" s="776" t="s">
        <v>579</v>
      </c>
      <c r="D451" s="776" t="s">
        <v>579</v>
      </c>
      <c r="E451" s="302" t="s">
        <v>606</v>
      </c>
      <c r="F451" s="775">
        <v>2027</v>
      </c>
      <c r="G451" s="847" t="s">
        <v>396</v>
      </c>
      <c r="H451" s="808" t="s">
        <v>621</v>
      </c>
      <c r="I451" s="776" t="s">
        <v>1043</v>
      </c>
      <c r="J451" s="776" t="s">
        <v>1043</v>
      </c>
      <c r="K451" s="309" t="s">
        <v>606</v>
      </c>
      <c r="L451" s="775">
        <v>2027</v>
      </c>
      <c r="M451" s="776" t="s">
        <v>395</v>
      </c>
      <c r="N451" s="310"/>
      <c r="O451" s="312"/>
      <c r="P451" s="303"/>
      <c r="Q451" s="571">
        <v>10</v>
      </c>
      <c r="R451" s="571"/>
      <c r="S451" s="577"/>
      <c r="T451" s="577"/>
      <c r="U451" s="315"/>
      <c r="V451" s="539"/>
      <c r="W451" s="539"/>
      <c r="X451" s="584"/>
      <c r="AG451" s="698"/>
    </row>
    <row r="452" spans="1:33" s="307" customFormat="1" ht="45" outlineLevel="1" x14ac:dyDescent="0.25">
      <c r="A452" s="779"/>
      <c r="B452" s="795"/>
      <c r="C452" s="776"/>
      <c r="D452" s="776"/>
      <c r="E452" s="302" t="s">
        <v>687</v>
      </c>
      <c r="F452" s="775"/>
      <c r="G452" s="847"/>
      <c r="H452" s="808"/>
      <c r="I452" s="776"/>
      <c r="J452" s="776"/>
      <c r="K452" s="302" t="s">
        <v>613</v>
      </c>
      <c r="L452" s="775"/>
      <c r="M452" s="776"/>
      <c r="N452" s="310"/>
      <c r="O452" s="312"/>
      <c r="P452" s="303"/>
      <c r="Q452" s="303">
        <v>203.738</v>
      </c>
      <c r="R452" s="303"/>
      <c r="S452" s="313"/>
      <c r="T452" s="311"/>
      <c r="U452" s="315" t="s">
        <v>1163</v>
      </c>
      <c r="V452" s="314" t="s">
        <v>1176</v>
      </c>
      <c r="W452" s="636" t="s">
        <v>1187</v>
      </c>
      <c r="X452" s="584"/>
      <c r="AG452" s="698"/>
    </row>
    <row r="453" spans="1:33" s="307" customFormat="1" outlineLevel="1" x14ac:dyDescent="0.25">
      <c r="A453" s="779"/>
      <c r="B453" s="795" t="s">
        <v>821</v>
      </c>
      <c r="C453" s="776" t="s">
        <v>579</v>
      </c>
      <c r="D453" s="776" t="s">
        <v>579</v>
      </c>
      <c r="E453" s="302" t="s">
        <v>606</v>
      </c>
      <c r="F453" s="775">
        <v>2028</v>
      </c>
      <c r="G453" s="847" t="s">
        <v>396</v>
      </c>
      <c r="H453" s="808" t="s">
        <v>622</v>
      </c>
      <c r="I453" s="776" t="s">
        <v>1043</v>
      </c>
      <c r="J453" s="776" t="s">
        <v>1043</v>
      </c>
      <c r="K453" s="309" t="s">
        <v>606</v>
      </c>
      <c r="L453" s="775">
        <v>2028</v>
      </c>
      <c r="M453" s="776" t="s">
        <v>395</v>
      </c>
      <c r="N453" s="310"/>
      <c r="O453" s="312"/>
      <c r="P453" s="303"/>
      <c r="Q453" s="571"/>
      <c r="R453" s="571">
        <v>10</v>
      </c>
      <c r="S453" s="577"/>
      <c r="T453" s="577"/>
      <c r="U453" s="315"/>
      <c r="V453" s="314"/>
      <c r="W453" s="314"/>
      <c r="X453" s="584"/>
      <c r="AG453" s="698"/>
    </row>
    <row r="454" spans="1:33" s="307" customFormat="1" ht="45" outlineLevel="1" x14ac:dyDescent="0.25">
      <c r="A454" s="779"/>
      <c r="B454" s="795"/>
      <c r="C454" s="776"/>
      <c r="D454" s="776"/>
      <c r="E454" s="302" t="s">
        <v>687</v>
      </c>
      <c r="F454" s="775"/>
      <c r="G454" s="847"/>
      <c r="H454" s="808"/>
      <c r="I454" s="776"/>
      <c r="J454" s="776"/>
      <c r="K454" s="302" t="s">
        <v>613</v>
      </c>
      <c r="L454" s="775"/>
      <c r="M454" s="776"/>
      <c r="N454" s="310"/>
      <c r="O454" s="312"/>
      <c r="P454" s="303"/>
      <c r="Q454" s="303"/>
      <c r="R454" s="303">
        <v>332.67899999999997</v>
      </c>
      <c r="S454" s="313"/>
      <c r="T454" s="311"/>
      <c r="U454" s="315" t="s">
        <v>1163</v>
      </c>
      <c r="V454" s="314" t="s">
        <v>1176</v>
      </c>
      <c r="W454" s="636" t="s">
        <v>1187</v>
      </c>
      <c r="X454" s="584"/>
      <c r="AG454" s="698"/>
    </row>
    <row r="455" spans="1:33" s="307" customFormat="1" outlineLevel="1" x14ac:dyDescent="0.25">
      <c r="A455" s="779"/>
      <c r="B455" s="795" t="s">
        <v>822</v>
      </c>
      <c r="C455" s="776" t="s">
        <v>579</v>
      </c>
      <c r="D455" s="776" t="s">
        <v>579</v>
      </c>
      <c r="E455" s="302" t="s">
        <v>606</v>
      </c>
      <c r="F455" s="775" t="s">
        <v>615</v>
      </c>
      <c r="G455" s="847" t="s">
        <v>396</v>
      </c>
      <c r="H455" s="808" t="s">
        <v>623</v>
      </c>
      <c r="I455" s="776" t="s">
        <v>1043</v>
      </c>
      <c r="J455" s="776" t="s">
        <v>1043</v>
      </c>
      <c r="K455" s="309" t="s">
        <v>606</v>
      </c>
      <c r="L455" s="775" t="s">
        <v>615</v>
      </c>
      <c r="M455" s="776" t="s">
        <v>395</v>
      </c>
      <c r="N455" s="310"/>
      <c r="O455" s="312"/>
      <c r="P455" s="303"/>
      <c r="Q455" s="570"/>
      <c r="R455" s="570">
        <v>8.1999999999999993</v>
      </c>
      <c r="S455" s="576"/>
      <c r="T455" s="576"/>
      <c r="U455" s="315"/>
      <c r="V455" s="314"/>
      <c r="W455" s="314"/>
      <c r="X455" s="584"/>
      <c r="AG455" s="698"/>
    </row>
    <row r="456" spans="1:33" s="307" customFormat="1" ht="45" outlineLevel="1" x14ac:dyDescent="0.25">
      <c r="A456" s="779"/>
      <c r="B456" s="795"/>
      <c r="C456" s="776"/>
      <c r="D456" s="776"/>
      <c r="E456" s="302" t="s">
        <v>687</v>
      </c>
      <c r="F456" s="775"/>
      <c r="G456" s="847"/>
      <c r="H456" s="808"/>
      <c r="I456" s="776"/>
      <c r="J456" s="776"/>
      <c r="K456" s="302" t="s">
        <v>613</v>
      </c>
      <c r="L456" s="775"/>
      <c r="M456" s="776"/>
      <c r="N456" s="310"/>
      <c r="O456" s="312"/>
      <c r="P456" s="303"/>
      <c r="Q456" s="303">
        <v>334.6</v>
      </c>
      <c r="R456" s="303">
        <v>100</v>
      </c>
      <c r="S456" s="313"/>
      <c r="T456" s="311"/>
      <c r="U456" s="315" t="s">
        <v>1163</v>
      </c>
      <c r="V456" s="314" t="s">
        <v>1176</v>
      </c>
      <c r="W456" s="636" t="s">
        <v>1187</v>
      </c>
      <c r="X456" s="584"/>
      <c r="AG456" s="698"/>
    </row>
    <row r="457" spans="1:33" s="307" customFormat="1" outlineLevel="1" x14ac:dyDescent="0.25">
      <c r="A457" s="779"/>
      <c r="B457" s="795" t="s">
        <v>823</v>
      </c>
      <c r="C457" s="776" t="s">
        <v>579</v>
      </c>
      <c r="D457" s="776" t="s">
        <v>579</v>
      </c>
      <c r="E457" s="302" t="s">
        <v>606</v>
      </c>
      <c r="F457" s="775">
        <v>2028</v>
      </c>
      <c r="G457" s="847" t="s">
        <v>396</v>
      </c>
      <c r="H457" s="808" t="s">
        <v>628</v>
      </c>
      <c r="I457" s="776" t="s">
        <v>1043</v>
      </c>
      <c r="J457" s="776" t="s">
        <v>1043</v>
      </c>
      <c r="K457" s="309" t="s">
        <v>606</v>
      </c>
      <c r="L457" s="775">
        <v>2028</v>
      </c>
      <c r="M457" s="776" t="s">
        <v>395</v>
      </c>
      <c r="N457" s="310"/>
      <c r="O457" s="312"/>
      <c r="P457" s="303"/>
      <c r="Q457" s="570"/>
      <c r="R457" s="570">
        <v>4.9000000000000004</v>
      </c>
      <c r="S457" s="576"/>
      <c r="T457" s="576"/>
      <c r="U457" s="315"/>
      <c r="V457" s="314"/>
      <c r="W457" s="314"/>
      <c r="X457" s="584"/>
      <c r="AG457" s="698"/>
    </row>
    <row r="458" spans="1:33" s="307" customFormat="1" ht="45" outlineLevel="1" x14ac:dyDescent="0.25">
      <c r="A458" s="779"/>
      <c r="B458" s="795"/>
      <c r="C458" s="776"/>
      <c r="D458" s="776"/>
      <c r="E458" s="302" t="s">
        <v>687</v>
      </c>
      <c r="F458" s="775"/>
      <c r="G458" s="847"/>
      <c r="H458" s="808"/>
      <c r="I458" s="776"/>
      <c r="J458" s="776"/>
      <c r="K458" s="302" t="s">
        <v>613</v>
      </c>
      <c r="L458" s="775"/>
      <c r="M458" s="776"/>
      <c r="N458" s="310"/>
      <c r="O458" s="312"/>
      <c r="P458" s="303"/>
      <c r="Q458" s="303"/>
      <c r="R458" s="303">
        <v>200</v>
      </c>
      <c r="S458" s="313"/>
      <c r="T458" s="311"/>
      <c r="U458" s="315" t="s">
        <v>1163</v>
      </c>
      <c r="V458" s="314" t="s">
        <v>1176</v>
      </c>
      <c r="W458" s="636" t="s">
        <v>1187</v>
      </c>
      <c r="X458" s="584"/>
      <c r="AG458" s="698"/>
    </row>
    <row r="459" spans="1:33" s="307" customFormat="1" outlineLevel="1" x14ac:dyDescent="0.25">
      <c r="A459" s="779"/>
      <c r="B459" s="795" t="s">
        <v>824</v>
      </c>
      <c r="C459" s="776" t="s">
        <v>579</v>
      </c>
      <c r="D459" s="776" t="s">
        <v>579</v>
      </c>
      <c r="E459" s="302" t="s">
        <v>606</v>
      </c>
      <c r="F459" s="775">
        <v>2028</v>
      </c>
      <c r="G459" s="847" t="s">
        <v>396</v>
      </c>
      <c r="H459" s="808" t="s">
        <v>624</v>
      </c>
      <c r="I459" s="776" t="s">
        <v>1043</v>
      </c>
      <c r="J459" s="776" t="s">
        <v>1043</v>
      </c>
      <c r="K459" s="309" t="s">
        <v>606</v>
      </c>
      <c r="L459" s="775">
        <v>2028</v>
      </c>
      <c r="M459" s="776" t="s">
        <v>395</v>
      </c>
      <c r="N459" s="310"/>
      <c r="O459" s="312"/>
      <c r="P459" s="303"/>
      <c r="Q459" s="571"/>
      <c r="R459" s="571">
        <v>5</v>
      </c>
      <c r="S459" s="577"/>
      <c r="T459" s="577"/>
      <c r="U459" s="315"/>
      <c r="V459" s="314"/>
      <c r="W459" s="314"/>
      <c r="X459" s="584"/>
      <c r="AG459" s="698"/>
    </row>
    <row r="460" spans="1:33" s="307" customFormat="1" ht="45" outlineLevel="1" x14ac:dyDescent="0.25">
      <c r="A460" s="779"/>
      <c r="B460" s="795"/>
      <c r="C460" s="776"/>
      <c r="D460" s="776"/>
      <c r="E460" s="302" t="s">
        <v>687</v>
      </c>
      <c r="F460" s="775"/>
      <c r="G460" s="847"/>
      <c r="H460" s="808"/>
      <c r="I460" s="776"/>
      <c r="J460" s="776"/>
      <c r="K460" s="302" t="s">
        <v>613</v>
      </c>
      <c r="L460" s="775"/>
      <c r="M460" s="776"/>
      <c r="N460" s="310"/>
      <c r="O460" s="312"/>
      <c r="P460" s="303"/>
      <c r="Q460" s="303"/>
      <c r="R460" s="303">
        <v>250</v>
      </c>
      <c r="S460" s="313"/>
      <c r="T460" s="311"/>
      <c r="U460" s="315" t="s">
        <v>1163</v>
      </c>
      <c r="V460" s="314" t="s">
        <v>1176</v>
      </c>
      <c r="W460" s="636" t="s">
        <v>1187</v>
      </c>
      <c r="X460" s="584"/>
      <c r="AG460" s="698"/>
    </row>
    <row r="461" spans="1:33" s="307" customFormat="1" outlineLevel="1" x14ac:dyDescent="0.25">
      <c r="A461" s="779"/>
      <c r="B461" s="795" t="s">
        <v>825</v>
      </c>
      <c r="C461" s="776" t="s">
        <v>579</v>
      </c>
      <c r="D461" s="776" t="s">
        <v>579</v>
      </c>
      <c r="E461" s="302" t="s">
        <v>606</v>
      </c>
      <c r="F461" s="775">
        <v>2028</v>
      </c>
      <c r="G461" s="847" t="s">
        <v>396</v>
      </c>
      <c r="H461" s="808" t="s">
        <v>625</v>
      </c>
      <c r="I461" s="776" t="s">
        <v>1043</v>
      </c>
      <c r="J461" s="776" t="s">
        <v>1043</v>
      </c>
      <c r="K461" s="309" t="s">
        <v>606</v>
      </c>
      <c r="L461" s="775">
        <v>2028</v>
      </c>
      <c r="M461" s="776" t="s">
        <v>395</v>
      </c>
      <c r="N461" s="310"/>
      <c r="O461" s="312"/>
      <c r="P461" s="303"/>
      <c r="Q461" s="571"/>
      <c r="R461" s="571">
        <v>6</v>
      </c>
      <c r="S461" s="577"/>
      <c r="T461" s="577"/>
      <c r="U461" s="315"/>
      <c r="V461" s="539"/>
      <c r="W461" s="539"/>
      <c r="X461" s="584"/>
      <c r="AG461" s="698"/>
    </row>
    <row r="462" spans="1:33" s="307" customFormat="1" ht="45" outlineLevel="1" x14ac:dyDescent="0.25">
      <c r="A462" s="779"/>
      <c r="B462" s="795"/>
      <c r="C462" s="776"/>
      <c r="D462" s="776"/>
      <c r="E462" s="302" t="s">
        <v>687</v>
      </c>
      <c r="F462" s="775"/>
      <c r="G462" s="847"/>
      <c r="H462" s="808"/>
      <c r="I462" s="776"/>
      <c r="J462" s="776"/>
      <c r="K462" s="302" t="s">
        <v>613</v>
      </c>
      <c r="L462" s="775"/>
      <c r="M462" s="776"/>
      <c r="N462" s="310"/>
      <c r="O462" s="312"/>
      <c r="P462" s="303"/>
      <c r="Q462" s="303"/>
      <c r="R462" s="303">
        <v>300</v>
      </c>
      <c r="S462" s="313"/>
      <c r="T462" s="311"/>
      <c r="U462" s="315" t="s">
        <v>1163</v>
      </c>
      <c r="V462" s="314" t="s">
        <v>1176</v>
      </c>
      <c r="W462" s="636" t="s">
        <v>1187</v>
      </c>
      <c r="X462" s="584"/>
      <c r="AG462" s="698"/>
    </row>
    <row r="463" spans="1:33" s="307" customFormat="1" outlineLevel="1" x14ac:dyDescent="0.25">
      <c r="A463" s="779"/>
      <c r="B463" s="795" t="s">
        <v>826</v>
      </c>
      <c r="C463" s="776" t="s">
        <v>579</v>
      </c>
      <c r="D463" s="776" t="s">
        <v>579</v>
      </c>
      <c r="E463" s="302" t="s">
        <v>606</v>
      </c>
      <c r="F463" s="775">
        <v>2027</v>
      </c>
      <c r="G463" s="847" t="s">
        <v>396</v>
      </c>
      <c r="H463" s="808" t="s">
        <v>1076</v>
      </c>
      <c r="I463" s="776" t="s">
        <v>1043</v>
      </c>
      <c r="J463" s="776" t="s">
        <v>1043</v>
      </c>
      <c r="K463" s="309" t="s">
        <v>606</v>
      </c>
      <c r="L463" s="775">
        <v>2027</v>
      </c>
      <c r="M463" s="776" t="s">
        <v>395</v>
      </c>
      <c r="N463" s="310"/>
      <c r="O463" s="312"/>
      <c r="P463" s="303"/>
      <c r="Q463" s="570">
        <v>3.1</v>
      </c>
      <c r="R463" s="570"/>
      <c r="S463" s="576"/>
      <c r="T463" s="576"/>
      <c r="U463" s="315"/>
      <c r="V463" s="314"/>
      <c r="W463" s="314"/>
      <c r="X463" s="584"/>
      <c r="AG463" s="698"/>
    </row>
    <row r="464" spans="1:33" s="307" customFormat="1" ht="45" outlineLevel="1" x14ac:dyDescent="0.25">
      <c r="A464" s="779"/>
      <c r="B464" s="795"/>
      <c r="C464" s="776"/>
      <c r="D464" s="776"/>
      <c r="E464" s="302" t="s">
        <v>687</v>
      </c>
      <c r="F464" s="775"/>
      <c r="G464" s="847"/>
      <c r="H464" s="808"/>
      <c r="I464" s="776"/>
      <c r="J464" s="776"/>
      <c r="K464" s="302" t="s">
        <v>613</v>
      </c>
      <c r="L464" s="775"/>
      <c r="M464" s="776"/>
      <c r="N464" s="310"/>
      <c r="O464" s="312"/>
      <c r="P464" s="303"/>
      <c r="Q464" s="303">
        <v>350</v>
      </c>
      <c r="R464" s="303"/>
      <c r="S464" s="313"/>
      <c r="T464" s="311"/>
      <c r="U464" s="315" t="s">
        <v>1163</v>
      </c>
      <c r="V464" s="314" t="s">
        <v>1176</v>
      </c>
      <c r="W464" s="636" t="s">
        <v>1187</v>
      </c>
      <c r="X464" s="584"/>
      <c r="AG464" s="698"/>
    </row>
    <row r="465" spans="1:33" s="307" customFormat="1" outlineLevel="1" x14ac:dyDescent="0.25">
      <c r="A465" s="779"/>
      <c r="B465" s="795" t="s">
        <v>827</v>
      </c>
      <c r="C465" s="776" t="s">
        <v>579</v>
      </c>
      <c r="D465" s="776" t="s">
        <v>579</v>
      </c>
      <c r="E465" s="302" t="s">
        <v>606</v>
      </c>
      <c r="F465" s="775">
        <v>2027</v>
      </c>
      <c r="G465" s="847" t="s">
        <v>396</v>
      </c>
      <c r="H465" s="808" t="s">
        <v>626</v>
      </c>
      <c r="I465" s="776" t="s">
        <v>1043</v>
      </c>
      <c r="J465" s="776" t="s">
        <v>1043</v>
      </c>
      <c r="K465" s="309" t="s">
        <v>606</v>
      </c>
      <c r="L465" s="775">
        <v>2027</v>
      </c>
      <c r="M465" s="776" t="s">
        <v>395</v>
      </c>
      <c r="N465" s="310"/>
      <c r="O465" s="312"/>
      <c r="P465" s="303"/>
      <c r="Q465" s="570">
        <v>3.2</v>
      </c>
      <c r="R465" s="570"/>
      <c r="S465" s="576"/>
      <c r="T465" s="576"/>
      <c r="U465" s="315"/>
      <c r="V465" s="314"/>
      <c r="W465" s="314"/>
      <c r="X465" s="584"/>
      <c r="AG465" s="698"/>
    </row>
    <row r="466" spans="1:33" s="307" customFormat="1" ht="45" outlineLevel="1" x14ac:dyDescent="0.25">
      <c r="A466" s="779"/>
      <c r="B466" s="795"/>
      <c r="C466" s="776"/>
      <c r="D466" s="776"/>
      <c r="E466" s="302" t="s">
        <v>687</v>
      </c>
      <c r="F466" s="775"/>
      <c r="G466" s="847"/>
      <c r="H466" s="808"/>
      <c r="I466" s="776"/>
      <c r="J466" s="776"/>
      <c r="K466" s="302" t="s">
        <v>613</v>
      </c>
      <c r="L466" s="775"/>
      <c r="M466" s="776"/>
      <c r="N466" s="310"/>
      <c r="O466" s="312"/>
      <c r="P466" s="303"/>
      <c r="Q466" s="303">
        <v>164.22300000000001</v>
      </c>
      <c r="R466" s="303"/>
      <c r="S466" s="313"/>
      <c r="T466" s="311"/>
      <c r="U466" s="315" t="s">
        <v>1163</v>
      </c>
      <c r="V466" s="314" t="s">
        <v>1176</v>
      </c>
      <c r="W466" s="636" t="s">
        <v>1187</v>
      </c>
      <c r="X466" s="584"/>
      <c r="AG466" s="698"/>
    </row>
    <row r="467" spans="1:33" s="307" customFormat="1" outlineLevel="1" x14ac:dyDescent="0.25">
      <c r="A467" s="779"/>
      <c r="B467" s="795" t="s">
        <v>828</v>
      </c>
      <c r="C467" s="776" t="s">
        <v>579</v>
      </c>
      <c r="D467" s="776" t="s">
        <v>579</v>
      </c>
      <c r="E467" s="302" t="s">
        <v>606</v>
      </c>
      <c r="F467" s="775">
        <v>2028</v>
      </c>
      <c r="G467" s="847" t="s">
        <v>396</v>
      </c>
      <c r="H467" s="808" t="s">
        <v>627</v>
      </c>
      <c r="I467" s="776" t="s">
        <v>1043</v>
      </c>
      <c r="J467" s="776" t="s">
        <v>1043</v>
      </c>
      <c r="K467" s="309" t="s">
        <v>606</v>
      </c>
      <c r="L467" s="775">
        <v>2028</v>
      </c>
      <c r="M467" s="776" t="s">
        <v>395</v>
      </c>
      <c r="N467" s="310"/>
      <c r="O467" s="312"/>
      <c r="P467" s="303"/>
      <c r="Q467" s="570"/>
      <c r="R467" s="570">
        <v>6.1</v>
      </c>
      <c r="S467" s="576"/>
      <c r="T467" s="576"/>
      <c r="U467" s="315"/>
      <c r="V467" s="539"/>
      <c r="W467" s="540" t="s">
        <v>676</v>
      </c>
      <c r="X467" s="584"/>
      <c r="AG467" s="698"/>
    </row>
    <row r="468" spans="1:33" s="307" customFormat="1" ht="45" outlineLevel="1" x14ac:dyDescent="0.25">
      <c r="A468" s="779"/>
      <c r="B468" s="795"/>
      <c r="C468" s="776"/>
      <c r="D468" s="776"/>
      <c r="E468" s="302" t="s">
        <v>687</v>
      </c>
      <c r="F468" s="775"/>
      <c r="G468" s="847"/>
      <c r="H468" s="808"/>
      <c r="I468" s="776"/>
      <c r="J468" s="776"/>
      <c r="K468" s="302" t="s">
        <v>613</v>
      </c>
      <c r="L468" s="775"/>
      <c r="M468" s="776"/>
      <c r="N468" s="310"/>
      <c r="O468" s="312"/>
      <c r="P468" s="303"/>
      <c r="Q468" s="303"/>
      <c r="R468" s="303">
        <v>628.51</v>
      </c>
      <c r="S468" s="313"/>
      <c r="T468" s="311"/>
      <c r="U468" s="315" t="s">
        <v>1163</v>
      </c>
      <c r="V468" s="314" t="s">
        <v>1176</v>
      </c>
      <c r="W468" s="540"/>
      <c r="X468" s="584"/>
      <c r="AG468" s="698"/>
    </row>
    <row r="469" spans="1:33" s="307" customFormat="1" outlineLevel="1" x14ac:dyDescent="0.25">
      <c r="A469" s="779"/>
      <c r="B469" s="766"/>
      <c r="C469" s="302"/>
      <c r="D469" s="302"/>
      <c r="E469" s="302"/>
      <c r="F469" s="770"/>
      <c r="G469" s="652"/>
      <c r="H469" s="808" t="s">
        <v>1077</v>
      </c>
      <c r="I469" s="776" t="s">
        <v>1043</v>
      </c>
      <c r="J469" s="776" t="s">
        <v>1043</v>
      </c>
      <c r="K469" s="309" t="s">
        <v>606</v>
      </c>
      <c r="L469" s="775">
        <v>2029</v>
      </c>
      <c r="M469" s="776" t="s">
        <v>395</v>
      </c>
      <c r="N469" s="310"/>
      <c r="O469" s="312"/>
      <c r="P469" s="303"/>
      <c r="Q469" s="571"/>
      <c r="R469" s="571"/>
      <c r="S469" s="577">
        <v>2</v>
      </c>
      <c r="T469" s="577"/>
      <c r="U469" s="315"/>
      <c r="V469" s="314"/>
      <c r="W469" s="540"/>
      <c r="X469" s="584"/>
      <c r="AG469" s="698"/>
    </row>
    <row r="470" spans="1:33" s="307" customFormat="1" ht="45" outlineLevel="1" x14ac:dyDescent="0.25">
      <c r="A470" s="780"/>
      <c r="B470" s="766"/>
      <c r="C470" s="302"/>
      <c r="D470" s="302"/>
      <c r="E470" s="302"/>
      <c r="F470" s="770"/>
      <c r="G470" s="652"/>
      <c r="H470" s="778"/>
      <c r="I470" s="776"/>
      <c r="J470" s="776"/>
      <c r="K470" s="302" t="s">
        <v>613</v>
      </c>
      <c r="L470" s="775"/>
      <c r="M470" s="776"/>
      <c r="N470" s="310"/>
      <c r="O470" s="312"/>
      <c r="P470" s="303"/>
      <c r="Q470" s="303"/>
      <c r="R470" s="303"/>
      <c r="S470" s="313">
        <v>160</v>
      </c>
      <c r="T470" s="311"/>
      <c r="U470" s="315" t="s">
        <v>1163</v>
      </c>
      <c r="V470" s="314" t="s">
        <v>1176</v>
      </c>
      <c r="W470" s="636" t="s">
        <v>1187</v>
      </c>
      <c r="X470" s="584"/>
      <c r="AG470" s="698"/>
    </row>
    <row r="471" spans="1:33" s="307" customFormat="1" outlineLevel="1" x14ac:dyDescent="0.25">
      <c r="A471" s="779"/>
      <c r="B471" s="766"/>
      <c r="C471" s="302"/>
      <c r="D471" s="302"/>
      <c r="E471" s="302"/>
      <c r="F471" s="770"/>
      <c r="G471" s="652"/>
      <c r="H471" s="777" t="s">
        <v>1078</v>
      </c>
      <c r="I471" s="776" t="s">
        <v>1043</v>
      </c>
      <c r="J471" s="776" t="s">
        <v>1043</v>
      </c>
      <c r="K471" s="309" t="s">
        <v>606</v>
      </c>
      <c r="L471" s="775">
        <v>2029</v>
      </c>
      <c r="M471" s="776" t="s">
        <v>395</v>
      </c>
      <c r="N471" s="310"/>
      <c r="O471" s="312"/>
      <c r="P471" s="303"/>
      <c r="Q471" s="569"/>
      <c r="R471" s="569"/>
      <c r="S471" s="575">
        <v>1.5</v>
      </c>
      <c r="T471" s="575"/>
      <c r="U471" s="315"/>
      <c r="V471" s="314"/>
      <c r="W471" s="540"/>
      <c r="X471" s="584"/>
      <c r="AG471" s="698"/>
    </row>
    <row r="472" spans="1:33" s="307" customFormat="1" ht="45" outlineLevel="1" x14ac:dyDescent="0.25">
      <c r="A472" s="780"/>
      <c r="B472" s="766"/>
      <c r="C472" s="302"/>
      <c r="D472" s="302"/>
      <c r="E472" s="302"/>
      <c r="F472" s="770"/>
      <c r="G472" s="652"/>
      <c r="H472" s="778"/>
      <c r="I472" s="776"/>
      <c r="J472" s="776"/>
      <c r="K472" s="302" t="s">
        <v>613</v>
      </c>
      <c r="L472" s="775"/>
      <c r="M472" s="776"/>
      <c r="N472" s="310"/>
      <c r="O472" s="312"/>
      <c r="P472" s="303"/>
      <c r="Q472" s="303"/>
      <c r="R472" s="303"/>
      <c r="S472" s="313">
        <v>110</v>
      </c>
      <c r="T472" s="311"/>
      <c r="U472" s="315" t="s">
        <v>1163</v>
      </c>
      <c r="V472" s="314" t="s">
        <v>1176</v>
      </c>
      <c r="W472" s="636" t="s">
        <v>1187</v>
      </c>
      <c r="X472" s="584"/>
      <c r="AG472" s="698"/>
    </row>
    <row r="473" spans="1:33" s="307" customFormat="1" outlineLevel="1" x14ac:dyDescent="0.25">
      <c r="A473" s="779"/>
      <c r="B473" s="766"/>
      <c r="C473" s="302"/>
      <c r="D473" s="302"/>
      <c r="E473" s="302"/>
      <c r="F473" s="770"/>
      <c r="G473" s="652"/>
      <c r="H473" s="777" t="s">
        <v>1079</v>
      </c>
      <c r="I473" s="776" t="s">
        <v>1043</v>
      </c>
      <c r="J473" s="776" t="s">
        <v>1043</v>
      </c>
      <c r="K473" s="309" t="s">
        <v>606</v>
      </c>
      <c r="L473" s="775">
        <v>2029</v>
      </c>
      <c r="M473" s="776" t="s">
        <v>395</v>
      </c>
      <c r="N473" s="310"/>
      <c r="O473" s="312"/>
      <c r="P473" s="303"/>
      <c r="Q473" s="571"/>
      <c r="R473" s="571"/>
      <c r="S473" s="577">
        <v>2</v>
      </c>
      <c r="T473" s="577"/>
      <c r="U473" s="315"/>
      <c r="V473" s="314"/>
      <c r="W473" s="540"/>
      <c r="X473" s="584"/>
      <c r="AG473" s="698"/>
    </row>
    <row r="474" spans="1:33" s="307" customFormat="1" ht="45" outlineLevel="1" x14ac:dyDescent="0.25">
      <c r="A474" s="780"/>
      <c r="B474" s="766"/>
      <c r="C474" s="302"/>
      <c r="D474" s="302"/>
      <c r="E474" s="302"/>
      <c r="F474" s="770"/>
      <c r="G474" s="652"/>
      <c r="H474" s="778"/>
      <c r="I474" s="776"/>
      <c r="J474" s="776"/>
      <c r="K474" s="302" t="s">
        <v>613</v>
      </c>
      <c r="L474" s="775"/>
      <c r="M474" s="776"/>
      <c r="N474" s="310"/>
      <c r="O474" s="312"/>
      <c r="P474" s="303"/>
      <c r="Q474" s="303"/>
      <c r="R474" s="303"/>
      <c r="S474" s="313">
        <v>36.700000000000003</v>
      </c>
      <c r="T474" s="311"/>
      <c r="U474" s="315" t="s">
        <v>1163</v>
      </c>
      <c r="V474" s="314" t="s">
        <v>1176</v>
      </c>
      <c r="W474" s="636" t="s">
        <v>1187</v>
      </c>
      <c r="X474" s="584"/>
      <c r="AG474" s="698"/>
    </row>
    <row r="475" spans="1:33" s="307" customFormat="1" outlineLevel="1" x14ac:dyDescent="0.25">
      <c r="A475" s="779"/>
      <c r="B475" s="766"/>
      <c r="C475" s="302"/>
      <c r="D475" s="302"/>
      <c r="E475" s="302"/>
      <c r="F475" s="770"/>
      <c r="G475" s="652"/>
      <c r="H475" s="777" t="s">
        <v>1080</v>
      </c>
      <c r="I475" s="776" t="s">
        <v>1043</v>
      </c>
      <c r="J475" s="776" t="s">
        <v>1043</v>
      </c>
      <c r="K475" s="309" t="s">
        <v>606</v>
      </c>
      <c r="L475" s="775">
        <v>2029</v>
      </c>
      <c r="M475" s="776" t="s">
        <v>395</v>
      </c>
      <c r="N475" s="310"/>
      <c r="O475" s="312"/>
      <c r="P475" s="303"/>
      <c r="Q475" s="571"/>
      <c r="R475" s="571"/>
      <c r="S475" s="577">
        <v>5</v>
      </c>
      <c r="T475" s="577"/>
      <c r="U475" s="315"/>
      <c r="V475" s="314"/>
      <c r="W475" s="540"/>
      <c r="X475" s="584"/>
      <c r="AG475" s="698"/>
    </row>
    <row r="476" spans="1:33" s="307" customFormat="1" ht="45" outlineLevel="1" x14ac:dyDescent="0.25">
      <c r="A476" s="780"/>
      <c r="B476" s="766"/>
      <c r="C476" s="302"/>
      <c r="D476" s="302"/>
      <c r="E476" s="302"/>
      <c r="F476" s="770"/>
      <c r="G476" s="652"/>
      <c r="H476" s="778"/>
      <c r="I476" s="776"/>
      <c r="J476" s="776"/>
      <c r="K476" s="302" t="s">
        <v>613</v>
      </c>
      <c r="L476" s="775"/>
      <c r="M476" s="776"/>
      <c r="N476" s="310"/>
      <c r="O476" s="312"/>
      <c r="P476" s="303"/>
      <c r="Q476" s="303"/>
      <c r="R476" s="303"/>
      <c r="S476" s="313">
        <v>53.1</v>
      </c>
      <c r="T476" s="311"/>
      <c r="U476" s="315" t="s">
        <v>1163</v>
      </c>
      <c r="V476" s="314" t="s">
        <v>1176</v>
      </c>
      <c r="W476" s="636" t="s">
        <v>1187</v>
      </c>
      <c r="X476" s="584"/>
      <c r="AG476" s="698"/>
    </row>
    <row r="477" spans="1:33" s="307" customFormat="1" outlineLevel="1" x14ac:dyDescent="0.25">
      <c r="A477" s="779"/>
      <c r="B477" s="766"/>
      <c r="C477" s="302"/>
      <c r="D477" s="302"/>
      <c r="E477" s="302"/>
      <c r="F477" s="770"/>
      <c r="G477" s="652"/>
      <c r="H477" s="777" t="s">
        <v>1081</v>
      </c>
      <c r="I477" s="776" t="s">
        <v>1043</v>
      </c>
      <c r="J477" s="776" t="s">
        <v>1043</v>
      </c>
      <c r="K477" s="309" t="s">
        <v>606</v>
      </c>
      <c r="L477" s="775">
        <v>2029</v>
      </c>
      <c r="M477" s="776" t="s">
        <v>395</v>
      </c>
      <c r="N477" s="310"/>
      <c r="O477" s="312"/>
      <c r="P477" s="303"/>
      <c r="Q477" s="571"/>
      <c r="R477" s="571"/>
      <c r="S477" s="577">
        <v>3</v>
      </c>
      <c r="T477" s="577"/>
      <c r="U477" s="315"/>
      <c r="V477" s="314"/>
      <c r="W477" s="540"/>
      <c r="X477" s="584"/>
      <c r="AG477" s="698"/>
    </row>
    <row r="478" spans="1:33" s="307" customFormat="1" ht="45" outlineLevel="1" x14ac:dyDescent="0.25">
      <c r="A478" s="780"/>
      <c r="B478" s="766"/>
      <c r="C478" s="302"/>
      <c r="D478" s="302"/>
      <c r="E478" s="302"/>
      <c r="F478" s="770"/>
      <c r="G478" s="652"/>
      <c r="H478" s="778"/>
      <c r="I478" s="776"/>
      <c r="J478" s="776"/>
      <c r="K478" s="302" t="s">
        <v>613</v>
      </c>
      <c r="L478" s="775"/>
      <c r="M478" s="776"/>
      <c r="N478" s="310"/>
      <c r="O478" s="312"/>
      <c r="P478" s="303"/>
      <c r="Q478" s="303"/>
      <c r="R478" s="303"/>
      <c r="S478" s="313">
        <v>20.8</v>
      </c>
      <c r="T478" s="311"/>
      <c r="U478" s="315" t="s">
        <v>1163</v>
      </c>
      <c r="V478" s="314" t="s">
        <v>1176</v>
      </c>
      <c r="W478" s="636" t="s">
        <v>1187</v>
      </c>
      <c r="X478" s="584"/>
      <c r="AG478" s="698"/>
    </row>
    <row r="479" spans="1:33" s="307" customFormat="1" outlineLevel="1" x14ac:dyDescent="0.25">
      <c r="A479" s="779"/>
      <c r="B479" s="766"/>
      <c r="C479" s="302"/>
      <c r="D479" s="302"/>
      <c r="E479" s="302"/>
      <c r="F479" s="770"/>
      <c r="G479" s="652"/>
      <c r="H479" s="777" t="s">
        <v>1082</v>
      </c>
      <c r="I479" s="776" t="s">
        <v>1043</v>
      </c>
      <c r="J479" s="776" t="s">
        <v>1043</v>
      </c>
      <c r="K479" s="309" t="s">
        <v>606</v>
      </c>
      <c r="L479" s="775">
        <v>2029</v>
      </c>
      <c r="M479" s="776" t="s">
        <v>395</v>
      </c>
      <c r="N479" s="310"/>
      <c r="O479" s="312"/>
      <c r="P479" s="303"/>
      <c r="Q479" s="571"/>
      <c r="R479" s="571"/>
      <c r="S479" s="577">
        <v>10</v>
      </c>
      <c r="T479" s="577"/>
      <c r="U479" s="315"/>
      <c r="V479" s="314"/>
      <c r="W479" s="540"/>
      <c r="X479" s="584"/>
      <c r="AG479" s="698"/>
    </row>
    <row r="480" spans="1:33" s="307" customFormat="1" ht="45" outlineLevel="1" x14ac:dyDescent="0.25">
      <c r="A480" s="780"/>
      <c r="B480" s="766"/>
      <c r="C480" s="302"/>
      <c r="D480" s="302"/>
      <c r="E480" s="302"/>
      <c r="F480" s="770"/>
      <c r="G480" s="652"/>
      <c r="H480" s="778"/>
      <c r="I480" s="776"/>
      <c r="J480" s="776"/>
      <c r="K480" s="302" t="s">
        <v>613</v>
      </c>
      <c r="L480" s="775"/>
      <c r="M480" s="776"/>
      <c r="N480" s="310"/>
      <c r="O480" s="312"/>
      <c r="P480" s="303"/>
      <c r="Q480" s="303"/>
      <c r="R480" s="303"/>
      <c r="S480" s="313">
        <v>94.3</v>
      </c>
      <c r="T480" s="311"/>
      <c r="U480" s="315" t="s">
        <v>1163</v>
      </c>
      <c r="V480" s="314" t="s">
        <v>1176</v>
      </c>
      <c r="W480" s="636" t="s">
        <v>1187</v>
      </c>
      <c r="X480" s="584"/>
      <c r="AG480" s="698"/>
    </row>
    <row r="481" spans="1:33" s="307" customFormat="1" outlineLevel="1" x14ac:dyDescent="0.25">
      <c r="A481" s="779"/>
      <c r="B481" s="766"/>
      <c r="C481" s="302"/>
      <c r="D481" s="302"/>
      <c r="E481" s="302"/>
      <c r="F481" s="770"/>
      <c r="G481" s="652"/>
      <c r="H481" s="777" t="s">
        <v>1083</v>
      </c>
      <c r="I481" s="776" t="s">
        <v>1043</v>
      </c>
      <c r="J481" s="776" t="s">
        <v>1043</v>
      </c>
      <c r="K481" s="309" t="s">
        <v>606</v>
      </c>
      <c r="L481" s="775">
        <v>2029</v>
      </c>
      <c r="M481" s="776" t="s">
        <v>395</v>
      </c>
      <c r="N481" s="310"/>
      <c r="O481" s="312"/>
      <c r="P481" s="303"/>
      <c r="Q481" s="570"/>
      <c r="R481" s="570"/>
      <c r="S481" s="576">
        <v>3.5</v>
      </c>
      <c r="T481" s="576"/>
      <c r="U481" s="315"/>
      <c r="V481" s="314"/>
      <c r="W481" s="540"/>
      <c r="X481" s="584"/>
      <c r="AG481" s="698"/>
    </row>
    <row r="482" spans="1:33" s="307" customFormat="1" ht="45" outlineLevel="1" x14ac:dyDescent="0.25">
      <c r="A482" s="780"/>
      <c r="B482" s="766"/>
      <c r="C482" s="302"/>
      <c r="D482" s="302"/>
      <c r="E482" s="302"/>
      <c r="F482" s="770"/>
      <c r="G482" s="652"/>
      <c r="H482" s="778"/>
      <c r="I482" s="776"/>
      <c r="J482" s="776"/>
      <c r="K482" s="302" t="s">
        <v>613</v>
      </c>
      <c r="L482" s="775"/>
      <c r="M482" s="776"/>
      <c r="N482" s="310"/>
      <c r="O482" s="312"/>
      <c r="P482" s="303"/>
      <c r="Q482" s="303"/>
      <c r="R482" s="303"/>
      <c r="S482" s="313">
        <v>35.4</v>
      </c>
      <c r="T482" s="311"/>
      <c r="U482" s="315" t="s">
        <v>1163</v>
      </c>
      <c r="V482" s="314" t="s">
        <v>1176</v>
      </c>
      <c r="W482" s="636" t="s">
        <v>1187</v>
      </c>
      <c r="X482" s="584"/>
      <c r="AG482" s="698"/>
    </row>
    <row r="483" spans="1:33" s="307" customFormat="1" outlineLevel="1" x14ac:dyDescent="0.25">
      <c r="A483" s="779"/>
      <c r="B483" s="766"/>
      <c r="C483" s="302"/>
      <c r="D483" s="302"/>
      <c r="E483" s="302"/>
      <c r="F483" s="770"/>
      <c r="G483" s="652"/>
      <c r="H483" s="777" t="s">
        <v>1084</v>
      </c>
      <c r="I483" s="776" t="s">
        <v>1043</v>
      </c>
      <c r="J483" s="776" t="s">
        <v>1043</v>
      </c>
      <c r="K483" s="309" t="s">
        <v>606</v>
      </c>
      <c r="L483" s="775">
        <v>2029</v>
      </c>
      <c r="M483" s="776" t="s">
        <v>395</v>
      </c>
      <c r="N483" s="310"/>
      <c r="O483" s="312"/>
      <c r="P483" s="303"/>
      <c r="Q483" s="570"/>
      <c r="R483" s="570"/>
      <c r="S483" s="576">
        <v>1.3</v>
      </c>
      <c r="T483" s="576"/>
      <c r="U483" s="315"/>
      <c r="V483" s="314"/>
      <c r="W483" s="540"/>
      <c r="X483" s="584"/>
      <c r="AG483" s="698"/>
    </row>
    <row r="484" spans="1:33" s="307" customFormat="1" ht="45" outlineLevel="1" x14ac:dyDescent="0.25">
      <c r="A484" s="780"/>
      <c r="B484" s="766"/>
      <c r="C484" s="302"/>
      <c r="D484" s="302"/>
      <c r="E484" s="302"/>
      <c r="F484" s="770"/>
      <c r="G484" s="652"/>
      <c r="H484" s="778"/>
      <c r="I484" s="776"/>
      <c r="J484" s="776"/>
      <c r="K484" s="302" t="s">
        <v>613</v>
      </c>
      <c r="L484" s="775"/>
      <c r="M484" s="776"/>
      <c r="N484" s="310"/>
      <c r="O484" s="312"/>
      <c r="P484" s="303"/>
      <c r="Q484" s="303"/>
      <c r="R484" s="303"/>
      <c r="S484" s="313">
        <v>12.5</v>
      </c>
      <c r="T484" s="311"/>
      <c r="U484" s="315" t="s">
        <v>1163</v>
      </c>
      <c r="V484" s="314" t="s">
        <v>1176</v>
      </c>
      <c r="W484" s="636" t="s">
        <v>1187</v>
      </c>
      <c r="X484" s="584"/>
      <c r="AG484" s="698"/>
    </row>
    <row r="485" spans="1:33" s="307" customFormat="1" outlineLevel="1" x14ac:dyDescent="0.25">
      <c r="A485" s="779"/>
      <c r="B485" s="766"/>
      <c r="C485" s="302"/>
      <c r="D485" s="302"/>
      <c r="E485" s="302"/>
      <c r="F485" s="770"/>
      <c r="G485" s="652"/>
      <c r="H485" s="777" t="s">
        <v>1085</v>
      </c>
      <c r="I485" s="776" t="s">
        <v>1043</v>
      </c>
      <c r="J485" s="776" t="s">
        <v>1043</v>
      </c>
      <c r="K485" s="309" t="s">
        <v>606</v>
      </c>
      <c r="L485" s="775">
        <v>2029</v>
      </c>
      <c r="M485" s="776" t="s">
        <v>395</v>
      </c>
      <c r="N485" s="310"/>
      <c r="O485" s="312"/>
      <c r="P485" s="303"/>
      <c r="Q485" s="570"/>
      <c r="R485" s="570"/>
      <c r="S485" s="576">
        <v>7.2</v>
      </c>
      <c r="T485" s="576"/>
      <c r="U485" s="315"/>
      <c r="V485" s="314"/>
      <c r="W485" s="540"/>
      <c r="X485" s="584"/>
      <c r="AG485" s="698"/>
    </row>
    <row r="486" spans="1:33" s="307" customFormat="1" ht="45" outlineLevel="1" x14ac:dyDescent="0.25">
      <c r="A486" s="780"/>
      <c r="B486" s="766"/>
      <c r="C486" s="302"/>
      <c r="D486" s="302"/>
      <c r="E486" s="302"/>
      <c r="F486" s="770"/>
      <c r="G486" s="652"/>
      <c r="H486" s="778"/>
      <c r="I486" s="776"/>
      <c r="J486" s="776"/>
      <c r="K486" s="302" t="s">
        <v>613</v>
      </c>
      <c r="L486" s="775"/>
      <c r="M486" s="776"/>
      <c r="N486" s="310"/>
      <c r="O486" s="312"/>
      <c r="P486" s="303"/>
      <c r="Q486" s="303"/>
      <c r="R486" s="303"/>
      <c r="S486" s="313">
        <v>381.6</v>
      </c>
      <c r="T486" s="311"/>
      <c r="U486" s="315" t="s">
        <v>1163</v>
      </c>
      <c r="V486" s="314" t="s">
        <v>1176</v>
      </c>
      <c r="W486" s="636" t="s">
        <v>1187</v>
      </c>
      <c r="X486" s="584"/>
      <c r="AG486" s="698"/>
    </row>
    <row r="487" spans="1:33" s="307" customFormat="1" outlineLevel="1" x14ac:dyDescent="0.25">
      <c r="A487" s="779"/>
      <c r="B487" s="766"/>
      <c r="C487" s="302"/>
      <c r="D487" s="302"/>
      <c r="E487" s="302"/>
      <c r="F487" s="770"/>
      <c r="G487" s="652"/>
      <c r="H487" s="777" t="s">
        <v>1086</v>
      </c>
      <c r="I487" s="776" t="s">
        <v>1043</v>
      </c>
      <c r="J487" s="776" t="s">
        <v>1043</v>
      </c>
      <c r="K487" s="309" t="s">
        <v>606</v>
      </c>
      <c r="L487" s="775">
        <v>2029</v>
      </c>
      <c r="M487" s="776" t="s">
        <v>395</v>
      </c>
      <c r="N487" s="310"/>
      <c r="O487" s="312"/>
      <c r="P487" s="303"/>
      <c r="Q487" s="303"/>
      <c r="R487" s="303"/>
      <c r="S487" s="313">
        <v>2.25</v>
      </c>
      <c r="T487" s="311"/>
      <c r="U487" s="315"/>
      <c r="V487" s="314"/>
      <c r="W487" s="540"/>
      <c r="X487" s="584"/>
      <c r="AG487" s="698"/>
    </row>
    <row r="488" spans="1:33" s="307" customFormat="1" ht="45" outlineLevel="1" x14ac:dyDescent="0.25">
      <c r="A488" s="780"/>
      <c r="B488" s="766"/>
      <c r="C488" s="302"/>
      <c r="D488" s="302"/>
      <c r="E488" s="302"/>
      <c r="F488" s="770"/>
      <c r="G488" s="652"/>
      <c r="H488" s="778"/>
      <c r="I488" s="776"/>
      <c r="J488" s="776"/>
      <c r="K488" s="302" t="s">
        <v>613</v>
      </c>
      <c r="L488" s="775"/>
      <c r="M488" s="776"/>
      <c r="N488" s="310"/>
      <c r="O488" s="312"/>
      <c r="P488" s="303"/>
      <c r="Q488" s="303"/>
      <c r="R488" s="303"/>
      <c r="S488" s="313">
        <v>30.8</v>
      </c>
      <c r="T488" s="311"/>
      <c r="U488" s="315" t="s">
        <v>1163</v>
      </c>
      <c r="V488" s="314" t="s">
        <v>1176</v>
      </c>
      <c r="W488" s="636" t="s">
        <v>1187</v>
      </c>
      <c r="X488" s="584"/>
      <c r="AG488" s="698"/>
    </row>
    <row r="489" spans="1:33" s="551" customFormat="1" outlineLevel="1" x14ac:dyDescent="0.25">
      <c r="A489" s="541"/>
      <c r="B489" s="542"/>
      <c r="C489" s="543"/>
      <c r="D489" s="544"/>
      <c r="E489" s="543"/>
      <c r="F489" s="545"/>
      <c r="G489" s="544"/>
      <c r="H489" s="546" t="s">
        <v>586</v>
      </c>
      <c r="I489" s="547"/>
      <c r="J489" s="548"/>
      <c r="K489" s="547"/>
      <c r="L489" s="545"/>
      <c r="M489" s="547"/>
      <c r="N489" s="549">
        <f>SUM(N448+N450+N452+N454+N456+N458+N460+N462+N464+N466+N468+N470+N472+N474+N476+N478+N480+N482+N484+N486+N488)</f>
        <v>0</v>
      </c>
      <c r="O489" s="549">
        <f t="shared" ref="O489:T489" si="24">SUM(O448+O450+O452+O454+O456+O458+O460+O462+O464+O466+O468+O470+O472+O474+O476+O478+O480+O482+O484+O486+O488)</f>
        <v>0</v>
      </c>
      <c r="P489" s="549">
        <f t="shared" si="24"/>
        <v>0</v>
      </c>
      <c r="Q489" s="549">
        <f t="shared" si="24"/>
        <v>1289.7729999999999</v>
      </c>
      <c r="R489" s="549">
        <f t="shared" si="24"/>
        <v>2080.6890000000003</v>
      </c>
      <c r="S489" s="549">
        <f t="shared" si="24"/>
        <v>935.19999999999993</v>
      </c>
      <c r="T489" s="549">
        <f t="shared" si="24"/>
        <v>0</v>
      </c>
      <c r="U489" s="547"/>
      <c r="V489" s="550"/>
      <c r="W489" s="550"/>
      <c r="X489" s="599"/>
      <c r="AG489" s="720"/>
    </row>
    <row r="490" spans="1:33" s="551" customFormat="1" outlineLevel="1" x14ac:dyDescent="0.25">
      <c r="A490" s="541"/>
      <c r="B490" s="542"/>
      <c r="C490" s="543"/>
      <c r="D490" s="544"/>
      <c r="E490" s="543"/>
      <c r="F490" s="545"/>
      <c r="G490" s="544"/>
      <c r="H490" s="546" t="s">
        <v>584</v>
      </c>
      <c r="I490" s="547"/>
      <c r="J490" s="548"/>
      <c r="K490" s="547"/>
      <c r="L490" s="545"/>
      <c r="M490" s="547"/>
      <c r="N490" s="549"/>
      <c r="O490" s="549"/>
      <c r="P490" s="549"/>
      <c r="Q490" s="549"/>
      <c r="R490" s="549"/>
      <c r="S490" s="549"/>
      <c r="T490" s="549"/>
      <c r="U490" s="547"/>
      <c r="V490" s="550"/>
      <c r="W490" s="550"/>
      <c r="X490" s="599"/>
      <c r="AG490" s="720"/>
    </row>
    <row r="491" spans="1:33" s="551" customFormat="1" outlineLevel="1" x14ac:dyDescent="0.25">
      <c r="A491" s="541"/>
      <c r="B491" s="542"/>
      <c r="C491" s="543"/>
      <c r="D491" s="544"/>
      <c r="E491" s="543"/>
      <c r="F491" s="545"/>
      <c r="G491" s="544"/>
      <c r="H491" s="546" t="s">
        <v>1165</v>
      </c>
      <c r="I491" s="547"/>
      <c r="J491" s="548"/>
      <c r="K491" s="547"/>
      <c r="L491" s="545"/>
      <c r="M491" s="547"/>
      <c r="N491" s="549">
        <f>SUM(N489)</f>
        <v>0</v>
      </c>
      <c r="O491" s="549">
        <f t="shared" ref="O491:T491" si="25">SUM(O489)</f>
        <v>0</v>
      </c>
      <c r="P491" s="549">
        <f t="shared" si="25"/>
        <v>0</v>
      </c>
      <c r="Q491" s="549">
        <f t="shared" si="25"/>
        <v>1289.7729999999999</v>
      </c>
      <c r="R491" s="549">
        <f t="shared" si="25"/>
        <v>2080.6890000000003</v>
      </c>
      <c r="S491" s="549">
        <f t="shared" si="25"/>
        <v>935.19999999999993</v>
      </c>
      <c r="T491" s="549">
        <f t="shared" si="25"/>
        <v>0</v>
      </c>
      <c r="U491" s="547"/>
      <c r="V491" s="550"/>
      <c r="W491" s="550"/>
      <c r="X491" s="599"/>
      <c r="AG491" s="720"/>
    </row>
    <row r="492" spans="1:33" s="551" customFormat="1" outlineLevel="1" x14ac:dyDescent="0.25">
      <c r="A492" s="541"/>
      <c r="B492" s="542"/>
      <c r="C492" s="543"/>
      <c r="D492" s="544"/>
      <c r="E492" s="543"/>
      <c r="F492" s="545"/>
      <c r="G492" s="544"/>
      <c r="H492" s="546" t="s">
        <v>1166</v>
      </c>
      <c r="I492" s="547"/>
      <c r="J492" s="548"/>
      <c r="K492" s="547"/>
      <c r="L492" s="545"/>
      <c r="M492" s="547"/>
      <c r="N492" s="549"/>
      <c r="O492" s="549"/>
      <c r="P492" s="549"/>
      <c r="Q492" s="549"/>
      <c r="R492" s="549"/>
      <c r="S492" s="549"/>
      <c r="T492" s="549"/>
      <c r="U492" s="547"/>
      <c r="V492" s="550"/>
      <c r="W492" s="550"/>
      <c r="X492" s="599"/>
      <c r="AG492" s="720"/>
    </row>
    <row r="493" spans="1:33" s="289" customFormat="1" outlineLevel="1" x14ac:dyDescent="0.25">
      <c r="A493" s="292"/>
      <c r="B493" s="293" t="s">
        <v>837</v>
      </c>
      <c r="C493" s="294"/>
      <c r="D493" s="294"/>
      <c r="E493" s="294"/>
      <c r="F493" s="295"/>
      <c r="G493" s="296"/>
      <c r="H493" s="297" t="s">
        <v>442</v>
      </c>
      <c r="I493" s="294"/>
      <c r="J493" s="294"/>
      <c r="K493" s="294"/>
      <c r="L493" s="295"/>
      <c r="M493" s="294"/>
      <c r="N493" s="288"/>
      <c r="O493" s="290"/>
      <c r="P493" s="288"/>
      <c r="Q493" s="298"/>
      <c r="R493" s="298"/>
      <c r="S493" s="291"/>
      <c r="T493" s="291"/>
      <c r="U493" s="299"/>
      <c r="V493" s="299"/>
      <c r="W493" s="299"/>
      <c r="X493" s="611"/>
      <c r="AG493" s="734"/>
    </row>
    <row r="494" spans="1:33" s="340" customFormat="1" outlineLevel="1" x14ac:dyDescent="0.25">
      <c r="A494" s="852"/>
      <c r="B494" s="862" t="s">
        <v>801</v>
      </c>
      <c r="C494" s="823" t="s">
        <v>829</v>
      </c>
      <c r="D494" s="776" t="s">
        <v>830</v>
      </c>
      <c r="E494" s="345" t="s">
        <v>606</v>
      </c>
      <c r="F494" s="792">
        <v>2028</v>
      </c>
      <c r="G494" s="863" t="s">
        <v>336</v>
      </c>
      <c r="H494" s="866" t="s">
        <v>616</v>
      </c>
      <c r="I494" s="791" t="s">
        <v>1043</v>
      </c>
      <c r="J494" s="791" t="s">
        <v>1043</v>
      </c>
      <c r="K494" s="345" t="s">
        <v>686</v>
      </c>
      <c r="L494" s="792">
        <v>2028</v>
      </c>
      <c r="M494" s="791" t="s">
        <v>334</v>
      </c>
      <c r="N494" s="303"/>
      <c r="O494" s="312"/>
      <c r="P494" s="303"/>
      <c r="Q494" s="342"/>
      <c r="R494" s="342">
        <v>5.6749999999999998</v>
      </c>
      <c r="S494" s="343"/>
      <c r="T494" s="343"/>
      <c r="U494" s="344"/>
      <c r="V494" s="344"/>
      <c r="W494" s="344"/>
      <c r="X494" s="584"/>
      <c r="AG494" s="735"/>
    </row>
    <row r="495" spans="1:33" s="340" customFormat="1" ht="75" outlineLevel="1" x14ac:dyDescent="0.25">
      <c r="A495" s="852"/>
      <c r="B495" s="862"/>
      <c r="C495" s="823"/>
      <c r="D495" s="776"/>
      <c r="E495" s="345" t="s">
        <v>687</v>
      </c>
      <c r="F495" s="792"/>
      <c r="G495" s="863"/>
      <c r="H495" s="866"/>
      <c r="I495" s="791"/>
      <c r="J495" s="791"/>
      <c r="K495" s="345" t="s">
        <v>394</v>
      </c>
      <c r="L495" s="792"/>
      <c r="M495" s="791"/>
      <c r="N495" s="303"/>
      <c r="O495" s="312"/>
      <c r="P495" s="303"/>
      <c r="Q495" s="342"/>
      <c r="R495" s="346">
        <v>114.154</v>
      </c>
      <c r="S495" s="343"/>
      <c r="T495" s="343"/>
      <c r="U495" s="344" t="s">
        <v>1163</v>
      </c>
      <c r="V495" s="344" t="s">
        <v>685</v>
      </c>
      <c r="W495" s="344" t="s">
        <v>1189</v>
      </c>
      <c r="X495" s="584"/>
      <c r="AG495" s="735"/>
    </row>
    <row r="496" spans="1:33" s="340" customFormat="1" outlineLevel="1" x14ac:dyDescent="0.25">
      <c r="A496" s="852"/>
      <c r="B496" s="879" t="s">
        <v>833</v>
      </c>
      <c r="C496" s="823" t="s">
        <v>829</v>
      </c>
      <c r="D496" s="776" t="s">
        <v>830</v>
      </c>
      <c r="E496" s="345" t="s">
        <v>606</v>
      </c>
      <c r="F496" s="792">
        <v>2029</v>
      </c>
      <c r="G496" s="863" t="s">
        <v>336</v>
      </c>
      <c r="H496" s="867" t="s">
        <v>681</v>
      </c>
      <c r="I496" s="791" t="s">
        <v>1043</v>
      </c>
      <c r="J496" s="791" t="s">
        <v>1043</v>
      </c>
      <c r="K496" s="345" t="s">
        <v>686</v>
      </c>
      <c r="L496" s="792">
        <v>2029</v>
      </c>
      <c r="M496" s="791" t="s">
        <v>334</v>
      </c>
      <c r="N496" s="303"/>
      <c r="O496" s="312"/>
      <c r="P496" s="303"/>
      <c r="Q496" s="348"/>
      <c r="R496" s="346"/>
      <c r="S496" s="348">
        <v>2.7</v>
      </c>
      <c r="T496" s="343"/>
      <c r="U496" s="347"/>
      <c r="V496" s="347"/>
      <c r="W496" s="344"/>
      <c r="X496" s="584"/>
      <c r="AG496" s="735"/>
    </row>
    <row r="497" spans="1:33" s="340" customFormat="1" ht="75" outlineLevel="1" x14ac:dyDescent="0.25">
      <c r="A497" s="852"/>
      <c r="B497" s="879"/>
      <c r="C497" s="823"/>
      <c r="D497" s="776"/>
      <c r="E497" s="345" t="s">
        <v>687</v>
      </c>
      <c r="F497" s="792"/>
      <c r="G497" s="863"/>
      <c r="H497" s="867"/>
      <c r="I497" s="791"/>
      <c r="J497" s="791"/>
      <c r="K497" s="345" t="s">
        <v>394</v>
      </c>
      <c r="L497" s="792"/>
      <c r="M497" s="791"/>
      <c r="N497" s="303"/>
      <c r="O497" s="312"/>
      <c r="P497" s="303"/>
      <c r="Q497" s="348"/>
      <c r="R497" s="346"/>
      <c r="S497" s="348">
        <v>40.200000000000003</v>
      </c>
      <c r="T497" s="343"/>
      <c r="U497" s="344" t="s">
        <v>1163</v>
      </c>
      <c r="V497" s="344" t="s">
        <v>685</v>
      </c>
      <c r="W497" s="344" t="s">
        <v>1190</v>
      </c>
      <c r="X497" s="584"/>
      <c r="AG497" s="735"/>
    </row>
    <row r="498" spans="1:33" s="340" customFormat="1" outlineLevel="1" x14ac:dyDescent="0.25">
      <c r="A498" s="852"/>
      <c r="B498" s="879" t="s">
        <v>834</v>
      </c>
      <c r="C498" s="823" t="s">
        <v>829</v>
      </c>
      <c r="D498" s="776" t="s">
        <v>830</v>
      </c>
      <c r="E498" s="345" t="s">
        <v>606</v>
      </c>
      <c r="F498" s="792">
        <v>2029</v>
      </c>
      <c r="G498" s="863" t="s">
        <v>336</v>
      </c>
      <c r="H498" s="867" t="s">
        <v>682</v>
      </c>
      <c r="I498" s="791" t="s">
        <v>1043</v>
      </c>
      <c r="J498" s="791" t="s">
        <v>1043</v>
      </c>
      <c r="K498" s="345" t="s">
        <v>686</v>
      </c>
      <c r="L498" s="792">
        <v>2029</v>
      </c>
      <c r="M498" s="791" t="s">
        <v>334</v>
      </c>
      <c r="N498" s="303"/>
      <c r="O498" s="312"/>
      <c r="P498" s="303"/>
      <c r="Q498" s="348"/>
      <c r="R498" s="346"/>
      <c r="S498" s="348">
        <v>1.23</v>
      </c>
      <c r="T498" s="343"/>
      <c r="U498" s="347"/>
      <c r="V498" s="347"/>
      <c r="W498" s="344"/>
      <c r="X498" s="584"/>
      <c r="AG498" s="735"/>
    </row>
    <row r="499" spans="1:33" s="340" customFormat="1" ht="75" outlineLevel="1" x14ac:dyDescent="0.25">
      <c r="A499" s="852"/>
      <c r="B499" s="879"/>
      <c r="C499" s="823"/>
      <c r="D499" s="776"/>
      <c r="E499" s="345" t="s">
        <v>687</v>
      </c>
      <c r="F499" s="792"/>
      <c r="G499" s="863"/>
      <c r="H499" s="867"/>
      <c r="I499" s="791"/>
      <c r="J499" s="791"/>
      <c r="K499" s="345" t="s">
        <v>394</v>
      </c>
      <c r="L499" s="792"/>
      <c r="M499" s="791"/>
      <c r="N499" s="303"/>
      <c r="O499" s="312"/>
      <c r="P499" s="303"/>
      <c r="Q499" s="348"/>
      <c r="R499" s="346"/>
      <c r="S499" s="348">
        <v>15.4</v>
      </c>
      <c r="T499" s="343"/>
      <c r="U499" s="344" t="s">
        <v>1163</v>
      </c>
      <c r="V499" s="344" t="s">
        <v>685</v>
      </c>
      <c r="W499" s="344" t="s">
        <v>1191</v>
      </c>
      <c r="X499" s="584"/>
      <c r="AG499" s="735"/>
    </row>
    <row r="500" spans="1:33" s="650" customFormat="1" outlineLevel="1" x14ac:dyDescent="0.25">
      <c r="A500" s="845"/>
      <c r="B500" s="879" t="s">
        <v>835</v>
      </c>
      <c r="C500" s="892" t="s">
        <v>829</v>
      </c>
      <c r="D500" s="803" t="s">
        <v>830</v>
      </c>
      <c r="E500" s="651" t="s">
        <v>606</v>
      </c>
      <c r="F500" s="793">
        <v>2029</v>
      </c>
      <c r="G500" s="890" t="s">
        <v>336</v>
      </c>
      <c r="H500" s="879" t="s">
        <v>683</v>
      </c>
      <c r="I500" s="803" t="s">
        <v>1043</v>
      </c>
      <c r="J500" s="803" t="s">
        <v>1043</v>
      </c>
      <c r="K500" s="651" t="s">
        <v>686</v>
      </c>
      <c r="L500" s="793">
        <v>2029</v>
      </c>
      <c r="M500" s="803" t="s">
        <v>334</v>
      </c>
      <c r="N500" s="643"/>
      <c r="O500" s="643"/>
      <c r="P500" s="643"/>
      <c r="Q500" s="644"/>
      <c r="R500" s="645"/>
      <c r="S500" s="644">
        <v>1.62</v>
      </c>
      <c r="T500" s="646"/>
      <c r="U500" s="347"/>
      <c r="V500" s="647"/>
      <c r="W500" s="648"/>
      <c r="X500" s="649"/>
      <c r="AG500" s="736"/>
    </row>
    <row r="501" spans="1:33" s="650" customFormat="1" ht="75" outlineLevel="1" x14ac:dyDescent="0.25">
      <c r="A501" s="845"/>
      <c r="B501" s="879"/>
      <c r="C501" s="892"/>
      <c r="D501" s="803"/>
      <c r="E501" s="651" t="s">
        <v>687</v>
      </c>
      <c r="F501" s="793"/>
      <c r="G501" s="890"/>
      <c r="H501" s="879"/>
      <c r="I501" s="803"/>
      <c r="J501" s="803"/>
      <c r="K501" s="651" t="s">
        <v>394</v>
      </c>
      <c r="L501" s="793"/>
      <c r="M501" s="803"/>
      <c r="N501" s="643"/>
      <c r="O501" s="643"/>
      <c r="P501" s="643"/>
      <c r="Q501" s="644"/>
      <c r="R501" s="645"/>
      <c r="S501" s="644">
        <v>21.2</v>
      </c>
      <c r="T501" s="646"/>
      <c r="U501" s="344" t="s">
        <v>1163</v>
      </c>
      <c r="V501" s="648" t="s">
        <v>685</v>
      </c>
      <c r="W501" s="344" t="s">
        <v>1185</v>
      </c>
      <c r="X501" s="649"/>
      <c r="AG501" s="736"/>
    </row>
    <row r="502" spans="1:33" s="340" customFormat="1" outlineLevel="1" x14ac:dyDescent="0.25">
      <c r="A502" s="852"/>
      <c r="B502" s="879" t="s">
        <v>836</v>
      </c>
      <c r="C502" s="823" t="s">
        <v>829</v>
      </c>
      <c r="D502" s="776" t="s">
        <v>830</v>
      </c>
      <c r="E502" s="345" t="s">
        <v>606</v>
      </c>
      <c r="F502" s="792">
        <v>2029</v>
      </c>
      <c r="G502" s="863" t="s">
        <v>336</v>
      </c>
      <c r="H502" s="867" t="s">
        <v>684</v>
      </c>
      <c r="I502" s="791" t="s">
        <v>1043</v>
      </c>
      <c r="J502" s="791" t="s">
        <v>1043</v>
      </c>
      <c r="K502" s="345" t="s">
        <v>686</v>
      </c>
      <c r="L502" s="792">
        <v>2029</v>
      </c>
      <c r="M502" s="791" t="s">
        <v>334</v>
      </c>
      <c r="N502" s="303"/>
      <c r="O502" s="312"/>
      <c r="P502" s="303"/>
      <c r="Q502" s="348"/>
      <c r="R502" s="346"/>
      <c r="S502" s="348">
        <v>2.052</v>
      </c>
      <c r="T502" s="343"/>
      <c r="U502" s="347"/>
      <c r="V502" s="347"/>
      <c r="W502" s="344"/>
      <c r="X502" s="584"/>
      <c r="AG502" s="735"/>
    </row>
    <row r="503" spans="1:33" s="340" customFormat="1" ht="75" outlineLevel="1" x14ac:dyDescent="0.25">
      <c r="A503" s="852"/>
      <c r="B503" s="879"/>
      <c r="C503" s="823"/>
      <c r="D503" s="776"/>
      <c r="E503" s="345" t="s">
        <v>687</v>
      </c>
      <c r="F503" s="792"/>
      <c r="G503" s="863"/>
      <c r="H503" s="867"/>
      <c r="I503" s="791"/>
      <c r="J503" s="791"/>
      <c r="K503" s="345" t="s">
        <v>394</v>
      </c>
      <c r="L503" s="792"/>
      <c r="M503" s="791"/>
      <c r="N503" s="303"/>
      <c r="O503" s="312"/>
      <c r="P503" s="303"/>
      <c r="Q503" s="348"/>
      <c r="R503" s="346"/>
      <c r="S503" s="348">
        <v>37.9</v>
      </c>
      <c r="T503" s="343"/>
      <c r="U503" s="344" t="s">
        <v>1163</v>
      </c>
      <c r="V503" s="344" t="s">
        <v>685</v>
      </c>
      <c r="W503" s="344" t="s">
        <v>1192</v>
      </c>
      <c r="X503" s="584"/>
      <c r="AG503" s="735"/>
    </row>
    <row r="504" spans="1:33" s="488" customFormat="1" outlineLevel="1" x14ac:dyDescent="0.2">
      <c r="A504" s="478"/>
      <c r="B504" s="479"/>
      <c r="C504" s="484"/>
      <c r="D504" s="487"/>
      <c r="E504" s="484"/>
      <c r="F504" s="491"/>
      <c r="G504" s="487"/>
      <c r="H504" s="482" t="s">
        <v>586</v>
      </c>
      <c r="I504" s="492"/>
      <c r="J504" s="493"/>
      <c r="K504" s="492"/>
      <c r="L504" s="491"/>
      <c r="M504" s="492"/>
      <c r="N504" s="415">
        <f>SUM(N505)</f>
        <v>0</v>
      </c>
      <c r="O504" s="415">
        <f t="shared" ref="O504:T504" si="26">SUM(O505)</f>
        <v>0</v>
      </c>
      <c r="P504" s="415">
        <f t="shared" si="26"/>
        <v>0</v>
      </c>
      <c r="Q504" s="415">
        <f t="shared" si="26"/>
        <v>0</v>
      </c>
      <c r="R504" s="415">
        <f t="shared" si="26"/>
        <v>114.154</v>
      </c>
      <c r="S504" s="415">
        <f t="shared" si="26"/>
        <v>114.69999999999999</v>
      </c>
      <c r="T504" s="415">
        <f t="shared" si="26"/>
        <v>0</v>
      </c>
      <c r="U504" s="484"/>
      <c r="V504" s="484"/>
      <c r="W504" s="484"/>
      <c r="X504" s="609"/>
      <c r="AG504" s="733"/>
    </row>
    <row r="505" spans="1:33" s="483" customFormat="1" outlineLevel="1" x14ac:dyDescent="0.25">
      <c r="A505" s="478"/>
      <c r="B505" s="489"/>
      <c r="C505" s="480"/>
      <c r="D505" s="481"/>
      <c r="E505" s="480"/>
      <c r="F505" s="494"/>
      <c r="G505" s="481"/>
      <c r="H505" s="490" t="s">
        <v>585</v>
      </c>
      <c r="I505" s="493"/>
      <c r="J505" s="493"/>
      <c r="K505" s="493"/>
      <c r="L505" s="494"/>
      <c r="M505" s="493"/>
      <c r="N505" s="102">
        <f t="shared" ref="N505:T505" si="27">SUM(N495+N497+N499+N501+N503)</f>
        <v>0</v>
      </c>
      <c r="O505" s="102">
        <f t="shared" si="27"/>
        <v>0</v>
      </c>
      <c r="P505" s="102">
        <f t="shared" si="27"/>
        <v>0</v>
      </c>
      <c r="Q505" s="102">
        <f t="shared" si="27"/>
        <v>0</v>
      </c>
      <c r="R505" s="102">
        <f t="shared" si="27"/>
        <v>114.154</v>
      </c>
      <c r="S505" s="102">
        <f t="shared" si="27"/>
        <v>114.69999999999999</v>
      </c>
      <c r="T505" s="102">
        <f t="shared" si="27"/>
        <v>0</v>
      </c>
      <c r="U505" s="480"/>
      <c r="V505" s="480"/>
      <c r="W505" s="480"/>
      <c r="X505" s="579"/>
      <c r="AG505" s="727"/>
    </row>
    <row r="506" spans="1:33" s="417" customFormat="1" ht="150" outlineLevel="1" x14ac:dyDescent="0.25">
      <c r="A506" s="670">
        <v>72</v>
      </c>
      <c r="B506" s="673" t="s">
        <v>986</v>
      </c>
      <c r="C506" s="658" t="s">
        <v>774</v>
      </c>
      <c r="D506" s="669" t="s">
        <v>189</v>
      </c>
      <c r="E506" s="665" t="s">
        <v>212</v>
      </c>
      <c r="F506" s="477" t="s">
        <v>277</v>
      </c>
      <c r="G506" s="669" t="s">
        <v>277</v>
      </c>
      <c r="H506" s="431" t="s">
        <v>698</v>
      </c>
      <c r="I506" s="665" t="s">
        <v>1043</v>
      </c>
      <c r="J506" s="665" t="s">
        <v>77</v>
      </c>
      <c r="K506" s="665" t="s">
        <v>148</v>
      </c>
      <c r="L506" s="477" t="s">
        <v>277</v>
      </c>
      <c r="M506" s="665" t="s">
        <v>277</v>
      </c>
      <c r="N506" s="685">
        <v>3.6</v>
      </c>
      <c r="O506" s="685">
        <v>1.5</v>
      </c>
      <c r="P506" s="685">
        <v>3.8</v>
      </c>
      <c r="Q506" s="685">
        <v>3.9</v>
      </c>
      <c r="R506" s="685">
        <v>4</v>
      </c>
      <c r="S506" s="685">
        <v>4.0999999999999996</v>
      </c>
      <c r="T506" s="685">
        <v>4.2</v>
      </c>
      <c r="U506" s="685"/>
      <c r="V506" s="685"/>
      <c r="W506" s="685"/>
      <c r="X506" s="579"/>
      <c r="AG506" s="691"/>
    </row>
    <row r="507" spans="1:33" s="417" customFormat="1" ht="30" outlineLevel="1" x14ac:dyDescent="0.25">
      <c r="A507" s="781"/>
      <c r="B507" s="782" t="s">
        <v>987</v>
      </c>
      <c r="C507" s="788" t="s">
        <v>249</v>
      </c>
      <c r="D507" s="820" t="s">
        <v>392</v>
      </c>
      <c r="E507" s="658" t="s">
        <v>212</v>
      </c>
      <c r="F507" s="864" t="s">
        <v>398</v>
      </c>
      <c r="G507" s="820" t="s">
        <v>336</v>
      </c>
      <c r="H507" s="800" t="s">
        <v>543</v>
      </c>
      <c r="I507" s="787" t="s">
        <v>247</v>
      </c>
      <c r="J507" s="787" t="s">
        <v>391</v>
      </c>
      <c r="K507" s="665" t="s">
        <v>148</v>
      </c>
      <c r="L507" s="864" t="s">
        <v>398</v>
      </c>
      <c r="M507" s="787" t="s">
        <v>334</v>
      </c>
      <c r="N507" s="318">
        <v>3</v>
      </c>
      <c r="O507" s="318"/>
      <c r="P507" s="318"/>
      <c r="Q507" s="433"/>
      <c r="R507" s="433"/>
      <c r="S507" s="318"/>
      <c r="T507" s="318"/>
      <c r="U507" s="685"/>
      <c r="V507" s="685"/>
      <c r="W507" s="685"/>
      <c r="X507" s="579"/>
      <c r="AG507" s="691"/>
    </row>
    <row r="508" spans="1:33" s="417" customFormat="1" ht="30" outlineLevel="1" x14ac:dyDescent="0.25">
      <c r="A508" s="781"/>
      <c r="B508" s="782"/>
      <c r="C508" s="788"/>
      <c r="D508" s="820"/>
      <c r="E508" s="658" t="s">
        <v>393</v>
      </c>
      <c r="F508" s="864"/>
      <c r="G508" s="820"/>
      <c r="H508" s="800"/>
      <c r="I508" s="787"/>
      <c r="J508" s="787"/>
      <c r="K508" s="665" t="s">
        <v>394</v>
      </c>
      <c r="L508" s="864"/>
      <c r="M508" s="787"/>
      <c r="N508" s="612">
        <v>500</v>
      </c>
      <c r="O508" s="612"/>
      <c r="P508" s="318"/>
      <c r="Q508" s="433"/>
      <c r="R508" s="433"/>
      <c r="S508" s="318"/>
      <c r="T508" s="318"/>
      <c r="U508" s="685"/>
      <c r="V508" s="685"/>
      <c r="W508" s="685"/>
      <c r="X508" s="579"/>
      <c r="AG508" s="691"/>
    </row>
    <row r="509" spans="1:33" s="417" customFormat="1" ht="120" outlineLevel="1" x14ac:dyDescent="0.25">
      <c r="A509" s="670">
        <v>73</v>
      </c>
      <c r="B509" s="673" t="s">
        <v>988</v>
      </c>
      <c r="C509" s="658" t="s">
        <v>775</v>
      </c>
      <c r="D509" s="669" t="s">
        <v>192</v>
      </c>
      <c r="E509" s="658" t="s">
        <v>3</v>
      </c>
      <c r="F509" s="429" t="s">
        <v>277</v>
      </c>
      <c r="G509" s="669" t="s">
        <v>277</v>
      </c>
      <c r="H509" s="431" t="s">
        <v>699</v>
      </c>
      <c r="I509" s="665" t="s">
        <v>1043</v>
      </c>
      <c r="J509" s="665" t="s">
        <v>144</v>
      </c>
      <c r="K509" s="665" t="s">
        <v>3</v>
      </c>
      <c r="L509" s="429" t="s">
        <v>277</v>
      </c>
      <c r="M509" s="665" t="s">
        <v>277</v>
      </c>
      <c r="N509" s="420"/>
      <c r="O509" s="420"/>
      <c r="P509" s="420"/>
      <c r="Q509" s="420">
        <v>0</v>
      </c>
      <c r="R509" s="420">
        <v>0</v>
      </c>
      <c r="S509" s="420">
        <v>0</v>
      </c>
      <c r="T509" s="420">
        <v>0</v>
      </c>
      <c r="U509" s="685"/>
      <c r="V509" s="685"/>
      <c r="W509" s="685"/>
      <c r="X509" s="579"/>
      <c r="AG509" s="691"/>
    </row>
    <row r="510" spans="1:33" s="417" customFormat="1" ht="30" outlineLevel="1" x14ac:dyDescent="0.25">
      <c r="A510" s="670">
        <v>74</v>
      </c>
      <c r="B510" s="228" t="s">
        <v>776</v>
      </c>
      <c r="C510" s="788"/>
      <c r="D510" s="820"/>
      <c r="E510" s="788"/>
      <c r="F510" s="864"/>
      <c r="G510" s="820"/>
      <c r="H510" s="414" t="s">
        <v>149</v>
      </c>
      <c r="I510" s="787"/>
      <c r="J510" s="787"/>
      <c r="K510" s="787"/>
      <c r="L510" s="864"/>
      <c r="M510" s="787"/>
      <c r="N510" s="685"/>
      <c r="O510" s="685"/>
      <c r="P510" s="685"/>
      <c r="Q510" s="685"/>
      <c r="R510" s="685"/>
      <c r="S510" s="685"/>
      <c r="T510" s="685"/>
      <c r="U510" s="658"/>
      <c r="V510" s="658"/>
      <c r="W510" s="658"/>
      <c r="X510" s="579"/>
      <c r="AG510" s="691"/>
    </row>
    <row r="511" spans="1:33" s="417" customFormat="1" ht="30" outlineLevel="1" x14ac:dyDescent="0.25">
      <c r="A511" s="670">
        <v>75</v>
      </c>
      <c r="B511" s="228" t="s">
        <v>777</v>
      </c>
      <c r="C511" s="788"/>
      <c r="D511" s="820"/>
      <c r="E511" s="788"/>
      <c r="F511" s="864"/>
      <c r="G511" s="820"/>
      <c r="H511" s="414" t="s">
        <v>150</v>
      </c>
      <c r="I511" s="787"/>
      <c r="J511" s="787"/>
      <c r="K511" s="787"/>
      <c r="L511" s="864"/>
      <c r="M511" s="787"/>
      <c r="N511" s="685">
        <v>0</v>
      </c>
      <c r="O511" s="685">
        <v>0</v>
      </c>
      <c r="P511" s="685">
        <v>0</v>
      </c>
      <c r="Q511" s="685">
        <v>0</v>
      </c>
      <c r="R511" s="685">
        <v>0</v>
      </c>
      <c r="S511" s="685">
        <v>0</v>
      </c>
      <c r="T511" s="685">
        <v>0</v>
      </c>
      <c r="U511" s="658"/>
      <c r="V511" s="658"/>
      <c r="W511" s="658"/>
      <c r="X511" s="579"/>
      <c r="AG511" s="691"/>
    </row>
    <row r="512" spans="1:33" s="82" customFormat="1" outlineLevel="1" x14ac:dyDescent="0.25">
      <c r="A512" s="789"/>
      <c r="B512" s="790" t="s">
        <v>989</v>
      </c>
      <c r="C512" s="813" t="s">
        <v>249</v>
      </c>
      <c r="D512" s="821" t="s">
        <v>392</v>
      </c>
      <c r="E512" s="657" t="s">
        <v>406</v>
      </c>
      <c r="F512" s="814" t="s">
        <v>401</v>
      </c>
      <c r="G512" s="821" t="s">
        <v>336</v>
      </c>
      <c r="H512" s="815" t="s">
        <v>544</v>
      </c>
      <c r="I512" s="886" t="s">
        <v>572</v>
      </c>
      <c r="J512" s="886" t="s">
        <v>572</v>
      </c>
      <c r="K512" s="668" t="s">
        <v>606</v>
      </c>
      <c r="L512" s="814" t="s">
        <v>401</v>
      </c>
      <c r="M512" s="843" t="s">
        <v>334</v>
      </c>
      <c r="N512" s="27">
        <v>113</v>
      </c>
      <c r="O512" s="27">
        <v>414</v>
      </c>
      <c r="P512" s="27">
        <v>194.2</v>
      </c>
      <c r="Q512" s="28"/>
      <c r="R512" s="28"/>
      <c r="S512" s="27"/>
      <c r="T512" s="26"/>
      <c r="U512" s="242"/>
      <c r="V512" s="242"/>
      <c r="W512" s="242"/>
      <c r="X512" s="595"/>
      <c r="AG512" s="716"/>
    </row>
    <row r="513" spans="1:33" s="82" customFormat="1" ht="30" outlineLevel="1" x14ac:dyDescent="0.25">
      <c r="A513" s="789"/>
      <c r="B513" s="790"/>
      <c r="C513" s="813"/>
      <c r="D513" s="821"/>
      <c r="E513" s="657" t="s">
        <v>393</v>
      </c>
      <c r="F513" s="814"/>
      <c r="G513" s="821"/>
      <c r="H513" s="815"/>
      <c r="I513" s="886"/>
      <c r="J513" s="886"/>
      <c r="K513" s="668" t="s">
        <v>394</v>
      </c>
      <c r="L513" s="814"/>
      <c r="M513" s="843"/>
      <c r="N513" s="28">
        <v>5700</v>
      </c>
      <c r="O513" s="28">
        <v>7729</v>
      </c>
      <c r="P513" s="28">
        <v>2446.3679999999999</v>
      </c>
      <c r="Q513" s="28"/>
      <c r="R513" s="28"/>
      <c r="S513" s="27"/>
      <c r="T513" s="26"/>
      <c r="U513" s="35" t="s">
        <v>443</v>
      </c>
      <c r="V513" s="242"/>
      <c r="W513" s="242"/>
      <c r="X513" s="595"/>
      <c r="AG513" s="716"/>
    </row>
    <row r="514" spans="1:33" s="179" customFormat="1" ht="28.5" outlineLevel="1" x14ac:dyDescent="0.25">
      <c r="A514" s="215"/>
      <c r="B514" s="232" t="s">
        <v>151</v>
      </c>
      <c r="C514" s="178"/>
      <c r="D514" s="216"/>
      <c r="E514" s="178"/>
      <c r="F514" s="216"/>
      <c r="G514" s="216"/>
      <c r="H514" s="848" t="s">
        <v>152</v>
      </c>
      <c r="I514" s="848"/>
      <c r="J514" s="848"/>
      <c r="K514" s="848"/>
      <c r="L514" s="848"/>
      <c r="M514" s="848"/>
      <c r="N514" s="848"/>
      <c r="O514" s="848"/>
      <c r="P514" s="848"/>
      <c r="Q514" s="848"/>
      <c r="R514" s="848"/>
      <c r="S514" s="848"/>
      <c r="T514" s="848"/>
      <c r="U514" s="848"/>
      <c r="V514" s="848"/>
      <c r="W514" s="848"/>
      <c r="X514" s="597"/>
      <c r="AG514" s="718"/>
    </row>
    <row r="515" spans="1:33" s="76" customFormat="1" ht="120" outlineLevel="1" x14ac:dyDescent="0.25">
      <c r="A515" s="655">
        <v>76</v>
      </c>
      <c r="B515" s="236" t="s">
        <v>990</v>
      </c>
      <c r="C515" s="659" t="s">
        <v>778</v>
      </c>
      <c r="D515" s="675" t="s">
        <v>190</v>
      </c>
      <c r="E515" s="659" t="s">
        <v>3</v>
      </c>
      <c r="F515" s="282" t="s">
        <v>277</v>
      </c>
      <c r="G515" s="675" t="s">
        <v>277</v>
      </c>
      <c r="H515" s="163" t="s">
        <v>666</v>
      </c>
      <c r="I515" s="666" t="s">
        <v>1054</v>
      </c>
      <c r="J515" s="666" t="s">
        <v>156</v>
      </c>
      <c r="K515" s="666" t="s">
        <v>3</v>
      </c>
      <c r="L515" s="282" t="s">
        <v>277</v>
      </c>
      <c r="M515" s="666" t="s">
        <v>277</v>
      </c>
      <c r="N515" s="22">
        <v>73.3</v>
      </c>
      <c r="O515" s="22">
        <v>74</v>
      </c>
      <c r="P515" s="22">
        <v>75.2</v>
      </c>
      <c r="Q515" s="22">
        <v>76.599999999999994</v>
      </c>
      <c r="R515" s="22">
        <v>78</v>
      </c>
      <c r="S515" s="22">
        <v>78.5</v>
      </c>
      <c r="T515" s="22">
        <v>78.5</v>
      </c>
      <c r="U515" s="94"/>
      <c r="V515" s="10"/>
      <c r="W515" s="10"/>
      <c r="X515" s="613"/>
      <c r="AG515" s="737"/>
    </row>
    <row r="516" spans="1:33" s="82" customFormat="1" ht="45" outlineLevel="1" x14ac:dyDescent="0.25">
      <c r="A516" s="789"/>
      <c r="B516" s="790" t="s">
        <v>991</v>
      </c>
      <c r="C516" s="813" t="s">
        <v>249</v>
      </c>
      <c r="D516" s="821" t="s">
        <v>392</v>
      </c>
      <c r="E516" s="657" t="s">
        <v>274</v>
      </c>
      <c r="F516" s="814" t="s">
        <v>399</v>
      </c>
      <c r="G516" s="821" t="s">
        <v>396</v>
      </c>
      <c r="H516" s="815" t="s">
        <v>545</v>
      </c>
      <c r="I516" s="843" t="s">
        <v>247</v>
      </c>
      <c r="J516" s="843" t="s">
        <v>391</v>
      </c>
      <c r="K516" s="668" t="s">
        <v>407</v>
      </c>
      <c r="L516" s="814" t="s">
        <v>399</v>
      </c>
      <c r="M516" s="843" t="s">
        <v>395</v>
      </c>
      <c r="N516" s="614">
        <v>1994</v>
      </c>
      <c r="O516" s="27">
        <v>339</v>
      </c>
      <c r="P516" s="27"/>
      <c r="Q516" s="615">
        <v>339</v>
      </c>
      <c r="R516" s="615">
        <v>339</v>
      </c>
      <c r="S516" s="27">
        <v>339</v>
      </c>
      <c r="T516" s="26"/>
      <c r="U516" s="242"/>
      <c r="V516" s="242"/>
      <c r="W516" s="242"/>
      <c r="X516" s="595"/>
      <c r="AG516" s="716"/>
    </row>
    <row r="517" spans="1:33" s="82" customFormat="1" ht="30" outlineLevel="1" x14ac:dyDescent="0.25">
      <c r="A517" s="789"/>
      <c r="B517" s="790"/>
      <c r="C517" s="813"/>
      <c r="D517" s="821"/>
      <c r="E517" s="657" t="s">
        <v>393</v>
      </c>
      <c r="F517" s="814"/>
      <c r="G517" s="821"/>
      <c r="H517" s="815"/>
      <c r="I517" s="843"/>
      <c r="J517" s="843"/>
      <c r="K517" s="668" t="s">
        <v>394</v>
      </c>
      <c r="L517" s="814"/>
      <c r="M517" s="843"/>
      <c r="N517" s="28">
        <v>1602</v>
      </c>
      <c r="O517" s="28">
        <v>362</v>
      </c>
      <c r="P517" s="28"/>
      <c r="Q517" s="28">
        <v>362</v>
      </c>
      <c r="R517" s="28">
        <v>362</v>
      </c>
      <c r="S517" s="28">
        <v>362</v>
      </c>
      <c r="T517" s="25"/>
      <c r="U517" s="657" t="s">
        <v>1041</v>
      </c>
      <c r="V517" s="242"/>
      <c r="W517" s="242"/>
      <c r="X517" s="595"/>
      <c r="AG517" s="716"/>
    </row>
    <row r="518" spans="1:33" s="80" customFormat="1" outlineLevel="1" x14ac:dyDescent="0.25">
      <c r="A518" s="205"/>
      <c r="B518" s="683"/>
      <c r="C518" s="174"/>
      <c r="D518" s="238"/>
      <c r="E518" s="174"/>
      <c r="F518" s="282"/>
      <c r="G518" s="238"/>
      <c r="H518" s="163"/>
      <c r="I518" s="666"/>
      <c r="J518" s="666"/>
      <c r="K518" s="666"/>
      <c r="L518" s="282"/>
      <c r="M518" s="666"/>
      <c r="N518" s="30"/>
      <c r="O518" s="116"/>
      <c r="P518" s="30"/>
      <c r="Q518" s="88"/>
      <c r="R518" s="88"/>
      <c r="S518" s="31"/>
      <c r="T518" s="22"/>
      <c r="U518" s="94"/>
      <c r="V518" s="94"/>
      <c r="W518" s="94"/>
      <c r="X518" s="578"/>
      <c r="AG518" s="690"/>
    </row>
    <row r="519" spans="1:33" s="417" customFormat="1" ht="120" outlineLevel="1" x14ac:dyDescent="0.25">
      <c r="A519" s="670">
        <v>77</v>
      </c>
      <c r="B519" s="673" t="s">
        <v>992</v>
      </c>
      <c r="C519" s="658" t="s">
        <v>779</v>
      </c>
      <c r="D519" s="669" t="s">
        <v>63</v>
      </c>
      <c r="E519" s="658" t="s">
        <v>3</v>
      </c>
      <c r="F519" s="429" t="s">
        <v>277</v>
      </c>
      <c r="G519" s="669" t="s">
        <v>277</v>
      </c>
      <c r="H519" s="431" t="s">
        <v>667</v>
      </c>
      <c r="I519" s="665" t="s">
        <v>1040</v>
      </c>
      <c r="J519" s="665" t="s">
        <v>56</v>
      </c>
      <c r="K519" s="665" t="s">
        <v>3</v>
      </c>
      <c r="L519" s="429" t="s">
        <v>277</v>
      </c>
      <c r="M519" s="665" t="s">
        <v>277</v>
      </c>
      <c r="N519" s="685"/>
      <c r="O519" s="685"/>
      <c r="P519" s="685">
        <v>22.7</v>
      </c>
      <c r="Q519" s="685">
        <v>23.1</v>
      </c>
      <c r="R519" s="685">
        <v>23.2</v>
      </c>
      <c r="S519" s="685">
        <v>23.3</v>
      </c>
      <c r="T519" s="685">
        <v>23.3</v>
      </c>
      <c r="U519" s="685"/>
      <c r="V519" s="685"/>
      <c r="W519" s="685"/>
      <c r="X519" s="579"/>
      <c r="AG519" s="691"/>
    </row>
    <row r="520" spans="1:33" s="417" customFormat="1" outlineLevel="1" x14ac:dyDescent="0.25">
      <c r="A520" s="670"/>
      <c r="B520" s="673"/>
      <c r="C520" s="658"/>
      <c r="D520" s="669"/>
      <c r="E520" s="658"/>
      <c r="F520" s="429"/>
      <c r="G520" s="669"/>
      <c r="H520" s="431" t="s">
        <v>871</v>
      </c>
      <c r="I520" s="665"/>
      <c r="J520" s="665"/>
      <c r="K520" s="665"/>
      <c r="L520" s="429"/>
      <c r="M520" s="665"/>
      <c r="N520" s="21"/>
      <c r="O520" s="318"/>
      <c r="P520" s="443" t="e">
        <f>#REF!</f>
        <v>#REF!</v>
      </c>
      <c r="Q520" s="152"/>
      <c r="R520" s="152"/>
      <c r="S520" s="318"/>
      <c r="T520" s="420"/>
      <c r="U520" s="102"/>
      <c r="V520" s="685"/>
      <c r="W520" s="685"/>
      <c r="X520" s="579"/>
      <c r="AG520" s="691"/>
    </row>
    <row r="521" spans="1:33" s="417" customFormat="1" outlineLevel="1" x14ac:dyDescent="0.25">
      <c r="A521" s="670"/>
      <c r="B521" s="673"/>
      <c r="C521" s="658"/>
      <c r="D521" s="669"/>
      <c r="E521" s="658"/>
      <c r="F521" s="429"/>
      <c r="G521" s="669"/>
      <c r="H521" s="431"/>
      <c r="I521" s="665"/>
      <c r="J521" s="665"/>
      <c r="K521" s="665"/>
      <c r="L521" s="429"/>
      <c r="M521" s="665"/>
      <c r="N521" s="21"/>
      <c r="O521" s="317"/>
      <c r="P521" s="21"/>
      <c r="Q521" s="433"/>
      <c r="R521" s="152"/>
      <c r="S521" s="318"/>
      <c r="T521" s="420"/>
      <c r="U521" s="685"/>
      <c r="V521" s="685"/>
      <c r="W521" s="685"/>
      <c r="X521" s="579"/>
      <c r="AG521" s="691"/>
    </row>
    <row r="522" spans="1:33" s="417" customFormat="1" outlineLevel="1" x14ac:dyDescent="0.25">
      <c r="A522" s="670"/>
      <c r="B522" s="673"/>
      <c r="C522" s="658"/>
      <c r="D522" s="669"/>
      <c r="E522" s="658"/>
      <c r="F522" s="477"/>
      <c r="G522" s="669"/>
      <c r="H522" s="431"/>
      <c r="I522" s="665"/>
      <c r="J522" s="665"/>
      <c r="K522" s="665"/>
      <c r="L522" s="477"/>
      <c r="M522" s="665"/>
      <c r="N522" s="21"/>
      <c r="O522" s="317"/>
      <c r="P522" s="21"/>
      <c r="Q522" s="152"/>
      <c r="R522" s="152"/>
      <c r="S522" s="318"/>
      <c r="T522" s="420"/>
      <c r="U522" s="685"/>
      <c r="V522" s="685"/>
      <c r="W522" s="685"/>
      <c r="X522" s="579"/>
      <c r="AG522" s="691"/>
    </row>
    <row r="523" spans="1:33" s="417" customFormat="1" ht="120" outlineLevel="1" x14ac:dyDescent="0.25">
      <c r="A523" s="670">
        <v>78</v>
      </c>
      <c r="B523" s="673" t="s">
        <v>993</v>
      </c>
      <c r="C523" s="658" t="s">
        <v>780</v>
      </c>
      <c r="D523" s="669" t="s">
        <v>63</v>
      </c>
      <c r="E523" s="658" t="s">
        <v>3</v>
      </c>
      <c r="F523" s="429" t="s">
        <v>277</v>
      </c>
      <c r="G523" s="669" t="s">
        <v>277</v>
      </c>
      <c r="H523" s="431" t="s">
        <v>669</v>
      </c>
      <c r="I523" s="665" t="s">
        <v>1055</v>
      </c>
      <c r="J523" s="665" t="s">
        <v>56</v>
      </c>
      <c r="K523" s="665" t="s">
        <v>3</v>
      </c>
      <c r="L523" s="429" t="s">
        <v>277</v>
      </c>
      <c r="M523" s="665" t="s">
        <v>277</v>
      </c>
      <c r="N523" s="685">
        <v>58</v>
      </c>
      <c r="O523" s="685">
        <v>73.3</v>
      </c>
      <c r="P523" s="685">
        <v>79.5</v>
      </c>
      <c r="Q523" s="685">
        <v>84.4</v>
      </c>
      <c r="R523" s="685">
        <v>93.3</v>
      </c>
      <c r="S523" s="685">
        <v>93.4</v>
      </c>
      <c r="T523" s="685">
        <v>100</v>
      </c>
      <c r="U523" s="685"/>
      <c r="V523" s="685"/>
      <c r="W523" s="685"/>
      <c r="X523" s="579"/>
      <c r="AG523" s="691"/>
    </row>
    <row r="524" spans="1:33" s="417" customFormat="1" outlineLevel="1" x14ac:dyDescent="0.25">
      <c r="A524" s="781"/>
      <c r="B524" s="449" t="s">
        <v>188</v>
      </c>
      <c r="C524" s="787" t="s">
        <v>409</v>
      </c>
      <c r="D524" s="787" t="s">
        <v>192</v>
      </c>
      <c r="E524" s="658" t="s">
        <v>3</v>
      </c>
      <c r="F524" s="429"/>
      <c r="G524" s="669"/>
      <c r="H524" s="439" t="s">
        <v>1056</v>
      </c>
      <c r="I524" s="787" t="s">
        <v>408</v>
      </c>
      <c r="J524" s="787" t="s">
        <v>144</v>
      </c>
      <c r="K524" s="787" t="s">
        <v>3</v>
      </c>
      <c r="L524" s="429"/>
      <c r="M524" s="665"/>
      <c r="N524" s="665" t="s">
        <v>1057</v>
      </c>
      <c r="O524" s="450" t="s">
        <v>1058</v>
      </c>
      <c r="P524" s="665" t="s">
        <v>1059</v>
      </c>
      <c r="Q524" s="102" t="s">
        <v>1060</v>
      </c>
      <c r="R524" s="102" t="s">
        <v>1061</v>
      </c>
      <c r="S524" s="658" t="s">
        <v>860</v>
      </c>
      <c r="T524" s="658" t="s">
        <v>1057</v>
      </c>
      <c r="U524" s="665"/>
      <c r="V524" s="665"/>
      <c r="W524" s="665"/>
      <c r="X524" s="579"/>
      <c r="AG524" s="691"/>
    </row>
    <row r="525" spans="1:33" s="417" customFormat="1" ht="60" outlineLevel="1" x14ac:dyDescent="0.25">
      <c r="A525" s="781"/>
      <c r="B525" s="228" t="s">
        <v>781</v>
      </c>
      <c r="C525" s="787"/>
      <c r="D525" s="787"/>
      <c r="E525" s="658"/>
      <c r="F525" s="678"/>
      <c r="G525" s="669"/>
      <c r="H525" s="414" t="s">
        <v>153</v>
      </c>
      <c r="I525" s="787"/>
      <c r="J525" s="787"/>
      <c r="K525" s="787"/>
      <c r="L525" s="678"/>
      <c r="M525" s="665"/>
      <c r="N525" s="665"/>
      <c r="O525" s="450"/>
      <c r="P525" s="665"/>
      <c r="Q525" s="102"/>
      <c r="R525" s="102"/>
      <c r="S525" s="658"/>
      <c r="T525" s="658"/>
      <c r="U525" s="658"/>
      <c r="V525" s="658"/>
      <c r="W525" s="658"/>
      <c r="X525" s="579"/>
      <c r="AG525" s="691"/>
    </row>
    <row r="526" spans="1:33" s="417" customFormat="1" outlineLevel="1" x14ac:dyDescent="0.25">
      <c r="A526" s="781">
        <v>79</v>
      </c>
      <c r="B526" s="673" t="s">
        <v>782</v>
      </c>
      <c r="C526" s="658" t="s">
        <v>69</v>
      </c>
      <c r="D526" s="820" t="s">
        <v>71</v>
      </c>
      <c r="E526" s="658" t="s">
        <v>3</v>
      </c>
      <c r="F526" s="429"/>
      <c r="G526" s="669"/>
      <c r="H526" s="439" t="s">
        <v>1062</v>
      </c>
      <c r="I526" s="665" t="s">
        <v>67</v>
      </c>
      <c r="J526" s="787" t="s">
        <v>70</v>
      </c>
      <c r="K526" s="787" t="s">
        <v>3</v>
      </c>
      <c r="L526" s="429"/>
      <c r="M526" s="665"/>
      <c r="N526" s="665" t="s">
        <v>1063</v>
      </c>
      <c r="O526" s="450" t="s">
        <v>1064</v>
      </c>
      <c r="P526" s="665" t="s">
        <v>1065</v>
      </c>
      <c r="Q526" s="665" t="s">
        <v>1066</v>
      </c>
      <c r="R526" s="665" t="s">
        <v>1067</v>
      </c>
      <c r="S526" s="658" t="s">
        <v>1068</v>
      </c>
      <c r="T526" s="658" t="s">
        <v>32</v>
      </c>
      <c r="U526" s="665"/>
      <c r="V526" s="665"/>
      <c r="W526" s="665"/>
      <c r="X526" s="579"/>
      <c r="AG526" s="691"/>
    </row>
    <row r="527" spans="1:33" s="417" customFormat="1" ht="135" outlineLevel="1" x14ac:dyDescent="0.25">
      <c r="A527" s="781"/>
      <c r="B527" s="228" t="s">
        <v>994</v>
      </c>
      <c r="C527" s="658" t="s">
        <v>783</v>
      </c>
      <c r="D527" s="820"/>
      <c r="E527" s="658" t="s">
        <v>3</v>
      </c>
      <c r="F527" s="678" t="s">
        <v>277</v>
      </c>
      <c r="G527" s="669"/>
      <c r="H527" s="414" t="s">
        <v>546</v>
      </c>
      <c r="I527" s="665" t="s">
        <v>668</v>
      </c>
      <c r="J527" s="787"/>
      <c r="K527" s="787"/>
      <c r="L527" s="678" t="s">
        <v>277</v>
      </c>
      <c r="M527" s="665" t="s">
        <v>277</v>
      </c>
      <c r="N527" s="685">
        <v>53.9</v>
      </c>
      <c r="O527" s="685">
        <v>57.2</v>
      </c>
      <c r="P527" s="685">
        <v>58.9</v>
      </c>
      <c r="Q527" s="685">
        <v>60.7</v>
      </c>
      <c r="R527" s="685">
        <v>62.5</v>
      </c>
      <c r="S527" s="685">
        <v>64.400000000000006</v>
      </c>
      <c r="T527" s="685"/>
      <c r="U527" s="658"/>
      <c r="V527" s="658"/>
      <c r="W527" s="658"/>
      <c r="X527" s="579"/>
      <c r="AG527" s="691"/>
    </row>
    <row r="528" spans="1:33" s="417" customFormat="1" outlineLevel="1" x14ac:dyDescent="0.25">
      <c r="A528" s="670"/>
      <c r="B528" s="800" t="s">
        <v>154</v>
      </c>
      <c r="C528" s="800"/>
      <c r="D528" s="800"/>
      <c r="E528" s="800"/>
      <c r="F528" s="800"/>
      <c r="G528" s="800"/>
      <c r="H528" s="804" t="s">
        <v>155</v>
      </c>
      <c r="I528" s="804"/>
      <c r="J528" s="804"/>
      <c r="K528" s="804"/>
      <c r="L528" s="804"/>
      <c r="M528" s="804"/>
      <c r="N528" s="804"/>
      <c r="O528" s="804"/>
      <c r="P528" s="804"/>
      <c r="Q528" s="804"/>
      <c r="R528" s="804"/>
      <c r="S528" s="804"/>
      <c r="T528" s="804"/>
      <c r="U528" s="804"/>
      <c r="V528" s="804"/>
      <c r="W528" s="804"/>
      <c r="X528" s="579"/>
      <c r="AG528" s="691"/>
    </row>
    <row r="529" spans="1:33" s="417" customFormat="1" ht="30" outlineLevel="1" x14ac:dyDescent="0.25">
      <c r="A529" s="670"/>
      <c r="B529" s="673" t="s">
        <v>995</v>
      </c>
      <c r="C529" s="685"/>
      <c r="D529" s="457"/>
      <c r="E529" s="685"/>
      <c r="F529" s="457"/>
      <c r="G529" s="457"/>
      <c r="H529" s="800" t="s">
        <v>547</v>
      </c>
      <c r="I529" s="800"/>
      <c r="J529" s="800"/>
      <c r="K529" s="800"/>
      <c r="L529" s="800"/>
      <c r="M529" s="800"/>
      <c r="N529" s="800"/>
      <c r="O529" s="800"/>
      <c r="P529" s="800"/>
      <c r="Q529" s="800"/>
      <c r="R529" s="800"/>
      <c r="S529" s="800"/>
      <c r="T529" s="800"/>
      <c r="U529" s="800"/>
      <c r="V529" s="800"/>
      <c r="W529" s="800"/>
      <c r="X529" s="579"/>
      <c r="AG529" s="691"/>
    </row>
    <row r="530" spans="1:33" s="417" customFormat="1" ht="30" outlineLevel="1" x14ac:dyDescent="0.25">
      <c r="A530" s="781"/>
      <c r="B530" s="782" t="s">
        <v>996</v>
      </c>
      <c r="C530" s="788" t="s">
        <v>413</v>
      </c>
      <c r="D530" s="820" t="s">
        <v>415</v>
      </c>
      <c r="E530" s="658" t="s">
        <v>414</v>
      </c>
      <c r="F530" s="864" t="s">
        <v>262</v>
      </c>
      <c r="G530" s="820" t="s">
        <v>416</v>
      </c>
      <c r="H530" s="800" t="s">
        <v>548</v>
      </c>
      <c r="I530" s="787" t="s">
        <v>412</v>
      </c>
      <c r="J530" s="787" t="s">
        <v>417</v>
      </c>
      <c r="K530" s="665" t="s">
        <v>411</v>
      </c>
      <c r="L530" s="864" t="s">
        <v>262</v>
      </c>
      <c r="M530" s="787" t="s">
        <v>410</v>
      </c>
      <c r="N530" s="318">
        <v>2</v>
      </c>
      <c r="O530" s="318">
        <v>2</v>
      </c>
      <c r="P530" s="318">
        <v>2</v>
      </c>
      <c r="Q530" s="318">
        <v>2</v>
      </c>
      <c r="R530" s="318">
        <v>2</v>
      </c>
      <c r="S530" s="318">
        <v>2</v>
      </c>
      <c r="T530" s="318">
        <v>2</v>
      </c>
      <c r="U530" s="685"/>
      <c r="V530" s="685"/>
      <c r="W530" s="685"/>
      <c r="X530" s="579"/>
      <c r="AG530" s="691"/>
    </row>
    <row r="531" spans="1:33" s="417" customFormat="1" outlineLevel="1" x14ac:dyDescent="0.25">
      <c r="A531" s="781"/>
      <c r="B531" s="782"/>
      <c r="C531" s="788"/>
      <c r="D531" s="820"/>
      <c r="E531" s="658"/>
      <c r="F531" s="864"/>
      <c r="G531" s="820"/>
      <c r="H531" s="800"/>
      <c r="I531" s="787"/>
      <c r="J531" s="787"/>
      <c r="K531" s="665"/>
      <c r="L531" s="864"/>
      <c r="M531" s="787"/>
      <c r="N531" s="443"/>
      <c r="O531" s="442"/>
      <c r="P531" s="443"/>
      <c r="Q531" s="495"/>
      <c r="R531" s="495"/>
      <c r="S531" s="420"/>
      <c r="T531" s="420"/>
      <c r="U531" s="685"/>
      <c r="V531" s="685"/>
      <c r="W531" s="685"/>
      <c r="X531" s="579"/>
      <c r="AG531" s="691"/>
    </row>
    <row r="532" spans="1:33" s="417" customFormat="1" outlineLevel="1" x14ac:dyDescent="0.25">
      <c r="A532" s="670"/>
      <c r="B532" s="673" t="s">
        <v>997</v>
      </c>
      <c r="C532" s="685"/>
      <c r="D532" s="457"/>
      <c r="E532" s="685"/>
      <c r="F532" s="452"/>
      <c r="G532" s="457"/>
      <c r="H532" s="431" t="s">
        <v>549</v>
      </c>
      <c r="I532" s="4"/>
      <c r="J532" s="665"/>
      <c r="K532" s="4"/>
      <c r="L532" s="452"/>
      <c r="M532" s="4"/>
      <c r="N532" s="4"/>
      <c r="O532" s="4"/>
      <c r="P532" s="4"/>
      <c r="Q532" s="4"/>
      <c r="R532" s="4"/>
      <c r="S532" s="4"/>
      <c r="T532" s="4"/>
      <c r="U532" s="685"/>
      <c r="V532" s="685"/>
      <c r="W532" s="685"/>
      <c r="X532" s="579"/>
      <c r="AG532" s="691"/>
    </row>
    <row r="533" spans="1:33" s="321" customFormat="1" outlineLevel="1" x14ac:dyDescent="0.25">
      <c r="A533" s="858"/>
      <c r="B533" s="893" t="s">
        <v>998</v>
      </c>
      <c r="C533" s="859" t="s">
        <v>413</v>
      </c>
      <c r="D533" s="861" t="s">
        <v>415</v>
      </c>
      <c r="E533" s="677" t="s">
        <v>419</v>
      </c>
      <c r="F533" s="860" t="s">
        <v>262</v>
      </c>
      <c r="G533" s="861" t="s">
        <v>416</v>
      </c>
      <c r="H533" s="865" t="s">
        <v>550</v>
      </c>
      <c r="I533" s="851" t="s">
        <v>412</v>
      </c>
      <c r="J533" s="851" t="s">
        <v>417</v>
      </c>
      <c r="K533" s="676" t="s">
        <v>418</v>
      </c>
      <c r="L533" s="860" t="s">
        <v>262</v>
      </c>
      <c r="M533" s="851" t="s">
        <v>410</v>
      </c>
      <c r="N533" s="319">
        <v>16037.2</v>
      </c>
      <c r="O533" s="319">
        <v>16725.8</v>
      </c>
      <c r="P533" s="319">
        <v>14500</v>
      </c>
      <c r="Q533" s="319">
        <v>14500</v>
      </c>
      <c r="R533" s="319"/>
      <c r="S533" s="319"/>
      <c r="T533" s="319"/>
      <c r="U533" s="320"/>
      <c r="V533" s="320"/>
      <c r="W533" s="320"/>
      <c r="X533" s="616"/>
      <c r="AG533" s="738"/>
    </row>
    <row r="534" spans="1:33" s="321" customFormat="1" ht="30" outlineLevel="1" x14ac:dyDescent="0.25">
      <c r="A534" s="858"/>
      <c r="B534" s="893"/>
      <c r="C534" s="859"/>
      <c r="D534" s="861"/>
      <c r="E534" s="677"/>
      <c r="F534" s="860"/>
      <c r="G534" s="861"/>
      <c r="H534" s="865"/>
      <c r="I534" s="851"/>
      <c r="J534" s="851"/>
      <c r="K534" s="676" t="s">
        <v>394</v>
      </c>
      <c r="L534" s="860"/>
      <c r="M534" s="851"/>
      <c r="N534" s="322">
        <v>370.661</v>
      </c>
      <c r="O534" s="322">
        <v>482.55200000000002</v>
      </c>
      <c r="P534" s="322">
        <v>325</v>
      </c>
      <c r="Q534" s="322">
        <v>325</v>
      </c>
      <c r="R534" s="323"/>
      <c r="S534" s="319"/>
      <c r="T534" s="319"/>
      <c r="U534" s="677" t="s">
        <v>1042</v>
      </c>
      <c r="V534" s="320"/>
      <c r="W534" s="320"/>
      <c r="X534" s="616"/>
      <c r="AG534" s="738"/>
    </row>
    <row r="535" spans="1:33" s="417" customFormat="1" ht="135" outlineLevel="1" x14ac:dyDescent="0.25">
      <c r="A535" s="670">
        <v>80</v>
      </c>
      <c r="B535" s="673" t="s">
        <v>999</v>
      </c>
      <c r="C535" s="658" t="s">
        <v>784</v>
      </c>
      <c r="D535" s="669" t="s">
        <v>190</v>
      </c>
      <c r="E535" s="658" t="s">
        <v>3</v>
      </c>
      <c r="F535" s="477"/>
      <c r="G535" s="669"/>
      <c r="H535" s="431" t="s">
        <v>551</v>
      </c>
      <c r="I535" s="665" t="s">
        <v>1040</v>
      </c>
      <c r="J535" s="665" t="s">
        <v>156</v>
      </c>
      <c r="K535" s="665" t="s">
        <v>3</v>
      </c>
      <c r="L535" s="477"/>
      <c r="M535" s="665"/>
      <c r="N535" s="420"/>
      <c r="O535" s="420"/>
      <c r="P535" s="420">
        <v>0</v>
      </c>
      <c r="Q535" s="420">
        <v>2</v>
      </c>
      <c r="R535" s="420">
        <v>15</v>
      </c>
      <c r="S535" s="420">
        <v>15</v>
      </c>
      <c r="T535" s="420">
        <v>15</v>
      </c>
      <c r="U535" s="685"/>
      <c r="V535" s="685"/>
      <c r="W535" s="685"/>
      <c r="X535" s="579"/>
      <c r="AG535" s="691"/>
    </row>
    <row r="536" spans="1:33" s="79" customFormat="1" x14ac:dyDescent="0.25">
      <c r="A536" s="207"/>
      <c r="B536" s="884" t="s">
        <v>157</v>
      </c>
      <c r="C536" s="884"/>
      <c r="D536" s="884"/>
      <c r="E536" s="884"/>
      <c r="F536" s="884"/>
      <c r="G536" s="884"/>
      <c r="H536" s="884" t="s">
        <v>158</v>
      </c>
      <c r="I536" s="884"/>
      <c r="J536" s="884"/>
      <c r="K536" s="884"/>
      <c r="L536" s="884"/>
      <c r="M536" s="884"/>
      <c r="N536" s="884"/>
      <c r="O536" s="119"/>
      <c r="P536" s="7"/>
      <c r="Q536" s="7"/>
      <c r="R536" s="7"/>
      <c r="S536" s="6"/>
      <c r="T536" s="6"/>
      <c r="U536" s="6"/>
      <c r="V536" s="6"/>
      <c r="W536" s="6"/>
      <c r="X536" s="617"/>
      <c r="AG536" s="739"/>
    </row>
    <row r="537" spans="1:33" s="77" customFormat="1" x14ac:dyDescent="0.25">
      <c r="A537" s="196"/>
      <c r="B537" s="186" t="s">
        <v>238</v>
      </c>
      <c r="C537" s="96"/>
      <c r="D537" s="2"/>
      <c r="E537" s="96"/>
      <c r="F537" s="65"/>
      <c r="G537" s="2"/>
      <c r="H537" s="170" t="s">
        <v>237</v>
      </c>
      <c r="I537" s="12"/>
      <c r="J537" s="59"/>
      <c r="K537" s="12"/>
      <c r="L537" s="65"/>
      <c r="M537" s="12"/>
      <c r="N537" s="89"/>
      <c r="O537" s="120"/>
      <c r="P537" s="58"/>
      <c r="Q537" s="58"/>
      <c r="R537" s="58"/>
      <c r="S537" s="96"/>
      <c r="T537" s="96"/>
      <c r="U537" s="12"/>
      <c r="V537" s="12"/>
      <c r="W537" s="12"/>
      <c r="X537" s="610"/>
      <c r="AG537" s="732"/>
    </row>
    <row r="538" spans="1:33" s="81" customFormat="1" outlineLevel="1" x14ac:dyDescent="0.25">
      <c r="A538" s="818">
        <v>81</v>
      </c>
      <c r="B538" s="227" t="s">
        <v>785</v>
      </c>
      <c r="C538" s="844" t="s">
        <v>786</v>
      </c>
      <c r="D538" s="817" t="s">
        <v>189</v>
      </c>
      <c r="E538" s="844" t="s">
        <v>3</v>
      </c>
      <c r="F538" s="67"/>
      <c r="G538" s="817"/>
      <c r="H538" s="171" t="s">
        <v>847</v>
      </c>
      <c r="I538" s="47" t="s">
        <v>133</v>
      </c>
      <c r="J538" s="856" t="s">
        <v>77</v>
      </c>
      <c r="K538" s="857" t="s">
        <v>3</v>
      </c>
      <c r="L538" s="67"/>
      <c r="M538" s="47"/>
      <c r="N538" s="47" t="s">
        <v>706</v>
      </c>
      <c r="O538" s="121" t="s">
        <v>707</v>
      </c>
      <c r="P538" s="47" t="s">
        <v>708</v>
      </c>
      <c r="Q538" s="154" t="s">
        <v>709</v>
      </c>
      <c r="R538" s="154" t="s">
        <v>710</v>
      </c>
      <c r="S538" s="47" t="s">
        <v>711</v>
      </c>
      <c r="T538" s="47" t="s">
        <v>32</v>
      </c>
      <c r="U538" s="47"/>
      <c r="V538" s="47"/>
      <c r="W538" s="47"/>
      <c r="X538" s="618"/>
      <c r="AG538" s="740"/>
    </row>
    <row r="539" spans="1:33" s="417" customFormat="1" ht="29.25" outlineLevel="1" x14ac:dyDescent="0.25">
      <c r="A539" s="818"/>
      <c r="B539" s="228" t="s">
        <v>1000</v>
      </c>
      <c r="C539" s="844"/>
      <c r="D539" s="817"/>
      <c r="E539" s="844"/>
      <c r="F539" s="678"/>
      <c r="G539" s="817"/>
      <c r="H539" s="414" t="s">
        <v>552</v>
      </c>
      <c r="I539" s="787" t="s">
        <v>1087</v>
      </c>
      <c r="J539" s="856"/>
      <c r="K539" s="857"/>
      <c r="L539" s="678"/>
      <c r="M539" s="665"/>
      <c r="N539" s="685">
        <v>30</v>
      </c>
      <c r="O539" s="685">
        <v>26.7</v>
      </c>
      <c r="P539" s="685">
        <v>27</v>
      </c>
      <c r="Q539" s="415">
        <v>27.4</v>
      </c>
      <c r="R539" s="415">
        <v>27.9</v>
      </c>
      <c r="S539" s="685">
        <v>28.3</v>
      </c>
      <c r="T539" s="685">
        <v>28.7</v>
      </c>
      <c r="U539" s="658"/>
      <c r="V539" s="658"/>
      <c r="W539" s="658"/>
      <c r="X539" s="579"/>
      <c r="AG539" s="691"/>
    </row>
    <row r="540" spans="1:33" s="417" customFormat="1" ht="30" outlineLevel="1" x14ac:dyDescent="0.25">
      <c r="A540" s="818"/>
      <c r="B540" s="228" t="s">
        <v>425</v>
      </c>
      <c r="C540" s="844"/>
      <c r="D540" s="817"/>
      <c r="E540" s="658" t="s">
        <v>59</v>
      </c>
      <c r="F540" s="678"/>
      <c r="G540" s="669"/>
      <c r="H540" s="414" t="s">
        <v>423</v>
      </c>
      <c r="I540" s="787"/>
      <c r="J540" s="856"/>
      <c r="K540" s="665" t="s">
        <v>33</v>
      </c>
      <c r="L540" s="678"/>
      <c r="M540" s="665"/>
      <c r="N540" s="152">
        <v>20.3</v>
      </c>
      <c r="O540" s="432">
        <v>12.4</v>
      </c>
      <c r="P540" s="152">
        <v>9.1999999999999993</v>
      </c>
      <c r="Q540" s="152">
        <v>10.6</v>
      </c>
      <c r="R540" s="152">
        <v>12.1</v>
      </c>
      <c r="S540" s="318">
        <v>13.9</v>
      </c>
      <c r="T540" s="318">
        <v>15.8</v>
      </c>
      <c r="U540" s="658"/>
      <c r="V540" s="658"/>
      <c r="W540" s="658"/>
      <c r="X540" s="579"/>
      <c r="AG540" s="691"/>
    </row>
    <row r="541" spans="1:33" s="81" customFormat="1" outlineLevel="1" x14ac:dyDescent="0.25">
      <c r="A541" s="818">
        <v>82</v>
      </c>
      <c r="B541" s="227" t="s">
        <v>855</v>
      </c>
      <c r="C541" s="50" t="s">
        <v>198</v>
      </c>
      <c r="D541" s="817" t="s">
        <v>189</v>
      </c>
      <c r="E541" s="894" t="s">
        <v>3</v>
      </c>
      <c r="F541" s="67"/>
      <c r="G541" s="895"/>
      <c r="H541" s="171" t="s">
        <v>846</v>
      </c>
      <c r="I541" s="47" t="s">
        <v>133</v>
      </c>
      <c r="J541" s="50" t="s">
        <v>77</v>
      </c>
      <c r="K541" s="67"/>
      <c r="L541" s="67"/>
      <c r="M541" s="47"/>
      <c r="N541" s="49" t="s">
        <v>700</v>
      </c>
      <c r="O541" s="49" t="s">
        <v>701</v>
      </c>
      <c r="P541" s="49" t="s">
        <v>702</v>
      </c>
      <c r="Q541" s="153" t="s">
        <v>703</v>
      </c>
      <c r="R541" s="153" t="s">
        <v>704</v>
      </c>
      <c r="S541" s="50" t="s">
        <v>705</v>
      </c>
      <c r="T541" s="50" t="s">
        <v>32</v>
      </c>
      <c r="U541" s="47"/>
      <c r="V541" s="47"/>
      <c r="W541" s="47"/>
      <c r="X541" s="618"/>
      <c r="AG541" s="740"/>
    </row>
    <row r="542" spans="1:33" s="417" customFormat="1" ht="75" outlineLevel="1" x14ac:dyDescent="0.25">
      <c r="A542" s="818"/>
      <c r="B542" s="228" t="s">
        <v>1001</v>
      </c>
      <c r="C542" s="788" t="s">
        <v>786</v>
      </c>
      <c r="D542" s="817"/>
      <c r="E542" s="894"/>
      <c r="F542" s="678"/>
      <c r="G542" s="895"/>
      <c r="H542" s="414" t="s">
        <v>553</v>
      </c>
      <c r="I542" s="665" t="s">
        <v>652</v>
      </c>
      <c r="J542" s="665"/>
      <c r="K542" s="665" t="s">
        <v>3</v>
      </c>
      <c r="L542" s="678"/>
      <c r="M542" s="665"/>
      <c r="N542" s="685">
        <v>6.2</v>
      </c>
      <c r="O542" s="685">
        <v>7.6</v>
      </c>
      <c r="P542" s="685">
        <v>8.5</v>
      </c>
      <c r="Q542" s="685">
        <v>10.1</v>
      </c>
      <c r="R542" s="685">
        <v>10.6</v>
      </c>
      <c r="S542" s="685">
        <v>11.1</v>
      </c>
      <c r="T542" s="685">
        <v>11.2</v>
      </c>
      <c r="U542" s="658"/>
      <c r="V542" s="658"/>
      <c r="W542" s="658"/>
      <c r="X542" s="579"/>
      <c r="AG542" s="691"/>
    </row>
    <row r="543" spans="1:33" s="417" customFormat="1" ht="30" outlineLevel="1" x14ac:dyDescent="0.25">
      <c r="A543" s="670"/>
      <c r="B543" s="228" t="s">
        <v>426</v>
      </c>
      <c r="C543" s="788"/>
      <c r="D543" s="817"/>
      <c r="E543" s="658" t="s">
        <v>59</v>
      </c>
      <c r="F543" s="678"/>
      <c r="G543" s="669"/>
      <c r="H543" s="414" t="s">
        <v>424</v>
      </c>
      <c r="I543" s="665" t="s">
        <v>1087</v>
      </c>
      <c r="J543" s="665"/>
      <c r="K543" s="665" t="s">
        <v>33</v>
      </c>
      <c r="L543" s="678"/>
      <c r="M543" s="665"/>
      <c r="N543" s="152"/>
      <c r="O543" s="432">
        <v>0</v>
      </c>
      <c r="P543" s="152">
        <v>0.1</v>
      </c>
      <c r="Q543" s="152">
        <v>0.1</v>
      </c>
      <c r="R543" s="152">
        <v>0.1</v>
      </c>
      <c r="S543" s="318">
        <v>0.1</v>
      </c>
      <c r="T543" s="318">
        <v>0.1</v>
      </c>
      <c r="U543" s="658"/>
      <c r="V543" s="658"/>
      <c r="W543" s="658"/>
      <c r="X543" s="579"/>
      <c r="AG543" s="691"/>
    </row>
    <row r="544" spans="1:33" s="76" customFormat="1" outlineLevel="1" x14ac:dyDescent="0.25">
      <c r="A544" s="655"/>
      <c r="B544" s="888" t="s">
        <v>429</v>
      </c>
      <c r="C544" s="888"/>
      <c r="D544" s="888"/>
      <c r="E544" s="888"/>
      <c r="F544" s="888"/>
      <c r="G544" s="888"/>
      <c r="H544" s="801" t="s">
        <v>554</v>
      </c>
      <c r="I544" s="801"/>
      <c r="J544" s="801"/>
      <c r="K544" s="801"/>
      <c r="L544" s="801"/>
      <c r="M544" s="801"/>
      <c r="N544" s="801"/>
      <c r="O544" s="114"/>
      <c r="P544" s="9"/>
      <c r="Q544" s="9"/>
      <c r="R544" s="9"/>
      <c r="S544" s="10"/>
      <c r="T544" s="10"/>
      <c r="U544" s="10"/>
      <c r="V544" s="10"/>
      <c r="W544" s="10"/>
      <c r="X544" s="613"/>
      <c r="AG544" s="737"/>
    </row>
    <row r="545" spans="1:33" s="77" customFormat="1" x14ac:dyDescent="0.25">
      <c r="A545" s="196"/>
      <c r="B545" s="186" t="s">
        <v>239</v>
      </c>
      <c r="C545" s="96"/>
      <c r="D545" s="2"/>
      <c r="E545" s="96"/>
      <c r="F545" s="65"/>
      <c r="G545" s="2"/>
      <c r="H545" s="170" t="s">
        <v>240</v>
      </c>
      <c r="I545" s="58"/>
      <c r="J545" s="34"/>
      <c r="K545" s="58"/>
      <c r="L545" s="65"/>
      <c r="M545" s="58"/>
      <c r="N545" s="23"/>
      <c r="O545" s="120"/>
      <c r="P545" s="58"/>
      <c r="Q545" s="58"/>
      <c r="R545" s="58"/>
      <c r="S545" s="96"/>
      <c r="T545" s="96"/>
      <c r="U545" s="12"/>
      <c r="V545" s="12"/>
      <c r="W545" s="12"/>
      <c r="X545" s="610"/>
      <c r="AG545" s="732"/>
    </row>
    <row r="546" spans="1:33" s="81" customFormat="1" ht="45" outlineLevel="1" x14ac:dyDescent="0.25">
      <c r="A546" s="67"/>
      <c r="B546" s="227" t="s">
        <v>856</v>
      </c>
      <c r="C546" s="659" t="s">
        <v>200</v>
      </c>
      <c r="D546" s="675" t="s">
        <v>189</v>
      </c>
      <c r="E546" s="50" t="s">
        <v>3</v>
      </c>
      <c r="F546" s="67"/>
      <c r="G546" s="48"/>
      <c r="H546" s="171" t="s">
        <v>841</v>
      </c>
      <c r="I546" s="666" t="s">
        <v>159</v>
      </c>
      <c r="J546" s="666" t="s">
        <v>77</v>
      </c>
      <c r="K546" s="49" t="s">
        <v>3</v>
      </c>
      <c r="L546" s="67"/>
      <c r="M546" s="67"/>
      <c r="N546" s="49" t="s">
        <v>705</v>
      </c>
      <c r="O546" s="49" t="s">
        <v>712</v>
      </c>
      <c r="P546" s="49" t="s">
        <v>713</v>
      </c>
      <c r="Q546" s="49" t="s">
        <v>714</v>
      </c>
      <c r="R546" s="49" t="s">
        <v>715</v>
      </c>
      <c r="S546" s="50" t="s">
        <v>716</v>
      </c>
      <c r="T546" s="50" t="s">
        <v>32</v>
      </c>
      <c r="U546" s="47"/>
      <c r="V546" s="47"/>
      <c r="W546" s="47"/>
      <c r="X546" s="618"/>
      <c r="AG546" s="740"/>
    </row>
    <row r="547" spans="1:33" s="417" customFormat="1" ht="105" outlineLevel="1" x14ac:dyDescent="0.25">
      <c r="A547" s="670">
        <v>83</v>
      </c>
      <c r="B547" s="673" t="s">
        <v>1002</v>
      </c>
      <c r="C547" s="658" t="s">
        <v>786</v>
      </c>
      <c r="D547" s="669" t="s">
        <v>189</v>
      </c>
      <c r="E547" s="658" t="s">
        <v>59</v>
      </c>
      <c r="F547" s="477"/>
      <c r="G547" s="669"/>
      <c r="H547" s="431" t="s">
        <v>555</v>
      </c>
      <c r="I547" s="665" t="s">
        <v>1087</v>
      </c>
      <c r="J547" s="665" t="s">
        <v>77</v>
      </c>
      <c r="K547" s="665" t="s">
        <v>33</v>
      </c>
      <c r="L547" s="477"/>
      <c r="M547" s="665"/>
      <c r="N547" s="422">
        <v>5.6</v>
      </c>
      <c r="O547" s="422">
        <v>13.5</v>
      </c>
      <c r="P547" s="422">
        <v>12</v>
      </c>
      <c r="Q547" s="419">
        <v>17.5</v>
      </c>
      <c r="R547" s="419">
        <v>22</v>
      </c>
      <c r="S547" s="422">
        <v>39.200000000000003</v>
      </c>
      <c r="T547" s="422">
        <v>49.2</v>
      </c>
      <c r="U547" s="685"/>
      <c r="V547" s="685"/>
      <c r="W547" s="685"/>
      <c r="X547" s="579"/>
      <c r="AG547" s="691"/>
    </row>
    <row r="548" spans="1:33" s="81" customFormat="1" outlineLevel="1" x14ac:dyDescent="0.25">
      <c r="A548" s="208"/>
      <c r="B548" s="227" t="s">
        <v>857</v>
      </c>
      <c r="C548" s="844" t="s">
        <v>788</v>
      </c>
      <c r="D548" s="817" t="s">
        <v>189</v>
      </c>
      <c r="E548" s="50" t="s">
        <v>3</v>
      </c>
      <c r="F548" s="67"/>
      <c r="G548" s="48"/>
      <c r="H548" s="171" t="s">
        <v>842</v>
      </c>
      <c r="I548" s="805" t="s">
        <v>728</v>
      </c>
      <c r="J548" s="805" t="s">
        <v>77</v>
      </c>
      <c r="K548" s="49" t="s">
        <v>3</v>
      </c>
      <c r="L548" s="67"/>
      <c r="M548" s="67"/>
      <c r="N548" s="49" t="s">
        <v>717</v>
      </c>
      <c r="O548" s="49" t="s">
        <v>718</v>
      </c>
      <c r="P548" s="49" t="s">
        <v>716</v>
      </c>
      <c r="Q548" s="49" t="s">
        <v>719</v>
      </c>
      <c r="R548" s="49" t="s">
        <v>720</v>
      </c>
      <c r="S548" s="50" t="s">
        <v>721</v>
      </c>
      <c r="T548" s="50" t="s">
        <v>32</v>
      </c>
      <c r="U548" s="47"/>
      <c r="V548" s="47"/>
      <c r="W548" s="47"/>
      <c r="X548" s="618"/>
      <c r="AG548" s="740"/>
    </row>
    <row r="549" spans="1:33" s="76" customFormat="1" ht="60" outlineLevel="1" x14ac:dyDescent="0.25">
      <c r="A549" s="655"/>
      <c r="B549" s="224" t="s">
        <v>787</v>
      </c>
      <c r="C549" s="844"/>
      <c r="D549" s="817"/>
      <c r="E549" s="659"/>
      <c r="F549" s="63"/>
      <c r="G549" s="675"/>
      <c r="H549" s="164" t="s">
        <v>160</v>
      </c>
      <c r="I549" s="805"/>
      <c r="J549" s="805"/>
      <c r="K549" s="666"/>
      <c r="L549" s="63"/>
      <c r="M549" s="666"/>
      <c r="N549" s="666"/>
      <c r="O549" s="664"/>
      <c r="P549" s="665"/>
      <c r="Q549" s="665"/>
      <c r="R549" s="665"/>
      <c r="S549" s="658"/>
      <c r="T549" s="659"/>
      <c r="U549" s="659"/>
      <c r="V549" s="659"/>
      <c r="W549" s="659"/>
      <c r="X549" s="613"/>
      <c r="AG549" s="737"/>
    </row>
    <row r="550" spans="1:33" s="417" customFormat="1" ht="105" outlineLevel="1" x14ac:dyDescent="0.25">
      <c r="A550" s="670">
        <v>84</v>
      </c>
      <c r="B550" s="673" t="s">
        <v>1003</v>
      </c>
      <c r="C550" s="658" t="s">
        <v>789</v>
      </c>
      <c r="D550" s="669" t="s">
        <v>189</v>
      </c>
      <c r="E550" s="658" t="s">
        <v>59</v>
      </c>
      <c r="F550" s="477"/>
      <c r="G550" s="669"/>
      <c r="H550" s="431" t="s">
        <v>556</v>
      </c>
      <c r="I550" s="665" t="s">
        <v>1087</v>
      </c>
      <c r="J550" s="665" t="s">
        <v>77</v>
      </c>
      <c r="K550" s="665" t="s">
        <v>33</v>
      </c>
      <c r="L550" s="477"/>
      <c r="M550" s="665"/>
      <c r="N550" s="685" t="s">
        <v>32</v>
      </c>
      <c r="O550" s="685">
        <v>4</v>
      </c>
      <c r="P550" s="685">
        <v>2.8</v>
      </c>
      <c r="Q550" s="415">
        <v>4.4000000000000004</v>
      </c>
      <c r="R550" s="415">
        <v>5.9</v>
      </c>
      <c r="S550" s="685">
        <v>11.8</v>
      </c>
      <c r="T550" s="272">
        <v>15.7</v>
      </c>
      <c r="U550" s="685"/>
      <c r="V550" s="685"/>
      <c r="W550" s="685"/>
      <c r="X550" s="579"/>
      <c r="AG550" s="691"/>
    </row>
    <row r="551" spans="1:33" s="81" customFormat="1" ht="120" outlineLevel="1" x14ac:dyDescent="0.25">
      <c r="A551" s="208"/>
      <c r="B551" s="227" t="s">
        <v>790</v>
      </c>
      <c r="C551" s="50" t="s">
        <v>791</v>
      </c>
      <c r="D551" s="817" t="s">
        <v>189</v>
      </c>
      <c r="E551" s="50"/>
      <c r="F551" s="71"/>
      <c r="G551" s="48"/>
      <c r="H551" s="212" t="s">
        <v>843</v>
      </c>
      <c r="I551" s="273" t="s">
        <v>729</v>
      </c>
      <c r="J551" s="805" t="s">
        <v>77</v>
      </c>
      <c r="K551" s="805" t="s">
        <v>34</v>
      </c>
      <c r="L551" s="71"/>
      <c r="M551" s="49"/>
      <c r="N551" s="49" t="s">
        <v>722</v>
      </c>
      <c r="O551" s="117" t="s">
        <v>723</v>
      </c>
      <c r="P551" s="49" t="s">
        <v>724</v>
      </c>
      <c r="Q551" s="49" t="s">
        <v>725</v>
      </c>
      <c r="R551" s="49" t="s">
        <v>726</v>
      </c>
      <c r="S551" s="50" t="s">
        <v>727</v>
      </c>
      <c r="T551" s="50" t="s">
        <v>32</v>
      </c>
      <c r="U551" s="49"/>
      <c r="V551" s="49"/>
      <c r="W551" s="49"/>
      <c r="X551" s="618"/>
      <c r="AG551" s="740"/>
    </row>
    <row r="552" spans="1:33" s="417" customFormat="1" ht="105" outlineLevel="1" x14ac:dyDescent="0.25">
      <c r="A552" s="670">
        <v>85</v>
      </c>
      <c r="B552" s="228" t="s">
        <v>1004</v>
      </c>
      <c r="C552" s="658" t="s">
        <v>786</v>
      </c>
      <c r="D552" s="817"/>
      <c r="E552" s="658" t="s">
        <v>61</v>
      </c>
      <c r="F552" s="678"/>
      <c r="G552" s="669"/>
      <c r="H552" s="414" t="s">
        <v>557</v>
      </c>
      <c r="I552" s="665" t="s">
        <v>652</v>
      </c>
      <c r="J552" s="805"/>
      <c r="K552" s="805"/>
      <c r="L552" s="678"/>
      <c r="M552" s="665"/>
      <c r="N552" s="496">
        <v>501</v>
      </c>
      <c r="O552" s="497">
        <v>161</v>
      </c>
      <c r="P552" s="496">
        <v>166</v>
      </c>
      <c r="Q552" s="496">
        <v>168</v>
      </c>
      <c r="R552" s="496">
        <v>170</v>
      </c>
      <c r="S552" s="132">
        <v>172</v>
      </c>
      <c r="T552" s="132">
        <v>174</v>
      </c>
      <c r="U552" s="658"/>
      <c r="V552" s="658"/>
      <c r="W552" s="658"/>
      <c r="X552" s="579"/>
      <c r="AG552" s="691"/>
    </row>
    <row r="553" spans="1:33" s="84" customFormat="1" x14ac:dyDescent="0.25">
      <c r="A553" s="209"/>
      <c r="B553" s="233" t="s">
        <v>236</v>
      </c>
      <c r="C553" s="51"/>
      <c r="D553" s="52"/>
      <c r="E553" s="51"/>
      <c r="F553" s="72"/>
      <c r="G553" s="52"/>
      <c r="H553" s="173" t="s">
        <v>235</v>
      </c>
      <c r="I553" s="53"/>
      <c r="J553" s="60"/>
      <c r="K553" s="53"/>
      <c r="L553" s="72"/>
      <c r="M553" s="53"/>
      <c r="N553" s="89"/>
      <c r="O553" s="89"/>
      <c r="P553" s="58"/>
      <c r="Q553" s="144"/>
      <c r="R553" s="144"/>
      <c r="S553" s="51"/>
      <c r="T553" s="51"/>
      <c r="U553" s="53"/>
      <c r="V553" s="53"/>
      <c r="W553" s="53"/>
      <c r="X553" s="610"/>
      <c r="AG553" s="741"/>
    </row>
    <row r="554" spans="1:33" s="81" customFormat="1" outlineLevel="1" x14ac:dyDescent="0.25">
      <c r="A554" s="208"/>
      <c r="B554" s="227" t="s">
        <v>858</v>
      </c>
      <c r="C554" s="844" t="s">
        <v>190</v>
      </c>
      <c r="D554" s="817" t="s">
        <v>190</v>
      </c>
      <c r="E554" s="50" t="s">
        <v>3</v>
      </c>
      <c r="F554" s="67"/>
      <c r="G554" s="48"/>
      <c r="H554" s="171" t="s">
        <v>844</v>
      </c>
      <c r="I554" s="805" t="s">
        <v>156</v>
      </c>
      <c r="J554" s="805" t="s">
        <v>156</v>
      </c>
      <c r="K554" s="49" t="s">
        <v>3</v>
      </c>
      <c r="L554" s="67"/>
      <c r="M554" s="49"/>
      <c r="N554" s="49" t="s">
        <v>730</v>
      </c>
      <c r="O554" s="49" t="s">
        <v>731</v>
      </c>
      <c r="P554" s="49" t="s">
        <v>732</v>
      </c>
      <c r="Q554" s="49" t="s">
        <v>733</v>
      </c>
      <c r="R554" s="49" t="s">
        <v>734</v>
      </c>
      <c r="S554" s="50" t="s">
        <v>735</v>
      </c>
      <c r="T554" s="50" t="s">
        <v>32</v>
      </c>
      <c r="U554" s="47"/>
      <c r="V554" s="47"/>
      <c r="W554" s="47"/>
      <c r="X554" s="618"/>
      <c r="AG554" s="740"/>
    </row>
    <row r="555" spans="1:33" s="417" customFormat="1" ht="60" outlineLevel="1" x14ac:dyDescent="0.25">
      <c r="A555" s="670"/>
      <c r="B555" s="228" t="s">
        <v>792</v>
      </c>
      <c r="C555" s="844"/>
      <c r="D555" s="817"/>
      <c r="E555" s="658"/>
      <c r="F555" s="678"/>
      <c r="G555" s="669"/>
      <c r="H555" s="414" t="s">
        <v>736</v>
      </c>
      <c r="I555" s="805"/>
      <c r="J555" s="805"/>
      <c r="K555" s="665"/>
      <c r="L555" s="678"/>
      <c r="M555" s="665"/>
      <c r="N555" s="665"/>
      <c r="O555" s="450"/>
      <c r="P555" s="665"/>
      <c r="Q555" s="665"/>
      <c r="R555" s="665"/>
      <c r="S555" s="658"/>
      <c r="T555" s="658"/>
      <c r="U555" s="658"/>
      <c r="V555" s="658"/>
      <c r="W555" s="658"/>
      <c r="X555" s="579"/>
      <c r="AG555" s="691"/>
    </row>
    <row r="556" spans="1:33" s="76" customFormat="1" outlineLevel="1" x14ac:dyDescent="0.25">
      <c r="A556" s="655"/>
      <c r="B556" s="888" t="s">
        <v>161</v>
      </c>
      <c r="C556" s="888"/>
      <c r="D556" s="888"/>
      <c r="E556" s="888"/>
      <c r="F556" s="888"/>
      <c r="G556" s="888"/>
      <c r="H556" s="801" t="s">
        <v>162</v>
      </c>
      <c r="I556" s="801"/>
      <c r="J556" s="801"/>
      <c r="K556" s="801"/>
      <c r="L556" s="801"/>
      <c r="M556" s="801"/>
      <c r="N556" s="666"/>
      <c r="O556" s="114"/>
      <c r="P556" s="9"/>
      <c r="Q556" s="9"/>
      <c r="R556" s="9"/>
      <c r="S556" s="10"/>
      <c r="T556" s="10"/>
      <c r="U556" s="10"/>
      <c r="V556" s="10"/>
      <c r="W556" s="10"/>
      <c r="X556" s="613"/>
      <c r="AG556" s="737"/>
    </row>
    <row r="557" spans="1:33" s="76" customFormat="1" outlineLevel="1" x14ac:dyDescent="0.25">
      <c r="A557" s="655"/>
      <c r="B557" s="888" t="s">
        <v>163</v>
      </c>
      <c r="C557" s="888"/>
      <c r="D557" s="888"/>
      <c r="E557" s="888"/>
      <c r="F557" s="888"/>
      <c r="G557" s="888"/>
      <c r="H557" s="801" t="s">
        <v>164</v>
      </c>
      <c r="I557" s="801"/>
      <c r="J557" s="801"/>
      <c r="K557" s="801"/>
      <c r="L557" s="801"/>
      <c r="M557" s="801"/>
      <c r="N557" s="666"/>
      <c r="O557" s="114"/>
      <c r="P557" s="9"/>
      <c r="Q557" s="9"/>
      <c r="R557" s="9"/>
      <c r="S557" s="10"/>
      <c r="T557" s="10"/>
      <c r="U557" s="10"/>
      <c r="V557" s="10"/>
      <c r="W557" s="10"/>
      <c r="X557" s="613"/>
      <c r="AG557" s="737"/>
    </row>
    <row r="558" spans="1:33" s="417" customFormat="1" ht="120" outlineLevel="1" x14ac:dyDescent="0.25">
      <c r="A558" s="670">
        <v>86</v>
      </c>
      <c r="B558" s="673" t="s">
        <v>1005</v>
      </c>
      <c r="C558" s="658" t="s">
        <v>779</v>
      </c>
      <c r="D558" s="669" t="s">
        <v>190</v>
      </c>
      <c r="E558" s="658" t="s">
        <v>3</v>
      </c>
      <c r="F558" s="477"/>
      <c r="G558" s="669"/>
      <c r="H558" s="431" t="s">
        <v>558</v>
      </c>
      <c r="I558" s="665" t="s">
        <v>1040</v>
      </c>
      <c r="J558" s="665" t="s">
        <v>156</v>
      </c>
      <c r="K558" s="665" t="s">
        <v>3</v>
      </c>
      <c r="L558" s="477"/>
      <c r="M558" s="665"/>
      <c r="N558" s="420"/>
      <c r="O558" s="420">
        <v>24</v>
      </c>
      <c r="P558" s="420">
        <v>25</v>
      </c>
      <c r="Q558" s="420">
        <v>26</v>
      </c>
      <c r="R558" s="420">
        <v>27</v>
      </c>
      <c r="S558" s="420">
        <v>28</v>
      </c>
      <c r="T558" s="420">
        <v>29</v>
      </c>
      <c r="U558" s="685"/>
      <c r="V558" s="685"/>
      <c r="W558" s="685"/>
      <c r="X558" s="579"/>
      <c r="AG558" s="691"/>
    </row>
    <row r="559" spans="1:33" s="278" customFormat="1" outlineLevel="1" x14ac:dyDescent="0.25">
      <c r="A559" s="274"/>
      <c r="B559" s="275" t="s">
        <v>1021</v>
      </c>
      <c r="C559" s="854" t="s">
        <v>193</v>
      </c>
      <c r="D559" s="855" t="s">
        <v>755</v>
      </c>
      <c r="E559" s="855" t="s">
        <v>3</v>
      </c>
      <c r="F559" s="855"/>
      <c r="G559" s="855"/>
      <c r="H559" s="274" t="s">
        <v>1019</v>
      </c>
      <c r="I559" s="854" t="s">
        <v>694</v>
      </c>
      <c r="J559" s="855" t="s">
        <v>1022</v>
      </c>
      <c r="K559" s="855" t="s">
        <v>3</v>
      </c>
      <c r="L559" s="352"/>
      <c r="M559" s="352"/>
      <c r="N559" s="276"/>
      <c r="O559" s="276"/>
      <c r="P559" s="276"/>
      <c r="Q559" s="276"/>
      <c r="R559" s="276"/>
      <c r="S559" s="276"/>
      <c r="T559" s="276"/>
      <c r="U559" s="276"/>
      <c r="V559" s="525"/>
      <c r="W559" s="525"/>
      <c r="X559" s="525"/>
      <c r="Y559" s="680"/>
      <c r="Z559" s="277"/>
      <c r="AA559" s="277"/>
      <c r="AB559" s="277"/>
      <c r="AC559" s="277"/>
      <c r="AD559" s="277"/>
      <c r="AE559" s="277"/>
      <c r="AF559" s="277"/>
    </row>
    <row r="560" spans="1:33" s="278" customFormat="1" ht="45" outlineLevel="1" x14ac:dyDescent="0.25">
      <c r="A560" s="274"/>
      <c r="B560" s="279" t="s">
        <v>1023</v>
      </c>
      <c r="C560" s="854"/>
      <c r="D560" s="855"/>
      <c r="E560" s="855"/>
      <c r="F560" s="855"/>
      <c r="G560" s="855"/>
      <c r="H560" s="280" t="s">
        <v>1030</v>
      </c>
      <c r="I560" s="854"/>
      <c r="J560" s="855"/>
      <c r="K560" s="855"/>
      <c r="L560" s="352"/>
      <c r="M560" s="352"/>
      <c r="N560" s="281" t="s">
        <v>1024</v>
      </c>
      <c r="O560" s="281" t="s">
        <v>1024</v>
      </c>
      <c r="P560" s="281" t="s">
        <v>861</v>
      </c>
      <c r="Q560" s="281" t="s">
        <v>1025</v>
      </c>
      <c r="R560" s="281" t="s">
        <v>1026</v>
      </c>
      <c r="S560" s="281" t="s">
        <v>1027</v>
      </c>
      <c r="T560" s="281" t="s">
        <v>1028</v>
      </c>
      <c r="U560" s="281"/>
      <c r="V560" s="619"/>
      <c r="W560" s="619"/>
      <c r="X560" s="619"/>
      <c r="Y560" s="680"/>
      <c r="Z560" s="277"/>
      <c r="AA560" s="277"/>
      <c r="AB560" s="277"/>
      <c r="AC560" s="277"/>
      <c r="AD560" s="277"/>
      <c r="AE560" s="277"/>
      <c r="AF560" s="277"/>
    </row>
    <row r="561" spans="1:33" s="240" customFormat="1" ht="28.5" outlineLevel="1" x14ac:dyDescent="0.25">
      <c r="A561" s="238"/>
      <c r="B561" s="74" t="s">
        <v>1029</v>
      </c>
      <c r="C561" s="241"/>
      <c r="D561" s="74"/>
      <c r="E561" s="74"/>
      <c r="F561" s="74"/>
      <c r="G561" s="74"/>
      <c r="H561" s="74" t="s">
        <v>1020</v>
      </c>
      <c r="I561" s="241"/>
      <c r="J561" s="74"/>
      <c r="K561" s="93"/>
      <c r="L561" s="353"/>
      <c r="M561" s="353"/>
      <c r="N561" s="94"/>
      <c r="O561" s="94"/>
      <c r="P561" s="94"/>
      <c r="Q561" s="94"/>
      <c r="R561" s="94"/>
      <c r="S561" s="94"/>
      <c r="T561" s="94"/>
      <c r="U561" s="94"/>
      <c r="V561" s="620"/>
      <c r="W561" s="620"/>
      <c r="X561" s="619"/>
      <c r="Y561" s="74"/>
      <c r="Z561" s="239"/>
      <c r="AA561" s="239"/>
      <c r="AB561" s="239"/>
      <c r="AC561" s="239"/>
      <c r="AD561" s="239"/>
      <c r="AE561" s="239"/>
      <c r="AF561" s="239"/>
    </row>
    <row r="562" spans="1:33" s="188" customFormat="1" x14ac:dyDescent="0.25">
      <c r="A562" s="196"/>
      <c r="B562" s="186" t="s">
        <v>241</v>
      </c>
      <c r="C562" s="182"/>
      <c r="D562" s="184"/>
      <c r="E562" s="182"/>
      <c r="F562" s="185"/>
      <c r="G562" s="184"/>
      <c r="H562" s="186" t="s">
        <v>242</v>
      </c>
      <c r="I562" s="115"/>
      <c r="J562" s="187"/>
      <c r="K562" s="115"/>
      <c r="L562" s="185"/>
      <c r="M562" s="115"/>
      <c r="N562" s="187"/>
      <c r="O562" s="115"/>
      <c r="P562" s="115"/>
      <c r="Q562" s="115"/>
      <c r="R562" s="115"/>
      <c r="S562" s="182"/>
      <c r="T562" s="182"/>
      <c r="U562" s="183"/>
      <c r="V562" s="183"/>
      <c r="W562" s="183"/>
      <c r="X562" s="621"/>
      <c r="AG562" s="742"/>
    </row>
    <row r="563" spans="1:33" s="188" customFormat="1" x14ac:dyDescent="0.25">
      <c r="A563" s="196"/>
      <c r="B563" s="186" t="s">
        <v>244</v>
      </c>
      <c r="C563" s="182"/>
      <c r="D563" s="184"/>
      <c r="E563" s="182"/>
      <c r="F563" s="185"/>
      <c r="G563" s="184"/>
      <c r="H563" s="186" t="s">
        <v>243</v>
      </c>
      <c r="I563" s="115"/>
      <c r="J563" s="187"/>
      <c r="K563" s="115"/>
      <c r="L563" s="185"/>
      <c r="M563" s="115"/>
      <c r="N563" s="187"/>
      <c r="O563" s="115"/>
      <c r="P563" s="115"/>
      <c r="Q563" s="115"/>
      <c r="R563" s="115"/>
      <c r="S563" s="182"/>
      <c r="T563" s="182"/>
      <c r="U563" s="183"/>
      <c r="V563" s="183"/>
      <c r="W563" s="183"/>
      <c r="X563" s="621"/>
      <c r="AG563" s="742"/>
    </row>
    <row r="564" spans="1:33" s="193" customFormat="1" ht="28.5" outlineLevel="1" x14ac:dyDescent="0.25">
      <c r="A564" s="655"/>
      <c r="B564" s="236" t="s">
        <v>438</v>
      </c>
      <c r="C564" s="190"/>
      <c r="D564" s="189"/>
      <c r="E564" s="190"/>
      <c r="F564" s="191"/>
      <c r="G564" s="189"/>
      <c r="H564" s="683" t="s">
        <v>437</v>
      </c>
      <c r="I564" s="114"/>
      <c r="J564" s="664"/>
      <c r="K564" s="114"/>
      <c r="L564" s="191"/>
      <c r="M564" s="114"/>
      <c r="N564" s="664"/>
      <c r="O564" s="114"/>
      <c r="P564" s="192"/>
      <c r="Q564" s="192"/>
      <c r="R564" s="192"/>
      <c r="S564" s="190"/>
      <c r="T564" s="190"/>
      <c r="U564" s="190"/>
      <c r="V564" s="190"/>
      <c r="W564" s="190"/>
      <c r="X564" s="622"/>
      <c r="AG564" s="743"/>
    </row>
    <row r="565" spans="1:33" s="214" customFormat="1" ht="45" outlineLevel="1" x14ac:dyDescent="0.25">
      <c r="A565" s="789"/>
      <c r="B565" s="790" t="s">
        <v>831</v>
      </c>
      <c r="C565" s="853" t="s">
        <v>435</v>
      </c>
      <c r="D565" s="849" t="s">
        <v>436</v>
      </c>
      <c r="E565" s="237" t="s">
        <v>434</v>
      </c>
      <c r="F565" s="850" t="s">
        <v>403</v>
      </c>
      <c r="G565" s="849" t="s">
        <v>428</v>
      </c>
      <c r="H565" s="790" t="s">
        <v>832</v>
      </c>
      <c r="I565" s="812" t="s">
        <v>431</v>
      </c>
      <c r="J565" s="812" t="s">
        <v>432</v>
      </c>
      <c r="K565" s="284" t="s">
        <v>433</v>
      </c>
      <c r="L565" s="850" t="s">
        <v>403</v>
      </c>
      <c r="M565" s="812" t="s">
        <v>427</v>
      </c>
      <c r="N565" s="623">
        <v>1</v>
      </c>
      <c r="O565" s="623">
        <v>1</v>
      </c>
      <c r="P565" s="623">
        <v>1</v>
      </c>
      <c r="Q565" s="623">
        <v>1</v>
      </c>
      <c r="R565" s="623">
        <v>1</v>
      </c>
      <c r="S565" s="623">
        <v>1</v>
      </c>
      <c r="T565" s="217"/>
      <c r="U565" s="151"/>
      <c r="V565" s="151"/>
      <c r="W565" s="151"/>
      <c r="X565" s="624"/>
      <c r="AG565" s="744"/>
    </row>
    <row r="566" spans="1:33" s="214" customFormat="1" ht="30" outlineLevel="1" x14ac:dyDescent="0.25">
      <c r="A566" s="789"/>
      <c r="B566" s="790"/>
      <c r="C566" s="853"/>
      <c r="D566" s="849"/>
      <c r="E566" s="237" t="s">
        <v>393</v>
      </c>
      <c r="F566" s="850"/>
      <c r="G566" s="849"/>
      <c r="H566" s="790"/>
      <c r="I566" s="812"/>
      <c r="J566" s="812"/>
      <c r="K566" s="284" t="s">
        <v>394</v>
      </c>
      <c r="L566" s="850"/>
      <c r="M566" s="812"/>
      <c r="N566" s="623">
        <v>3.3</v>
      </c>
      <c r="O566" s="625">
        <v>4</v>
      </c>
      <c r="P566" s="625">
        <v>4</v>
      </c>
      <c r="Q566" s="625">
        <v>4</v>
      </c>
      <c r="R566" s="625">
        <v>4</v>
      </c>
      <c r="S566" s="625">
        <v>4</v>
      </c>
      <c r="T566" s="217"/>
      <c r="U566" s="262"/>
      <c r="V566" s="151"/>
      <c r="W566" s="151"/>
      <c r="X566" s="624"/>
      <c r="AG566" s="744"/>
    </row>
    <row r="567" spans="1:33" s="259" customFormat="1" outlineLevel="2" x14ac:dyDescent="0.25">
      <c r="A567" s="257"/>
      <c r="B567" s="771"/>
      <c r="C567" s="246"/>
      <c r="D567" s="772"/>
      <c r="E567" s="246"/>
      <c r="F567" s="261"/>
      <c r="G567" s="772"/>
      <c r="H567" s="260" t="s">
        <v>586</v>
      </c>
      <c r="I567" s="249"/>
      <c r="J567" s="249"/>
      <c r="K567" s="249"/>
      <c r="L567" s="261"/>
      <c r="M567" s="249"/>
      <c r="N567" s="249"/>
      <c r="O567" s="249"/>
      <c r="P567" s="249"/>
      <c r="Q567" s="249"/>
      <c r="R567" s="249"/>
      <c r="S567" s="258"/>
      <c r="T567" s="258"/>
      <c r="U567" s="246"/>
      <c r="V567" s="246"/>
      <c r="W567" s="246"/>
      <c r="X567" s="521"/>
      <c r="AG567" s="745"/>
    </row>
    <row r="568" spans="1:33" s="259" customFormat="1" outlineLevel="2" x14ac:dyDescent="0.25">
      <c r="A568" s="257"/>
      <c r="B568" s="771"/>
      <c r="C568" s="246"/>
      <c r="D568" s="772"/>
      <c r="E568" s="246"/>
      <c r="F568" s="261"/>
      <c r="G568" s="772"/>
      <c r="H568" s="260" t="s">
        <v>1031</v>
      </c>
      <c r="I568" s="249"/>
      <c r="J568" s="249"/>
      <c r="K568" s="249"/>
      <c r="L568" s="261"/>
      <c r="M568" s="249"/>
      <c r="N568" s="249"/>
      <c r="O568" s="249"/>
      <c r="P568" s="249"/>
      <c r="Q568" s="249"/>
      <c r="R568" s="249"/>
      <c r="S568" s="258"/>
      <c r="T568" s="258"/>
      <c r="U568" s="246"/>
      <c r="V568" s="246"/>
      <c r="W568" s="246"/>
      <c r="X568" s="521"/>
      <c r="AG568" s="745"/>
    </row>
    <row r="569" spans="1:33" s="259" customFormat="1" outlineLevel="2" x14ac:dyDescent="0.25">
      <c r="A569" s="257"/>
      <c r="B569" s="771"/>
      <c r="C569" s="246"/>
      <c r="D569" s="772"/>
      <c r="E569" s="246"/>
      <c r="F569" s="261"/>
      <c r="G569" s="772"/>
      <c r="H569" s="260" t="s">
        <v>1032</v>
      </c>
      <c r="I569" s="249"/>
      <c r="J569" s="249"/>
      <c r="K569" s="249"/>
      <c r="L569" s="261"/>
      <c r="M569" s="249"/>
      <c r="N569" s="249"/>
      <c r="O569" s="249"/>
      <c r="P569" s="249"/>
      <c r="Q569" s="249"/>
      <c r="R569" s="249"/>
      <c r="S569" s="258"/>
      <c r="T569" s="258"/>
      <c r="U569" s="246"/>
      <c r="V569" s="246"/>
      <c r="W569" s="246"/>
      <c r="X569" s="521"/>
      <c r="AG569" s="745"/>
    </row>
    <row r="570" spans="1:33" s="259" customFormat="1" outlineLevel="2" x14ac:dyDescent="0.25">
      <c r="A570" s="257"/>
      <c r="B570" s="771"/>
      <c r="C570" s="246"/>
      <c r="D570" s="772"/>
      <c r="E570" s="246"/>
      <c r="F570" s="261"/>
      <c r="G570" s="772"/>
      <c r="H570" s="260" t="s">
        <v>1033</v>
      </c>
      <c r="I570" s="249"/>
      <c r="J570" s="249"/>
      <c r="K570" s="249"/>
      <c r="L570" s="261"/>
      <c r="M570" s="249"/>
      <c r="N570" s="249"/>
      <c r="O570" s="249"/>
      <c r="P570" s="249"/>
      <c r="Q570" s="249"/>
      <c r="R570" s="249"/>
      <c r="S570" s="258"/>
      <c r="T570" s="258"/>
      <c r="U570" s="246"/>
      <c r="V570" s="246"/>
      <c r="W570" s="246"/>
      <c r="X570" s="521"/>
      <c r="AG570" s="745"/>
    </row>
    <row r="571" spans="1:33" s="259" customFormat="1" outlineLevel="2" x14ac:dyDescent="0.25">
      <c r="A571" s="257"/>
      <c r="B571" s="771"/>
      <c r="C571" s="246"/>
      <c r="D571" s="772"/>
      <c r="E571" s="246"/>
      <c r="F571" s="261"/>
      <c r="G571" s="772"/>
      <c r="H571" s="260" t="s">
        <v>1034</v>
      </c>
      <c r="I571" s="249"/>
      <c r="J571" s="249"/>
      <c r="K571" s="249"/>
      <c r="L571" s="261"/>
      <c r="M571" s="249"/>
      <c r="N571" s="249"/>
      <c r="O571" s="249"/>
      <c r="P571" s="249"/>
      <c r="Q571" s="249"/>
      <c r="R571" s="249"/>
      <c r="S571" s="258"/>
      <c r="T571" s="258"/>
      <c r="U571" s="246"/>
      <c r="V571" s="246"/>
      <c r="W571" s="246"/>
      <c r="X571" s="521"/>
      <c r="AG571" s="745"/>
    </row>
    <row r="572" spans="1:33" s="269" customFormat="1" x14ac:dyDescent="0.25">
      <c r="A572" s="263"/>
      <c r="B572" s="264" t="s">
        <v>165</v>
      </c>
      <c r="C572" s="265"/>
      <c r="D572" s="266"/>
      <c r="E572" s="265"/>
      <c r="F572" s="267"/>
      <c r="G572" s="266"/>
      <c r="H572" s="885" t="s">
        <v>166</v>
      </c>
      <c r="I572" s="885"/>
      <c r="J572" s="885"/>
      <c r="K572" s="885"/>
      <c r="L572" s="885"/>
      <c r="M572" s="885"/>
      <c r="N572" s="885"/>
      <c r="O572" s="885"/>
      <c r="P572" s="885"/>
      <c r="Q572" s="885"/>
      <c r="R572" s="268"/>
      <c r="S572" s="265"/>
      <c r="T572" s="265"/>
      <c r="U572" s="265"/>
      <c r="V572" s="265"/>
      <c r="W572" s="265"/>
      <c r="X572" s="626"/>
      <c r="AG572" s="746"/>
    </row>
    <row r="573" spans="1:33" s="77" customFormat="1" ht="28.5" x14ac:dyDescent="0.25">
      <c r="A573" s="196"/>
      <c r="B573" s="234" t="s">
        <v>793</v>
      </c>
      <c r="C573" s="96"/>
      <c r="D573" s="2"/>
      <c r="E573" s="96"/>
      <c r="F573" s="2"/>
      <c r="G573" s="2"/>
      <c r="H573" s="806" t="s">
        <v>737</v>
      </c>
      <c r="I573" s="806"/>
      <c r="J573" s="806"/>
      <c r="K573" s="806"/>
      <c r="L573" s="806"/>
      <c r="M573" s="806"/>
      <c r="N573" s="806"/>
      <c r="O573" s="806"/>
      <c r="P573" s="806"/>
      <c r="Q573" s="806"/>
      <c r="R573" s="806"/>
      <c r="S573" s="806"/>
      <c r="T573" s="806"/>
      <c r="U573" s="806"/>
      <c r="V573" s="806"/>
      <c r="W573" s="806"/>
      <c r="X573" s="610"/>
      <c r="AG573" s="732"/>
    </row>
    <row r="574" spans="1:33" s="146" customFormat="1" x14ac:dyDescent="0.25">
      <c r="A574" s="206"/>
      <c r="B574" s="231" t="s">
        <v>794</v>
      </c>
      <c r="C574" s="145"/>
      <c r="D574" s="155"/>
      <c r="E574" s="145"/>
      <c r="F574" s="155"/>
      <c r="G574" s="155"/>
      <c r="H574" s="807" t="s">
        <v>738</v>
      </c>
      <c r="I574" s="807"/>
      <c r="J574" s="807"/>
      <c r="K574" s="807"/>
      <c r="L574" s="807"/>
      <c r="M574" s="807"/>
      <c r="N574" s="807"/>
      <c r="O574" s="807"/>
      <c r="P574" s="807"/>
      <c r="Q574" s="807"/>
      <c r="R574" s="807"/>
      <c r="S574" s="807"/>
      <c r="T574" s="807"/>
      <c r="U574" s="807"/>
      <c r="V574" s="807"/>
      <c r="W574" s="807"/>
      <c r="X574" s="605"/>
      <c r="AG574" s="747"/>
    </row>
    <row r="575" spans="1:33" s="76" customFormat="1" x14ac:dyDescent="0.25">
      <c r="A575" s="655"/>
      <c r="B575" s="888" t="s">
        <v>167</v>
      </c>
      <c r="C575" s="888"/>
      <c r="D575" s="888"/>
      <c r="E575" s="888"/>
      <c r="F575" s="888"/>
      <c r="G575" s="888"/>
      <c r="H575" s="801" t="s">
        <v>168</v>
      </c>
      <c r="I575" s="801"/>
      <c r="J575" s="801"/>
      <c r="K575" s="801"/>
      <c r="L575" s="801"/>
      <c r="M575" s="801"/>
      <c r="N575" s="801"/>
      <c r="O575" s="801"/>
      <c r="P575" s="801"/>
      <c r="Q575" s="801"/>
      <c r="R575" s="801"/>
      <c r="S575" s="801"/>
      <c r="T575" s="801"/>
      <c r="U575" s="801"/>
      <c r="V575" s="801"/>
      <c r="W575" s="801"/>
      <c r="X575" s="613"/>
      <c r="AG575" s="737"/>
    </row>
    <row r="576" spans="1:33" s="76" customFormat="1" ht="120" outlineLevel="1" x14ac:dyDescent="0.25">
      <c r="A576" s="655">
        <v>87</v>
      </c>
      <c r="B576" s="236" t="s">
        <v>1006</v>
      </c>
      <c r="C576" s="659" t="s">
        <v>778</v>
      </c>
      <c r="D576" s="675" t="s">
        <v>195</v>
      </c>
      <c r="E576" s="659" t="s">
        <v>3</v>
      </c>
      <c r="F576" s="64"/>
      <c r="G576" s="675"/>
      <c r="H576" s="163" t="s">
        <v>559</v>
      </c>
      <c r="I576" s="666" t="s">
        <v>655</v>
      </c>
      <c r="J576" s="666" t="s">
        <v>101</v>
      </c>
      <c r="K576" s="666" t="s">
        <v>3</v>
      </c>
      <c r="L576" s="64"/>
      <c r="M576" s="666"/>
      <c r="N576" s="218">
        <v>-3</v>
      </c>
      <c r="O576" s="36">
        <v>-5</v>
      </c>
      <c r="P576" s="36">
        <v>-7</v>
      </c>
      <c r="Q576" s="156">
        <v>-9</v>
      </c>
      <c r="R576" s="156">
        <v>-10</v>
      </c>
      <c r="S576" s="157">
        <v>0</v>
      </c>
      <c r="T576" s="108">
        <v>0</v>
      </c>
      <c r="U576" s="10"/>
      <c r="V576" s="10"/>
      <c r="W576" s="10"/>
      <c r="X576" s="613"/>
      <c r="AG576" s="737"/>
    </row>
    <row r="577" spans="1:33" s="76" customFormat="1" outlineLevel="1" x14ac:dyDescent="0.25">
      <c r="A577" s="655"/>
      <c r="B577" s="888" t="s">
        <v>169</v>
      </c>
      <c r="C577" s="888"/>
      <c r="D577" s="888"/>
      <c r="E577" s="888"/>
      <c r="F577" s="888"/>
      <c r="G577" s="888"/>
      <c r="H577" s="883" t="s">
        <v>170</v>
      </c>
      <c r="I577" s="883"/>
      <c r="J577" s="883"/>
      <c r="K577" s="883"/>
      <c r="L577" s="883"/>
      <c r="M577" s="883"/>
      <c r="N577" s="666"/>
      <c r="O577" s="114"/>
      <c r="P577" s="9"/>
      <c r="Q577" s="107"/>
      <c r="R577" s="107"/>
      <c r="S577" s="10"/>
      <c r="T577" s="10"/>
      <c r="U577" s="10"/>
      <c r="V577" s="10"/>
      <c r="W577" s="10"/>
      <c r="X577" s="613"/>
      <c r="AG577" s="737"/>
    </row>
    <row r="578" spans="1:33" s="76" customFormat="1" ht="120" outlineLevel="1" x14ac:dyDescent="0.25">
      <c r="A578" s="655">
        <v>88</v>
      </c>
      <c r="B578" s="236" t="s">
        <v>1007</v>
      </c>
      <c r="C578" s="659" t="s">
        <v>778</v>
      </c>
      <c r="D578" s="675" t="s">
        <v>195</v>
      </c>
      <c r="E578" s="659" t="s">
        <v>3</v>
      </c>
      <c r="F578" s="64"/>
      <c r="G578" s="675"/>
      <c r="H578" s="163" t="s">
        <v>560</v>
      </c>
      <c r="I578" s="666" t="s">
        <v>655</v>
      </c>
      <c r="J578" s="666" t="s">
        <v>101</v>
      </c>
      <c r="K578" s="666" t="s">
        <v>3</v>
      </c>
      <c r="L578" s="64"/>
      <c r="M578" s="666"/>
      <c r="N578" s="106">
        <v>123</v>
      </c>
      <c r="O578" s="122">
        <v>15</v>
      </c>
      <c r="P578" s="106">
        <v>17</v>
      </c>
      <c r="Q578" s="106">
        <v>19</v>
      </c>
      <c r="R578" s="106">
        <v>21</v>
      </c>
      <c r="S578" s="22">
        <v>23</v>
      </c>
      <c r="T578" s="108">
        <v>0</v>
      </c>
      <c r="U578" s="10"/>
      <c r="V578" s="10"/>
      <c r="W578" s="10"/>
      <c r="X578" s="613"/>
      <c r="AG578" s="737"/>
    </row>
    <row r="579" spans="1:33" s="76" customFormat="1" x14ac:dyDescent="0.25">
      <c r="A579" s="655"/>
      <c r="B579" s="888" t="s">
        <v>171</v>
      </c>
      <c r="C579" s="888"/>
      <c r="D579" s="888"/>
      <c r="E579" s="888"/>
      <c r="F579" s="888"/>
      <c r="G579" s="888"/>
      <c r="H579" s="801" t="s">
        <v>172</v>
      </c>
      <c r="I579" s="801"/>
      <c r="J579" s="801"/>
      <c r="K579" s="801"/>
      <c r="L579" s="801"/>
      <c r="M579" s="801"/>
      <c r="N579" s="801"/>
      <c r="O579" s="801"/>
      <c r="P579" s="801"/>
      <c r="Q579" s="801"/>
      <c r="R579" s="801"/>
      <c r="S579" s="801"/>
      <c r="T579" s="10"/>
      <c r="U579" s="10"/>
      <c r="V579" s="10"/>
      <c r="W579" s="10"/>
      <c r="X579" s="613"/>
      <c r="AG579" s="737"/>
    </row>
    <row r="580" spans="1:33" s="76" customFormat="1" ht="120" outlineLevel="1" collapsed="1" x14ac:dyDescent="0.25">
      <c r="A580" s="655">
        <v>89</v>
      </c>
      <c r="B580" s="236" t="s">
        <v>1008</v>
      </c>
      <c r="C580" s="659" t="s">
        <v>780</v>
      </c>
      <c r="D580" s="675" t="s">
        <v>63</v>
      </c>
      <c r="E580" s="659" t="s">
        <v>3</v>
      </c>
      <c r="F580" s="64"/>
      <c r="G580" s="675"/>
      <c r="H580" s="163" t="s">
        <v>561</v>
      </c>
      <c r="I580" s="666" t="s">
        <v>670</v>
      </c>
      <c r="J580" s="666" t="s">
        <v>56</v>
      </c>
      <c r="K580" s="666" t="s">
        <v>3</v>
      </c>
      <c r="L580" s="64"/>
      <c r="M580" s="666"/>
      <c r="N580" s="10">
        <v>93</v>
      </c>
      <c r="O580" s="10">
        <v>95.3</v>
      </c>
      <c r="P580" s="10">
        <v>96.3</v>
      </c>
      <c r="Q580" s="10">
        <v>97.1</v>
      </c>
      <c r="R580" s="10">
        <v>98.4</v>
      </c>
      <c r="S580" s="133">
        <v>99</v>
      </c>
      <c r="T580" s="10">
        <v>100</v>
      </c>
      <c r="U580" s="10"/>
      <c r="V580" s="10"/>
      <c r="W580" s="10"/>
      <c r="X580" s="613"/>
      <c r="AG580" s="737"/>
    </row>
    <row r="581" spans="1:33" s="17" customFormat="1" hidden="1" outlineLevel="2" x14ac:dyDescent="0.25">
      <c r="A581" s="201"/>
      <c r="B581" s="228" t="s">
        <v>45</v>
      </c>
      <c r="C581" s="658"/>
      <c r="D581" s="669"/>
      <c r="E581" s="658"/>
      <c r="F581" s="678"/>
      <c r="G581" s="669"/>
      <c r="H581" s="164" t="s">
        <v>6</v>
      </c>
      <c r="I581" s="666"/>
      <c r="J581" s="666"/>
      <c r="K581" s="666"/>
      <c r="L581" s="678"/>
      <c r="M581" s="666"/>
      <c r="N581" s="666"/>
      <c r="O581" s="664"/>
      <c r="P581" s="665"/>
      <c r="Q581" s="665"/>
      <c r="R581" s="665"/>
      <c r="S581" s="133"/>
      <c r="T581" s="16"/>
      <c r="U581" s="658"/>
      <c r="V581" s="658"/>
      <c r="W581" s="658"/>
      <c r="X581" s="552"/>
      <c r="AG581" s="708"/>
    </row>
    <row r="582" spans="1:33" s="17" customFormat="1" hidden="1" outlineLevel="2" x14ac:dyDescent="0.25">
      <c r="A582" s="201"/>
      <c r="B582" s="228" t="s">
        <v>46</v>
      </c>
      <c r="C582" s="658"/>
      <c r="D582" s="669"/>
      <c r="E582" s="658"/>
      <c r="F582" s="678"/>
      <c r="G582" s="669"/>
      <c r="H582" s="164" t="s">
        <v>11</v>
      </c>
      <c r="I582" s="666"/>
      <c r="J582" s="666"/>
      <c r="K582" s="666"/>
      <c r="L582" s="678"/>
      <c r="M582" s="666"/>
      <c r="N582" s="666"/>
      <c r="O582" s="664"/>
      <c r="P582" s="665"/>
      <c r="Q582" s="665"/>
      <c r="R582" s="665"/>
      <c r="S582" s="133"/>
      <c r="T582" s="16"/>
      <c r="U582" s="658"/>
      <c r="V582" s="658"/>
      <c r="W582" s="658"/>
      <c r="X582" s="552"/>
      <c r="AG582" s="708"/>
    </row>
    <row r="583" spans="1:33" s="17" customFormat="1" hidden="1" outlineLevel="2" x14ac:dyDescent="0.25">
      <c r="A583" s="201"/>
      <c r="B583" s="228" t="s">
        <v>47</v>
      </c>
      <c r="C583" s="658"/>
      <c r="D583" s="669"/>
      <c r="E583" s="658"/>
      <c r="F583" s="678"/>
      <c r="G583" s="669"/>
      <c r="H583" s="164" t="s">
        <v>12</v>
      </c>
      <c r="I583" s="666"/>
      <c r="J583" s="666"/>
      <c r="K583" s="666"/>
      <c r="L583" s="678"/>
      <c r="M583" s="666"/>
      <c r="N583" s="666"/>
      <c r="O583" s="664"/>
      <c r="P583" s="665"/>
      <c r="Q583" s="665"/>
      <c r="R583" s="665"/>
      <c r="S583" s="133"/>
      <c r="T583" s="16"/>
      <c r="U583" s="658"/>
      <c r="V583" s="658"/>
      <c r="W583" s="658"/>
      <c r="X583" s="552"/>
      <c r="AG583" s="708"/>
    </row>
    <row r="584" spans="1:33" s="17" customFormat="1" hidden="1" outlineLevel="2" x14ac:dyDescent="0.25">
      <c r="A584" s="201"/>
      <c r="B584" s="228" t="s">
        <v>48</v>
      </c>
      <c r="C584" s="658"/>
      <c r="D584" s="669"/>
      <c r="E584" s="658"/>
      <c r="F584" s="678"/>
      <c r="G584" s="669"/>
      <c r="H584" s="164" t="s">
        <v>13</v>
      </c>
      <c r="I584" s="666"/>
      <c r="J584" s="666"/>
      <c r="K584" s="666"/>
      <c r="L584" s="678"/>
      <c r="M584" s="666"/>
      <c r="N584" s="666"/>
      <c r="O584" s="664"/>
      <c r="P584" s="665"/>
      <c r="Q584" s="665"/>
      <c r="R584" s="665"/>
      <c r="S584" s="133"/>
      <c r="T584" s="16"/>
      <c r="U584" s="658"/>
      <c r="V584" s="658"/>
      <c r="W584" s="658"/>
      <c r="X584" s="552"/>
      <c r="AG584" s="708"/>
    </row>
    <row r="585" spans="1:33" s="17" customFormat="1" hidden="1" outlineLevel="2" x14ac:dyDescent="0.25">
      <c r="A585" s="201"/>
      <c r="B585" s="228" t="s">
        <v>35</v>
      </c>
      <c r="C585" s="658"/>
      <c r="D585" s="669"/>
      <c r="E585" s="658"/>
      <c r="F585" s="678"/>
      <c r="G585" s="669"/>
      <c r="H585" s="164" t="s">
        <v>14</v>
      </c>
      <c r="I585" s="666"/>
      <c r="J585" s="666"/>
      <c r="K585" s="666"/>
      <c r="L585" s="678"/>
      <c r="M585" s="666"/>
      <c r="N585" s="666"/>
      <c r="O585" s="664"/>
      <c r="P585" s="665"/>
      <c r="Q585" s="665"/>
      <c r="R585" s="665"/>
      <c r="S585" s="133"/>
      <c r="T585" s="16"/>
      <c r="U585" s="658"/>
      <c r="V585" s="658"/>
      <c r="W585" s="658"/>
      <c r="X585" s="552"/>
      <c r="AG585" s="708"/>
    </row>
    <row r="586" spans="1:33" s="17" customFormat="1" hidden="1" outlineLevel="2" x14ac:dyDescent="0.25">
      <c r="A586" s="201"/>
      <c r="B586" s="228" t="s">
        <v>36</v>
      </c>
      <c r="C586" s="658"/>
      <c r="D586" s="669"/>
      <c r="E586" s="658"/>
      <c r="F586" s="678"/>
      <c r="G586" s="669"/>
      <c r="H586" s="164" t="s">
        <v>15</v>
      </c>
      <c r="I586" s="666"/>
      <c r="J586" s="666"/>
      <c r="K586" s="666"/>
      <c r="L586" s="678"/>
      <c r="M586" s="666"/>
      <c r="N586" s="666"/>
      <c r="O586" s="664"/>
      <c r="P586" s="665"/>
      <c r="Q586" s="665"/>
      <c r="R586" s="665"/>
      <c r="S586" s="133"/>
      <c r="T586" s="16"/>
      <c r="U586" s="658"/>
      <c r="V586" s="658"/>
      <c r="W586" s="658"/>
      <c r="X586" s="552"/>
      <c r="AG586" s="708"/>
    </row>
    <row r="587" spans="1:33" s="17" customFormat="1" hidden="1" outlineLevel="2" x14ac:dyDescent="0.25">
      <c r="A587" s="201"/>
      <c r="B587" s="228" t="s">
        <v>37</v>
      </c>
      <c r="C587" s="658"/>
      <c r="D587" s="669"/>
      <c r="E587" s="658"/>
      <c r="F587" s="678"/>
      <c r="G587" s="669"/>
      <c r="H587" s="164" t="s">
        <v>16</v>
      </c>
      <c r="I587" s="666"/>
      <c r="J587" s="666"/>
      <c r="K587" s="666"/>
      <c r="L587" s="678"/>
      <c r="M587" s="666"/>
      <c r="N587" s="666"/>
      <c r="O587" s="664"/>
      <c r="P587" s="665"/>
      <c r="Q587" s="665"/>
      <c r="R587" s="665"/>
      <c r="S587" s="133"/>
      <c r="T587" s="16"/>
      <c r="U587" s="658"/>
      <c r="V587" s="658"/>
      <c r="W587" s="658"/>
      <c r="X587" s="552"/>
      <c r="AG587" s="708"/>
    </row>
    <row r="588" spans="1:33" s="17" customFormat="1" hidden="1" outlineLevel="2" x14ac:dyDescent="0.25">
      <c r="A588" s="201"/>
      <c r="B588" s="228" t="s">
        <v>38</v>
      </c>
      <c r="C588" s="658"/>
      <c r="D588" s="669"/>
      <c r="E588" s="658"/>
      <c r="F588" s="678"/>
      <c r="G588" s="669"/>
      <c r="H588" s="164" t="s">
        <v>17</v>
      </c>
      <c r="I588" s="666"/>
      <c r="J588" s="666"/>
      <c r="K588" s="666"/>
      <c r="L588" s="678"/>
      <c r="M588" s="666"/>
      <c r="N588" s="666"/>
      <c r="O588" s="664"/>
      <c r="P588" s="665"/>
      <c r="Q588" s="665"/>
      <c r="R588" s="665"/>
      <c r="S588" s="133"/>
      <c r="T588" s="16"/>
      <c r="U588" s="658"/>
      <c r="V588" s="658"/>
      <c r="W588" s="658"/>
      <c r="X588" s="552"/>
      <c r="AG588" s="708"/>
    </row>
    <row r="589" spans="1:33" s="17" customFormat="1" hidden="1" outlineLevel="2" x14ac:dyDescent="0.25">
      <c r="A589" s="201"/>
      <c r="B589" s="228" t="s">
        <v>49</v>
      </c>
      <c r="C589" s="658"/>
      <c r="D589" s="669"/>
      <c r="E589" s="658"/>
      <c r="F589" s="678"/>
      <c r="G589" s="669"/>
      <c r="H589" s="164" t="s">
        <v>18</v>
      </c>
      <c r="I589" s="666"/>
      <c r="J589" s="666"/>
      <c r="K589" s="666"/>
      <c r="L589" s="678"/>
      <c r="M589" s="666"/>
      <c r="N589" s="666"/>
      <c r="O589" s="664"/>
      <c r="P589" s="665"/>
      <c r="Q589" s="665"/>
      <c r="R589" s="665"/>
      <c r="S589" s="133"/>
      <c r="T589" s="16"/>
      <c r="U589" s="658"/>
      <c r="V589" s="658"/>
      <c r="W589" s="658"/>
      <c r="X589" s="552"/>
      <c r="AG589" s="708"/>
    </row>
    <row r="590" spans="1:33" s="17" customFormat="1" hidden="1" outlineLevel="2" x14ac:dyDescent="0.25">
      <c r="A590" s="201"/>
      <c r="B590" s="228" t="s">
        <v>39</v>
      </c>
      <c r="C590" s="658"/>
      <c r="D590" s="669"/>
      <c r="E590" s="658"/>
      <c r="F590" s="678"/>
      <c r="G590" s="669"/>
      <c r="H590" s="164" t="s">
        <v>19</v>
      </c>
      <c r="I590" s="666"/>
      <c r="J590" s="666"/>
      <c r="K590" s="666"/>
      <c r="L590" s="678"/>
      <c r="M590" s="666"/>
      <c r="N590" s="666"/>
      <c r="O590" s="664"/>
      <c r="P590" s="665"/>
      <c r="Q590" s="665"/>
      <c r="R590" s="665"/>
      <c r="S590" s="133"/>
      <c r="T590" s="16"/>
      <c r="U590" s="658"/>
      <c r="V590" s="658"/>
      <c r="W590" s="658"/>
      <c r="X590" s="552"/>
      <c r="AG590" s="708"/>
    </row>
    <row r="591" spans="1:33" s="17" customFormat="1" hidden="1" outlineLevel="2" x14ac:dyDescent="0.25">
      <c r="A591" s="201"/>
      <c r="B591" s="228" t="s">
        <v>50</v>
      </c>
      <c r="C591" s="658"/>
      <c r="D591" s="669"/>
      <c r="E591" s="658"/>
      <c r="F591" s="678"/>
      <c r="G591" s="669"/>
      <c r="H591" s="164" t="s">
        <v>20</v>
      </c>
      <c r="I591" s="666"/>
      <c r="J591" s="666"/>
      <c r="K591" s="666"/>
      <c r="L591" s="678"/>
      <c r="M591" s="666"/>
      <c r="N591" s="666"/>
      <c r="O591" s="664"/>
      <c r="P591" s="665"/>
      <c r="Q591" s="665"/>
      <c r="R591" s="665"/>
      <c r="S591" s="133"/>
      <c r="T591" s="16"/>
      <c r="U591" s="658"/>
      <c r="V591" s="658"/>
      <c r="W591" s="658"/>
      <c r="X591" s="552"/>
      <c r="AG591" s="708"/>
    </row>
    <row r="592" spans="1:33" s="17" customFormat="1" hidden="1" outlineLevel="2" x14ac:dyDescent="0.25">
      <c r="A592" s="201"/>
      <c r="B592" s="228" t="s">
        <v>40</v>
      </c>
      <c r="C592" s="658"/>
      <c r="D592" s="669"/>
      <c r="E592" s="658"/>
      <c r="F592" s="678"/>
      <c r="G592" s="669"/>
      <c r="H592" s="164" t="s">
        <v>21</v>
      </c>
      <c r="I592" s="666"/>
      <c r="J592" s="666"/>
      <c r="K592" s="666"/>
      <c r="L592" s="678"/>
      <c r="M592" s="666"/>
      <c r="N592" s="666"/>
      <c r="O592" s="664"/>
      <c r="P592" s="665"/>
      <c r="Q592" s="665"/>
      <c r="R592" s="665"/>
      <c r="S592" s="133"/>
      <c r="T592" s="16"/>
      <c r="U592" s="658"/>
      <c r="V592" s="658"/>
      <c r="W592" s="658"/>
      <c r="X592" s="552"/>
      <c r="AG592" s="708"/>
    </row>
    <row r="593" spans="1:33" s="17" customFormat="1" hidden="1" outlineLevel="2" x14ac:dyDescent="0.25">
      <c r="A593" s="201"/>
      <c r="B593" s="228" t="s">
        <v>41</v>
      </c>
      <c r="C593" s="658"/>
      <c r="D593" s="669"/>
      <c r="E593" s="658"/>
      <c r="F593" s="678"/>
      <c r="G593" s="669"/>
      <c r="H593" s="164" t="s">
        <v>22</v>
      </c>
      <c r="I593" s="666"/>
      <c r="J593" s="666"/>
      <c r="K593" s="666"/>
      <c r="L593" s="678"/>
      <c r="M593" s="666"/>
      <c r="N593" s="666"/>
      <c r="O593" s="664"/>
      <c r="P593" s="665"/>
      <c r="Q593" s="665"/>
      <c r="R593" s="665"/>
      <c r="S593" s="133"/>
      <c r="T593" s="16"/>
      <c r="U593" s="658"/>
      <c r="V593" s="658"/>
      <c r="W593" s="658"/>
      <c r="X593" s="552"/>
      <c r="AG593" s="708"/>
    </row>
    <row r="594" spans="1:33" s="17" customFormat="1" hidden="1" outlineLevel="2" x14ac:dyDescent="0.25">
      <c r="A594" s="201"/>
      <c r="B594" s="228" t="s">
        <v>51</v>
      </c>
      <c r="C594" s="658"/>
      <c r="D594" s="669"/>
      <c r="E594" s="658"/>
      <c r="F594" s="678"/>
      <c r="G594" s="669"/>
      <c r="H594" s="164" t="s">
        <v>23</v>
      </c>
      <c r="I594" s="666"/>
      <c r="J594" s="666"/>
      <c r="K594" s="666"/>
      <c r="L594" s="678"/>
      <c r="M594" s="666"/>
      <c r="N594" s="666"/>
      <c r="O594" s="664"/>
      <c r="P594" s="665"/>
      <c r="Q594" s="665"/>
      <c r="R594" s="665"/>
      <c r="S594" s="133"/>
      <c r="T594" s="16"/>
      <c r="U594" s="658"/>
      <c r="V594" s="658"/>
      <c r="W594" s="658"/>
      <c r="X594" s="552"/>
      <c r="AG594" s="708"/>
    </row>
    <row r="595" spans="1:33" s="17" customFormat="1" hidden="1" outlineLevel="2" x14ac:dyDescent="0.25">
      <c r="A595" s="201"/>
      <c r="B595" s="228" t="s">
        <v>52</v>
      </c>
      <c r="C595" s="658"/>
      <c r="D595" s="669"/>
      <c r="E595" s="658"/>
      <c r="F595" s="678"/>
      <c r="G595" s="669"/>
      <c r="H595" s="164" t="s">
        <v>24</v>
      </c>
      <c r="I595" s="666"/>
      <c r="J595" s="666"/>
      <c r="K595" s="666"/>
      <c r="L595" s="678"/>
      <c r="M595" s="666"/>
      <c r="N595" s="666"/>
      <c r="O595" s="664"/>
      <c r="P595" s="665"/>
      <c r="Q595" s="665"/>
      <c r="R595" s="665"/>
      <c r="S595" s="133"/>
      <c r="T595" s="16"/>
      <c r="U595" s="658"/>
      <c r="V595" s="658"/>
      <c r="W595" s="658"/>
      <c r="X595" s="552"/>
      <c r="AG595" s="708"/>
    </row>
    <row r="596" spans="1:33" s="17" customFormat="1" hidden="1" outlineLevel="2" x14ac:dyDescent="0.25">
      <c r="A596" s="201"/>
      <c r="B596" s="228" t="s">
        <v>42</v>
      </c>
      <c r="C596" s="658"/>
      <c r="D596" s="669"/>
      <c r="E596" s="658"/>
      <c r="F596" s="678"/>
      <c r="G596" s="669"/>
      <c r="H596" s="164" t="s">
        <v>25</v>
      </c>
      <c r="I596" s="666"/>
      <c r="J596" s="666"/>
      <c r="K596" s="666"/>
      <c r="L596" s="678"/>
      <c r="M596" s="666"/>
      <c r="N596" s="666"/>
      <c r="O596" s="664"/>
      <c r="P596" s="665"/>
      <c r="Q596" s="665"/>
      <c r="R596" s="665"/>
      <c r="S596" s="133"/>
      <c r="T596" s="16"/>
      <c r="U596" s="658"/>
      <c r="V596" s="658"/>
      <c r="W596" s="658"/>
      <c r="X596" s="552"/>
      <c r="AG596" s="708"/>
    </row>
    <row r="597" spans="1:33" s="17" customFormat="1" hidden="1" outlineLevel="2" x14ac:dyDescent="0.25">
      <c r="A597" s="201"/>
      <c r="B597" s="228" t="s">
        <v>53</v>
      </c>
      <c r="C597" s="658"/>
      <c r="D597" s="669"/>
      <c r="E597" s="658"/>
      <c r="F597" s="678"/>
      <c r="G597" s="669"/>
      <c r="H597" s="164" t="s">
        <v>26</v>
      </c>
      <c r="I597" s="666"/>
      <c r="J597" s="666"/>
      <c r="K597" s="666"/>
      <c r="L597" s="678"/>
      <c r="M597" s="666"/>
      <c r="N597" s="666"/>
      <c r="O597" s="664"/>
      <c r="P597" s="665"/>
      <c r="Q597" s="665"/>
      <c r="R597" s="665"/>
      <c r="S597" s="133"/>
      <c r="T597" s="16"/>
      <c r="U597" s="658"/>
      <c r="V597" s="658"/>
      <c r="W597" s="658"/>
      <c r="X597" s="552"/>
      <c r="AG597" s="708"/>
    </row>
    <row r="598" spans="1:33" s="17" customFormat="1" hidden="1" outlineLevel="2" x14ac:dyDescent="0.25">
      <c r="A598" s="201"/>
      <c r="B598" s="228" t="s">
        <v>54</v>
      </c>
      <c r="C598" s="658"/>
      <c r="D598" s="669"/>
      <c r="E598" s="658"/>
      <c r="F598" s="678"/>
      <c r="G598" s="669"/>
      <c r="H598" s="164" t="s">
        <v>27</v>
      </c>
      <c r="I598" s="666"/>
      <c r="J598" s="666"/>
      <c r="K598" s="666"/>
      <c r="L598" s="678"/>
      <c r="M598" s="666"/>
      <c r="N598" s="666"/>
      <c r="O598" s="664"/>
      <c r="P598" s="665"/>
      <c r="Q598" s="665"/>
      <c r="R598" s="665"/>
      <c r="S598" s="133"/>
      <c r="T598" s="16"/>
      <c r="U598" s="658"/>
      <c r="V598" s="658"/>
      <c r="W598" s="658"/>
      <c r="X598" s="552"/>
      <c r="AG598" s="708"/>
    </row>
    <row r="599" spans="1:33" s="17" customFormat="1" hidden="1" outlineLevel="2" x14ac:dyDescent="0.25">
      <c r="A599" s="201"/>
      <c r="B599" s="228" t="s">
        <v>43</v>
      </c>
      <c r="C599" s="658"/>
      <c r="D599" s="669"/>
      <c r="E599" s="658"/>
      <c r="F599" s="678"/>
      <c r="G599" s="669"/>
      <c r="H599" s="164" t="s">
        <v>28</v>
      </c>
      <c r="I599" s="666"/>
      <c r="J599" s="666"/>
      <c r="K599" s="666"/>
      <c r="L599" s="678"/>
      <c r="M599" s="666"/>
      <c r="N599" s="666"/>
      <c r="O599" s="664"/>
      <c r="P599" s="665"/>
      <c r="Q599" s="665"/>
      <c r="R599" s="665"/>
      <c r="S599" s="133"/>
      <c r="T599" s="16"/>
      <c r="U599" s="658"/>
      <c r="V599" s="658"/>
      <c r="W599" s="658"/>
      <c r="X599" s="552"/>
      <c r="AG599" s="708"/>
    </row>
    <row r="600" spans="1:33" s="17" customFormat="1" hidden="1" outlineLevel="2" x14ac:dyDescent="0.25">
      <c r="A600" s="201"/>
      <c r="B600" s="228" t="s">
        <v>44</v>
      </c>
      <c r="C600" s="658"/>
      <c r="D600" s="669"/>
      <c r="E600" s="658"/>
      <c r="F600" s="678"/>
      <c r="G600" s="669"/>
      <c r="H600" s="164" t="s">
        <v>29</v>
      </c>
      <c r="I600" s="666"/>
      <c r="J600" s="666"/>
      <c r="K600" s="666"/>
      <c r="L600" s="678"/>
      <c r="M600" s="666"/>
      <c r="N600" s="666"/>
      <c r="O600" s="664"/>
      <c r="P600" s="665"/>
      <c r="Q600" s="665"/>
      <c r="R600" s="665"/>
      <c r="S600" s="133"/>
      <c r="T600" s="16"/>
      <c r="U600" s="658"/>
      <c r="V600" s="658"/>
      <c r="W600" s="658"/>
      <c r="X600" s="552"/>
      <c r="AG600" s="708"/>
    </row>
    <row r="601" spans="1:33" s="76" customFormat="1" ht="120" outlineLevel="1" collapsed="1" x14ac:dyDescent="0.25">
      <c r="A601" s="655">
        <v>90</v>
      </c>
      <c r="B601" s="236" t="s">
        <v>1009</v>
      </c>
      <c r="C601" s="659" t="s">
        <v>780</v>
      </c>
      <c r="D601" s="675" t="s">
        <v>63</v>
      </c>
      <c r="E601" s="659" t="s">
        <v>3</v>
      </c>
      <c r="F601" s="64"/>
      <c r="G601" s="675"/>
      <c r="H601" s="163" t="s">
        <v>562</v>
      </c>
      <c r="I601" s="666" t="s">
        <v>670</v>
      </c>
      <c r="J601" s="666" t="s">
        <v>56</v>
      </c>
      <c r="K601" s="666" t="s">
        <v>3</v>
      </c>
      <c r="L601" s="64"/>
      <c r="M601" s="666"/>
      <c r="N601" s="18">
        <v>73.400000000000006</v>
      </c>
      <c r="O601" s="133">
        <v>73</v>
      </c>
      <c r="P601" s="133">
        <v>78</v>
      </c>
      <c r="Q601" s="133">
        <v>80</v>
      </c>
      <c r="R601" s="133">
        <v>85</v>
      </c>
      <c r="S601" s="133">
        <v>90</v>
      </c>
      <c r="T601" s="10">
        <v>100</v>
      </c>
      <c r="U601" s="10"/>
      <c r="V601" s="10"/>
      <c r="W601" s="10"/>
      <c r="X601" s="613"/>
      <c r="AG601" s="737"/>
    </row>
    <row r="602" spans="1:33" s="17" customFormat="1" ht="90" hidden="1" outlineLevel="2" x14ac:dyDescent="0.25">
      <c r="A602" s="201"/>
      <c r="B602" s="228" t="s">
        <v>45</v>
      </c>
      <c r="C602" s="658"/>
      <c r="D602" s="669"/>
      <c r="E602" s="658"/>
      <c r="F602" s="678"/>
      <c r="G602" s="669"/>
      <c r="H602" s="164" t="s">
        <v>6</v>
      </c>
      <c r="I602" s="666" t="s">
        <v>670</v>
      </c>
      <c r="J602" s="666"/>
      <c r="K602" s="666"/>
      <c r="L602" s="678"/>
      <c r="M602" s="666"/>
      <c r="N602" s="666"/>
      <c r="O602" s="664"/>
      <c r="P602" s="664"/>
      <c r="Q602" s="664"/>
      <c r="R602" s="664"/>
      <c r="S602" s="133"/>
      <c r="T602" s="16"/>
      <c r="U602" s="658"/>
      <c r="V602" s="658"/>
      <c r="W602" s="658"/>
      <c r="X602" s="552"/>
      <c r="AG602" s="708"/>
    </row>
    <row r="603" spans="1:33" s="17" customFormat="1" ht="90" hidden="1" outlineLevel="2" x14ac:dyDescent="0.25">
      <c r="A603" s="201"/>
      <c r="B603" s="228" t="s">
        <v>46</v>
      </c>
      <c r="C603" s="658"/>
      <c r="D603" s="669"/>
      <c r="E603" s="658"/>
      <c r="F603" s="678"/>
      <c r="G603" s="669"/>
      <c r="H603" s="164" t="s">
        <v>11</v>
      </c>
      <c r="I603" s="666" t="s">
        <v>670</v>
      </c>
      <c r="J603" s="666"/>
      <c r="K603" s="666"/>
      <c r="L603" s="678"/>
      <c r="M603" s="666"/>
      <c r="N603" s="666"/>
      <c r="O603" s="664"/>
      <c r="P603" s="664"/>
      <c r="Q603" s="664"/>
      <c r="R603" s="664"/>
      <c r="S603" s="133"/>
      <c r="T603" s="16"/>
      <c r="U603" s="658"/>
      <c r="V603" s="658"/>
      <c r="W603" s="658"/>
      <c r="X603" s="552"/>
      <c r="AG603" s="708"/>
    </row>
    <row r="604" spans="1:33" s="17" customFormat="1" ht="90" hidden="1" outlineLevel="2" x14ac:dyDescent="0.25">
      <c r="A604" s="201"/>
      <c r="B604" s="228" t="s">
        <v>47</v>
      </c>
      <c r="C604" s="658"/>
      <c r="D604" s="669"/>
      <c r="E604" s="658"/>
      <c r="F604" s="678"/>
      <c r="G604" s="669"/>
      <c r="H604" s="164" t="s">
        <v>12</v>
      </c>
      <c r="I604" s="666" t="s">
        <v>670</v>
      </c>
      <c r="J604" s="666"/>
      <c r="K604" s="666"/>
      <c r="L604" s="678"/>
      <c r="M604" s="666"/>
      <c r="N604" s="666"/>
      <c r="O604" s="664"/>
      <c r="P604" s="664"/>
      <c r="Q604" s="664"/>
      <c r="R604" s="664"/>
      <c r="S604" s="133"/>
      <c r="T604" s="16"/>
      <c r="U604" s="658"/>
      <c r="V604" s="658"/>
      <c r="W604" s="658"/>
      <c r="X604" s="552"/>
      <c r="AG604" s="708"/>
    </row>
    <row r="605" spans="1:33" s="17" customFormat="1" ht="90" hidden="1" outlineLevel="2" x14ac:dyDescent="0.25">
      <c r="A605" s="201"/>
      <c r="B605" s="228" t="s">
        <v>48</v>
      </c>
      <c r="C605" s="658"/>
      <c r="D605" s="669"/>
      <c r="E605" s="658"/>
      <c r="F605" s="678"/>
      <c r="G605" s="669"/>
      <c r="H605" s="164" t="s">
        <v>13</v>
      </c>
      <c r="I605" s="666" t="s">
        <v>670</v>
      </c>
      <c r="J605" s="666"/>
      <c r="K605" s="666"/>
      <c r="L605" s="678"/>
      <c r="M605" s="666"/>
      <c r="N605" s="666"/>
      <c r="O605" s="664"/>
      <c r="P605" s="664"/>
      <c r="Q605" s="664"/>
      <c r="R605" s="664"/>
      <c r="S605" s="133"/>
      <c r="T605" s="16"/>
      <c r="U605" s="658"/>
      <c r="V605" s="658"/>
      <c r="W605" s="658"/>
      <c r="X605" s="552"/>
      <c r="AG605" s="708"/>
    </row>
    <row r="606" spans="1:33" s="17" customFormat="1" ht="90" hidden="1" outlineLevel="2" x14ac:dyDescent="0.25">
      <c r="A606" s="201"/>
      <c r="B606" s="228" t="s">
        <v>35</v>
      </c>
      <c r="C606" s="658"/>
      <c r="D606" s="669"/>
      <c r="E606" s="658"/>
      <c r="F606" s="678"/>
      <c r="G606" s="669"/>
      <c r="H606" s="164" t="s">
        <v>14</v>
      </c>
      <c r="I606" s="666" t="s">
        <v>670</v>
      </c>
      <c r="J606" s="666"/>
      <c r="K606" s="666"/>
      <c r="L606" s="678"/>
      <c r="M606" s="666"/>
      <c r="N606" s="666"/>
      <c r="O606" s="664"/>
      <c r="P606" s="664"/>
      <c r="Q606" s="664"/>
      <c r="R606" s="664"/>
      <c r="S606" s="133"/>
      <c r="T606" s="16"/>
      <c r="U606" s="658"/>
      <c r="V606" s="658"/>
      <c r="W606" s="658"/>
      <c r="X606" s="552"/>
      <c r="AG606" s="708"/>
    </row>
    <row r="607" spans="1:33" s="17" customFormat="1" ht="90" hidden="1" outlineLevel="2" x14ac:dyDescent="0.25">
      <c r="A607" s="201"/>
      <c r="B607" s="228" t="s">
        <v>36</v>
      </c>
      <c r="C607" s="658"/>
      <c r="D607" s="669"/>
      <c r="E607" s="658"/>
      <c r="F607" s="678"/>
      <c r="G607" s="669"/>
      <c r="H607" s="164" t="s">
        <v>15</v>
      </c>
      <c r="I607" s="666" t="s">
        <v>670</v>
      </c>
      <c r="J607" s="666"/>
      <c r="K607" s="666"/>
      <c r="L607" s="678"/>
      <c r="M607" s="666"/>
      <c r="N607" s="666"/>
      <c r="O607" s="664"/>
      <c r="P607" s="664"/>
      <c r="Q607" s="664"/>
      <c r="R607" s="664"/>
      <c r="S607" s="133"/>
      <c r="T607" s="16"/>
      <c r="U607" s="658"/>
      <c r="V607" s="658"/>
      <c r="W607" s="658"/>
      <c r="X607" s="552"/>
      <c r="AG607" s="708"/>
    </row>
    <row r="608" spans="1:33" s="17" customFormat="1" ht="90" hidden="1" outlineLevel="2" x14ac:dyDescent="0.25">
      <c r="A608" s="201"/>
      <c r="B608" s="228" t="s">
        <v>37</v>
      </c>
      <c r="C608" s="658"/>
      <c r="D608" s="669"/>
      <c r="E608" s="658"/>
      <c r="F608" s="678"/>
      <c r="G608" s="669"/>
      <c r="H608" s="164" t="s">
        <v>16</v>
      </c>
      <c r="I608" s="666" t="s">
        <v>670</v>
      </c>
      <c r="J608" s="666"/>
      <c r="K608" s="666"/>
      <c r="L608" s="678"/>
      <c r="M608" s="666"/>
      <c r="N608" s="666"/>
      <c r="O608" s="664"/>
      <c r="P608" s="664"/>
      <c r="Q608" s="664"/>
      <c r="R608" s="664"/>
      <c r="S608" s="133"/>
      <c r="T608" s="16"/>
      <c r="U608" s="658"/>
      <c r="V608" s="658"/>
      <c r="W608" s="658"/>
      <c r="X608" s="552"/>
      <c r="AG608" s="708"/>
    </row>
    <row r="609" spans="1:33" s="17" customFormat="1" ht="90" hidden="1" outlineLevel="2" x14ac:dyDescent="0.25">
      <c r="A609" s="201"/>
      <c r="B609" s="228" t="s">
        <v>38</v>
      </c>
      <c r="C609" s="658"/>
      <c r="D609" s="669"/>
      <c r="E609" s="658"/>
      <c r="F609" s="678"/>
      <c r="G609" s="669"/>
      <c r="H609" s="164" t="s">
        <v>17</v>
      </c>
      <c r="I609" s="666" t="s">
        <v>670</v>
      </c>
      <c r="J609" s="666"/>
      <c r="K609" s="666"/>
      <c r="L609" s="678"/>
      <c r="M609" s="666"/>
      <c r="N609" s="666"/>
      <c r="O609" s="664"/>
      <c r="P609" s="664"/>
      <c r="Q609" s="664"/>
      <c r="R609" s="664"/>
      <c r="S609" s="133"/>
      <c r="T609" s="16"/>
      <c r="U609" s="658"/>
      <c r="V609" s="658"/>
      <c r="W609" s="658"/>
      <c r="X609" s="552"/>
      <c r="AG609" s="708"/>
    </row>
    <row r="610" spans="1:33" s="17" customFormat="1" ht="90" hidden="1" outlineLevel="2" x14ac:dyDescent="0.25">
      <c r="A610" s="201"/>
      <c r="B610" s="228" t="s">
        <v>49</v>
      </c>
      <c r="C610" s="658"/>
      <c r="D610" s="669"/>
      <c r="E610" s="658"/>
      <c r="F610" s="678"/>
      <c r="G610" s="669"/>
      <c r="H610" s="164" t="s">
        <v>18</v>
      </c>
      <c r="I610" s="666" t="s">
        <v>670</v>
      </c>
      <c r="J610" s="666"/>
      <c r="K610" s="666"/>
      <c r="L610" s="678"/>
      <c r="M610" s="666"/>
      <c r="N610" s="666"/>
      <c r="O610" s="664"/>
      <c r="P610" s="664"/>
      <c r="Q610" s="664"/>
      <c r="R610" s="664"/>
      <c r="S610" s="133"/>
      <c r="T610" s="16"/>
      <c r="U610" s="658"/>
      <c r="V610" s="658"/>
      <c r="W610" s="658"/>
      <c r="X610" s="552"/>
      <c r="AG610" s="708"/>
    </row>
    <row r="611" spans="1:33" s="17" customFormat="1" ht="90" hidden="1" outlineLevel="2" x14ac:dyDescent="0.25">
      <c r="A611" s="201"/>
      <c r="B611" s="228" t="s">
        <v>39</v>
      </c>
      <c r="C611" s="658"/>
      <c r="D611" s="669"/>
      <c r="E611" s="658"/>
      <c r="F611" s="678"/>
      <c r="G611" s="669"/>
      <c r="H611" s="164" t="s">
        <v>19</v>
      </c>
      <c r="I611" s="666" t="s">
        <v>670</v>
      </c>
      <c r="J611" s="666"/>
      <c r="K611" s="666"/>
      <c r="L611" s="678"/>
      <c r="M611" s="666"/>
      <c r="N611" s="666"/>
      <c r="O611" s="664"/>
      <c r="P611" s="664"/>
      <c r="Q611" s="664"/>
      <c r="R611" s="664"/>
      <c r="S611" s="133"/>
      <c r="T611" s="16"/>
      <c r="U611" s="658"/>
      <c r="V611" s="658"/>
      <c r="W611" s="658"/>
      <c r="X611" s="552"/>
      <c r="AG611" s="708"/>
    </row>
    <row r="612" spans="1:33" s="17" customFormat="1" ht="90" hidden="1" outlineLevel="2" x14ac:dyDescent="0.25">
      <c r="A612" s="201"/>
      <c r="B612" s="228" t="s">
        <v>50</v>
      </c>
      <c r="C612" s="658"/>
      <c r="D612" s="669"/>
      <c r="E612" s="658"/>
      <c r="F612" s="678"/>
      <c r="G612" s="669"/>
      <c r="H612" s="164" t="s">
        <v>20</v>
      </c>
      <c r="I612" s="666" t="s">
        <v>670</v>
      </c>
      <c r="J612" s="666"/>
      <c r="K612" s="666"/>
      <c r="L612" s="678"/>
      <c r="M612" s="666"/>
      <c r="N612" s="666"/>
      <c r="O612" s="664"/>
      <c r="P612" s="664"/>
      <c r="Q612" s="664"/>
      <c r="R612" s="664"/>
      <c r="S612" s="133"/>
      <c r="T612" s="16"/>
      <c r="U612" s="658"/>
      <c r="V612" s="658"/>
      <c r="W612" s="658"/>
      <c r="X612" s="552"/>
      <c r="AG612" s="708"/>
    </row>
    <row r="613" spans="1:33" s="17" customFormat="1" ht="90" hidden="1" outlineLevel="2" x14ac:dyDescent="0.25">
      <c r="A613" s="201"/>
      <c r="B613" s="228" t="s">
        <v>40</v>
      </c>
      <c r="C613" s="658"/>
      <c r="D613" s="669"/>
      <c r="E613" s="658"/>
      <c r="F613" s="678"/>
      <c r="G613" s="669"/>
      <c r="H613" s="164" t="s">
        <v>21</v>
      </c>
      <c r="I613" s="666" t="s">
        <v>670</v>
      </c>
      <c r="J613" s="666"/>
      <c r="K613" s="666"/>
      <c r="L613" s="678"/>
      <c r="M613" s="666"/>
      <c r="N613" s="666"/>
      <c r="O613" s="664"/>
      <c r="P613" s="664"/>
      <c r="Q613" s="664"/>
      <c r="R613" s="664"/>
      <c r="S613" s="133"/>
      <c r="T613" s="16"/>
      <c r="U613" s="658"/>
      <c r="V613" s="658"/>
      <c r="W613" s="658"/>
      <c r="X613" s="552"/>
      <c r="AG613" s="708"/>
    </row>
    <row r="614" spans="1:33" s="17" customFormat="1" ht="90" hidden="1" outlineLevel="2" x14ac:dyDescent="0.25">
      <c r="A614" s="201"/>
      <c r="B614" s="228" t="s">
        <v>41</v>
      </c>
      <c r="C614" s="658"/>
      <c r="D614" s="669"/>
      <c r="E614" s="658"/>
      <c r="F614" s="678"/>
      <c r="G614" s="669"/>
      <c r="H614" s="164" t="s">
        <v>22</v>
      </c>
      <c r="I614" s="666" t="s">
        <v>670</v>
      </c>
      <c r="J614" s="666"/>
      <c r="K614" s="666"/>
      <c r="L614" s="678"/>
      <c r="M614" s="666"/>
      <c r="N614" s="666"/>
      <c r="O614" s="664"/>
      <c r="P614" s="664"/>
      <c r="Q614" s="664"/>
      <c r="R614" s="664"/>
      <c r="S614" s="133"/>
      <c r="T614" s="16"/>
      <c r="U614" s="658"/>
      <c r="V614" s="658"/>
      <c r="W614" s="658"/>
      <c r="X614" s="552"/>
      <c r="AG614" s="708"/>
    </row>
    <row r="615" spans="1:33" s="17" customFormat="1" ht="90" hidden="1" outlineLevel="2" x14ac:dyDescent="0.25">
      <c r="A615" s="201"/>
      <c r="B615" s="228" t="s">
        <v>51</v>
      </c>
      <c r="C615" s="658"/>
      <c r="D615" s="669"/>
      <c r="E615" s="658"/>
      <c r="F615" s="678"/>
      <c r="G615" s="669"/>
      <c r="H615" s="164" t="s">
        <v>23</v>
      </c>
      <c r="I615" s="666" t="s">
        <v>670</v>
      </c>
      <c r="J615" s="666"/>
      <c r="K615" s="666"/>
      <c r="L615" s="678"/>
      <c r="M615" s="666"/>
      <c r="N615" s="666"/>
      <c r="O615" s="664"/>
      <c r="P615" s="664"/>
      <c r="Q615" s="664"/>
      <c r="R615" s="664"/>
      <c r="S615" s="133"/>
      <c r="T615" s="16"/>
      <c r="U615" s="658"/>
      <c r="V615" s="658"/>
      <c r="W615" s="658"/>
      <c r="X615" s="552"/>
      <c r="AG615" s="708"/>
    </row>
    <row r="616" spans="1:33" s="17" customFormat="1" ht="90" hidden="1" outlineLevel="2" x14ac:dyDescent="0.25">
      <c r="A616" s="201"/>
      <c r="B616" s="228" t="s">
        <v>52</v>
      </c>
      <c r="C616" s="658"/>
      <c r="D616" s="669"/>
      <c r="E616" s="658"/>
      <c r="F616" s="678"/>
      <c r="G616" s="669"/>
      <c r="H616" s="164" t="s">
        <v>24</v>
      </c>
      <c r="I616" s="666" t="s">
        <v>670</v>
      </c>
      <c r="J616" s="666"/>
      <c r="K616" s="666"/>
      <c r="L616" s="678"/>
      <c r="M616" s="666"/>
      <c r="N616" s="666"/>
      <c r="O616" s="664"/>
      <c r="P616" s="664"/>
      <c r="Q616" s="664"/>
      <c r="R616" s="664"/>
      <c r="S616" s="133"/>
      <c r="T616" s="16"/>
      <c r="U616" s="658"/>
      <c r="V616" s="658"/>
      <c r="W616" s="658"/>
      <c r="X616" s="552"/>
      <c r="AG616" s="708"/>
    </row>
    <row r="617" spans="1:33" s="17" customFormat="1" ht="90" hidden="1" outlineLevel="2" x14ac:dyDescent="0.25">
      <c r="A617" s="201"/>
      <c r="B617" s="228" t="s">
        <v>42</v>
      </c>
      <c r="C617" s="658"/>
      <c r="D617" s="669"/>
      <c r="E617" s="658"/>
      <c r="F617" s="678"/>
      <c r="G617" s="669"/>
      <c r="H617" s="164" t="s">
        <v>25</v>
      </c>
      <c r="I617" s="666" t="s">
        <v>670</v>
      </c>
      <c r="J617" s="666"/>
      <c r="K617" s="666"/>
      <c r="L617" s="678"/>
      <c r="M617" s="666"/>
      <c r="N617" s="666"/>
      <c r="O617" s="664"/>
      <c r="P617" s="664"/>
      <c r="Q617" s="664"/>
      <c r="R617" s="664"/>
      <c r="S617" s="133"/>
      <c r="T617" s="16"/>
      <c r="U617" s="658"/>
      <c r="V617" s="658"/>
      <c r="W617" s="658"/>
      <c r="X617" s="552"/>
      <c r="AG617" s="708"/>
    </row>
    <row r="618" spans="1:33" s="17" customFormat="1" ht="90" hidden="1" outlineLevel="2" x14ac:dyDescent="0.25">
      <c r="A618" s="201"/>
      <c r="B618" s="228" t="s">
        <v>53</v>
      </c>
      <c r="C618" s="658"/>
      <c r="D618" s="669"/>
      <c r="E618" s="658"/>
      <c r="F618" s="678"/>
      <c r="G618" s="669"/>
      <c r="H618" s="164" t="s">
        <v>26</v>
      </c>
      <c r="I618" s="666" t="s">
        <v>670</v>
      </c>
      <c r="J618" s="666"/>
      <c r="K618" s="666"/>
      <c r="L618" s="678"/>
      <c r="M618" s="666"/>
      <c r="N618" s="666"/>
      <c r="O618" s="664"/>
      <c r="P618" s="664"/>
      <c r="Q618" s="664"/>
      <c r="R618" s="664"/>
      <c r="S618" s="133"/>
      <c r="T618" s="16"/>
      <c r="U618" s="658"/>
      <c r="V618" s="658"/>
      <c r="W618" s="658"/>
      <c r="X618" s="552"/>
      <c r="AG618" s="708"/>
    </row>
    <row r="619" spans="1:33" s="17" customFormat="1" ht="90" hidden="1" outlineLevel="2" x14ac:dyDescent="0.25">
      <c r="A619" s="201"/>
      <c r="B619" s="228" t="s">
        <v>54</v>
      </c>
      <c r="C619" s="658"/>
      <c r="D619" s="669"/>
      <c r="E619" s="658"/>
      <c r="F619" s="678"/>
      <c r="G619" s="669"/>
      <c r="H619" s="164" t="s">
        <v>27</v>
      </c>
      <c r="I619" s="666" t="s">
        <v>670</v>
      </c>
      <c r="J619" s="666"/>
      <c r="K619" s="666"/>
      <c r="L619" s="678"/>
      <c r="M619" s="666"/>
      <c r="N619" s="666"/>
      <c r="O619" s="664"/>
      <c r="P619" s="664"/>
      <c r="Q619" s="664"/>
      <c r="R619" s="664"/>
      <c r="S619" s="133"/>
      <c r="T619" s="16"/>
      <c r="U619" s="658"/>
      <c r="V619" s="658"/>
      <c r="W619" s="658"/>
      <c r="X619" s="552"/>
      <c r="AG619" s="708"/>
    </row>
    <row r="620" spans="1:33" s="17" customFormat="1" ht="90" hidden="1" outlineLevel="2" x14ac:dyDescent="0.25">
      <c r="A620" s="201"/>
      <c r="B620" s="228" t="s">
        <v>43</v>
      </c>
      <c r="C620" s="658"/>
      <c r="D620" s="669"/>
      <c r="E620" s="658"/>
      <c r="F620" s="678"/>
      <c r="G620" s="669"/>
      <c r="H620" s="164" t="s">
        <v>28</v>
      </c>
      <c r="I620" s="666" t="s">
        <v>670</v>
      </c>
      <c r="J620" s="666"/>
      <c r="K620" s="666"/>
      <c r="L620" s="678"/>
      <c r="M620" s="666"/>
      <c r="N620" s="666"/>
      <c r="O620" s="664"/>
      <c r="P620" s="664"/>
      <c r="Q620" s="664"/>
      <c r="R620" s="664"/>
      <c r="S620" s="133"/>
      <c r="T620" s="16"/>
      <c r="U620" s="658"/>
      <c r="V620" s="658"/>
      <c r="W620" s="658"/>
      <c r="X620" s="552"/>
      <c r="AG620" s="708"/>
    </row>
    <row r="621" spans="1:33" s="17" customFormat="1" ht="90" hidden="1" outlineLevel="2" x14ac:dyDescent="0.25">
      <c r="A621" s="201"/>
      <c r="B621" s="228" t="s">
        <v>44</v>
      </c>
      <c r="C621" s="658"/>
      <c r="D621" s="669"/>
      <c r="E621" s="658"/>
      <c r="F621" s="678"/>
      <c r="G621" s="669"/>
      <c r="H621" s="164" t="s">
        <v>29</v>
      </c>
      <c r="I621" s="666" t="s">
        <v>670</v>
      </c>
      <c r="J621" s="666"/>
      <c r="K621" s="666"/>
      <c r="L621" s="678"/>
      <c r="M621" s="666"/>
      <c r="N621" s="666"/>
      <c r="O621" s="664"/>
      <c r="P621" s="664"/>
      <c r="Q621" s="664"/>
      <c r="R621" s="664"/>
      <c r="S621" s="133"/>
      <c r="T621" s="16"/>
      <c r="U621" s="658"/>
      <c r="V621" s="658"/>
      <c r="W621" s="658"/>
      <c r="X621" s="552"/>
      <c r="AG621" s="708"/>
    </row>
    <row r="622" spans="1:33" s="76" customFormat="1" ht="135" outlineLevel="1" x14ac:dyDescent="0.25">
      <c r="A622" s="655">
        <v>91</v>
      </c>
      <c r="B622" s="236" t="s">
        <v>1010</v>
      </c>
      <c r="C622" s="659" t="s">
        <v>795</v>
      </c>
      <c r="D622" s="675" t="s">
        <v>63</v>
      </c>
      <c r="E622" s="659" t="s">
        <v>3</v>
      </c>
      <c r="F622" s="64"/>
      <c r="G622" s="1"/>
      <c r="H622" s="163" t="s">
        <v>563</v>
      </c>
      <c r="I622" s="666" t="s">
        <v>670</v>
      </c>
      <c r="J622" s="666" t="s">
        <v>56</v>
      </c>
      <c r="K622" s="666" t="s">
        <v>3</v>
      </c>
      <c r="L622" s="64"/>
      <c r="M622" s="666"/>
      <c r="N622" s="10">
        <v>93.6</v>
      </c>
      <c r="O622" s="10">
        <v>95.3</v>
      </c>
      <c r="P622" s="10">
        <v>95.3</v>
      </c>
      <c r="Q622" s="10">
        <v>95.3</v>
      </c>
      <c r="R622" s="10">
        <v>95.3</v>
      </c>
      <c r="S622" s="10">
        <v>95.3</v>
      </c>
      <c r="T622" s="10">
        <v>95.3</v>
      </c>
      <c r="U622" s="10"/>
      <c r="V622" s="10"/>
      <c r="W622" s="10"/>
      <c r="X622" s="613"/>
      <c r="AG622" s="737"/>
    </row>
    <row r="623" spans="1:33" s="76" customFormat="1" ht="120" outlineLevel="1" collapsed="1" x14ac:dyDescent="0.25">
      <c r="A623" s="655">
        <v>92</v>
      </c>
      <c r="B623" s="236" t="s">
        <v>1011</v>
      </c>
      <c r="C623" s="659" t="s">
        <v>780</v>
      </c>
      <c r="D623" s="675" t="s">
        <v>63</v>
      </c>
      <c r="E623" s="659" t="s">
        <v>3</v>
      </c>
      <c r="F623" s="64"/>
      <c r="G623" s="675"/>
      <c r="H623" s="163" t="s">
        <v>564</v>
      </c>
      <c r="I623" s="666" t="s">
        <v>670</v>
      </c>
      <c r="J623" s="666" t="s">
        <v>56</v>
      </c>
      <c r="K623" s="666" t="s">
        <v>3</v>
      </c>
      <c r="L623" s="64"/>
      <c r="M623" s="666"/>
      <c r="N623" s="10">
        <v>53.4</v>
      </c>
      <c r="O623" s="10">
        <v>52.6</v>
      </c>
      <c r="P623" s="10">
        <v>56.3</v>
      </c>
      <c r="Q623" s="10">
        <v>58.8</v>
      </c>
      <c r="R623" s="10">
        <v>62.5</v>
      </c>
      <c r="S623" s="10">
        <v>66.3</v>
      </c>
      <c r="T623" s="10">
        <v>72.5</v>
      </c>
      <c r="U623" s="10"/>
      <c r="V623" s="10"/>
      <c r="W623" s="10"/>
      <c r="X623" s="613"/>
      <c r="AG623" s="737"/>
    </row>
    <row r="624" spans="1:33" s="17" customFormat="1" ht="90" hidden="1" outlineLevel="2" x14ac:dyDescent="0.25">
      <c r="A624" s="201"/>
      <c r="B624" s="228" t="s">
        <v>45</v>
      </c>
      <c r="C624" s="658"/>
      <c r="D624" s="669"/>
      <c r="E624" s="658"/>
      <c r="F624" s="678"/>
      <c r="G624" s="669"/>
      <c r="H624" s="164" t="s">
        <v>6</v>
      </c>
      <c r="I624" s="666" t="s">
        <v>670</v>
      </c>
      <c r="J624" s="666"/>
      <c r="K624" s="666"/>
      <c r="L624" s="678"/>
      <c r="M624" s="666"/>
      <c r="N624" s="666"/>
      <c r="O624" s="664"/>
      <c r="P624" s="665"/>
      <c r="Q624" s="102"/>
      <c r="R624" s="102"/>
      <c r="S624" s="670"/>
      <c r="T624" s="670"/>
      <c r="U624" s="658"/>
      <c r="V624" s="658"/>
      <c r="W624" s="658"/>
      <c r="X624" s="552"/>
      <c r="AG624" s="708"/>
    </row>
    <row r="625" spans="1:33" s="17" customFormat="1" ht="90" hidden="1" outlineLevel="2" x14ac:dyDescent="0.25">
      <c r="A625" s="201"/>
      <c r="B625" s="228" t="s">
        <v>46</v>
      </c>
      <c r="C625" s="658"/>
      <c r="D625" s="669"/>
      <c r="E625" s="658"/>
      <c r="F625" s="678"/>
      <c r="G625" s="669"/>
      <c r="H625" s="164" t="s">
        <v>11</v>
      </c>
      <c r="I625" s="666" t="s">
        <v>670</v>
      </c>
      <c r="J625" s="666"/>
      <c r="K625" s="666"/>
      <c r="L625" s="678"/>
      <c r="M625" s="666"/>
      <c r="N625" s="666"/>
      <c r="O625" s="664"/>
      <c r="P625" s="665"/>
      <c r="Q625" s="102"/>
      <c r="R625" s="102"/>
      <c r="S625" s="670"/>
      <c r="T625" s="670"/>
      <c r="U625" s="658"/>
      <c r="V625" s="658"/>
      <c r="W625" s="658"/>
      <c r="X625" s="552"/>
      <c r="AG625" s="708"/>
    </row>
    <row r="626" spans="1:33" s="17" customFormat="1" ht="90" hidden="1" outlineLevel="2" x14ac:dyDescent="0.25">
      <c r="A626" s="201"/>
      <c r="B626" s="228" t="s">
        <v>47</v>
      </c>
      <c r="C626" s="658"/>
      <c r="D626" s="669"/>
      <c r="E626" s="658"/>
      <c r="F626" s="678"/>
      <c r="G626" s="669"/>
      <c r="H626" s="164" t="s">
        <v>12</v>
      </c>
      <c r="I626" s="666" t="s">
        <v>670</v>
      </c>
      <c r="J626" s="666"/>
      <c r="K626" s="666"/>
      <c r="L626" s="678"/>
      <c r="M626" s="666"/>
      <c r="N626" s="666"/>
      <c r="O626" s="664"/>
      <c r="P626" s="665"/>
      <c r="Q626" s="102"/>
      <c r="R626" s="102"/>
      <c r="S626" s="670"/>
      <c r="T626" s="670"/>
      <c r="U626" s="658"/>
      <c r="V626" s="658"/>
      <c r="W626" s="658"/>
      <c r="X626" s="552"/>
      <c r="AG626" s="708"/>
    </row>
    <row r="627" spans="1:33" s="17" customFormat="1" ht="90" hidden="1" outlineLevel="2" x14ac:dyDescent="0.25">
      <c r="A627" s="201"/>
      <c r="B627" s="228" t="s">
        <v>48</v>
      </c>
      <c r="C627" s="658"/>
      <c r="D627" s="669"/>
      <c r="E627" s="658"/>
      <c r="F627" s="678"/>
      <c r="G627" s="669"/>
      <c r="H627" s="164" t="s">
        <v>13</v>
      </c>
      <c r="I627" s="666" t="s">
        <v>670</v>
      </c>
      <c r="J627" s="666"/>
      <c r="K627" s="666"/>
      <c r="L627" s="678"/>
      <c r="M627" s="666"/>
      <c r="N627" s="666"/>
      <c r="O627" s="664"/>
      <c r="P627" s="665"/>
      <c r="Q627" s="102"/>
      <c r="R627" s="102"/>
      <c r="S627" s="670"/>
      <c r="T627" s="670"/>
      <c r="U627" s="658"/>
      <c r="V627" s="658"/>
      <c r="W627" s="658"/>
      <c r="X627" s="552"/>
      <c r="AG627" s="708"/>
    </row>
    <row r="628" spans="1:33" s="17" customFormat="1" ht="90" hidden="1" outlineLevel="2" x14ac:dyDescent="0.25">
      <c r="A628" s="201"/>
      <c r="B628" s="228" t="s">
        <v>35</v>
      </c>
      <c r="C628" s="658"/>
      <c r="D628" s="669"/>
      <c r="E628" s="658"/>
      <c r="F628" s="678"/>
      <c r="G628" s="669"/>
      <c r="H628" s="164" t="s">
        <v>14</v>
      </c>
      <c r="I628" s="666" t="s">
        <v>670</v>
      </c>
      <c r="J628" s="666"/>
      <c r="K628" s="666"/>
      <c r="L628" s="678"/>
      <c r="M628" s="666"/>
      <c r="N628" s="666"/>
      <c r="O628" s="664"/>
      <c r="P628" s="665"/>
      <c r="Q628" s="102"/>
      <c r="R628" s="102"/>
      <c r="S628" s="670"/>
      <c r="T628" s="670"/>
      <c r="U628" s="658"/>
      <c r="V628" s="658"/>
      <c r="W628" s="658"/>
      <c r="X628" s="552"/>
      <c r="AG628" s="708"/>
    </row>
    <row r="629" spans="1:33" s="17" customFormat="1" ht="90" hidden="1" outlineLevel="2" x14ac:dyDescent="0.25">
      <c r="A629" s="201"/>
      <c r="B629" s="228" t="s">
        <v>36</v>
      </c>
      <c r="C629" s="658"/>
      <c r="D629" s="669"/>
      <c r="E629" s="658"/>
      <c r="F629" s="678"/>
      <c r="G629" s="669"/>
      <c r="H629" s="164" t="s">
        <v>15</v>
      </c>
      <c r="I629" s="666" t="s">
        <v>670</v>
      </c>
      <c r="J629" s="666"/>
      <c r="K629" s="666"/>
      <c r="L629" s="678"/>
      <c r="M629" s="666"/>
      <c r="N629" s="666"/>
      <c r="O629" s="664"/>
      <c r="P629" s="665"/>
      <c r="Q629" s="102"/>
      <c r="R629" s="102"/>
      <c r="S629" s="670"/>
      <c r="T629" s="670"/>
      <c r="U629" s="658"/>
      <c r="V629" s="658"/>
      <c r="W629" s="658"/>
      <c r="X629" s="552"/>
      <c r="AG629" s="708"/>
    </row>
    <row r="630" spans="1:33" s="17" customFormat="1" ht="90" hidden="1" outlineLevel="2" x14ac:dyDescent="0.25">
      <c r="A630" s="201"/>
      <c r="B630" s="228" t="s">
        <v>37</v>
      </c>
      <c r="C630" s="658"/>
      <c r="D630" s="669"/>
      <c r="E630" s="658"/>
      <c r="F630" s="678"/>
      <c r="G630" s="669"/>
      <c r="H630" s="164" t="s">
        <v>16</v>
      </c>
      <c r="I630" s="666" t="s">
        <v>670</v>
      </c>
      <c r="J630" s="666"/>
      <c r="K630" s="666"/>
      <c r="L630" s="678"/>
      <c r="M630" s="666"/>
      <c r="N630" s="666"/>
      <c r="O630" s="664"/>
      <c r="P630" s="665"/>
      <c r="Q630" s="102"/>
      <c r="R630" s="102"/>
      <c r="S630" s="670"/>
      <c r="T630" s="670"/>
      <c r="U630" s="658"/>
      <c r="V630" s="658"/>
      <c r="W630" s="658"/>
      <c r="X630" s="552"/>
      <c r="AG630" s="708"/>
    </row>
    <row r="631" spans="1:33" s="17" customFormat="1" ht="90" hidden="1" outlineLevel="2" x14ac:dyDescent="0.25">
      <c r="A631" s="201"/>
      <c r="B631" s="228" t="s">
        <v>38</v>
      </c>
      <c r="C631" s="658"/>
      <c r="D631" s="669"/>
      <c r="E631" s="658"/>
      <c r="F631" s="678"/>
      <c r="G631" s="669"/>
      <c r="H631" s="164" t="s">
        <v>17</v>
      </c>
      <c r="I631" s="666" t="s">
        <v>670</v>
      </c>
      <c r="J631" s="666"/>
      <c r="K631" s="666"/>
      <c r="L631" s="678"/>
      <c r="M631" s="666"/>
      <c r="N631" s="666"/>
      <c r="O631" s="664"/>
      <c r="P631" s="665"/>
      <c r="Q631" s="102"/>
      <c r="R631" s="102"/>
      <c r="S631" s="670"/>
      <c r="T631" s="670"/>
      <c r="U631" s="658"/>
      <c r="V631" s="658"/>
      <c r="W631" s="658"/>
      <c r="X631" s="552"/>
      <c r="AG631" s="708"/>
    </row>
    <row r="632" spans="1:33" s="17" customFormat="1" ht="90" hidden="1" outlineLevel="2" x14ac:dyDescent="0.25">
      <c r="A632" s="201"/>
      <c r="B632" s="228" t="s">
        <v>49</v>
      </c>
      <c r="C632" s="658"/>
      <c r="D632" s="669"/>
      <c r="E632" s="658"/>
      <c r="F632" s="678"/>
      <c r="G632" s="669"/>
      <c r="H632" s="164" t="s">
        <v>18</v>
      </c>
      <c r="I632" s="666" t="s">
        <v>670</v>
      </c>
      <c r="J632" s="666"/>
      <c r="K632" s="666"/>
      <c r="L632" s="678"/>
      <c r="M632" s="666"/>
      <c r="N632" s="666"/>
      <c r="O632" s="664"/>
      <c r="P632" s="665"/>
      <c r="Q632" s="102"/>
      <c r="R632" s="102"/>
      <c r="S632" s="670"/>
      <c r="T632" s="670"/>
      <c r="U632" s="658"/>
      <c r="V632" s="658"/>
      <c r="W632" s="658"/>
      <c r="X632" s="552"/>
      <c r="AG632" s="708"/>
    </row>
    <row r="633" spans="1:33" s="17" customFormat="1" ht="90" hidden="1" outlineLevel="2" x14ac:dyDescent="0.25">
      <c r="A633" s="201"/>
      <c r="B633" s="228" t="s">
        <v>39</v>
      </c>
      <c r="C633" s="658"/>
      <c r="D633" s="669"/>
      <c r="E633" s="658"/>
      <c r="F633" s="678"/>
      <c r="G633" s="669"/>
      <c r="H633" s="164" t="s">
        <v>19</v>
      </c>
      <c r="I633" s="666" t="s">
        <v>670</v>
      </c>
      <c r="J633" s="666"/>
      <c r="K633" s="666"/>
      <c r="L633" s="678"/>
      <c r="M633" s="666"/>
      <c r="N633" s="666"/>
      <c r="O633" s="664"/>
      <c r="P633" s="665"/>
      <c r="Q633" s="102"/>
      <c r="R633" s="102"/>
      <c r="S633" s="670"/>
      <c r="T633" s="670"/>
      <c r="U633" s="658"/>
      <c r="V633" s="658"/>
      <c r="W633" s="658"/>
      <c r="X633" s="552"/>
      <c r="AG633" s="708"/>
    </row>
    <row r="634" spans="1:33" s="17" customFormat="1" ht="90" hidden="1" outlineLevel="2" x14ac:dyDescent="0.25">
      <c r="A634" s="201"/>
      <c r="B634" s="228" t="s">
        <v>50</v>
      </c>
      <c r="C634" s="658"/>
      <c r="D634" s="669"/>
      <c r="E634" s="658"/>
      <c r="F634" s="678"/>
      <c r="G634" s="669"/>
      <c r="H634" s="164" t="s">
        <v>20</v>
      </c>
      <c r="I634" s="666" t="s">
        <v>670</v>
      </c>
      <c r="J634" s="666"/>
      <c r="K634" s="666"/>
      <c r="L634" s="678"/>
      <c r="M634" s="666"/>
      <c r="N634" s="666"/>
      <c r="O634" s="664"/>
      <c r="P634" s="665"/>
      <c r="Q634" s="102"/>
      <c r="R634" s="102"/>
      <c r="S634" s="670"/>
      <c r="T634" s="670"/>
      <c r="U634" s="658"/>
      <c r="V634" s="658"/>
      <c r="W634" s="658"/>
      <c r="X634" s="552"/>
      <c r="AG634" s="708"/>
    </row>
    <row r="635" spans="1:33" s="17" customFormat="1" ht="90" hidden="1" outlineLevel="2" x14ac:dyDescent="0.25">
      <c r="A635" s="201"/>
      <c r="B635" s="228" t="s">
        <v>40</v>
      </c>
      <c r="C635" s="658"/>
      <c r="D635" s="669"/>
      <c r="E635" s="658"/>
      <c r="F635" s="678"/>
      <c r="G635" s="669"/>
      <c r="H635" s="164" t="s">
        <v>21</v>
      </c>
      <c r="I635" s="666" t="s">
        <v>670</v>
      </c>
      <c r="J635" s="666"/>
      <c r="K635" s="666"/>
      <c r="L635" s="678"/>
      <c r="M635" s="666"/>
      <c r="N635" s="666"/>
      <c r="O635" s="664"/>
      <c r="P635" s="665"/>
      <c r="Q635" s="102"/>
      <c r="R635" s="102"/>
      <c r="S635" s="670"/>
      <c r="T635" s="670"/>
      <c r="U635" s="658"/>
      <c r="V635" s="658"/>
      <c r="W635" s="658"/>
      <c r="X635" s="552"/>
      <c r="AG635" s="708"/>
    </row>
    <row r="636" spans="1:33" s="17" customFormat="1" ht="90" hidden="1" outlineLevel="2" x14ac:dyDescent="0.25">
      <c r="A636" s="201"/>
      <c r="B636" s="228" t="s">
        <v>41</v>
      </c>
      <c r="C636" s="658"/>
      <c r="D636" s="669"/>
      <c r="E636" s="658"/>
      <c r="F636" s="678"/>
      <c r="G636" s="669"/>
      <c r="H636" s="164" t="s">
        <v>22</v>
      </c>
      <c r="I636" s="666" t="s">
        <v>670</v>
      </c>
      <c r="J636" s="666"/>
      <c r="K636" s="666"/>
      <c r="L636" s="678"/>
      <c r="M636" s="666"/>
      <c r="N636" s="666"/>
      <c r="O636" s="664"/>
      <c r="P636" s="665"/>
      <c r="Q636" s="102"/>
      <c r="R636" s="102"/>
      <c r="S636" s="670"/>
      <c r="T636" s="670"/>
      <c r="U636" s="658"/>
      <c r="V636" s="658"/>
      <c r="W636" s="658"/>
      <c r="X636" s="552"/>
      <c r="AG636" s="708"/>
    </row>
    <row r="637" spans="1:33" s="17" customFormat="1" ht="90" hidden="1" outlineLevel="2" x14ac:dyDescent="0.25">
      <c r="A637" s="201"/>
      <c r="B637" s="228" t="s">
        <v>51</v>
      </c>
      <c r="C637" s="658"/>
      <c r="D637" s="669"/>
      <c r="E637" s="658"/>
      <c r="F637" s="678"/>
      <c r="G637" s="669"/>
      <c r="H637" s="164" t="s">
        <v>23</v>
      </c>
      <c r="I637" s="666" t="s">
        <v>670</v>
      </c>
      <c r="J637" s="666"/>
      <c r="K637" s="666"/>
      <c r="L637" s="678"/>
      <c r="M637" s="666"/>
      <c r="N637" s="666"/>
      <c r="O637" s="664"/>
      <c r="P637" s="665"/>
      <c r="Q637" s="102"/>
      <c r="R637" s="102"/>
      <c r="S637" s="670"/>
      <c r="T637" s="670"/>
      <c r="U637" s="658"/>
      <c r="V637" s="658"/>
      <c r="W637" s="658"/>
      <c r="X637" s="552"/>
      <c r="AG637" s="708"/>
    </row>
    <row r="638" spans="1:33" s="17" customFormat="1" ht="90" hidden="1" outlineLevel="2" x14ac:dyDescent="0.25">
      <c r="A638" s="201"/>
      <c r="B638" s="228" t="s">
        <v>52</v>
      </c>
      <c r="C638" s="658"/>
      <c r="D638" s="669"/>
      <c r="E638" s="658"/>
      <c r="F638" s="678"/>
      <c r="G638" s="669"/>
      <c r="H638" s="164" t="s">
        <v>24</v>
      </c>
      <c r="I638" s="666" t="s">
        <v>670</v>
      </c>
      <c r="J638" s="666"/>
      <c r="K638" s="666"/>
      <c r="L638" s="678"/>
      <c r="M638" s="666"/>
      <c r="N638" s="666"/>
      <c r="O638" s="664"/>
      <c r="P638" s="665"/>
      <c r="Q638" s="102"/>
      <c r="R638" s="102"/>
      <c r="S638" s="670"/>
      <c r="T638" s="670"/>
      <c r="U638" s="658"/>
      <c r="V638" s="658"/>
      <c r="W638" s="658"/>
      <c r="X638" s="552"/>
      <c r="AG638" s="708"/>
    </row>
    <row r="639" spans="1:33" s="17" customFormat="1" ht="90" hidden="1" outlineLevel="2" x14ac:dyDescent="0.25">
      <c r="A639" s="201"/>
      <c r="B639" s="228" t="s">
        <v>42</v>
      </c>
      <c r="C639" s="658"/>
      <c r="D639" s="669"/>
      <c r="E639" s="658"/>
      <c r="F639" s="678"/>
      <c r="G639" s="669"/>
      <c r="H639" s="164" t="s">
        <v>25</v>
      </c>
      <c r="I639" s="666" t="s">
        <v>670</v>
      </c>
      <c r="J639" s="666"/>
      <c r="K639" s="666"/>
      <c r="L639" s="678"/>
      <c r="M639" s="666"/>
      <c r="N639" s="666"/>
      <c r="O639" s="664"/>
      <c r="P639" s="665"/>
      <c r="Q639" s="102"/>
      <c r="R639" s="102"/>
      <c r="S639" s="670"/>
      <c r="T639" s="670"/>
      <c r="U639" s="658"/>
      <c r="V639" s="658"/>
      <c r="W639" s="658"/>
      <c r="X639" s="552"/>
      <c r="AG639" s="708"/>
    </row>
    <row r="640" spans="1:33" s="17" customFormat="1" ht="90" hidden="1" outlineLevel="2" x14ac:dyDescent="0.25">
      <c r="A640" s="201"/>
      <c r="B640" s="228" t="s">
        <v>53</v>
      </c>
      <c r="C640" s="658"/>
      <c r="D640" s="669"/>
      <c r="E640" s="658"/>
      <c r="F640" s="678"/>
      <c r="G640" s="669"/>
      <c r="H640" s="164" t="s">
        <v>26</v>
      </c>
      <c r="I640" s="666" t="s">
        <v>670</v>
      </c>
      <c r="J640" s="666"/>
      <c r="K640" s="666"/>
      <c r="L640" s="678"/>
      <c r="M640" s="666"/>
      <c r="N640" s="666"/>
      <c r="O640" s="664"/>
      <c r="P640" s="665"/>
      <c r="Q640" s="102"/>
      <c r="R640" s="102"/>
      <c r="S640" s="670"/>
      <c r="T640" s="670"/>
      <c r="U640" s="658"/>
      <c r="V640" s="658"/>
      <c r="W640" s="658"/>
      <c r="X640" s="552"/>
      <c r="AG640" s="708"/>
    </row>
    <row r="641" spans="1:33" s="17" customFormat="1" ht="90" hidden="1" outlineLevel="2" x14ac:dyDescent="0.25">
      <c r="A641" s="201"/>
      <c r="B641" s="228" t="s">
        <v>54</v>
      </c>
      <c r="C641" s="658"/>
      <c r="D641" s="669"/>
      <c r="E641" s="658"/>
      <c r="F641" s="678"/>
      <c r="G641" s="669"/>
      <c r="H641" s="164" t="s">
        <v>27</v>
      </c>
      <c r="I641" s="666" t="s">
        <v>670</v>
      </c>
      <c r="J641" s="666"/>
      <c r="K641" s="666"/>
      <c r="L641" s="678"/>
      <c r="M641" s="666"/>
      <c r="N641" s="666"/>
      <c r="O641" s="664"/>
      <c r="P641" s="665"/>
      <c r="Q641" s="102"/>
      <c r="R641" s="102"/>
      <c r="S641" s="670"/>
      <c r="T641" s="670"/>
      <c r="U641" s="658"/>
      <c r="V641" s="658"/>
      <c r="W641" s="658"/>
      <c r="X641" s="552"/>
      <c r="AG641" s="708"/>
    </row>
    <row r="642" spans="1:33" s="17" customFormat="1" ht="90" hidden="1" outlineLevel="2" x14ac:dyDescent="0.25">
      <c r="A642" s="201"/>
      <c r="B642" s="228" t="s">
        <v>43</v>
      </c>
      <c r="C642" s="658"/>
      <c r="D642" s="669"/>
      <c r="E642" s="658"/>
      <c r="F642" s="678"/>
      <c r="G642" s="669"/>
      <c r="H642" s="164" t="s">
        <v>28</v>
      </c>
      <c r="I642" s="666" t="s">
        <v>670</v>
      </c>
      <c r="J642" s="666"/>
      <c r="K642" s="666"/>
      <c r="L642" s="678"/>
      <c r="M642" s="666"/>
      <c r="N642" s="666"/>
      <c r="O642" s="664"/>
      <c r="P642" s="665"/>
      <c r="Q642" s="102"/>
      <c r="R642" s="102"/>
      <c r="S642" s="670"/>
      <c r="T642" s="670"/>
      <c r="U642" s="658"/>
      <c r="V642" s="658"/>
      <c r="W642" s="658"/>
      <c r="X642" s="552"/>
      <c r="AG642" s="708"/>
    </row>
    <row r="643" spans="1:33" s="17" customFormat="1" ht="90" hidden="1" outlineLevel="2" x14ac:dyDescent="0.25">
      <c r="A643" s="201"/>
      <c r="B643" s="228" t="s">
        <v>44</v>
      </c>
      <c r="C643" s="658"/>
      <c r="D643" s="669"/>
      <c r="E643" s="658"/>
      <c r="F643" s="678"/>
      <c r="G643" s="669"/>
      <c r="H643" s="164" t="s">
        <v>29</v>
      </c>
      <c r="I643" s="666" t="s">
        <v>670</v>
      </c>
      <c r="J643" s="666"/>
      <c r="K643" s="666"/>
      <c r="L643" s="678"/>
      <c r="M643" s="666"/>
      <c r="N643" s="666"/>
      <c r="O643" s="664"/>
      <c r="P643" s="665"/>
      <c r="Q643" s="102"/>
      <c r="R643" s="102"/>
      <c r="S643" s="670"/>
      <c r="T643" s="670"/>
      <c r="U643" s="658"/>
      <c r="V643" s="658"/>
      <c r="W643" s="658"/>
      <c r="X643" s="552"/>
      <c r="AG643" s="708"/>
    </row>
    <row r="644" spans="1:33" s="17" customFormat="1" hidden="1" outlineLevel="2" x14ac:dyDescent="0.25">
      <c r="A644" s="201"/>
      <c r="B644" s="228"/>
      <c r="C644" s="658"/>
      <c r="D644" s="669"/>
      <c r="E644" s="658"/>
      <c r="F644" s="669"/>
      <c r="G644" s="669"/>
      <c r="H644" s="802" t="s">
        <v>739</v>
      </c>
      <c r="I644" s="802"/>
      <c r="J644" s="802"/>
      <c r="K644" s="802"/>
      <c r="L644" s="802"/>
      <c r="M644" s="802"/>
      <c r="N644" s="802"/>
      <c r="O644" s="802"/>
      <c r="P644" s="802"/>
      <c r="Q644" s="802"/>
      <c r="R644" s="802"/>
      <c r="S644" s="802"/>
      <c r="T644" s="802"/>
      <c r="U644" s="802"/>
      <c r="V644" s="802"/>
      <c r="W644" s="802"/>
      <c r="X644" s="552"/>
      <c r="AG644" s="708"/>
    </row>
    <row r="645" spans="1:33" s="76" customFormat="1" ht="28.5" x14ac:dyDescent="0.25">
      <c r="A645" s="655"/>
      <c r="B645" s="236" t="s">
        <v>173</v>
      </c>
      <c r="C645" s="10"/>
      <c r="D645" s="176"/>
      <c r="E645" s="10"/>
      <c r="F645" s="176"/>
      <c r="G645" s="176"/>
      <c r="H645" s="801" t="s">
        <v>174</v>
      </c>
      <c r="I645" s="801"/>
      <c r="J645" s="801"/>
      <c r="K645" s="801"/>
      <c r="L645" s="801"/>
      <c r="M645" s="801"/>
      <c r="N645" s="801"/>
      <c r="O645" s="801"/>
      <c r="P645" s="801"/>
      <c r="Q645" s="801"/>
      <c r="R645" s="801"/>
      <c r="S645" s="801"/>
      <c r="T645" s="801"/>
      <c r="U645" s="801"/>
      <c r="V645" s="801"/>
      <c r="W645" s="801"/>
      <c r="X645" s="613"/>
      <c r="AG645" s="737"/>
    </row>
    <row r="646" spans="1:33" s="76" customFormat="1" outlineLevel="1" x14ac:dyDescent="0.25">
      <c r="A646" s="655"/>
      <c r="B646" s="888" t="s">
        <v>175</v>
      </c>
      <c r="C646" s="888"/>
      <c r="D646" s="888"/>
      <c r="E646" s="888"/>
      <c r="F646" s="888"/>
      <c r="G646" s="888"/>
      <c r="H646" s="801" t="s">
        <v>176</v>
      </c>
      <c r="I646" s="801"/>
      <c r="J646" s="801"/>
      <c r="K646" s="801"/>
      <c r="L646" s="801"/>
      <c r="M646" s="801"/>
      <c r="N646" s="801"/>
      <c r="O646" s="801"/>
      <c r="P646" s="801"/>
      <c r="Q646" s="801"/>
      <c r="R646" s="801"/>
      <c r="S646" s="801"/>
      <c r="T646" s="801"/>
      <c r="U646" s="801"/>
      <c r="V646" s="801"/>
      <c r="W646" s="801"/>
      <c r="X646" s="613"/>
      <c r="AG646" s="737"/>
    </row>
    <row r="647" spans="1:33" s="76" customFormat="1" ht="75" outlineLevel="1" x14ac:dyDescent="0.25">
      <c r="A647" s="655">
        <v>93</v>
      </c>
      <c r="B647" s="236" t="s">
        <v>1012</v>
      </c>
      <c r="C647" s="659" t="s">
        <v>766</v>
      </c>
      <c r="D647" s="675" t="s">
        <v>68</v>
      </c>
      <c r="E647" s="659" t="s">
        <v>3</v>
      </c>
      <c r="F647" s="64"/>
      <c r="G647" s="675"/>
      <c r="H647" s="163" t="s">
        <v>565</v>
      </c>
      <c r="I647" s="666" t="s">
        <v>671</v>
      </c>
      <c r="J647" s="666" t="s">
        <v>66</v>
      </c>
      <c r="K647" s="666" t="s">
        <v>3</v>
      </c>
      <c r="L647" s="64"/>
      <c r="M647" s="666"/>
      <c r="N647" s="11">
        <v>95</v>
      </c>
      <c r="O647" s="11">
        <v>100</v>
      </c>
      <c r="P647" s="11">
        <v>100</v>
      </c>
      <c r="Q647" s="158">
        <v>100</v>
      </c>
      <c r="R647" s="158">
        <v>100</v>
      </c>
      <c r="S647" s="11">
        <v>100</v>
      </c>
      <c r="T647" s="11">
        <v>100</v>
      </c>
      <c r="U647" s="10"/>
      <c r="V647" s="10"/>
      <c r="W647" s="10"/>
      <c r="X647" s="613"/>
      <c r="AG647" s="737"/>
    </row>
    <row r="648" spans="1:33" s="76" customFormat="1" outlineLevel="1" x14ac:dyDescent="0.25">
      <c r="A648" s="655"/>
      <c r="B648" s="891" t="s">
        <v>177</v>
      </c>
      <c r="C648" s="891"/>
      <c r="D648" s="891"/>
      <c r="E648" s="891"/>
      <c r="F648" s="891"/>
      <c r="G648" s="891"/>
      <c r="H648" s="801" t="s">
        <v>178</v>
      </c>
      <c r="I648" s="801"/>
      <c r="J648" s="801"/>
      <c r="K648" s="801"/>
      <c r="L648" s="801"/>
      <c r="M648" s="801"/>
      <c r="N648" s="801"/>
      <c r="O648" s="801"/>
      <c r="P648" s="801"/>
      <c r="Q648" s="801"/>
      <c r="R648" s="801"/>
      <c r="S648" s="801"/>
      <c r="T648" s="801"/>
      <c r="U648" s="801"/>
      <c r="V648" s="801"/>
      <c r="W648" s="801"/>
      <c r="X648" s="613"/>
      <c r="AG648" s="737"/>
    </row>
    <row r="649" spans="1:33" s="76" customFormat="1" ht="75" outlineLevel="1" x14ac:dyDescent="0.25">
      <c r="A649" s="655">
        <v>94</v>
      </c>
      <c r="B649" s="236" t="s">
        <v>1013</v>
      </c>
      <c r="C649" s="659" t="s">
        <v>796</v>
      </c>
      <c r="D649" s="675" t="s">
        <v>68</v>
      </c>
      <c r="E649" s="659" t="s">
        <v>3</v>
      </c>
      <c r="F649" s="64"/>
      <c r="G649" s="675"/>
      <c r="H649" s="163" t="s">
        <v>566</v>
      </c>
      <c r="I649" s="666" t="s">
        <v>671</v>
      </c>
      <c r="J649" s="666" t="s">
        <v>66</v>
      </c>
      <c r="K649" s="666" t="s">
        <v>3</v>
      </c>
      <c r="L649" s="64"/>
      <c r="M649" s="666"/>
      <c r="N649" s="10">
        <v>0</v>
      </c>
      <c r="O649" s="10">
        <v>0</v>
      </c>
      <c r="P649" s="10">
        <v>0</v>
      </c>
      <c r="Q649" s="10">
        <v>0</v>
      </c>
      <c r="R649" s="10">
        <v>0</v>
      </c>
      <c r="S649" s="10">
        <v>0</v>
      </c>
      <c r="T649" s="10">
        <v>0</v>
      </c>
      <c r="U649" s="10"/>
      <c r="V649" s="10"/>
      <c r="W649" s="10"/>
      <c r="X649" s="613"/>
      <c r="AG649" s="737"/>
    </row>
    <row r="650" spans="1:33" s="76" customFormat="1" ht="75" outlineLevel="1" x14ac:dyDescent="0.25">
      <c r="A650" s="655">
        <v>95</v>
      </c>
      <c r="B650" s="236" t="s">
        <v>1014</v>
      </c>
      <c r="C650" s="659" t="s">
        <v>796</v>
      </c>
      <c r="D650" s="675" t="s">
        <v>68</v>
      </c>
      <c r="E650" s="659" t="s">
        <v>3</v>
      </c>
      <c r="F650" s="64"/>
      <c r="G650" s="675"/>
      <c r="H650" s="163" t="s">
        <v>567</v>
      </c>
      <c r="I650" s="666" t="s">
        <v>671</v>
      </c>
      <c r="J650" s="666" t="s">
        <v>66</v>
      </c>
      <c r="K650" s="666" t="s">
        <v>3</v>
      </c>
      <c r="L650" s="64"/>
      <c r="M650" s="666"/>
      <c r="N650" s="10">
        <v>0.2</v>
      </c>
      <c r="O650" s="10">
        <v>0</v>
      </c>
      <c r="P650" s="11">
        <v>0</v>
      </c>
      <c r="Q650" s="11">
        <v>0</v>
      </c>
      <c r="R650" s="10">
        <v>0</v>
      </c>
      <c r="S650" s="10">
        <v>0</v>
      </c>
      <c r="T650" s="10">
        <v>0</v>
      </c>
      <c r="U650" s="10"/>
      <c r="V650" s="10"/>
      <c r="W650" s="10"/>
      <c r="X650" s="613"/>
      <c r="AG650" s="737"/>
    </row>
    <row r="651" spans="1:33" s="76" customFormat="1" outlineLevel="1" x14ac:dyDescent="0.25">
      <c r="A651" s="655"/>
      <c r="B651" s="888" t="s">
        <v>179</v>
      </c>
      <c r="C651" s="888"/>
      <c r="D651" s="888"/>
      <c r="E651" s="888"/>
      <c r="F651" s="888"/>
      <c r="G651" s="888"/>
      <c r="H651" s="801" t="s">
        <v>180</v>
      </c>
      <c r="I651" s="801"/>
      <c r="J651" s="801"/>
      <c r="K651" s="801"/>
      <c r="L651" s="801"/>
      <c r="M651" s="801"/>
      <c r="N651" s="801"/>
      <c r="O651" s="801"/>
      <c r="P651" s="801"/>
      <c r="Q651" s="801"/>
      <c r="R651" s="801"/>
      <c r="S651" s="801"/>
      <c r="T651" s="801"/>
      <c r="U651" s="801"/>
      <c r="V651" s="801"/>
      <c r="W651" s="801"/>
      <c r="X651" s="613"/>
      <c r="AG651" s="737"/>
    </row>
    <row r="652" spans="1:33" s="76" customFormat="1" ht="75" outlineLevel="1" x14ac:dyDescent="0.25">
      <c r="A652" s="655">
        <v>96</v>
      </c>
      <c r="B652" s="236" t="s">
        <v>1015</v>
      </c>
      <c r="C652" s="659" t="s">
        <v>796</v>
      </c>
      <c r="D652" s="675" t="s">
        <v>189</v>
      </c>
      <c r="E652" s="659" t="s">
        <v>3</v>
      </c>
      <c r="F652" s="64"/>
      <c r="G652" s="675"/>
      <c r="H652" s="163" t="s">
        <v>568</v>
      </c>
      <c r="I652" s="666" t="s">
        <v>673</v>
      </c>
      <c r="J652" s="666" t="s">
        <v>77</v>
      </c>
      <c r="K652" s="666" t="s">
        <v>3</v>
      </c>
      <c r="L652" s="64"/>
      <c r="M652" s="666"/>
      <c r="N652" s="11">
        <v>5.6</v>
      </c>
      <c r="O652" s="11">
        <v>5</v>
      </c>
      <c r="P652" s="11">
        <v>6</v>
      </c>
      <c r="Q652" s="11">
        <v>6</v>
      </c>
      <c r="R652" s="11">
        <v>6</v>
      </c>
      <c r="S652" s="11">
        <v>5.9</v>
      </c>
      <c r="T652" s="11">
        <v>5.8</v>
      </c>
      <c r="U652" s="10"/>
      <c r="V652" s="10"/>
      <c r="W652" s="10"/>
      <c r="X652" s="613"/>
      <c r="AG652" s="737"/>
    </row>
    <row r="653" spans="1:33" s="76" customFormat="1" outlineLevel="1" x14ac:dyDescent="0.25">
      <c r="A653" s="655"/>
      <c r="B653" s="888" t="s">
        <v>181</v>
      </c>
      <c r="C653" s="888"/>
      <c r="D653" s="888"/>
      <c r="E653" s="888"/>
      <c r="F653" s="888"/>
      <c r="G653" s="888"/>
      <c r="H653" s="801" t="s">
        <v>182</v>
      </c>
      <c r="I653" s="801"/>
      <c r="J653" s="801"/>
      <c r="K653" s="801"/>
      <c r="L653" s="801"/>
      <c r="M653" s="801"/>
      <c r="N653" s="801"/>
      <c r="O653" s="801"/>
      <c r="P653" s="801"/>
      <c r="Q653" s="801"/>
      <c r="R653" s="801"/>
      <c r="S653" s="801"/>
      <c r="T653" s="801"/>
      <c r="U653" s="801"/>
      <c r="V653" s="801"/>
      <c r="W653" s="801"/>
      <c r="X653" s="613"/>
      <c r="AG653" s="737"/>
    </row>
    <row r="654" spans="1:33" s="417" customFormat="1" ht="150" outlineLevel="1" x14ac:dyDescent="0.25">
      <c r="A654" s="670">
        <v>97</v>
      </c>
      <c r="B654" s="673" t="s">
        <v>1016</v>
      </c>
      <c r="C654" s="658" t="s">
        <v>797</v>
      </c>
      <c r="D654" s="669" t="s">
        <v>191</v>
      </c>
      <c r="E654" s="658" t="s">
        <v>3</v>
      </c>
      <c r="F654" s="477"/>
      <c r="G654" s="669"/>
      <c r="H654" s="431" t="s">
        <v>569</v>
      </c>
      <c r="I654" s="665" t="s">
        <v>672</v>
      </c>
      <c r="J654" s="665" t="s">
        <v>183</v>
      </c>
      <c r="K654" s="665" t="s">
        <v>3</v>
      </c>
      <c r="L654" s="477"/>
      <c r="M654" s="665"/>
      <c r="N654" s="456">
        <v>90</v>
      </c>
      <c r="O654" s="456">
        <v>91</v>
      </c>
      <c r="P654" s="456">
        <v>92</v>
      </c>
      <c r="Q654" s="456">
        <v>93</v>
      </c>
      <c r="R654" s="456">
        <v>95</v>
      </c>
      <c r="S654" s="456">
        <v>96</v>
      </c>
      <c r="T654" s="456">
        <v>97</v>
      </c>
      <c r="U654" s="685"/>
      <c r="V654" s="685"/>
      <c r="W654" s="685"/>
      <c r="X654" s="579"/>
      <c r="AG654" s="691"/>
    </row>
    <row r="655" spans="1:33" s="80" customFormat="1" outlineLevel="1" x14ac:dyDescent="0.25">
      <c r="A655" s="205"/>
      <c r="B655" s="801" t="s">
        <v>184</v>
      </c>
      <c r="C655" s="801"/>
      <c r="D655" s="801"/>
      <c r="E655" s="801"/>
      <c r="F655" s="801"/>
      <c r="G655" s="801"/>
      <c r="H655" s="801" t="s">
        <v>185</v>
      </c>
      <c r="I655" s="801"/>
      <c r="J655" s="801"/>
      <c r="K655" s="801"/>
      <c r="L655" s="801"/>
      <c r="M655" s="801"/>
      <c r="N655" s="801"/>
      <c r="O655" s="801"/>
      <c r="P655" s="801"/>
      <c r="Q655" s="801"/>
      <c r="R655" s="801"/>
      <c r="S655" s="801"/>
      <c r="T655" s="801"/>
      <c r="U655" s="801"/>
      <c r="V655" s="801"/>
      <c r="W655" s="801"/>
      <c r="X655" s="578"/>
      <c r="AG655" s="690"/>
    </row>
    <row r="656" spans="1:33" s="417" customFormat="1" ht="150" outlineLevel="1" x14ac:dyDescent="0.25">
      <c r="A656" s="670">
        <v>98</v>
      </c>
      <c r="B656" s="673" t="s">
        <v>1017</v>
      </c>
      <c r="C656" s="658" t="s">
        <v>798</v>
      </c>
      <c r="D656" s="669" t="s">
        <v>189</v>
      </c>
      <c r="E656" s="658" t="s">
        <v>3</v>
      </c>
      <c r="F656" s="477"/>
      <c r="G656" s="669"/>
      <c r="H656" s="431" t="s">
        <v>570</v>
      </c>
      <c r="I656" s="665" t="s">
        <v>1098</v>
      </c>
      <c r="J656" s="665" t="s">
        <v>77</v>
      </c>
      <c r="K656" s="665" t="s">
        <v>3</v>
      </c>
      <c r="L656" s="477"/>
      <c r="M656" s="665"/>
      <c r="N656" s="685">
        <v>22.2</v>
      </c>
      <c r="O656" s="685"/>
      <c r="P656" s="685">
        <v>22.6</v>
      </c>
      <c r="Q656" s="685">
        <v>22.7</v>
      </c>
      <c r="R656" s="685">
        <v>22.9</v>
      </c>
      <c r="S656" s="685">
        <v>23</v>
      </c>
      <c r="T656" s="685">
        <v>23.1</v>
      </c>
      <c r="U656" s="685"/>
      <c r="V656" s="685"/>
      <c r="W656" s="685"/>
      <c r="X656" s="579"/>
      <c r="AG656" s="691"/>
    </row>
    <row r="657" spans="1:33" s="417" customFormat="1" outlineLevel="1" x14ac:dyDescent="0.25">
      <c r="A657" s="670"/>
      <c r="B657" s="800" t="s">
        <v>186</v>
      </c>
      <c r="C657" s="800"/>
      <c r="D657" s="800"/>
      <c r="E657" s="800"/>
      <c r="F657" s="800"/>
      <c r="G657" s="800"/>
      <c r="H657" s="800" t="s">
        <v>187</v>
      </c>
      <c r="I657" s="800"/>
      <c r="J657" s="800"/>
      <c r="K657" s="800"/>
      <c r="L657" s="800"/>
      <c r="M657" s="800"/>
      <c r="N657" s="800"/>
      <c r="O657" s="800"/>
      <c r="P657" s="800"/>
      <c r="Q657" s="800"/>
      <c r="R657" s="800"/>
      <c r="S657" s="800"/>
      <c r="T657" s="800"/>
      <c r="U657" s="800"/>
      <c r="V657" s="800"/>
      <c r="W657" s="800"/>
      <c r="X657" s="579"/>
      <c r="AG657" s="691"/>
    </row>
    <row r="658" spans="1:33" s="417" customFormat="1" ht="135" outlineLevel="1" x14ac:dyDescent="0.25">
      <c r="A658" s="670"/>
      <c r="B658" s="673" t="s">
        <v>1018</v>
      </c>
      <c r="C658" s="658" t="s">
        <v>799</v>
      </c>
      <c r="D658" s="669" t="s">
        <v>192</v>
      </c>
      <c r="E658" s="658" t="s">
        <v>3</v>
      </c>
      <c r="F658" s="477"/>
      <c r="G658" s="669"/>
      <c r="H658" s="431" t="s">
        <v>571</v>
      </c>
      <c r="I658" s="665" t="s">
        <v>665</v>
      </c>
      <c r="J658" s="665" t="s">
        <v>144</v>
      </c>
      <c r="K658" s="665" t="s">
        <v>3</v>
      </c>
      <c r="L658" s="477"/>
      <c r="M658" s="665"/>
      <c r="N658" s="665"/>
      <c r="O658" s="450"/>
      <c r="P658" s="665"/>
      <c r="Q658" s="665"/>
      <c r="R658" s="665"/>
      <c r="S658" s="658"/>
      <c r="T658" s="658"/>
      <c r="U658" s="685"/>
      <c r="V658" s="685"/>
      <c r="W658" s="685"/>
      <c r="X658" s="579"/>
      <c r="AG658" s="691"/>
    </row>
    <row r="659" spans="1:33" s="485" customFormat="1" outlineLevel="1" x14ac:dyDescent="0.2">
      <c r="A659" s="670">
        <v>99</v>
      </c>
      <c r="B659" s="673" t="s">
        <v>145</v>
      </c>
      <c r="C659" s="685"/>
      <c r="D659" s="687"/>
      <c r="E659" s="685"/>
      <c r="F659" s="477"/>
      <c r="G659" s="687"/>
      <c r="H659" s="431" t="s">
        <v>146</v>
      </c>
      <c r="I659" s="4"/>
      <c r="J659" s="665"/>
      <c r="K659" s="4"/>
      <c r="L659" s="477"/>
      <c r="M659" s="4"/>
      <c r="N659" s="685">
        <v>79.400000000000006</v>
      </c>
      <c r="O659" s="685">
        <v>79.400000000000006</v>
      </c>
      <c r="P659" s="685">
        <v>79.400000000000006</v>
      </c>
      <c r="Q659" s="685">
        <v>79.400000000000006</v>
      </c>
      <c r="R659" s="685">
        <v>79.400000000000006</v>
      </c>
      <c r="S659" s="685">
        <v>100</v>
      </c>
      <c r="T659" s="685">
        <v>100</v>
      </c>
      <c r="U659" s="685"/>
      <c r="V659" s="685"/>
      <c r="W659" s="685"/>
      <c r="X659" s="609"/>
      <c r="AG659" s="730"/>
    </row>
    <row r="660" spans="1:33" s="485" customFormat="1" outlineLevel="1" x14ac:dyDescent="0.2">
      <c r="A660" s="423">
        <v>100</v>
      </c>
      <c r="B660" s="424" t="s">
        <v>147</v>
      </c>
      <c r="C660" s="428"/>
      <c r="D660" s="428"/>
      <c r="E660" s="428"/>
      <c r="F660" s="498"/>
      <c r="G660" s="425"/>
      <c r="H660" s="427" t="s">
        <v>147</v>
      </c>
      <c r="I660" s="428"/>
      <c r="J660" s="428"/>
      <c r="K660" s="428"/>
      <c r="L660" s="498"/>
      <c r="M660" s="428"/>
      <c r="N660" s="685">
        <v>0</v>
      </c>
      <c r="O660" s="685">
        <v>0</v>
      </c>
      <c r="P660" s="685">
        <v>0</v>
      </c>
      <c r="Q660" s="685">
        <v>0</v>
      </c>
      <c r="R660" s="685">
        <v>0</v>
      </c>
      <c r="S660" s="685">
        <v>0</v>
      </c>
      <c r="T660" s="685">
        <v>0</v>
      </c>
      <c r="U660" s="426"/>
      <c r="V660" s="426"/>
      <c r="W660" s="426"/>
      <c r="X660" s="609"/>
      <c r="AG660" s="730"/>
    </row>
  </sheetData>
  <autoFilter ref="A5:W660"/>
  <customSheetViews>
    <customSheetView guid="{AC4FAE6D-08B5-4D15-9434-10AFF8B5A83B}" scale="85" showPageBreaks="1" printArea="1" showAutoFilter="1" hiddenColumns="1" view="pageBreakPreview">
      <pane ySplit="7" topLeftCell="A921" activePane="bottomLeft" state="frozen"/>
      <selection pane="bottomLeft" activeCell="F930" sqref="F930"/>
      <rowBreaks count="14" manualBreakCount="14">
        <brk id="666" max="25" man="1"/>
        <brk id="784" max="25" man="1"/>
        <brk id="1055" max="25" man="1"/>
        <brk id="1101" max="25" man="1"/>
        <brk id="1120" max="25" man="1"/>
        <brk id="1156" max="25" man="1"/>
        <brk id="1434" max="25" man="1"/>
        <brk id="1508" max="25" man="1"/>
        <brk id="1690" max="25" man="1"/>
        <brk id="1709" max="25" man="1"/>
        <brk id="1751" max="25" man="1"/>
        <brk id="1825" max="25" man="1"/>
        <brk id="2045" max="25" man="1"/>
        <brk id="2393"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1"/>
      <headerFooter>
        <oddFooter>&amp;R&amp;"Times New Roman,обычный"&amp;10&amp;P</oddFooter>
      </headerFooter>
      <autoFilter ref="A7:Z2402"/>
    </customSheetView>
    <customSheetView guid="{F7D870CC-AF99-411C-988B-C87FA6A1F091}" scale="85" showPageBreaks="1" printArea="1" showAutoFilter="1" hiddenRows="1" hiddenColumns="1" view="pageBreakPreview">
      <pane ySplit="7" topLeftCell="A1682" activePane="bottomLeft" state="frozen"/>
      <selection pane="bottomLeft" activeCell="B1696" sqref="B1696"/>
      <rowBreaks count="14" manualBreakCount="14">
        <brk id="666" max="25" man="1"/>
        <brk id="784" max="25" man="1"/>
        <brk id="1049" max="25" man="1"/>
        <brk id="1095" max="25" man="1"/>
        <brk id="1114" max="25" man="1"/>
        <brk id="1150" max="25" man="1"/>
        <brk id="1428" max="25" man="1"/>
        <brk id="1502" max="25" man="1"/>
        <brk id="1684" max="25" man="1"/>
        <brk id="1703" max="25" man="1"/>
        <brk id="1745" max="25" man="1"/>
        <brk id="1819" max="25" man="1"/>
        <brk id="2039" max="25" man="1"/>
        <brk id="238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2"/>
      <headerFooter>
        <oddFooter>&amp;R&amp;"Times New Roman,обычный"&amp;10&amp;P</oddFooter>
      </headerFooter>
      <autoFilter ref="A7:Z2402"/>
    </customSheetView>
    <customSheetView guid="{F3CCA7D2-1732-414A-9CB3-94291FD79CC6}" scale="85" showPageBreaks="1" printArea="1" showAutoFilter="1" hiddenColumns="1" view="pageBreakPreview">
      <pane ySplit="7" topLeftCell="A2061" activePane="bottomLeft" state="frozen"/>
      <selection pane="bottomLeft" activeCell="X2073" sqref="X2073"/>
      <rowBreaks count="14" manualBreakCount="14">
        <brk id="666" max="25" man="1"/>
        <brk id="784" max="25" man="1"/>
        <brk id="1055" max="25" man="1"/>
        <brk id="1101" max="25" man="1"/>
        <brk id="1120" max="25" man="1"/>
        <brk id="1156" max="25" man="1"/>
        <brk id="1434" max="25" man="1"/>
        <brk id="1508" max="25" man="1"/>
        <brk id="1690" max="25" man="1"/>
        <brk id="1709" max="25" man="1"/>
        <brk id="1751" max="25" man="1"/>
        <brk id="1825" max="25" man="1"/>
        <brk id="2045" max="25" man="1"/>
        <brk id="2393"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3"/>
      <headerFooter>
        <oddFooter>&amp;R&amp;"Times New Roman,обычный"&amp;10&amp;P</oddFooter>
      </headerFooter>
      <autoFilter ref="A7:Z2397"/>
    </customSheetView>
    <customSheetView guid="{E34BC09E-612A-4FDD-85D6-59F2C66A8D02}" scale="85" showPageBreaks="1" printArea="1" showAutoFilter="1" hiddenRows="1" hiddenColumns="1" view="pageBreakPreview">
      <pane ySplit="7" topLeftCell="A2043" activePane="bottomLeft" state="frozen"/>
      <selection pane="bottomLeft" activeCell="B2057" sqref="B2057"/>
      <rowBreaks count="14" manualBreakCount="14">
        <brk id="666" max="25" man="1"/>
        <brk id="784" max="25" man="1"/>
        <brk id="1049" max="25" man="1"/>
        <brk id="1095" max="25" man="1"/>
        <brk id="1114" max="25" man="1"/>
        <brk id="1150" max="25" man="1"/>
        <brk id="1428" max="25" man="1"/>
        <brk id="1502" max="25" man="1"/>
        <brk id="1684" max="25" man="1"/>
        <brk id="1703" max="25" man="1"/>
        <brk id="1745" max="25" man="1"/>
        <brk id="1819" max="25" man="1"/>
        <brk id="2039" max="25" man="1"/>
        <brk id="238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4"/>
      <headerFooter>
        <oddFooter>&amp;R&amp;"Times New Roman,обычный"&amp;10&amp;P</oddFooter>
      </headerFooter>
      <autoFilter ref="A7:Z2397"/>
    </customSheetView>
    <customSheetView guid="{BDDD6946-6695-424E-89CA-3F1CEE2BB426}" scale="85" showPageBreaks="1" printArea="1" showAutoFilter="1" hiddenRows="1" hiddenColumns="1" view="pageBreakPreview" topLeftCell="L1">
      <pane ySplit="7" topLeftCell="A816" activePane="bottomLeft" state="frozen"/>
      <selection pane="bottomLeft" activeCell="X823" sqref="X823"/>
      <rowBreaks count="14" manualBreakCount="14">
        <brk id="666" max="25" man="1"/>
        <brk id="784" max="25" man="1"/>
        <brk id="1061" max="25" man="1"/>
        <brk id="1107" max="25" man="1"/>
        <brk id="1126" max="25" man="1"/>
        <brk id="1162" max="25" man="1"/>
        <brk id="1440" max="25" man="1"/>
        <brk id="1514" max="25" man="1"/>
        <brk id="1696" max="25" man="1"/>
        <brk id="1715" max="25" man="1"/>
        <brk id="1757" max="25" man="1"/>
        <brk id="1831" max="25" man="1"/>
        <brk id="2045" max="25" man="1"/>
        <brk id="239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5"/>
      <headerFooter>
        <oddFooter>&amp;R&amp;"Times New Roman,обычный"&amp;10&amp;P</oddFooter>
      </headerFooter>
      <autoFilter ref="A7:Z2403"/>
    </customSheetView>
    <customSheetView guid="{1D24A3CE-039D-44CA-B253-5340A97C26BA}" scale="87" showPageBreaks="1" printArea="1" showAutoFilter="1" hiddenColumns="1" view="pageBreakPreview">
      <pane ySplit="7" topLeftCell="A958" activePane="bottomLeft" state="frozen"/>
      <selection pane="bottomLeft" activeCell="W974" sqref="W974"/>
      <rowBreaks count="14" manualBreakCount="14">
        <brk id="666" max="25" man="1"/>
        <brk id="784" max="25" man="1"/>
        <brk id="1060" max="25" man="1"/>
        <brk id="1106" max="25" man="1"/>
        <brk id="1124" max="25" man="1"/>
        <brk id="1160" max="25" man="1"/>
        <brk id="1438" max="25" man="1"/>
        <brk id="1512" max="25" man="1"/>
        <brk id="1694" max="25" man="1"/>
        <brk id="1713" max="25" man="1"/>
        <brk id="1755" max="25" man="1"/>
        <brk id="1829" max="25" man="1"/>
        <brk id="2049" max="25" man="1"/>
        <brk id="2397" max="25" man="1"/>
      </rowBreaks>
      <colBreaks count="1" manualBreakCount="1">
        <brk id="24" max="2275" man="1"/>
      </colBreaks>
      <pageMargins left="0.19685039370078741" right="0.19685039370078741" top="0.39370078740157483" bottom="0.39370078740157483" header="0.19685039370078741" footer="0.19685039370078741"/>
      <printOptions horizontalCentered="1"/>
      <pageSetup paperSize="9" scale="44" orientation="landscape" blackAndWhite="1" horizontalDpi="180" verticalDpi="180" r:id="rId6"/>
      <headerFooter>
        <oddFooter>&amp;R&amp;"Times New Roman,обычный"&amp;10&amp;P</oddFooter>
      </headerFooter>
      <autoFilter ref="A7:Z2401"/>
    </customSheetView>
  </customSheetViews>
  <mergeCells count="1330">
    <mergeCell ref="A1:W1"/>
    <mergeCell ref="H445:H446"/>
    <mergeCell ref="I445:I446"/>
    <mergeCell ref="J445:J446"/>
    <mergeCell ref="L445:L446"/>
    <mergeCell ref="M445:M446"/>
    <mergeCell ref="D176:D177"/>
    <mergeCell ref="D178:D179"/>
    <mergeCell ref="D146:D147"/>
    <mergeCell ref="A277:A278"/>
    <mergeCell ref="D126:D127"/>
    <mergeCell ref="D128:D129"/>
    <mergeCell ref="D130:D131"/>
    <mergeCell ref="D132:D133"/>
    <mergeCell ref="D135:D136"/>
    <mergeCell ref="C252:C253"/>
    <mergeCell ref="F252:F253"/>
    <mergeCell ref="A319:A320"/>
    <mergeCell ref="A321:A322"/>
    <mergeCell ref="D438:D439"/>
    <mergeCell ref="D440:D441"/>
    <mergeCell ref="D443:D444"/>
    <mergeCell ref="D241:D242"/>
    <mergeCell ref="D244:D245"/>
    <mergeCell ref="D246:D247"/>
    <mergeCell ref="D248:D249"/>
    <mergeCell ref="D252:D253"/>
    <mergeCell ref="D224:D225"/>
    <mergeCell ref="D150:D151"/>
    <mergeCell ref="V317:V318"/>
    <mergeCell ref="V319:V320"/>
    <mergeCell ref="V321:V322"/>
    <mergeCell ref="V323:V324"/>
    <mergeCell ref="W317:W318"/>
    <mergeCell ref="W319:W320"/>
    <mergeCell ref="W321:W322"/>
    <mergeCell ref="W323:W324"/>
    <mergeCell ref="P3:T3"/>
    <mergeCell ref="V3:V4"/>
    <mergeCell ref="D194:D195"/>
    <mergeCell ref="D196:D197"/>
    <mergeCell ref="D198:D199"/>
    <mergeCell ref="D137:D138"/>
    <mergeCell ref="D139:D140"/>
    <mergeCell ref="D261:D262"/>
    <mergeCell ref="D160:D161"/>
    <mergeCell ref="D164:D165"/>
    <mergeCell ref="D221:D222"/>
    <mergeCell ref="D216:D217"/>
    <mergeCell ref="D239:D240"/>
    <mergeCell ref="J261:J262"/>
    <mergeCell ref="L261:L262"/>
    <mergeCell ref="I277:I278"/>
    <mergeCell ref="I256:I257"/>
    <mergeCell ref="J256:J257"/>
    <mergeCell ref="L256:L257"/>
    <mergeCell ref="H227:H228"/>
    <mergeCell ref="I227:I228"/>
    <mergeCell ref="J227:J228"/>
    <mergeCell ref="L227:L228"/>
    <mergeCell ref="M230:M231"/>
    <mergeCell ref="L241:L242"/>
    <mergeCell ref="L235:L236"/>
    <mergeCell ref="H232:H233"/>
    <mergeCell ref="B463:B464"/>
    <mergeCell ref="X3:X4"/>
    <mergeCell ref="A317:A318"/>
    <mergeCell ref="H317:H318"/>
    <mergeCell ref="I317:I318"/>
    <mergeCell ref="J317:J318"/>
    <mergeCell ref="M317:M318"/>
    <mergeCell ref="A323:A324"/>
    <mergeCell ref="H323:H324"/>
    <mergeCell ref="I323:I324"/>
    <mergeCell ref="J323:J324"/>
    <mergeCell ref="M323:M324"/>
    <mergeCell ref="H321:H322"/>
    <mergeCell ref="I321:I322"/>
    <mergeCell ref="J321:J322"/>
    <mergeCell ref="M321:M322"/>
    <mergeCell ref="H319:H320"/>
    <mergeCell ref="I319:I320"/>
    <mergeCell ref="J319:J320"/>
    <mergeCell ref="M319:M320"/>
    <mergeCell ref="D186:D187"/>
    <mergeCell ref="D188:D189"/>
    <mergeCell ref="D190:D191"/>
    <mergeCell ref="H3:H4"/>
    <mergeCell ref="K192:K193"/>
    <mergeCell ref="C241:C242"/>
    <mergeCell ref="A19:W19"/>
    <mergeCell ref="A20:W20"/>
    <mergeCell ref="A21:A22"/>
    <mergeCell ref="D21:D22"/>
    <mergeCell ref="D166:D167"/>
    <mergeCell ref="D168:D169"/>
    <mergeCell ref="B655:G655"/>
    <mergeCell ref="B657:G657"/>
    <mergeCell ref="B648:G648"/>
    <mergeCell ref="B651:G651"/>
    <mergeCell ref="B653:G653"/>
    <mergeCell ref="B646:G646"/>
    <mergeCell ref="B579:G579"/>
    <mergeCell ref="B577:G577"/>
    <mergeCell ref="C498:C499"/>
    <mergeCell ref="C500:C501"/>
    <mergeCell ref="C502:C503"/>
    <mergeCell ref="D507:D508"/>
    <mergeCell ref="B575:G575"/>
    <mergeCell ref="B557:G557"/>
    <mergeCell ref="B556:G556"/>
    <mergeCell ref="B533:B534"/>
    <mergeCell ref="D551:D552"/>
    <mergeCell ref="C554:C555"/>
    <mergeCell ref="D554:D555"/>
    <mergeCell ref="B502:B503"/>
    <mergeCell ref="C512:C513"/>
    <mergeCell ref="C538:C540"/>
    <mergeCell ref="C530:C531"/>
    <mergeCell ref="C548:C549"/>
    <mergeCell ref="D533:D534"/>
    <mergeCell ref="E541:E542"/>
    <mergeCell ref="B544:G544"/>
    <mergeCell ref="B536:G536"/>
    <mergeCell ref="D524:D525"/>
    <mergeCell ref="E538:E539"/>
    <mergeCell ref="G541:G542"/>
    <mergeCell ref="C542:C543"/>
    <mergeCell ref="G494:G495"/>
    <mergeCell ref="C494:C495"/>
    <mergeCell ref="D269:D270"/>
    <mergeCell ref="D275:D276"/>
    <mergeCell ref="D494:D495"/>
    <mergeCell ref="D496:D497"/>
    <mergeCell ref="D498:D499"/>
    <mergeCell ref="D500:D501"/>
    <mergeCell ref="D502:D503"/>
    <mergeCell ref="D158:D159"/>
    <mergeCell ref="D230:D231"/>
    <mergeCell ref="D232:D233"/>
    <mergeCell ref="D144:D145"/>
    <mergeCell ref="D154:D155"/>
    <mergeCell ref="D259:D260"/>
    <mergeCell ref="D219:D220"/>
    <mergeCell ref="D467:D468"/>
    <mergeCell ref="D313:D314"/>
    <mergeCell ref="D449:D450"/>
    <mergeCell ref="D451:D452"/>
    <mergeCell ref="C461:C462"/>
    <mergeCell ref="C438:C439"/>
    <mergeCell ref="C440:C441"/>
    <mergeCell ref="D388:D389"/>
    <mergeCell ref="G463:G464"/>
    <mergeCell ref="C496:C497"/>
    <mergeCell ref="G500:G501"/>
    <mergeCell ref="G502:G503"/>
    <mergeCell ref="D235:D236"/>
    <mergeCell ref="G232:G233"/>
    <mergeCell ref="D208:D209"/>
    <mergeCell ref="F241:F242"/>
    <mergeCell ref="B459:B460"/>
    <mergeCell ref="B461:B462"/>
    <mergeCell ref="D227:D228"/>
    <mergeCell ref="D392:D393"/>
    <mergeCell ref="B273:G273"/>
    <mergeCell ref="B267:G267"/>
    <mergeCell ref="B265:G265"/>
    <mergeCell ref="D263:D264"/>
    <mergeCell ref="F424:F425"/>
    <mergeCell ref="F426:F427"/>
    <mergeCell ref="C263:C264"/>
    <mergeCell ref="C275:C276"/>
    <mergeCell ref="B361:G361"/>
    <mergeCell ref="F451:F452"/>
    <mergeCell ref="F453:F454"/>
    <mergeCell ref="F455:F456"/>
    <mergeCell ref="B252:B253"/>
    <mergeCell ref="C445:C446"/>
    <mergeCell ref="D445:D446"/>
    <mergeCell ref="F445:F446"/>
    <mergeCell ref="G445:G446"/>
    <mergeCell ref="D447:D448"/>
    <mergeCell ref="D455:D456"/>
    <mergeCell ref="B420:B421"/>
    <mergeCell ref="C420:C421"/>
    <mergeCell ref="D420:D421"/>
    <mergeCell ref="F420:F421"/>
    <mergeCell ref="G420:G421"/>
    <mergeCell ref="C459:C460"/>
    <mergeCell ref="G459:G460"/>
    <mergeCell ref="G461:G462"/>
    <mergeCell ref="C235:C236"/>
    <mergeCell ref="B465:B466"/>
    <mergeCell ref="B467:B468"/>
    <mergeCell ref="H426:H427"/>
    <mergeCell ref="G405:G406"/>
    <mergeCell ref="L392:L393"/>
    <mergeCell ref="H420:H421"/>
    <mergeCell ref="I420:I421"/>
    <mergeCell ref="J420:J421"/>
    <mergeCell ref="B447:B448"/>
    <mergeCell ref="J463:J464"/>
    <mergeCell ref="H447:H448"/>
    <mergeCell ref="H259:H260"/>
    <mergeCell ref="H392:H393"/>
    <mergeCell ref="G426:G427"/>
    <mergeCell ref="B244:B245"/>
    <mergeCell ref="C244:C245"/>
    <mergeCell ref="F244:F245"/>
    <mergeCell ref="L426:L427"/>
    <mergeCell ref="F428:F429"/>
    <mergeCell ref="H438:H439"/>
    <mergeCell ref="I438:I439"/>
    <mergeCell ref="J438:J439"/>
    <mergeCell ref="D424:D425"/>
    <mergeCell ref="D426:D427"/>
    <mergeCell ref="D428:D429"/>
    <mergeCell ref="I424:I425"/>
    <mergeCell ref="G422:G423"/>
    <mergeCell ref="C424:C425"/>
    <mergeCell ref="G424:G425"/>
    <mergeCell ref="C428:C429"/>
    <mergeCell ref="F422:F423"/>
    <mergeCell ref="I259:I260"/>
    <mergeCell ref="H428:H429"/>
    <mergeCell ref="H422:H423"/>
    <mergeCell ref="J426:J427"/>
    <mergeCell ref="L254:L255"/>
    <mergeCell ref="J259:J260"/>
    <mergeCell ref="L259:L260"/>
    <mergeCell ref="J422:J423"/>
    <mergeCell ref="J284:J285"/>
    <mergeCell ref="K284:K285"/>
    <mergeCell ref="B312:G312"/>
    <mergeCell ref="F263:F264"/>
    <mergeCell ref="G263:G264"/>
    <mergeCell ref="H263:H264"/>
    <mergeCell ref="I263:I264"/>
    <mergeCell ref="J263:J264"/>
    <mergeCell ref="L263:L264"/>
    <mergeCell ref="A315:A316"/>
    <mergeCell ref="D315:D316"/>
    <mergeCell ref="A254:A255"/>
    <mergeCell ref="B254:B255"/>
    <mergeCell ref="C254:C255"/>
    <mergeCell ref="F254:F255"/>
    <mergeCell ref="G254:G255"/>
    <mergeCell ref="H254:H255"/>
    <mergeCell ref="I254:I255"/>
    <mergeCell ref="J254:J255"/>
    <mergeCell ref="F413:F414"/>
    <mergeCell ref="M405:M406"/>
    <mergeCell ref="M392:M393"/>
    <mergeCell ref="M254:M255"/>
    <mergeCell ref="B261:B262"/>
    <mergeCell ref="C261:C262"/>
    <mergeCell ref="F261:F262"/>
    <mergeCell ref="A256:A257"/>
    <mergeCell ref="B256:B257"/>
    <mergeCell ref="C256:C257"/>
    <mergeCell ref="F256:F257"/>
    <mergeCell ref="M256:M257"/>
    <mergeCell ref="D254:D255"/>
    <mergeCell ref="D256:D257"/>
    <mergeCell ref="G256:G257"/>
    <mergeCell ref="H256:H257"/>
    <mergeCell ref="C455:C456"/>
    <mergeCell ref="C457:C458"/>
    <mergeCell ref="G457:G458"/>
    <mergeCell ref="A440:A441"/>
    <mergeCell ref="H261:H262"/>
    <mergeCell ref="I261:I262"/>
    <mergeCell ref="M261:M262"/>
    <mergeCell ref="A263:A264"/>
    <mergeCell ref="B263:B264"/>
    <mergeCell ref="M275:M276"/>
    <mergeCell ref="A280:A281"/>
    <mergeCell ref="D280:D281"/>
    <mergeCell ref="J277:J278"/>
    <mergeCell ref="F275:F276"/>
    <mergeCell ref="A275:A276"/>
    <mergeCell ref="B275:B276"/>
    <mergeCell ref="D413:D414"/>
    <mergeCell ref="H577:M577"/>
    <mergeCell ref="H557:M557"/>
    <mergeCell ref="H556:M556"/>
    <mergeCell ref="H544:N544"/>
    <mergeCell ref="H536:N536"/>
    <mergeCell ref="L533:L534"/>
    <mergeCell ref="H572:Q572"/>
    <mergeCell ref="F494:F495"/>
    <mergeCell ref="J526:J527"/>
    <mergeCell ref="K526:K527"/>
    <mergeCell ref="M498:M499"/>
    <mergeCell ref="I500:I501"/>
    <mergeCell ref="D548:D549"/>
    <mergeCell ref="H565:H566"/>
    <mergeCell ref="J554:J555"/>
    <mergeCell ref="J548:J549"/>
    <mergeCell ref="J551:J552"/>
    <mergeCell ref="H512:H513"/>
    <mergeCell ref="I512:I513"/>
    <mergeCell ref="J512:J513"/>
    <mergeCell ref="I516:I517"/>
    <mergeCell ref="K559:K560"/>
    <mergeCell ref="J500:J501"/>
    <mergeCell ref="L500:L501"/>
    <mergeCell ref="D510:D511"/>
    <mergeCell ref="D512:D513"/>
    <mergeCell ref="F502:F503"/>
    <mergeCell ref="F512:F513"/>
    <mergeCell ref="G512:G513"/>
    <mergeCell ref="D538:D540"/>
    <mergeCell ref="D530:D531"/>
    <mergeCell ref="D526:D527"/>
    <mergeCell ref="B496:B497"/>
    <mergeCell ref="B498:B499"/>
    <mergeCell ref="B500:B501"/>
    <mergeCell ref="E510:E511"/>
    <mergeCell ref="W411:W412"/>
    <mergeCell ref="W413:W414"/>
    <mergeCell ref="W422:W423"/>
    <mergeCell ref="W424:W425"/>
    <mergeCell ref="W426:W427"/>
    <mergeCell ref="W428:W429"/>
    <mergeCell ref="M440:M441"/>
    <mergeCell ref="M477:M478"/>
    <mergeCell ref="M473:M474"/>
    <mergeCell ref="M447:M448"/>
    <mergeCell ref="M451:M452"/>
    <mergeCell ref="M453:M454"/>
    <mergeCell ref="M467:M468"/>
    <mergeCell ref="M438:M439"/>
    <mergeCell ref="M443:M444"/>
    <mergeCell ref="M459:M460"/>
    <mergeCell ref="L422:L423"/>
    <mergeCell ref="L420:L421"/>
    <mergeCell ref="M420:M421"/>
    <mergeCell ref="L463:L464"/>
    <mergeCell ref="L440:L441"/>
    <mergeCell ref="F443:F444"/>
    <mergeCell ref="B428:B429"/>
    <mergeCell ref="H498:H499"/>
    <mergeCell ref="H500:H501"/>
    <mergeCell ref="H502:H503"/>
    <mergeCell ref="G498:G499"/>
    <mergeCell ref="L507:L508"/>
    <mergeCell ref="I548:I549"/>
    <mergeCell ref="G275:G276"/>
    <mergeCell ref="H275:H276"/>
    <mergeCell ref="I275:I276"/>
    <mergeCell ref="J275:J276"/>
    <mergeCell ref="L275:L276"/>
    <mergeCell ref="J524:J525"/>
    <mergeCell ref="J405:J406"/>
    <mergeCell ref="I440:I441"/>
    <mergeCell ref="I530:I531"/>
    <mergeCell ref="L530:L531"/>
    <mergeCell ref="I524:I525"/>
    <mergeCell ref="F457:F458"/>
    <mergeCell ref="A426:A427"/>
    <mergeCell ref="A405:A406"/>
    <mergeCell ref="G428:G429"/>
    <mergeCell ref="I428:I429"/>
    <mergeCell ref="L409:L410"/>
    <mergeCell ref="A420:A421"/>
    <mergeCell ref="I422:I423"/>
    <mergeCell ref="A428:A429"/>
    <mergeCell ref="B426:B427"/>
    <mergeCell ref="A424:A425"/>
    <mergeCell ref="C422:C423"/>
    <mergeCell ref="L405:L406"/>
    <mergeCell ref="J407:J408"/>
    <mergeCell ref="A409:A410"/>
    <mergeCell ref="J409:J410"/>
    <mergeCell ref="D405:D406"/>
    <mergeCell ref="F405:F406"/>
    <mergeCell ref="I405:I406"/>
    <mergeCell ref="C405:C406"/>
    <mergeCell ref="C102:C103"/>
    <mergeCell ref="C98:C99"/>
    <mergeCell ref="G98:G99"/>
    <mergeCell ref="F98:F99"/>
    <mergeCell ref="H98:H99"/>
    <mergeCell ref="I98:I99"/>
    <mergeCell ref="D98:D99"/>
    <mergeCell ref="L239:L240"/>
    <mergeCell ref="M239:M240"/>
    <mergeCell ref="A241:A242"/>
    <mergeCell ref="B241:B242"/>
    <mergeCell ref="A269:A270"/>
    <mergeCell ref="B269:B270"/>
    <mergeCell ref="C269:C270"/>
    <mergeCell ref="F269:F270"/>
    <mergeCell ref="G269:G270"/>
    <mergeCell ref="H269:H270"/>
    <mergeCell ref="I269:I270"/>
    <mergeCell ref="J269:J270"/>
    <mergeCell ref="L269:L270"/>
    <mergeCell ref="M269:M270"/>
    <mergeCell ref="M246:M247"/>
    <mergeCell ref="A248:A249"/>
    <mergeCell ref="B248:B249"/>
    <mergeCell ref="C248:C249"/>
    <mergeCell ref="F248:F249"/>
    <mergeCell ref="G248:G249"/>
    <mergeCell ref="H248:H249"/>
    <mergeCell ref="I248:I249"/>
    <mergeCell ref="J248:J249"/>
    <mergeCell ref="A252:A253"/>
    <mergeCell ref="G227:G228"/>
    <mergeCell ref="J246:J247"/>
    <mergeCell ref="L246:L247"/>
    <mergeCell ref="L244:L245"/>
    <mergeCell ref="A230:A231"/>
    <mergeCell ref="B230:B231"/>
    <mergeCell ref="F230:F231"/>
    <mergeCell ref="G230:G231"/>
    <mergeCell ref="H230:H231"/>
    <mergeCell ref="I230:I231"/>
    <mergeCell ref="J230:J231"/>
    <mergeCell ref="L230:L231"/>
    <mergeCell ref="A244:A245"/>
    <mergeCell ref="A232:A233"/>
    <mergeCell ref="B232:B233"/>
    <mergeCell ref="C232:C233"/>
    <mergeCell ref="F232:F233"/>
    <mergeCell ref="B235:B236"/>
    <mergeCell ref="C227:C228"/>
    <mergeCell ref="I232:I233"/>
    <mergeCell ref="F239:F240"/>
    <mergeCell ref="G239:G240"/>
    <mergeCell ref="H239:H240"/>
    <mergeCell ref="I239:I240"/>
    <mergeCell ref="J239:J240"/>
    <mergeCell ref="A239:A240"/>
    <mergeCell ref="B239:B240"/>
    <mergeCell ref="C239:C240"/>
    <mergeCell ref="M214:M215"/>
    <mergeCell ref="A211:A212"/>
    <mergeCell ref="B211:B212"/>
    <mergeCell ref="C211:C212"/>
    <mergeCell ref="F211:F212"/>
    <mergeCell ref="G211:G212"/>
    <mergeCell ref="H211:H212"/>
    <mergeCell ref="I211:I212"/>
    <mergeCell ref="J211:J212"/>
    <mergeCell ref="L211:L212"/>
    <mergeCell ref="D211:D212"/>
    <mergeCell ref="D214:D215"/>
    <mergeCell ref="A221:A222"/>
    <mergeCell ref="B221:B222"/>
    <mergeCell ref="C221:C222"/>
    <mergeCell ref="F221:F222"/>
    <mergeCell ref="G221:G222"/>
    <mergeCell ref="H221:H222"/>
    <mergeCell ref="I221:I222"/>
    <mergeCell ref="A235:A236"/>
    <mergeCell ref="L208:L209"/>
    <mergeCell ref="M208:M209"/>
    <mergeCell ref="A214:A215"/>
    <mergeCell ref="B214:B215"/>
    <mergeCell ref="C214:C215"/>
    <mergeCell ref="F214:F215"/>
    <mergeCell ref="G214:G215"/>
    <mergeCell ref="H214:H215"/>
    <mergeCell ref="I214:I215"/>
    <mergeCell ref="J214:J215"/>
    <mergeCell ref="L214:L215"/>
    <mergeCell ref="G241:G242"/>
    <mergeCell ref="H241:H242"/>
    <mergeCell ref="I241:I242"/>
    <mergeCell ref="J241:J242"/>
    <mergeCell ref="A224:A225"/>
    <mergeCell ref="B224:B225"/>
    <mergeCell ref="C224:C225"/>
    <mergeCell ref="F224:F225"/>
    <mergeCell ref="G224:G225"/>
    <mergeCell ref="H224:H225"/>
    <mergeCell ref="B219:B220"/>
    <mergeCell ref="C219:C220"/>
    <mergeCell ref="F219:F220"/>
    <mergeCell ref="F227:F228"/>
    <mergeCell ref="M221:M222"/>
    <mergeCell ref="G219:G220"/>
    <mergeCell ref="H219:H220"/>
    <mergeCell ref="C230:C231"/>
    <mergeCell ref="I219:I220"/>
    <mergeCell ref="A227:A228"/>
    <mergeCell ref="B227:B228"/>
    <mergeCell ref="G235:G236"/>
    <mergeCell ref="H235:H236"/>
    <mergeCell ref="I235:I236"/>
    <mergeCell ref="H216:H217"/>
    <mergeCell ref="I216:I217"/>
    <mergeCell ref="J216:J217"/>
    <mergeCell ref="L216:L217"/>
    <mergeCell ref="M216:M217"/>
    <mergeCell ref="I224:I225"/>
    <mergeCell ref="J224:J225"/>
    <mergeCell ref="L224:L225"/>
    <mergeCell ref="M224:M225"/>
    <mergeCell ref="J232:J233"/>
    <mergeCell ref="L232:L233"/>
    <mergeCell ref="M232:M233"/>
    <mergeCell ref="L219:L220"/>
    <mergeCell ref="M219:M220"/>
    <mergeCell ref="M235:M236"/>
    <mergeCell ref="L198:L199"/>
    <mergeCell ref="M198:M199"/>
    <mergeCell ref="A196:A197"/>
    <mergeCell ref="B196:B197"/>
    <mergeCell ref="G201:G202"/>
    <mergeCell ref="H201:H202"/>
    <mergeCell ref="I201:I202"/>
    <mergeCell ref="J201:J202"/>
    <mergeCell ref="L201:L202"/>
    <mergeCell ref="M201:M202"/>
    <mergeCell ref="A188:A189"/>
    <mergeCell ref="B188:B189"/>
    <mergeCell ref="C188:C189"/>
    <mergeCell ref="F188:F189"/>
    <mergeCell ref="G188:G189"/>
    <mergeCell ref="H188:H189"/>
    <mergeCell ref="I188:I189"/>
    <mergeCell ref="J188:J189"/>
    <mergeCell ref="L188:L189"/>
    <mergeCell ref="M188:M189"/>
    <mergeCell ref="A190:A191"/>
    <mergeCell ref="B190:B191"/>
    <mergeCell ref="C190:C191"/>
    <mergeCell ref="F190:F191"/>
    <mergeCell ref="G190:G191"/>
    <mergeCell ref="H190:H191"/>
    <mergeCell ref="I190:I191"/>
    <mergeCell ref="J190:J191"/>
    <mergeCell ref="L190:L191"/>
    <mergeCell ref="M190:M191"/>
    <mergeCell ref="A192:A193"/>
    <mergeCell ref="D192:D193"/>
    <mergeCell ref="L203:L204"/>
    <mergeCell ref="M203:M204"/>
    <mergeCell ref="D203:D204"/>
    <mergeCell ref="D201:D202"/>
    <mergeCell ref="A201:A202"/>
    <mergeCell ref="B201:B202"/>
    <mergeCell ref="C201:C202"/>
    <mergeCell ref="A182:A183"/>
    <mergeCell ref="B182:B183"/>
    <mergeCell ref="C182:C183"/>
    <mergeCell ref="F182:F183"/>
    <mergeCell ref="G182:G183"/>
    <mergeCell ref="H182:H183"/>
    <mergeCell ref="I182:I183"/>
    <mergeCell ref="J182:J183"/>
    <mergeCell ref="D182:D183"/>
    <mergeCell ref="A186:A187"/>
    <mergeCell ref="B186:B187"/>
    <mergeCell ref="C186:C187"/>
    <mergeCell ref="F186:F187"/>
    <mergeCell ref="G186:G187"/>
    <mergeCell ref="H186:H187"/>
    <mergeCell ref="I186:I187"/>
    <mergeCell ref="J186:J187"/>
    <mergeCell ref="C196:C197"/>
    <mergeCell ref="F196:F197"/>
    <mergeCell ref="G196:G197"/>
    <mergeCell ref="H196:H197"/>
    <mergeCell ref="I196:I197"/>
    <mergeCell ref="J196:J197"/>
    <mergeCell ref="L196:L197"/>
    <mergeCell ref="M196:M197"/>
    <mergeCell ref="A164:A165"/>
    <mergeCell ref="A180:A181"/>
    <mergeCell ref="B180:B181"/>
    <mergeCell ref="C180:C181"/>
    <mergeCell ref="F180:F181"/>
    <mergeCell ref="G180:G181"/>
    <mergeCell ref="H180:H181"/>
    <mergeCell ref="I180:I181"/>
    <mergeCell ref="J180:J181"/>
    <mergeCell ref="A203:A204"/>
    <mergeCell ref="B203:B204"/>
    <mergeCell ref="C203:C204"/>
    <mergeCell ref="F203:F204"/>
    <mergeCell ref="G203:G204"/>
    <mergeCell ref="H203:H204"/>
    <mergeCell ref="I203:I204"/>
    <mergeCell ref="J203:J204"/>
    <mergeCell ref="A198:A199"/>
    <mergeCell ref="B198:B199"/>
    <mergeCell ref="C198:C199"/>
    <mergeCell ref="J198:J199"/>
    <mergeCell ref="E192:E193"/>
    <mergeCell ref="A168:A169"/>
    <mergeCell ref="B168:B169"/>
    <mergeCell ref="C168:C169"/>
    <mergeCell ref="F168:F169"/>
    <mergeCell ref="G168:G169"/>
    <mergeCell ref="A174:A175"/>
    <mergeCell ref="B174:B175"/>
    <mergeCell ref="C174:C175"/>
    <mergeCell ref="F174:F175"/>
    <mergeCell ref="G174:G175"/>
    <mergeCell ref="H174:H175"/>
    <mergeCell ref="I174:I175"/>
    <mergeCell ref="J174:J175"/>
    <mergeCell ref="L174:L175"/>
    <mergeCell ref="A178:A179"/>
    <mergeCell ref="J178:J179"/>
    <mergeCell ref="L176:L177"/>
    <mergeCell ref="A144:A145"/>
    <mergeCell ref="B144:B145"/>
    <mergeCell ref="C144:C145"/>
    <mergeCell ref="F144:F145"/>
    <mergeCell ref="G144:G145"/>
    <mergeCell ref="H144:H145"/>
    <mergeCell ref="I144:I145"/>
    <mergeCell ref="J144:J145"/>
    <mergeCell ref="L144:L145"/>
    <mergeCell ref="L180:L181"/>
    <mergeCell ref="J160:J161"/>
    <mergeCell ref="L160:L161"/>
    <mergeCell ref="M180:M181"/>
    <mergeCell ref="J164:J165"/>
    <mergeCell ref="L164:L165"/>
    <mergeCell ref="M164:M165"/>
    <mergeCell ref="B166:B167"/>
    <mergeCell ref="C166:C167"/>
    <mergeCell ref="F166:F167"/>
    <mergeCell ref="G166:G167"/>
    <mergeCell ref="L166:L167"/>
    <mergeCell ref="M176:M177"/>
    <mergeCell ref="L168:L169"/>
    <mergeCell ref="M168:M169"/>
    <mergeCell ref="G160:G161"/>
    <mergeCell ref="A160:A161"/>
    <mergeCell ref="B160:B161"/>
    <mergeCell ref="D174:D175"/>
    <mergeCell ref="D180:D181"/>
    <mergeCell ref="A176:A177"/>
    <mergeCell ref="B176:B177"/>
    <mergeCell ref="C176:C177"/>
    <mergeCell ref="B158:B159"/>
    <mergeCell ref="C158:C159"/>
    <mergeCell ref="F158:F159"/>
    <mergeCell ref="G158:G159"/>
    <mergeCell ref="A158:A159"/>
    <mergeCell ref="A150:A151"/>
    <mergeCell ref="B150:B151"/>
    <mergeCell ref="C150:C151"/>
    <mergeCell ref="F150:F151"/>
    <mergeCell ref="C154:C155"/>
    <mergeCell ref="H156:W156"/>
    <mergeCell ref="M146:M147"/>
    <mergeCell ref="M150:M151"/>
    <mergeCell ref="A154:A155"/>
    <mergeCell ref="B154:B155"/>
    <mergeCell ref="B146:B147"/>
    <mergeCell ref="G150:G151"/>
    <mergeCell ref="H150:H151"/>
    <mergeCell ref="I150:I151"/>
    <mergeCell ref="J150:J151"/>
    <mergeCell ref="C146:C147"/>
    <mergeCell ref="F146:F147"/>
    <mergeCell ref="A106:A107"/>
    <mergeCell ref="B106:B107"/>
    <mergeCell ref="F106:F107"/>
    <mergeCell ref="H106:H107"/>
    <mergeCell ref="I106:I107"/>
    <mergeCell ref="B178:B179"/>
    <mergeCell ref="C178:C179"/>
    <mergeCell ref="F178:F179"/>
    <mergeCell ref="G178:G179"/>
    <mergeCell ref="H178:H179"/>
    <mergeCell ref="I178:I179"/>
    <mergeCell ref="C142:C143"/>
    <mergeCell ref="F142:F143"/>
    <mergeCell ref="G142:G143"/>
    <mergeCell ref="H142:H143"/>
    <mergeCell ref="I142:I143"/>
    <mergeCell ref="A139:A140"/>
    <mergeCell ref="B139:B140"/>
    <mergeCell ref="C139:C140"/>
    <mergeCell ref="F139:F140"/>
    <mergeCell ref="G139:G140"/>
    <mergeCell ref="H139:H140"/>
    <mergeCell ref="I139:I140"/>
    <mergeCell ref="A142:A143"/>
    <mergeCell ref="B142:B143"/>
    <mergeCell ref="D142:D143"/>
    <mergeCell ref="H176:H177"/>
    <mergeCell ref="I176:I177"/>
    <mergeCell ref="C106:C107"/>
    <mergeCell ref="A137:A138"/>
    <mergeCell ref="B137:B138"/>
    <mergeCell ref="C137:C138"/>
    <mergeCell ref="D102:D103"/>
    <mergeCell ref="M174:M175"/>
    <mergeCell ref="J142:J143"/>
    <mergeCell ref="L142:L143"/>
    <mergeCell ref="M137:M138"/>
    <mergeCell ref="J139:J140"/>
    <mergeCell ref="L139:L140"/>
    <mergeCell ref="M139:M140"/>
    <mergeCell ref="M142:M143"/>
    <mergeCell ref="G106:G107"/>
    <mergeCell ref="D106:D107"/>
    <mergeCell ref="J128:J129"/>
    <mergeCell ref="L128:L129"/>
    <mergeCell ref="M128:M129"/>
    <mergeCell ref="M130:M131"/>
    <mergeCell ref="J130:J131"/>
    <mergeCell ref="J102:J103"/>
    <mergeCell ref="L102:L103"/>
    <mergeCell ref="H158:H159"/>
    <mergeCell ref="I158:I159"/>
    <mergeCell ref="J158:J159"/>
    <mergeCell ref="L158:L159"/>
    <mergeCell ref="H170:W170"/>
    <mergeCell ref="H172:W172"/>
    <mergeCell ref="I168:I169"/>
    <mergeCell ref="J168:J169"/>
    <mergeCell ref="G146:G147"/>
    <mergeCell ref="M144:M145"/>
    <mergeCell ref="M160:M161"/>
    <mergeCell ref="M166:M167"/>
    <mergeCell ref="C453:C454"/>
    <mergeCell ref="A443:A444"/>
    <mergeCell ref="B443:B444"/>
    <mergeCell ref="L467:L468"/>
    <mergeCell ref="A447:A448"/>
    <mergeCell ref="A445:A446"/>
    <mergeCell ref="B445:B446"/>
    <mergeCell ref="F111:F112"/>
    <mergeCell ref="G111:G112"/>
    <mergeCell ref="H111:H112"/>
    <mergeCell ref="I111:I112"/>
    <mergeCell ref="B164:B165"/>
    <mergeCell ref="C164:C165"/>
    <mergeCell ref="F164:F165"/>
    <mergeCell ref="F160:F161"/>
    <mergeCell ref="A166:A167"/>
    <mergeCell ref="A45:A46"/>
    <mergeCell ref="A128:A129"/>
    <mergeCell ref="B128:B129"/>
    <mergeCell ref="C128:C129"/>
    <mergeCell ref="F128:F129"/>
    <mergeCell ref="G128:G129"/>
    <mergeCell ref="H128:H129"/>
    <mergeCell ref="I128:I129"/>
    <mergeCell ref="A130:A131"/>
    <mergeCell ref="B130:B131"/>
    <mergeCell ref="C130:C131"/>
    <mergeCell ref="F130:F131"/>
    <mergeCell ref="G130:G131"/>
    <mergeCell ref="H130:H131"/>
    <mergeCell ref="I130:I131"/>
    <mergeCell ref="A102:A103"/>
    <mergeCell ref="E21:E22"/>
    <mergeCell ref="G21:G22"/>
    <mergeCell ref="M126:M127"/>
    <mergeCell ref="A119:W119"/>
    <mergeCell ref="A120:A121"/>
    <mergeCell ref="D120:D121"/>
    <mergeCell ref="E120:E121"/>
    <mergeCell ref="G120:G121"/>
    <mergeCell ref="A118:W118"/>
    <mergeCell ref="J98:J99"/>
    <mergeCell ref="L98:L99"/>
    <mergeCell ref="M98:M99"/>
    <mergeCell ref="W98:W99"/>
    <mergeCell ref="A126:A127"/>
    <mergeCell ref="B126:B127"/>
    <mergeCell ref="C126:C127"/>
    <mergeCell ref="F126:F127"/>
    <mergeCell ref="H91:W91"/>
    <mergeCell ref="H92:W92"/>
    <mergeCell ref="H43:W43"/>
    <mergeCell ref="H122:W122"/>
    <mergeCell ref="K120:K121"/>
    <mergeCell ref="J120:J121"/>
    <mergeCell ref="H124:W124"/>
    <mergeCell ref="M102:M103"/>
    <mergeCell ref="J111:J112"/>
    <mergeCell ref="L111:L112"/>
    <mergeCell ref="M111:M112"/>
    <mergeCell ref="C111:C112"/>
    <mergeCell ref="D111:D112"/>
    <mergeCell ref="A111:A112"/>
    <mergeCell ref="B111:B112"/>
    <mergeCell ref="H533:H534"/>
    <mergeCell ref="A451:A452"/>
    <mergeCell ref="A453:A454"/>
    <mergeCell ref="A455:A456"/>
    <mergeCell ref="A457:A458"/>
    <mergeCell ref="B449:B450"/>
    <mergeCell ref="B451:B452"/>
    <mergeCell ref="B453:B454"/>
    <mergeCell ref="B455:B456"/>
    <mergeCell ref="B457:B458"/>
    <mergeCell ref="G449:G450"/>
    <mergeCell ref="L451:L452"/>
    <mergeCell ref="G507:G508"/>
    <mergeCell ref="A494:A495"/>
    <mergeCell ref="H494:H495"/>
    <mergeCell ref="C507:C508"/>
    <mergeCell ref="A507:A508"/>
    <mergeCell ref="B507:B508"/>
    <mergeCell ref="H507:H508"/>
    <mergeCell ref="I507:I508"/>
    <mergeCell ref="J507:J508"/>
    <mergeCell ref="B512:B513"/>
    <mergeCell ref="F510:F511"/>
    <mergeCell ref="A530:A531"/>
    <mergeCell ref="A524:A525"/>
    <mergeCell ref="C524:C525"/>
    <mergeCell ref="H453:H454"/>
    <mergeCell ref="H455:H456"/>
    <mergeCell ref="H457:H458"/>
    <mergeCell ref="H459:H460"/>
    <mergeCell ref="F507:F508"/>
    <mergeCell ref="H496:H497"/>
    <mergeCell ref="A565:A566"/>
    <mergeCell ref="B565:B566"/>
    <mergeCell ref="A526:A527"/>
    <mergeCell ref="I533:I534"/>
    <mergeCell ref="J533:J534"/>
    <mergeCell ref="G538:G539"/>
    <mergeCell ref="J565:J566"/>
    <mergeCell ref="H648:W648"/>
    <mergeCell ref="H651:W651"/>
    <mergeCell ref="H653:W653"/>
    <mergeCell ref="A541:A542"/>
    <mergeCell ref="B494:B495"/>
    <mergeCell ref="H463:H464"/>
    <mergeCell ref="F447:F448"/>
    <mergeCell ref="D459:D460"/>
    <mergeCell ref="D461:D462"/>
    <mergeCell ref="G465:G466"/>
    <mergeCell ref="D453:D454"/>
    <mergeCell ref="G496:G497"/>
    <mergeCell ref="K524:K525"/>
    <mergeCell ref="A538:A540"/>
    <mergeCell ref="F530:F531"/>
    <mergeCell ref="G530:G531"/>
    <mergeCell ref="D541:D543"/>
    <mergeCell ref="M512:M513"/>
    <mergeCell ref="M510:M511"/>
    <mergeCell ref="K510:K511"/>
    <mergeCell ref="I510:I511"/>
    <mergeCell ref="J510:J511"/>
    <mergeCell ref="L510:L511"/>
    <mergeCell ref="L512:L513"/>
    <mergeCell ref="D516:D517"/>
    <mergeCell ref="J538:J540"/>
    <mergeCell ref="K538:K539"/>
    <mergeCell ref="A533:A534"/>
    <mergeCell ref="C533:C534"/>
    <mergeCell ref="F533:F534"/>
    <mergeCell ref="G533:G534"/>
    <mergeCell ref="H530:H531"/>
    <mergeCell ref="B530:B531"/>
    <mergeCell ref="C510:C511"/>
    <mergeCell ref="G510:G511"/>
    <mergeCell ref="G516:G517"/>
    <mergeCell ref="J516:J517"/>
    <mergeCell ref="M516:M517"/>
    <mergeCell ref="J530:J531"/>
    <mergeCell ref="B528:G528"/>
    <mergeCell ref="I453:I454"/>
    <mergeCell ref="L447:L448"/>
    <mergeCell ref="I463:I464"/>
    <mergeCell ref="L459:L460"/>
    <mergeCell ref="J465:J466"/>
    <mergeCell ref="H467:H468"/>
    <mergeCell ref="H465:H466"/>
    <mergeCell ref="A459:A460"/>
    <mergeCell ref="A461:A462"/>
    <mergeCell ref="A463:A464"/>
    <mergeCell ref="A465:A466"/>
    <mergeCell ref="A449:A450"/>
    <mergeCell ref="H449:H450"/>
    <mergeCell ref="G453:G454"/>
    <mergeCell ref="G455:G456"/>
    <mergeCell ref="G447:G448"/>
    <mergeCell ref="H451:H452"/>
    <mergeCell ref="I498:I499"/>
    <mergeCell ref="G565:G566"/>
    <mergeCell ref="A469:A470"/>
    <mergeCell ref="H469:H470"/>
    <mergeCell ref="I469:I470"/>
    <mergeCell ref="I459:I460"/>
    <mergeCell ref="J459:J460"/>
    <mergeCell ref="I461:I462"/>
    <mergeCell ref="J461:J462"/>
    <mergeCell ref="L565:L566"/>
    <mergeCell ref="M533:M534"/>
    <mergeCell ref="L516:L517"/>
    <mergeCell ref="M463:M464"/>
    <mergeCell ref="M530:M531"/>
    <mergeCell ref="L465:L466"/>
    <mergeCell ref="M465:M466"/>
    <mergeCell ref="M469:M470"/>
    <mergeCell ref="L498:L499"/>
    <mergeCell ref="M502:M503"/>
    <mergeCell ref="A502:A503"/>
    <mergeCell ref="D565:D566"/>
    <mergeCell ref="C565:C566"/>
    <mergeCell ref="F565:F566"/>
    <mergeCell ref="C559:C560"/>
    <mergeCell ref="D559:D560"/>
    <mergeCell ref="E559:E560"/>
    <mergeCell ref="F559:F560"/>
    <mergeCell ref="G559:G560"/>
    <mergeCell ref="I559:I560"/>
    <mergeCell ref="J559:J560"/>
    <mergeCell ref="A496:A497"/>
    <mergeCell ref="A498:A499"/>
    <mergeCell ref="A500:A501"/>
    <mergeCell ref="C426:C427"/>
    <mergeCell ref="I449:I450"/>
    <mergeCell ref="J449:J450"/>
    <mergeCell ref="M565:M566"/>
    <mergeCell ref="M461:M462"/>
    <mergeCell ref="L461:L462"/>
    <mergeCell ref="L455:L456"/>
    <mergeCell ref="M455:M456"/>
    <mergeCell ref="I483:I484"/>
    <mergeCell ref="J479:J480"/>
    <mergeCell ref="I473:I474"/>
    <mergeCell ref="I477:I478"/>
    <mergeCell ref="I443:I444"/>
    <mergeCell ref="K443:K444"/>
    <mergeCell ref="I447:I448"/>
    <mergeCell ref="J447:J448"/>
    <mergeCell ref="I455:I456"/>
    <mergeCell ref="J455:J456"/>
    <mergeCell ref="I465:I466"/>
    <mergeCell ref="I467:I468"/>
    <mergeCell ref="J467:J468"/>
    <mergeCell ref="G467:G468"/>
    <mergeCell ref="H514:W514"/>
    <mergeCell ref="I494:I495"/>
    <mergeCell ref="J494:J495"/>
    <mergeCell ref="J469:J470"/>
    <mergeCell ref="L469:L470"/>
    <mergeCell ref="F438:F439"/>
    <mergeCell ref="F440:F441"/>
    <mergeCell ref="J451:J452"/>
    <mergeCell ref="G451:G452"/>
    <mergeCell ref="L494:L495"/>
    <mergeCell ref="J457:J458"/>
    <mergeCell ref="J453:J454"/>
    <mergeCell ref="J483:J484"/>
    <mergeCell ref="H461:H462"/>
    <mergeCell ref="H440:H441"/>
    <mergeCell ref="G443:G444"/>
    <mergeCell ref="H443:H444"/>
    <mergeCell ref="L483:L484"/>
    <mergeCell ref="H473:H474"/>
    <mergeCell ref="M507:M508"/>
    <mergeCell ref="M496:M497"/>
    <mergeCell ref="U3:U4"/>
    <mergeCell ref="L3:L4"/>
    <mergeCell ref="A3:A4"/>
    <mergeCell ref="B3:B4"/>
    <mergeCell ref="C3:C4"/>
    <mergeCell ref="E3:E4"/>
    <mergeCell ref="F3:F4"/>
    <mergeCell ref="H388:H389"/>
    <mergeCell ref="I388:I389"/>
    <mergeCell ref="J388:J389"/>
    <mergeCell ref="M388:M389"/>
    <mergeCell ref="A388:A389"/>
    <mergeCell ref="B388:B389"/>
    <mergeCell ref="D9:D10"/>
    <mergeCell ref="E9:E10"/>
    <mergeCell ref="G9:G10"/>
    <mergeCell ref="L130:L131"/>
    <mergeCell ref="A146:A147"/>
    <mergeCell ref="H168:H169"/>
    <mergeCell ref="A98:A99"/>
    <mergeCell ref="A259:A260"/>
    <mergeCell ref="B259:B260"/>
    <mergeCell ref="C259:C260"/>
    <mergeCell ref="F259:F260"/>
    <mergeCell ref="G259:G260"/>
    <mergeCell ref="A392:A393"/>
    <mergeCell ref="B392:B393"/>
    <mergeCell ref="C392:C393"/>
    <mergeCell ref="F392:F393"/>
    <mergeCell ref="C388:C389"/>
    <mergeCell ref="F388:F389"/>
    <mergeCell ref="G388:G389"/>
    <mergeCell ref="G244:G245"/>
    <mergeCell ref="H244:H245"/>
    <mergeCell ref="H312:W312"/>
    <mergeCell ref="H361:U361"/>
    <mergeCell ref="J244:J245"/>
    <mergeCell ref="G252:G253"/>
    <mergeCell ref="H252:H253"/>
    <mergeCell ref="I252:I253"/>
    <mergeCell ref="J252:J253"/>
    <mergeCell ref="L252:L253"/>
    <mergeCell ref="M252:M253"/>
    <mergeCell ref="M244:M245"/>
    <mergeCell ref="G261:G262"/>
    <mergeCell ref="A246:A247"/>
    <mergeCell ref="B246:B247"/>
    <mergeCell ref="C246:C247"/>
    <mergeCell ref="F246:F247"/>
    <mergeCell ref="G246:G247"/>
    <mergeCell ref="H246:H247"/>
    <mergeCell ref="I246:I247"/>
    <mergeCell ref="J208:J209"/>
    <mergeCell ref="A216:A217"/>
    <mergeCell ref="B216:B217"/>
    <mergeCell ref="C216:C217"/>
    <mergeCell ref="F216:F217"/>
    <mergeCell ref="G216:G217"/>
    <mergeCell ref="A194:A195"/>
    <mergeCell ref="B194:B195"/>
    <mergeCell ref="C194:C195"/>
    <mergeCell ref="A219:A220"/>
    <mergeCell ref="F198:F199"/>
    <mergeCell ref="G198:G199"/>
    <mergeCell ref="H198:H199"/>
    <mergeCell ref="I198:I199"/>
    <mergeCell ref="B98:B99"/>
    <mergeCell ref="A135:A136"/>
    <mergeCell ref="B135:B136"/>
    <mergeCell ref="C135:C136"/>
    <mergeCell ref="F135:F136"/>
    <mergeCell ref="G135:G136"/>
    <mergeCell ref="H135:H136"/>
    <mergeCell ref="B102:B103"/>
    <mergeCell ref="F102:F103"/>
    <mergeCell ref="H102:H103"/>
    <mergeCell ref="I102:I103"/>
    <mergeCell ref="C160:C161"/>
    <mergeCell ref="F137:F138"/>
    <mergeCell ref="G137:G138"/>
    <mergeCell ref="H137:H138"/>
    <mergeCell ref="I137:I138"/>
    <mergeCell ref="J137:J138"/>
    <mergeCell ref="G102:G103"/>
    <mergeCell ref="A132:A133"/>
    <mergeCell ref="B132:B133"/>
    <mergeCell ref="C132:C133"/>
    <mergeCell ref="F132:F133"/>
    <mergeCell ref="G132:G133"/>
    <mergeCell ref="H132:H133"/>
    <mergeCell ref="I132:I133"/>
    <mergeCell ref="J132:J133"/>
    <mergeCell ref="L132:L133"/>
    <mergeCell ref="A422:A423"/>
    <mergeCell ref="G164:G165"/>
    <mergeCell ref="H164:H165"/>
    <mergeCell ref="I164:I165"/>
    <mergeCell ref="H205:W205"/>
    <mergeCell ref="H250:W250"/>
    <mergeCell ref="H267:W267"/>
    <mergeCell ref="H265:W265"/>
    <mergeCell ref="M259:M260"/>
    <mergeCell ref="H283:W283"/>
    <mergeCell ref="H277:H278"/>
    <mergeCell ref="A313:A314"/>
    <mergeCell ref="A261:A262"/>
    <mergeCell ref="W407:W408"/>
    <mergeCell ref="B409:B410"/>
    <mergeCell ref="B413:B414"/>
    <mergeCell ref="A208:A209"/>
    <mergeCell ref="B208:B209"/>
    <mergeCell ref="C208:C209"/>
    <mergeCell ref="F208:F209"/>
    <mergeCell ref="G208:G209"/>
    <mergeCell ref="H208:H209"/>
    <mergeCell ref="I208:I209"/>
    <mergeCell ref="J219:J220"/>
    <mergeCell ref="J235:J236"/>
    <mergeCell ref="I244:I245"/>
    <mergeCell ref="D3:D4"/>
    <mergeCell ref="W3:W4"/>
    <mergeCell ref="H154:H155"/>
    <mergeCell ref="I154:I155"/>
    <mergeCell ref="J154:J155"/>
    <mergeCell ref="M132:M133"/>
    <mergeCell ref="A6:W6"/>
    <mergeCell ref="A7:W7"/>
    <mergeCell ref="A8:W8"/>
    <mergeCell ref="A9:A10"/>
    <mergeCell ref="I146:I147"/>
    <mergeCell ref="J146:J147"/>
    <mergeCell ref="L146:L147"/>
    <mergeCell ref="M277:M278"/>
    <mergeCell ref="L221:L222"/>
    <mergeCell ref="L248:L249"/>
    <mergeCell ref="L182:L183"/>
    <mergeCell ref="M182:M183"/>
    <mergeCell ref="M211:M212"/>
    <mergeCell ref="J221:J222"/>
    <mergeCell ref="H146:H147"/>
    <mergeCell ref="M227:M228"/>
    <mergeCell ref="M241:M242"/>
    <mergeCell ref="H166:H167"/>
    <mergeCell ref="I166:I167"/>
    <mergeCell ref="J166:J167"/>
    <mergeCell ref="F176:F177"/>
    <mergeCell ref="G176:G177"/>
    <mergeCell ref="F194:F195"/>
    <mergeCell ref="M194:M195"/>
    <mergeCell ref="L150:L151"/>
    <mergeCell ref="M3:M4"/>
    <mergeCell ref="I3:I4"/>
    <mergeCell ref="J3:J4"/>
    <mergeCell ref="K3:K4"/>
    <mergeCell ref="G3:G4"/>
    <mergeCell ref="I135:I136"/>
    <mergeCell ref="J135:J136"/>
    <mergeCell ref="L135:L136"/>
    <mergeCell ref="G126:G127"/>
    <mergeCell ref="H126:H127"/>
    <mergeCell ref="I126:I127"/>
    <mergeCell ref="H160:H161"/>
    <mergeCell ref="I160:I161"/>
    <mergeCell ref="J176:J177"/>
    <mergeCell ref="M158:M159"/>
    <mergeCell ref="L186:L187"/>
    <mergeCell ref="M186:M187"/>
    <mergeCell ref="L178:L179"/>
    <mergeCell ref="M178:M179"/>
    <mergeCell ref="G194:G195"/>
    <mergeCell ref="H194:H195"/>
    <mergeCell ref="I194:I195"/>
    <mergeCell ref="J126:J127"/>
    <mergeCell ref="L126:L127"/>
    <mergeCell ref="L137:L138"/>
    <mergeCell ref="D45:D46"/>
    <mergeCell ref="A67:A68"/>
    <mergeCell ref="D67:D68"/>
    <mergeCell ref="G154:G155"/>
    <mergeCell ref="F235:F236"/>
    <mergeCell ref="C284:C285"/>
    <mergeCell ref="D284:D285"/>
    <mergeCell ref="E284:E285"/>
    <mergeCell ref="G284:G285"/>
    <mergeCell ref="H287:W287"/>
    <mergeCell ref="G392:G393"/>
    <mergeCell ref="B405:B406"/>
    <mergeCell ref="A407:A408"/>
    <mergeCell ref="B407:B408"/>
    <mergeCell ref="C407:C408"/>
    <mergeCell ref="D407:D408"/>
    <mergeCell ref="F407:F408"/>
    <mergeCell ref="G407:G408"/>
    <mergeCell ref="H407:H408"/>
    <mergeCell ref="I407:I408"/>
    <mergeCell ref="H405:H406"/>
    <mergeCell ref="G192:G193"/>
    <mergeCell ref="J106:J107"/>
    <mergeCell ref="L106:L107"/>
    <mergeCell ref="M106:M107"/>
    <mergeCell ref="H273:W273"/>
    <mergeCell ref="H282:W282"/>
    <mergeCell ref="M263:M264"/>
    <mergeCell ref="M248:M249"/>
    <mergeCell ref="J194:J195"/>
    <mergeCell ref="M135:M136"/>
    <mergeCell ref="L194:L195"/>
    <mergeCell ref="H645:W645"/>
    <mergeCell ref="H485:H486"/>
    <mergeCell ref="I485:I486"/>
    <mergeCell ref="J485:J486"/>
    <mergeCell ref="H487:H488"/>
    <mergeCell ref="I487:I488"/>
    <mergeCell ref="J487:J488"/>
    <mergeCell ref="C465:C466"/>
    <mergeCell ref="C467:C468"/>
    <mergeCell ref="H481:H482"/>
    <mergeCell ref="J192:J193"/>
    <mergeCell ref="L388:L389"/>
    <mergeCell ref="I284:I285"/>
    <mergeCell ref="F201:F202"/>
    <mergeCell ref="I565:I566"/>
    <mergeCell ref="I554:I555"/>
    <mergeCell ref="C516:C517"/>
    <mergeCell ref="F516:F517"/>
    <mergeCell ref="H516:H517"/>
    <mergeCell ref="H479:H480"/>
    <mergeCell ref="C463:C464"/>
    <mergeCell ref="I451:I452"/>
    <mergeCell ref="W409:W410"/>
    <mergeCell ref="L407:L408"/>
    <mergeCell ref="G413:G414"/>
    <mergeCell ref="C409:C410"/>
    <mergeCell ref="D409:D410"/>
    <mergeCell ref="F409:F410"/>
    <mergeCell ref="G409:G410"/>
    <mergeCell ref="H409:H410"/>
    <mergeCell ref="I409:I410"/>
    <mergeCell ref="C413:C414"/>
    <mergeCell ref="H657:W657"/>
    <mergeCell ref="H646:W646"/>
    <mergeCell ref="H644:W644"/>
    <mergeCell ref="J498:J499"/>
    <mergeCell ref="M500:M501"/>
    <mergeCell ref="I502:I503"/>
    <mergeCell ref="J502:J503"/>
    <mergeCell ref="L502:L503"/>
    <mergeCell ref="M494:M495"/>
    <mergeCell ref="M449:M450"/>
    <mergeCell ref="L479:L480"/>
    <mergeCell ref="L411:L412"/>
    <mergeCell ref="L413:L414"/>
    <mergeCell ref="H528:W528"/>
    <mergeCell ref="H529:W529"/>
    <mergeCell ref="I539:I540"/>
    <mergeCell ref="K551:K552"/>
    <mergeCell ref="H575:W575"/>
    <mergeCell ref="H573:W573"/>
    <mergeCell ref="H574:W574"/>
    <mergeCell ref="H579:S579"/>
    <mergeCell ref="H424:H425"/>
    <mergeCell ref="I457:I458"/>
    <mergeCell ref="H655:W655"/>
    <mergeCell ref="L443:L444"/>
    <mergeCell ref="L428:L429"/>
    <mergeCell ref="I411:I412"/>
    <mergeCell ref="J411:J412"/>
    <mergeCell ref="M411:M412"/>
    <mergeCell ref="M428:M429"/>
    <mergeCell ref="M426:M427"/>
    <mergeCell ref="H411:H412"/>
    <mergeCell ref="M487:M488"/>
    <mergeCell ref="J477:J478"/>
    <mergeCell ref="I479:I480"/>
    <mergeCell ref="M481:M482"/>
    <mergeCell ref="M471:M472"/>
    <mergeCell ref="M475:M476"/>
    <mergeCell ref="H477:H478"/>
    <mergeCell ref="M407:M408"/>
    <mergeCell ref="J443:J444"/>
    <mergeCell ref="C443:C444"/>
    <mergeCell ref="E443:E444"/>
    <mergeCell ref="L438:L439"/>
    <mergeCell ref="B424:B425"/>
    <mergeCell ref="M457:M458"/>
    <mergeCell ref="A413:A414"/>
    <mergeCell ref="A483:A484"/>
    <mergeCell ref="A477:A478"/>
    <mergeCell ref="M409:M410"/>
    <mergeCell ref="A411:A412"/>
    <mergeCell ref="B411:B412"/>
    <mergeCell ref="C411:C412"/>
    <mergeCell ref="D411:D412"/>
    <mergeCell ref="F411:F412"/>
    <mergeCell ref="G411:G412"/>
    <mergeCell ref="M422:M423"/>
    <mergeCell ref="D422:D423"/>
    <mergeCell ref="J424:J425"/>
    <mergeCell ref="L424:L425"/>
    <mergeCell ref="M424:M425"/>
    <mergeCell ref="A467:A468"/>
    <mergeCell ref="F459:F460"/>
    <mergeCell ref="F461:F462"/>
    <mergeCell ref="M413:M414"/>
    <mergeCell ref="J428:J429"/>
    <mergeCell ref="H12:H13"/>
    <mergeCell ref="A12:A13"/>
    <mergeCell ref="I12:I13"/>
    <mergeCell ref="W12:W13"/>
    <mergeCell ref="A512:A513"/>
    <mergeCell ref="A516:A517"/>
    <mergeCell ref="B516:B517"/>
    <mergeCell ref="I496:I497"/>
    <mergeCell ref="J496:J497"/>
    <mergeCell ref="L496:L497"/>
    <mergeCell ref="F496:F497"/>
    <mergeCell ref="F498:F499"/>
    <mergeCell ref="F500:F501"/>
    <mergeCell ref="A471:A472"/>
    <mergeCell ref="A475:A476"/>
    <mergeCell ref="H471:H472"/>
    <mergeCell ref="H475:H476"/>
    <mergeCell ref="I471:I472"/>
    <mergeCell ref="J471:J472"/>
    <mergeCell ref="J473:J474"/>
    <mergeCell ref="I475:I476"/>
    <mergeCell ref="J475:J476"/>
    <mergeCell ref="A485:A486"/>
    <mergeCell ref="A487:A488"/>
    <mergeCell ref="L477:L478"/>
    <mergeCell ref="M479:M480"/>
    <mergeCell ref="M483:M484"/>
    <mergeCell ref="L485:L486"/>
    <mergeCell ref="M485:M486"/>
    <mergeCell ref="L487:L488"/>
    <mergeCell ref="L471:L472"/>
    <mergeCell ref="L473:L474"/>
    <mergeCell ref="L475:L476"/>
    <mergeCell ref="I481:I482"/>
    <mergeCell ref="J481:J482"/>
    <mergeCell ref="H483:H484"/>
    <mergeCell ref="A481:A482"/>
    <mergeCell ref="L481:L482"/>
    <mergeCell ref="A479:A480"/>
    <mergeCell ref="A473:A474"/>
    <mergeCell ref="A438:A439"/>
    <mergeCell ref="A436:A437"/>
    <mergeCell ref="B438:B439"/>
    <mergeCell ref="B440:B441"/>
    <mergeCell ref="I426:I427"/>
    <mergeCell ref="H413:H414"/>
    <mergeCell ref="I413:I414"/>
    <mergeCell ref="J413:J414"/>
    <mergeCell ref="F463:F464"/>
    <mergeCell ref="L453:L454"/>
    <mergeCell ref="D457:D458"/>
    <mergeCell ref="L449:L450"/>
    <mergeCell ref="L457:L458"/>
    <mergeCell ref="J440:J441"/>
    <mergeCell ref="F465:F466"/>
    <mergeCell ref="F467:F468"/>
    <mergeCell ref="F449:F450"/>
    <mergeCell ref="D463:D464"/>
    <mergeCell ref="D465:D466"/>
    <mergeCell ref="C447:C448"/>
    <mergeCell ref="C449:C450"/>
    <mergeCell ref="C451:C452"/>
  </mergeCells>
  <phoneticPr fontId="11" type="noConversion"/>
  <printOptions horizontalCentered="1"/>
  <pageMargins left="0.19685039370078741" right="0.19685039370078741" top="0.39370078740157483" bottom="0.39370078740157483" header="0.19685039370078741" footer="0.19685039370078741"/>
  <pageSetup paperSize="9" scale="45" orientation="landscape" blackAndWhite="1" verticalDpi="180" r:id="rId7"/>
  <headerFooter>
    <oddFooter>&amp;R&amp;"Times New Roman,обычный"&amp;10&amp;P</oddFooter>
  </headerFooter>
  <rowBreaks count="5" manualBreakCount="5">
    <brk id="96" max="22" man="1"/>
    <brk id="286" max="22" man="1"/>
    <brk id="352" max="22" man="1"/>
    <brk id="446" max="22" man="1"/>
    <brk id="55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Мероприятия НПРРК-2029</vt:lpstr>
      <vt:lpstr>'Мероприятия НПРРК-2029'!Заголовки_для_печати</vt:lpstr>
      <vt:lpstr>'Мероприятия НПРРК-2029'!Область_печати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User</cp:lastModifiedBy>
  <cp:lastPrinted>2026-06-01T13:01:47Z</cp:lastPrinted>
  <dcterms:created xsi:type="dcterms:W3CDTF">2006-09-28T05:33:49Z</dcterms:created>
  <dcterms:modified xsi:type="dcterms:W3CDTF">2026-08-17T04:51:16Z</dcterms:modified>
</cp:coreProperties>
</file>