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75" windowWidth="23250" windowHeight="12270"/>
  </bookViews>
  <sheets>
    <sheet name="Sheet1" sheetId="1" r:id="rId1"/>
  </sheets>
  <definedNames>
    <definedName name="_xlnm.Print_Titles" localSheetId="0">Sheet1!$9:$11</definedName>
    <definedName name="_xlnm.Print_Area" localSheetId="0">Sheet1!$A$1:$P$893</definedName>
  </definedNames>
  <calcPr calcId="144525"/>
</workbook>
</file>

<file path=xl/calcChain.xml><?xml version="1.0" encoding="utf-8"?>
<calcChain xmlns="http://schemas.openxmlformats.org/spreadsheetml/2006/main">
  <c r="H649" i="1" l="1"/>
  <c r="I649" i="1"/>
  <c r="J649" i="1"/>
  <c r="K649" i="1"/>
  <c r="L649" i="1"/>
  <c r="M649" i="1"/>
  <c r="H650" i="1"/>
  <c r="I650" i="1"/>
  <c r="J650" i="1"/>
  <c r="K650" i="1"/>
  <c r="L650" i="1"/>
  <c r="M650" i="1"/>
  <c r="G650" i="1"/>
  <c r="G649" i="1"/>
  <c r="H551" i="1"/>
  <c r="I551" i="1"/>
  <c r="J551" i="1"/>
  <c r="K551" i="1"/>
  <c r="L551" i="1"/>
  <c r="M551" i="1"/>
  <c r="G551" i="1"/>
  <c r="H42" i="1" l="1"/>
  <c r="I42" i="1"/>
  <c r="J42" i="1"/>
  <c r="K42" i="1"/>
  <c r="L42" i="1"/>
  <c r="M42" i="1"/>
  <c r="G42" i="1"/>
  <c r="H108" i="1" l="1"/>
  <c r="I108" i="1"/>
  <c r="J108" i="1"/>
  <c r="K108" i="1"/>
  <c r="L108" i="1"/>
  <c r="M108" i="1"/>
  <c r="G108" i="1"/>
  <c r="H745" i="1" l="1"/>
  <c r="I745" i="1"/>
  <c r="J745" i="1"/>
  <c r="K745" i="1"/>
  <c r="L745" i="1"/>
  <c r="M745" i="1"/>
  <c r="G745" i="1"/>
  <c r="H820" i="1"/>
  <c r="I820" i="1"/>
  <c r="J820" i="1"/>
  <c r="K820" i="1"/>
  <c r="L820" i="1"/>
  <c r="M820" i="1"/>
  <c r="G820" i="1"/>
  <c r="H807" i="1"/>
  <c r="I807" i="1"/>
  <c r="J807" i="1"/>
  <c r="K807" i="1"/>
  <c r="L807" i="1"/>
  <c r="M807" i="1"/>
  <c r="G807" i="1"/>
  <c r="H806" i="1"/>
  <c r="I806" i="1"/>
  <c r="J806" i="1"/>
  <c r="K806" i="1"/>
  <c r="L806" i="1"/>
  <c r="M806" i="1"/>
  <c r="G806" i="1"/>
  <c r="H666" i="1"/>
  <c r="I666" i="1"/>
  <c r="J666" i="1"/>
  <c r="K666" i="1"/>
  <c r="L666" i="1"/>
  <c r="M666" i="1"/>
  <c r="G666" i="1"/>
  <c r="H657" i="1"/>
  <c r="I657" i="1"/>
  <c r="J657" i="1"/>
  <c r="K657" i="1"/>
  <c r="L657" i="1"/>
  <c r="M657" i="1"/>
  <c r="G657" i="1"/>
  <c r="H555" i="1"/>
  <c r="I555" i="1"/>
  <c r="J555" i="1"/>
  <c r="K555" i="1"/>
  <c r="L555" i="1"/>
  <c r="M555" i="1"/>
  <c r="G555" i="1"/>
  <c r="H447" i="1"/>
  <c r="I447" i="1"/>
  <c r="J447" i="1"/>
  <c r="K447" i="1"/>
  <c r="L447" i="1"/>
  <c r="M447" i="1"/>
  <c r="H448" i="1"/>
  <c r="I448" i="1"/>
  <c r="J448" i="1"/>
  <c r="K448" i="1"/>
  <c r="L448" i="1"/>
  <c r="M448" i="1"/>
  <c r="G448" i="1"/>
  <c r="G447" i="1"/>
  <c r="H775" i="1"/>
  <c r="I775" i="1"/>
  <c r="J775" i="1"/>
  <c r="K775" i="1"/>
  <c r="L775" i="1"/>
  <c r="M775" i="1"/>
  <c r="G775" i="1"/>
  <c r="H533" i="1"/>
  <c r="I533" i="1"/>
  <c r="J533" i="1"/>
  <c r="K533" i="1"/>
  <c r="L533" i="1"/>
  <c r="M533" i="1"/>
  <c r="G533" i="1"/>
  <c r="M441" i="1"/>
  <c r="L441" i="1"/>
  <c r="K441" i="1"/>
  <c r="J441" i="1"/>
  <c r="I441" i="1"/>
  <c r="H441" i="1"/>
  <c r="G441" i="1"/>
  <c r="H200" i="1" l="1"/>
  <c r="I200" i="1"/>
  <c r="J200" i="1"/>
  <c r="K200" i="1"/>
  <c r="L200" i="1"/>
  <c r="M200" i="1"/>
  <c r="G200" i="1"/>
  <c r="F850" i="1"/>
  <c r="F849" i="1"/>
  <c r="F848" i="1"/>
  <c r="H552" i="1" l="1"/>
  <c r="I552" i="1"/>
  <c r="J552" i="1"/>
  <c r="K552" i="1"/>
  <c r="L552" i="1"/>
  <c r="M552" i="1"/>
  <c r="G552" i="1"/>
  <c r="H553" i="1"/>
  <c r="I553" i="1"/>
  <c r="J553" i="1"/>
  <c r="K553" i="1"/>
  <c r="L553" i="1"/>
  <c r="M553" i="1"/>
  <c r="G553" i="1"/>
  <c r="H528" i="1"/>
  <c r="I528" i="1"/>
  <c r="J528" i="1"/>
  <c r="K528" i="1"/>
  <c r="L528" i="1"/>
  <c r="M528" i="1"/>
  <c r="G528" i="1"/>
  <c r="H337" i="1"/>
  <c r="I337" i="1"/>
  <c r="J337" i="1"/>
  <c r="K337" i="1"/>
  <c r="L337" i="1"/>
  <c r="M337" i="1"/>
  <c r="G337" i="1"/>
  <c r="H744" i="1" l="1"/>
  <c r="I744" i="1"/>
  <c r="J744" i="1"/>
  <c r="K744" i="1"/>
  <c r="L744" i="1"/>
  <c r="M744" i="1"/>
  <c r="G744" i="1"/>
  <c r="H577" i="1" l="1"/>
  <c r="I577" i="1"/>
  <c r="J577" i="1"/>
  <c r="K577" i="1"/>
  <c r="L577" i="1"/>
  <c r="M577" i="1"/>
  <c r="G577" i="1"/>
  <c r="M430" i="1"/>
  <c r="L430" i="1"/>
  <c r="K430" i="1"/>
  <c r="J430" i="1"/>
  <c r="I430" i="1"/>
  <c r="H430" i="1"/>
  <c r="G430" i="1"/>
  <c r="H421" i="1"/>
  <c r="I421" i="1"/>
  <c r="J421" i="1"/>
  <c r="K421" i="1"/>
  <c r="L421" i="1"/>
  <c r="M421" i="1"/>
  <c r="G421" i="1"/>
  <c r="K133" i="1" l="1"/>
  <c r="L133" i="1"/>
  <c r="M133" i="1"/>
  <c r="G133" i="1"/>
  <c r="H133" i="1"/>
  <c r="I133" i="1"/>
  <c r="J133" i="1"/>
  <c r="H159" i="1" l="1"/>
  <c r="I159" i="1"/>
  <c r="J159" i="1"/>
  <c r="K159" i="1"/>
  <c r="L159" i="1"/>
  <c r="M159" i="1"/>
  <c r="G159" i="1"/>
  <c r="H809" i="1"/>
  <c r="I809" i="1"/>
  <c r="J809" i="1"/>
  <c r="K809" i="1"/>
  <c r="L809" i="1"/>
  <c r="M809" i="1"/>
  <c r="G809" i="1"/>
  <c r="G507" i="1" l="1"/>
  <c r="H507" i="1"/>
  <c r="J507" i="1"/>
  <c r="K507" i="1"/>
  <c r="L507" i="1"/>
  <c r="M507" i="1"/>
  <c r="I507" i="1"/>
  <c r="I453" i="1"/>
  <c r="H453" i="1"/>
  <c r="M631" i="1" l="1"/>
  <c r="L631" i="1"/>
  <c r="K631" i="1"/>
  <c r="J631" i="1"/>
  <c r="I631" i="1"/>
  <c r="H631" i="1"/>
  <c r="G631" i="1"/>
  <c r="K616" i="1"/>
  <c r="H611" i="1"/>
  <c r="I611" i="1"/>
  <c r="J611" i="1"/>
  <c r="K611" i="1"/>
  <c r="L611" i="1"/>
  <c r="M611" i="1"/>
  <c r="G611" i="1"/>
  <c r="K602" i="1"/>
  <c r="L602" i="1"/>
  <c r="M602" i="1"/>
  <c r="J602" i="1"/>
  <c r="M588" i="1"/>
  <c r="L588" i="1"/>
  <c r="K588" i="1"/>
  <c r="J588" i="1"/>
  <c r="I588" i="1"/>
  <c r="H588" i="1"/>
  <c r="G588" i="1"/>
  <c r="M559" i="1"/>
  <c r="L559" i="1"/>
  <c r="K559" i="1"/>
  <c r="J559" i="1"/>
  <c r="I559" i="1"/>
  <c r="H559" i="1"/>
  <c r="G559" i="1"/>
  <c r="M549" i="1"/>
  <c r="L549" i="1"/>
  <c r="K549" i="1"/>
  <c r="J549" i="1"/>
  <c r="I549" i="1"/>
  <c r="H549" i="1"/>
  <c r="G549" i="1"/>
  <c r="M543" i="1"/>
  <c r="L543" i="1"/>
  <c r="K543" i="1"/>
  <c r="J543" i="1"/>
  <c r="I543" i="1"/>
  <c r="H543" i="1"/>
  <c r="G543" i="1"/>
  <c r="M518" i="1"/>
  <c r="L518" i="1"/>
  <c r="K518" i="1"/>
  <c r="J518" i="1"/>
  <c r="I518" i="1"/>
  <c r="H518" i="1"/>
  <c r="G518" i="1"/>
  <c r="M514" i="1"/>
  <c r="L514" i="1"/>
  <c r="K514" i="1"/>
  <c r="J514" i="1"/>
  <c r="I514" i="1"/>
  <c r="H514" i="1"/>
  <c r="G514" i="1"/>
  <c r="M511" i="1"/>
  <c r="L511" i="1"/>
  <c r="K511" i="1"/>
  <c r="J511" i="1"/>
  <c r="I511" i="1"/>
  <c r="H511" i="1"/>
  <c r="G511" i="1"/>
  <c r="J496" i="1"/>
  <c r="K496" i="1"/>
  <c r="L496" i="1"/>
  <c r="M496" i="1"/>
  <c r="I496" i="1"/>
  <c r="M480" i="1"/>
  <c r="L480" i="1"/>
  <c r="K480" i="1"/>
  <c r="J480" i="1"/>
  <c r="I480" i="1"/>
  <c r="H480" i="1"/>
  <c r="G480" i="1"/>
  <c r="M461" i="1"/>
  <c r="L461" i="1"/>
  <c r="K461" i="1"/>
  <c r="J461" i="1"/>
  <c r="H461" i="1"/>
  <c r="G461" i="1"/>
  <c r="M417" i="1"/>
  <c r="L417" i="1"/>
  <c r="K417" i="1"/>
  <c r="J417" i="1"/>
  <c r="I417" i="1"/>
  <c r="H417" i="1"/>
  <c r="G417" i="1"/>
  <c r="M413" i="1"/>
  <c r="L413" i="1"/>
  <c r="K413" i="1"/>
  <c r="J413" i="1"/>
  <c r="I413" i="1"/>
  <c r="H413" i="1"/>
  <c r="G413" i="1"/>
  <c r="M408" i="1"/>
  <c r="L408" i="1"/>
  <c r="K408" i="1"/>
  <c r="J408" i="1"/>
  <c r="I408" i="1"/>
  <c r="H408" i="1"/>
  <c r="G408" i="1"/>
  <c r="M398" i="1"/>
  <c r="L398" i="1"/>
  <c r="K398" i="1"/>
  <c r="J398" i="1"/>
  <c r="I398" i="1"/>
  <c r="H398" i="1"/>
  <c r="G398" i="1"/>
  <c r="M395" i="1"/>
  <c r="L395" i="1"/>
  <c r="K395" i="1"/>
  <c r="J395" i="1"/>
  <c r="I395" i="1"/>
  <c r="H395" i="1"/>
  <c r="G395" i="1"/>
  <c r="M387" i="1"/>
  <c r="L387" i="1"/>
  <c r="K387" i="1"/>
  <c r="J387" i="1"/>
  <c r="I387" i="1"/>
  <c r="H387" i="1"/>
  <c r="G387" i="1"/>
  <c r="M381" i="1"/>
  <c r="L381" i="1"/>
  <c r="K381" i="1"/>
  <c r="J381" i="1"/>
  <c r="I381" i="1"/>
  <c r="H381" i="1"/>
  <c r="G381" i="1"/>
  <c r="H743" i="1" l="1"/>
  <c r="I743" i="1"/>
  <c r="J743" i="1"/>
  <c r="K743" i="1"/>
  <c r="L743" i="1"/>
  <c r="M743" i="1"/>
  <c r="G743" i="1"/>
  <c r="H658" i="1" l="1"/>
  <c r="I658" i="1"/>
  <c r="J658" i="1"/>
  <c r="K658" i="1"/>
  <c r="L658" i="1"/>
  <c r="M658" i="1"/>
  <c r="G658" i="1"/>
  <c r="G667" i="1" s="1"/>
  <c r="H636" i="1"/>
  <c r="I636" i="1"/>
  <c r="J636" i="1"/>
  <c r="K636" i="1"/>
  <c r="L636" i="1"/>
  <c r="M636" i="1"/>
  <c r="G636" i="1"/>
  <c r="H595" i="1"/>
  <c r="I595" i="1"/>
  <c r="J595" i="1"/>
  <c r="K595" i="1"/>
  <c r="L595" i="1"/>
  <c r="M595" i="1"/>
  <c r="G595" i="1"/>
  <c r="H476" i="1"/>
  <c r="I476" i="1"/>
  <c r="J476" i="1"/>
  <c r="K476" i="1"/>
  <c r="L476" i="1"/>
  <c r="M476" i="1"/>
  <c r="G476" i="1"/>
  <c r="H808" i="1" l="1"/>
  <c r="I808" i="1"/>
  <c r="J808" i="1"/>
  <c r="K808" i="1"/>
  <c r="L808" i="1"/>
  <c r="M808" i="1"/>
  <c r="G808" i="1"/>
  <c r="H814" i="1" l="1"/>
  <c r="I814" i="1"/>
  <c r="J814" i="1"/>
  <c r="K814" i="1"/>
  <c r="L814" i="1"/>
  <c r="M814" i="1"/>
  <c r="G814" i="1"/>
  <c r="G107" i="1" l="1"/>
  <c r="H107" i="1"/>
  <c r="I107" i="1"/>
  <c r="J107" i="1"/>
  <c r="K107" i="1"/>
  <c r="L107" i="1"/>
  <c r="G104" i="1" l="1"/>
  <c r="K104" i="1"/>
  <c r="J104" i="1"/>
  <c r="I104" i="1" l="1"/>
  <c r="L104" i="1"/>
  <c r="H104" i="1"/>
  <c r="H635" i="1" l="1"/>
  <c r="H633" i="1" s="1"/>
  <c r="I635" i="1"/>
  <c r="I633" i="1" s="1"/>
  <c r="J635" i="1"/>
  <c r="J633" i="1" s="1"/>
  <c r="K635" i="1"/>
  <c r="K633" i="1" s="1"/>
  <c r="L635" i="1"/>
  <c r="L633" i="1" s="1"/>
  <c r="M635" i="1"/>
  <c r="M633" i="1" s="1"/>
  <c r="G635" i="1"/>
  <c r="G633" i="1" s="1"/>
  <c r="M107" i="1"/>
  <c r="M104" i="1" s="1"/>
  <c r="H667" i="1"/>
  <c r="H821" i="1" s="1"/>
  <c r="I667" i="1"/>
  <c r="I821" i="1" s="1"/>
  <c r="J667" i="1"/>
  <c r="J821" i="1" s="1"/>
  <c r="K667" i="1"/>
  <c r="K821" i="1" s="1"/>
  <c r="L667" i="1"/>
  <c r="L821" i="1" s="1"/>
  <c r="M667" i="1"/>
  <c r="M821" i="1" s="1"/>
  <c r="J812" i="1"/>
  <c r="H813" i="1"/>
  <c r="I813" i="1"/>
  <c r="J813" i="1"/>
  <c r="K813" i="1"/>
  <c r="G812" i="1"/>
  <c r="M446" i="1"/>
  <c r="L446" i="1"/>
  <c r="K446" i="1"/>
  <c r="J446" i="1"/>
  <c r="I446" i="1"/>
  <c r="H446" i="1"/>
  <c r="G446" i="1"/>
  <c r="L811" i="1" l="1"/>
  <c r="H811" i="1"/>
  <c r="I812" i="1"/>
  <c r="K811" i="1"/>
  <c r="L812" i="1"/>
  <c r="H812" i="1"/>
  <c r="J811" i="1"/>
  <c r="J810" i="1" s="1"/>
  <c r="K812" i="1"/>
  <c r="M811" i="1"/>
  <c r="I811" i="1"/>
  <c r="G805" i="1"/>
  <c r="M805" i="1"/>
  <c r="I805" i="1"/>
  <c r="L805" i="1"/>
  <c r="H805" i="1"/>
  <c r="K805" i="1"/>
  <c r="J805" i="1"/>
  <c r="M812" i="1"/>
  <c r="G813" i="1"/>
  <c r="G811" i="1"/>
  <c r="G742" i="1"/>
  <c r="J742" i="1"/>
  <c r="I742" i="1"/>
  <c r="H742" i="1"/>
  <c r="K742" i="1"/>
  <c r="H810" i="1" l="1"/>
  <c r="K810" i="1"/>
  <c r="I810" i="1"/>
  <c r="G810" i="1"/>
  <c r="H373" i="1"/>
  <c r="J373" i="1"/>
  <c r="K373" i="1"/>
  <c r="L373" i="1"/>
  <c r="M373" i="1"/>
  <c r="G373" i="1"/>
  <c r="G821" i="1" l="1"/>
  <c r="H372" i="1"/>
  <c r="I372" i="1"/>
  <c r="J372" i="1"/>
  <c r="K372" i="1"/>
  <c r="L372" i="1"/>
  <c r="M372" i="1"/>
  <c r="G372" i="1"/>
  <c r="G335" i="1"/>
  <c r="H335" i="1"/>
  <c r="I335" i="1"/>
  <c r="J335" i="1"/>
  <c r="K335" i="1"/>
  <c r="L335" i="1"/>
  <c r="M335" i="1"/>
  <c r="H205" i="1"/>
  <c r="I205" i="1"/>
  <c r="J205" i="1"/>
  <c r="K205" i="1"/>
  <c r="L205" i="1"/>
  <c r="M205" i="1"/>
  <c r="G205" i="1"/>
  <c r="H204" i="1"/>
  <c r="I204" i="1"/>
  <c r="J204" i="1"/>
  <c r="K204" i="1"/>
  <c r="L204" i="1"/>
  <c r="M204" i="1"/>
  <c r="H155" i="1"/>
  <c r="I155" i="1"/>
  <c r="J155" i="1"/>
  <c r="K155" i="1"/>
  <c r="L155" i="1"/>
  <c r="M155" i="1"/>
  <c r="G204" i="1"/>
  <c r="G155" i="1"/>
  <c r="G135" i="1"/>
  <c r="H135" i="1"/>
  <c r="I135" i="1"/>
  <c r="J135" i="1"/>
  <c r="K135" i="1"/>
  <c r="L135" i="1"/>
  <c r="G138" i="1"/>
  <c r="H138" i="1"/>
  <c r="I138" i="1"/>
  <c r="J138" i="1"/>
  <c r="K138" i="1"/>
  <c r="L138" i="1"/>
  <c r="M138" i="1"/>
  <c r="M135" i="1"/>
  <c r="G136" i="1"/>
  <c r="H136" i="1"/>
  <c r="I136" i="1"/>
  <c r="J136" i="1"/>
  <c r="K136" i="1"/>
  <c r="L136" i="1"/>
  <c r="G78" i="1"/>
  <c r="G137" i="1" s="1"/>
  <c r="H78" i="1"/>
  <c r="H137" i="1" s="1"/>
  <c r="I78" i="1"/>
  <c r="I137" i="1" s="1"/>
  <c r="J78" i="1"/>
  <c r="J137" i="1" s="1"/>
  <c r="K78" i="1"/>
  <c r="K137" i="1" s="1"/>
  <c r="L78" i="1"/>
  <c r="L137" i="1" s="1"/>
  <c r="M136" i="1"/>
  <c r="M78" i="1"/>
  <c r="M137" i="1" s="1"/>
  <c r="L646" i="1"/>
  <c r="M646" i="1" s="1"/>
  <c r="L645" i="1"/>
  <c r="L736" i="1"/>
  <c r="M736" i="1" s="1"/>
  <c r="L737" i="1"/>
  <c r="M737" i="1" s="1"/>
  <c r="L741" i="1"/>
  <c r="M741" i="1" s="1"/>
  <c r="L735" i="1"/>
  <c r="L729" i="1"/>
  <c r="L713" i="1"/>
  <c r="L714" i="1"/>
  <c r="M714" i="1" s="1"/>
  <c r="L715" i="1"/>
  <c r="M715" i="1" s="1"/>
  <c r="L716" i="1"/>
  <c r="M716" i="1" s="1"/>
  <c r="L717" i="1"/>
  <c r="M717" i="1" s="1"/>
  <c r="L718" i="1"/>
  <c r="M718" i="1" s="1"/>
  <c r="M713" i="1" l="1"/>
  <c r="H134" i="1"/>
  <c r="L134" i="1"/>
  <c r="K134" i="1"/>
  <c r="G134" i="1"/>
  <c r="J134" i="1"/>
  <c r="I134" i="1"/>
  <c r="M735" i="1"/>
  <c r="M645" i="1"/>
  <c r="M729" i="1"/>
  <c r="M76" i="1"/>
  <c r="J647" i="1"/>
  <c r="I647" i="1"/>
  <c r="J76" i="1"/>
  <c r="I76" i="1"/>
  <c r="H647" i="1"/>
  <c r="G647" i="1"/>
  <c r="K647" i="1"/>
  <c r="L76" i="1"/>
  <c r="H76" i="1"/>
  <c r="K76" i="1"/>
  <c r="G76" i="1"/>
  <c r="L647" i="1"/>
  <c r="M742" i="1" l="1"/>
  <c r="M647" i="1"/>
  <c r="L742" i="1"/>
  <c r="L813" i="1"/>
  <c r="L810" i="1" s="1"/>
  <c r="G505" i="1"/>
  <c r="H505" i="1"/>
  <c r="I505" i="1"/>
  <c r="J505" i="1"/>
  <c r="K505" i="1"/>
  <c r="L505" i="1"/>
  <c r="M505" i="1"/>
  <c r="G506" i="1"/>
  <c r="H506" i="1"/>
  <c r="I506" i="1"/>
  <c r="J506" i="1"/>
  <c r="K506" i="1"/>
  <c r="L506" i="1"/>
  <c r="M506" i="1"/>
  <c r="M813" i="1" l="1"/>
  <c r="M810" i="1" s="1"/>
  <c r="I373" i="1" l="1"/>
  <c r="H174" i="1"/>
  <c r="I174" i="1"/>
  <c r="J174" i="1"/>
  <c r="K174" i="1"/>
  <c r="L174" i="1"/>
  <c r="M174" i="1"/>
  <c r="G174" i="1"/>
  <c r="H187" i="1" l="1"/>
  <c r="H206" i="1" s="1"/>
  <c r="I187" i="1"/>
  <c r="I206" i="1" s="1"/>
  <c r="J187" i="1"/>
  <c r="J206" i="1" s="1"/>
  <c r="K187" i="1"/>
  <c r="K206" i="1" s="1"/>
  <c r="L187" i="1"/>
  <c r="L206" i="1" s="1"/>
  <c r="M187" i="1"/>
  <c r="M206" i="1" s="1"/>
  <c r="G187" i="1"/>
  <c r="G206" i="1" s="1"/>
  <c r="M197" i="1" l="1"/>
  <c r="L197" i="1"/>
  <c r="K197" i="1"/>
  <c r="J197" i="1"/>
  <c r="I197" i="1"/>
  <c r="H197" i="1"/>
  <c r="G197" i="1"/>
  <c r="M183" i="1"/>
  <c r="L183" i="1"/>
  <c r="K183" i="1"/>
  <c r="J183" i="1"/>
  <c r="I183" i="1"/>
  <c r="H183" i="1"/>
  <c r="G183" i="1"/>
  <c r="H170" i="1" l="1"/>
  <c r="I170" i="1"/>
  <c r="J170" i="1"/>
  <c r="K170" i="1"/>
  <c r="L170" i="1"/>
  <c r="M170" i="1"/>
  <c r="G170" i="1"/>
  <c r="H129" i="1"/>
  <c r="I129" i="1"/>
  <c r="J129" i="1"/>
  <c r="K129" i="1"/>
  <c r="L129" i="1"/>
  <c r="M129" i="1"/>
  <c r="G129" i="1"/>
  <c r="H55" i="1" l="1"/>
  <c r="I55" i="1"/>
  <c r="J55" i="1"/>
  <c r="K55" i="1"/>
  <c r="L55" i="1"/>
  <c r="M55" i="1"/>
  <c r="G55" i="1"/>
  <c r="H39" i="1"/>
  <c r="I39" i="1"/>
  <c r="J39" i="1"/>
  <c r="K39" i="1"/>
  <c r="L39" i="1"/>
  <c r="M39" i="1"/>
  <c r="G39" i="1"/>
  <c r="H620" i="1"/>
  <c r="I620" i="1"/>
  <c r="J620" i="1"/>
  <c r="K620" i="1"/>
  <c r="L620" i="1"/>
  <c r="M620" i="1"/>
  <c r="H621" i="1"/>
  <c r="I621" i="1"/>
  <c r="J621" i="1"/>
  <c r="K621" i="1"/>
  <c r="L621" i="1"/>
  <c r="M621" i="1"/>
  <c r="G621" i="1"/>
  <c r="G620" i="1"/>
  <c r="G51" i="1" l="1"/>
  <c r="G60" i="1"/>
  <c r="J51" i="1"/>
  <c r="J60" i="1"/>
  <c r="M51" i="1"/>
  <c r="M60" i="1"/>
  <c r="I51" i="1"/>
  <c r="I60" i="1"/>
  <c r="L51" i="1"/>
  <c r="L60" i="1"/>
  <c r="H51" i="1"/>
  <c r="H60" i="1"/>
  <c r="K51" i="1"/>
  <c r="K60" i="1"/>
  <c r="M134" i="1"/>
  <c r="I618" i="1"/>
  <c r="K618" i="1"/>
  <c r="M618" i="1"/>
  <c r="L618" i="1"/>
  <c r="H618" i="1"/>
  <c r="J618" i="1"/>
  <c r="G618" i="1"/>
  <c r="K56" i="1" l="1"/>
  <c r="I56" i="1"/>
  <c r="J56" i="1"/>
  <c r="H56" i="1"/>
  <c r="M56" i="1"/>
  <c r="G56" i="1"/>
  <c r="L56" i="1"/>
  <c r="L203" i="1"/>
  <c r="I203" i="1"/>
  <c r="G203" i="1"/>
  <c r="M203" i="1"/>
  <c r="K203" i="1"/>
  <c r="H203" i="1"/>
  <c r="J203" i="1"/>
  <c r="H606" i="1"/>
  <c r="I606" i="1"/>
  <c r="J606" i="1"/>
  <c r="K606" i="1"/>
  <c r="L606" i="1"/>
  <c r="M606" i="1"/>
  <c r="H607" i="1"/>
  <c r="I607" i="1"/>
  <c r="J607" i="1"/>
  <c r="K607" i="1"/>
  <c r="L607" i="1"/>
  <c r="M607" i="1"/>
  <c r="H608" i="1"/>
  <c r="I608" i="1"/>
  <c r="J608" i="1"/>
  <c r="K608" i="1"/>
  <c r="L608" i="1"/>
  <c r="M608" i="1"/>
  <c r="G608" i="1"/>
  <c r="G607" i="1"/>
  <c r="G606" i="1"/>
  <c r="H593" i="1"/>
  <c r="I593" i="1"/>
  <c r="J593" i="1"/>
  <c r="K593" i="1"/>
  <c r="L593" i="1"/>
  <c r="M593" i="1"/>
  <c r="H594" i="1"/>
  <c r="I594" i="1"/>
  <c r="J594" i="1"/>
  <c r="K594" i="1"/>
  <c r="L594" i="1"/>
  <c r="M594" i="1"/>
  <c r="G594" i="1"/>
  <c r="G593" i="1"/>
  <c r="M584" i="1"/>
  <c r="L584" i="1"/>
  <c r="K584" i="1"/>
  <c r="J584" i="1"/>
  <c r="I584" i="1"/>
  <c r="H584" i="1"/>
  <c r="M583" i="1"/>
  <c r="L583" i="1"/>
  <c r="K583" i="1"/>
  <c r="J583" i="1"/>
  <c r="I583" i="1"/>
  <c r="H583" i="1"/>
  <c r="M582" i="1"/>
  <c r="L582" i="1"/>
  <c r="K582" i="1"/>
  <c r="J582" i="1"/>
  <c r="I582" i="1"/>
  <c r="H582" i="1"/>
  <c r="G584" i="1"/>
  <c r="G583" i="1"/>
  <c r="G582" i="1"/>
  <c r="G571" i="1"/>
  <c r="H571" i="1"/>
  <c r="I571" i="1"/>
  <c r="J571" i="1"/>
  <c r="K571" i="1"/>
  <c r="L571" i="1"/>
  <c r="G572" i="1"/>
  <c r="H572" i="1"/>
  <c r="I572" i="1"/>
  <c r="J572" i="1"/>
  <c r="K572" i="1"/>
  <c r="L572" i="1"/>
  <c r="G573" i="1"/>
  <c r="H573" i="1"/>
  <c r="I573" i="1"/>
  <c r="J573" i="1"/>
  <c r="K573" i="1"/>
  <c r="L573" i="1"/>
  <c r="M573" i="1"/>
  <c r="M572" i="1"/>
  <c r="M571" i="1"/>
  <c r="H554" i="1"/>
  <c r="I554" i="1"/>
  <c r="I656" i="1" s="1"/>
  <c r="J554" i="1"/>
  <c r="K554" i="1"/>
  <c r="K656" i="1" s="1"/>
  <c r="L554" i="1"/>
  <c r="M554" i="1"/>
  <c r="M656" i="1" s="1"/>
  <c r="G554" i="1"/>
  <c r="L656" i="1" l="1"/>
  <c r="H656" i="1"/>
  <c r="G656" i="1"/>
  <c r="J656" i="1"/>
  <c r="H202" i="1"/>
  <c r="M202" i="1"/>
  <c r="I202" i="1"/>
  <c r="J202" i="1"/>
  <c r="K202" i="1"/>
  <c r="L202" i="1"/>
  <c r="G202" i="1"/>
  <c r="M592" i="1"/>
  <c r="G605" i="1"/>
  <c r="H605" i="1"/>
  <c r="I592" i="1"/>
  <c r="I581" i="1"/>
  <c r="M581" i="1"/>
  <c r="K592" i="1"/>
  <c r="I605" i="1"/>
  <c r="L592" i="1"/>
  <c r="J605" i="1"/>
  <c r="L605" i="1"/>
  <c r="M605" i="1"/>
  <c r="K605" i="1"/>
  <c r="H592" i="1"/>
  <c r="L581" i="1"/>
  <c r="J592" i="1"/>
  <c r="K581" i="1"/>
  <c r="G592" i="1"/>
  <c r="G570" i="1"/>
  <c r="H581" i="1"/>
  <c r="L570" i="1"/>
  <c r="H570" i="1"/>
  <c r="M570" i="1"/>
  <c r="K570" i="1"/>
  <c r="J570" i="1"/>
  <c r="J581" i="1"/>
  <c r="I570" i="1"/>
  <c r="G581" i="1"/>
  <c r="H525" i="1" l="1"/>
  <c r="I525" i="1"/>
  <c r="J525" i="1"/>
  <c r="K525" i="1"/>
  <c r="L525" i="1"/>
  <c r="M525" i="1"/>
  <c r="G525" i="1"/>
  <c r="G504" i="1" l="1"/>
  <c r="H474" i="1"/>
  <c r="I474" i="1"/>
  <c r="J474" i="1"/>
  <c r="K474" i="1"/>
  <c r="L474" i="1"/>
  <c r="M474" i="1"/>
  <c r="H475" i="1"/>
  <c r="J475" i="1"/>
  <c r="K475" i="1"/>
  <c r="L475" i="1"/>
  <c r="M475" i="1"/>
  <c r="G665" i="1"/>
  <c r="G475" i="1"/>
  <c r="G474" i="1"/>
  <c r="H457" i="1"/>
  <c r="H455" i="1" s="1"/>
  <c r="I457" i="1"/>
  <c r="I455" i="1" s="1"/>
  <c r="J457" i="1"/>
  <c r="J455" i="1" s="1"/>
  <c r="K457" i="1"/>
  <c r="K455" i="1" s="1"/>
  <c r="L457" i="1"/>
  <c r="L455" i="1" s="1"/>
  <c r="M457" i="1"/>
  <c r="M455" i="1" s="1"/>
  <c r="G457" i="1"/>
  <c r="G455" i="1" s="1"/>
  <c r="H435" i="1"/>
  <c r="I435" i="1"/>
  <c r="J435" i="1"/>
  <c r="K435" i="1"/>
  <c r="L435" i="1"/>
  <c r="M435" i="1"/>
  <c r="G435" i="1"/>
  <c r="H426" i="1"/>
  <c r="I426" i="1"/>
  <c r="J426" i="1"/>
  <c r="K426" i="1"/>
  <c r="L426" i="1"/>
  <c r="M426" i="1"/>
  <c r="G426" i="1"/>
  <c r="H424" i="1"/>
  <c r="I424" i="1"/>
  <c r="J424" i="1"/>
  <c r="K424" i="1"/>
  <c r="L424" i="1"/>
  <c r="M424" i="1"/>
  <c r="H425" i="1"/>
  <c r="H654" i="1" s="1"/>
  <c r="H663" i="1" s="1"/>
  <c r="H817" i="1" s="1"/>
  <c r="I425" i="1"/>
  <c r="I654" i="1" s="1"/>
  <c r="I663" i="1" s="1"/>
  <c r="I817" i="1" s="1"/>
  <c r="J425" i="1"/>
  <c r="J654" i="1" s="1"/>
  <c r="J663" i="1" s="1"/>
  <c r="J817" i="1" s="1"/>
  <c r="K425" i="1"/>
  <c r="K654" i="1" s="1"/>
  <c r="K663" i="1" s="1"/>
  <c r="K817" i="1" s="1"/>
  <c r="L425" i="1"/>
  <c r="L654" i="1" s="1"/>
  <c r="L663" i="1" s="1"/>
  <c r="L817" i="1" s="1"/>
  <c r="M425" i="1"/>
  <c r="M654" i="1" s="1"/>
  <c r="M663" i="1" s="1"/>
  <c r="M817" i="1" s="1"/>
  <c r="G425" i="1"/>
  <c r="G654" i="1" s="1"/>
  <c r="G663" i="1" s="1"/>
  <c r="G817" i="1" s="1"/>
  <c r="G424" i="1"/>
  <c r="H403" i="1"/>
  <c r="I403" i="1"/>
  <c r="J403" i="1"/>
  <c r="K403" i="1"/>
  <c r="L403" i="1"/>
  <c r="M403" i="1"/>
  <c r="G403" i="1"/>
  <c r="H402" i="1"/>
  <c r="I402" i="1"/>
  <c r="J402" i="1"/>
  <c r="K402" i="1"/>
  <c r="L402" i="1"/>
  <c r="G402" i="1"/>
  <c r="M402" i="1"/>
  <c r="H404" i="1"/>
  <c r="H659" i="1" s="1"/>
  <c r="H668" i="1" s="1"/>
  <c r="H822" i="1" s="1"/>
  <c r="I404" i="1"/>
  <c r="I659" i="1" s="1"/>
  <c r="I668" i="1" s="1"/>
  <c r="I822" i="1" s="1"/>
  <c r="J404" i="1"/>
  <c r="J659" i="1" s="1"/>
  <c r="J668" i="1" s="1"/>
  <c r="J822" i="1" s="1"/>
  <c r="K404" i="1"/>
  <c r="K659" i="1" s="1"/>
  <c r="K668" i="1" s="1"/>
  <c r="K822" i="1" s="1"/>
  <c r="L404" i="1"/>
  <c r="L659" i="1" s="1"/>
  <c r="L668" i="1" s="1"/>
  <c r="L822" i="1" s="1"/>
  <c r="M404" i="1"/>
  <c r="M659" i="1" s="1"/>
  <c r="M668" i="1" s="1"/>
  <c r="M822" i="1" s="1"/>
  <c r="G404" i="1"/>
  <c r="G659" i="1" s="1"/>
  <c r="G668" i="1" s="1"/>
  <c r="G822" i="1" s="1"/>
  <c r="G653" i="1" l="1"/>
  <c r="G662" i="1" s="1"/>
  <c r="G816" i="1" s="1"/>
  <c r="I653" i="1"/>
  <c r="I662" i="1" s="1"/>
  <c r="I816" i="1" s="1"/>
  <c r="M653" i="1"/>
  <c r="M662" i="1" s="1"/>
  <c r="M816" i="1" s="1"/>
  <c r="J653" i="1"/>
  <c r="J662" i="1" s="1"/>
  <c r="J816" i="1" s="1"/>
  <c r="M655" i="1"/>
  <c r="M664" i="1" s="1"/>
  <c r="M818" i="1" s="1"/>
  <c r="H655" i="1"/>
  <c r="H664" i="1" s="1"/>
  <c r="H818" i="1" s="1"/>
  <c r="L653" i="1"/>
  <c r="L662" i="1" s="1"/>
  <c r="L816" i="1" s="1"/>
  <c r="H653" i="1"/>
  <c r="H662" i="1" s="1"/>
  <c r="H816" i="1" s="1"/>
  <c r="K655" i="1"/>
  <c r="K664" i="1" s="1"/>
  <c r="K818" i="1" s="1"/>
  <c r="L655" i="1"/>
  <c r="L664" i="1" s="1"/>
  <c r="L818" i="1" s="1"/>
  <c r="K653" i="1"/>
  <c r="K662" i="1" s="1"/>
  <c r="K816" i="1" s="1"/>
  <c r="J655" i="1"/>
  <c r="J664" i="1" s="1"/>
  <c r="J818" i="1" s="1"/>
  <c r="J504" i="1"/>
  <c r="M504" i="1"/>
  <c r="M665" i="1"/>
  <c r="I504" i="1"/>
  <c r="I665" i="1"/>
  <c r="L504" i="1"/>
  <c r="L665" i="1"/>
  <c r="H504" i="1"/>
  <c r="H665" i="1"/>
  <c r="K504" i="1"/>
  <c r="K665" i="1"/>
  <c r="G819" i="1"/>
  <c r="G655" i="1"/>
  <c r="H473" i="1"/>
  <c r="L473" i="1"/>
  <c r="K473" i="1"/>
  <c r="M473" i="1"/>
  <c r="J473" i="1"/>
  <c r="G473" i="1"/>
  <c r="K423" i="1"/>
  <c r="K433" i="1" s="1"/>
  <c r="M423" i="1"/>
  <c r="G423" i="1"/>
  <c r="G433" i="1" s="1"/>
  <c r="M433" i="1"/>
  <c r="I423" i="1"/>
  <c r="I433" i="1" s="1"/>
  <c r="J423" i="1"/>
  <c r="L423" i="1"/>
  <c r="H423" i="1"/>
  <c r="G371" i="1"/>
  <c r="K401" i="1"/>
  <c r="M401" i="1"/>
  <c r="I401" i="1"/>
  <c r="L401" i="1"/>
  <c r="H401" i="1"/>
  <c r="J401" i="1"/>
  <c r="G401" i="1"/>
  <c r="M371" i="1"/>
  <c r="H371" i="1"/>
  <c r="J371" i="1"/>
  <c r="L371" i="1"/>
  <c r="I371" i="1"/>
  <c r="K371" i="1"/>
  <c r="L661" i="1" l="1"/>
  <c r="L819" i="1"/>
  <c r="L815" i="1" s="1"/>
  <c r="H819" i="1"/>
  <c r="H815" i="1" s="1"/>
  <c r="H661" i="1"/>
  <c r="G652" i="1"/>
  <c r="G664" i="1"/>
  <c r="J652" i="1"/>
  <c r="J665" i="1"/>
  <c r="K819" i="1"/>
  <c r="K815" i="1" s="1"/>
  <c r="K661" i="1"/>
  <c r="I819" i="1"/>
  <c r="M819" i="1"/>
  <c r="M815" i="1" s="1"/>
  <c r="M661" i="1"/>
  <c r="H652" i="1"/>
  <c r="M652" i="1"/>
  <c r="L652" i="1"/>
  <c r="K652" i="1"/>
  <c r="H433" i="1"/>
  <c r="L433" i="1"/>
  <c r="J433" i="1"/>
  <c r="G818" i="1" l="1"/>
  <c r="G815" i="1" s="1"/>
  <c r="G661" i="1"/>
  <c r="J819" i="1"/>
  <c r="J815" i="1" s="1"/>
  <c r="J661" i="1"/>
  <c r="I464" i="1"/>
  <c r="I461" i="1" l="1"/>
  <c r="I475" i="1"/>
  <c r="I655" i="1" s="1"/>
  <c r="I664" i="1" s="1"/>
  <c r="I818" i="1" l="1"/>
  <c r="I661" i="1"/>
  <c r="I473" i="1"/>
  <c r="I652" i="1"/>
  <c r="Q705" i="1"/>
  <c r="I815" i="1" l="1"/>
</calcChain>
</file>

<file path=xl/sharedStrings.xml><?xml version="1.0" encoding="utf-8"?>
<sst xmlns="http://schemas.openxmlformats.org/spreadsheetml/2006/main" count="4115" uniqueCount="1032">
  <si>
    <t>Единица измерения</t>
  </si>
  <si>
    <t>Заместитель акима области, руководитель УПП</t>
  </si>
  <si>
    <t>4.</t>
  </si>
  <si>
    <t>3.</t>
  </si>
  <si>
    <t>2.</t>
  </si>
  <si>
    <t>1.</t>
  </si>
  <si>
    <t>5.</t>
  </si>
  <si>
    <t>6.</t>
  </si>
  <si>
    <t>7.</t>
  </si>
  <si>
    <t>8.</t>
  </si>
  <si>
    <t>12.</t>
  </si>
  <si>
    <t>15.</t>
  </si>
  <si>
    <t>Цель. Взращивание устойчивой прослойки среднего бизнеса</t>
  </si>
  <si>
    <t>Задача. Повышение доступности финансирования для конкурентоспособных субъектов среднего предпринимательства</t>
  </si>
  <si>
    <t>Заместитель акима области, руководители УТ, УПП</t>
  </si>
  <si>
    <t>16.</t>
  </si>
  <si>
    <t>17.</t>
  </si>
  <si>
    <t>Цель: Формирование целостной экосистемы для привлечения инвестиций и повышения инвестиционной привлекательности области</t>
  </si>
  <si>
    <t>Задача 1: Раскрытие инвестиционного потенциала экономики</t>
  </si>
  <si>
    <t>18.</t>
  </si>
  <si>
    <t>Цель. Равные условия и возможности во всех сферах общественной жизнедеятельности и развитие гражданского общества</t>
  </si>
  <si>
    <t>Задача. Укрепление института гендерного равенства</t>
  </si>
  <si>
    <t>20.</t>
  </si>
  <si>
    <t>21.</t>
  </si>
  <si>
    <t>22.</t>
  </si>
  <si>
    <t>23.</t>
  </si>
  <si>
    <t>24.</t>
  </si>
  <si>
    <t>25.</t>
  </si>
  <si>
    <t>26.</t>
  </si>
  <si>
    <t>13.</t>
  </si>
  <si>
    <t>Заместитель акима области руководитель УО и др.</t>
  </si>
  <si>
    <t>Заместитель акима области начальник ДЧС и др.</t>
  </si>
  <si>
    <t>Ответственный исполнитель</t>
  </si>
  <si>
    <t>Форма завершения</t>
  </si>
  <si>
    <t>Источник финансирования</t>
  </si>
  <si>
    <t>Код бюджетной программы</t>
  </si>
  <si>
    <t>Цель: Увеличение производительности труда за счет повышения валовой добавленной стоимости</t>
  </si>
  <si>
    <t>Задача: Повышение валовой добавленной стоимости за счет улучшения показателей технологической модернизации и инновационного развития</t>
  </si>
  <si>
    <t>Ожидаемый результат от реализации проекта, в т.ч. 
к-во созданных рабочих мест (постоянных/временных)</t>
  </si>
  <si>
    <t>Акт ввода в эксплуатацию</t>
  </si>
  <si>
    <t>-</t>
  </si>
  <si>
    <t>0,56</t>
  </si>
  <si>
    <t>Первый заместитель акима области, руководители УЭБП, УПИИР, УСХ, УЭЖКХ.</t>
  </si>
  <si>
    <t>Ведомственные данные</t>
  </si>
  <si>
    <t>МБ</t>
  </si>
  <si>
    <t>Цель. Создание условий для повышения конкурентоспособности субъектов АПК</t>
  </si>
  <si>
    <t>Задача. Повышение экономической доступности товаров, работ и услуг для производства продукции по переработке сельскохозяйственного сырья</t>
  </si>
  <si>
    <t>БНС АСПР</t>
  </si>
  <si>
    <t>%</t>
  </si>
  <si>
    <t>Заместитель акима области, руководитель УПРРП</t>
  </si>
  <si>
    <t>млн тенге</t>
  </si>
  <si>
    <t>РБ</t>
  </si>
  <si>
    <t>Задача. Сокращение выбросов метана от сектора управления отходами</t>
  </si>
  <si>
    <t>количество</t>
  </si>
  <si>
    <t>Цель. Повышение эффективности оказания государственных услуг и работы государственных органов</t>
  </si>
  <si>
    <t>Цель. Улучшение доступности и качества предоставляемых медицинских услуг</t>
  </si>
  <si>
    <t xml:space="preserve">Задача 1. Снижение причин основных видов смертностей
</t>
  </si>
  <si>
    <t>Заместитель акима области, руководитель УЗ и др.</t>
  </si>
  <si>
    <t>кол-во</t>
  </si>
  <si>
    <t xml:space="preserve">ОСМС, в рамках предусмотренных средств </t>
  </si>
  <si>
    <t>единиц</t>
  </si>
  <si>
    <t>г.Риддер</t>
  </si>
  <si>
    <t>Задача 1. Совершенствование планирования объемов медицинских услуг и тарифной политики</t>
  </si>
  <si>
    <t>административные данные ДДО</t>
  </si>
  <si>
    <t>ед.</t>
  </si>
  <si>
    <t>27.</t>
  </si>
  <si>
    <t>28.</t>
  </si>
  <si>
    <t>29.</t>
  </si>
  <si>
    <t>31.</t>
  </si>
  <si>
    <t>32.</t>
  </si>
  <si>
    <t>кол-во акций</t>
  </si>
  <si>
    <t>Ведомс.
Данные</t>
  </si>
  <si>
    <t>тыс. штук</t>
  </si>
  <si>
    <t>Ведомственная отчетность</t>
  </si>
  <si>
    <t>количество мероприятий</t>
  </si>
  <si>
    <t>Отчет</t>
  </si>
  <si>
    <t>Статистические данные</t>
  </si>
  <si>
    <t>тыс.человек</t>
  </si>
  <si>
    <t>млн.тенге</t>
  </si>
  <si>
    <t>ОБ</t>
  </si>
  <si>
    <t>Задача: Расширение сети объектов развития творческого и интеллектуального потенциала детей</t>
  </si>
  <si>
    <t>информация</t>
  </si>
  <si>
    <t>количество слушателей</t>
  </si>
  <si>
    <t>Информация</t>
  </si>
  <si>
    <t>центры</t>
  </si>
  <si>
    <t>мероприятия</t>
  </si>
  <si>
    <t>Задача. Укрепление общественного согласия и общенационального единства</t>
  </si>
  <si>
    <t>Отчетная информация</t>
  </si>
  <si>
    <t>млн. тенге</t>
  </si>
  <si>
    <t>человек</t>
  </si>
  <si>
    <t>Финансовые ресурсы</t>
  </si>
  <si>
    <t>тыс. чел</t>
  </si>
  <si>
    <t>256068102,
256066000</t>
  </si>
  <si>
    <t>256 002,012,013,014,015</t>
  </si>
  <si>
    <t>001,018</t>
  </si>
  <si>
    <t> Ведомственная отчетность</t>
  </si>
  <si>
    <t>256113,
256053</t>
  </si>
  <si>
    <t>официальные данные МИО</t>
  </si>
  <si>
    <t>кол-во школ, охваченных интернетом</t>
  </si>
  <si>
    <t>кол-во служб ранней поддержки</t>
  </si>
  <si>
    <t>кол-во кабинетов</t>
  </si>
  <si>
    <t>отчетная информация</t>
  </si>
  <si>
    <t>кол-во организаций</t>
  </si>
  <si>
    <t xml:space="preserve">количество </t>
  </si>
  <si>
    <t xml:space="preserve">млн. тенге </t>
  </si>
  <si>
    <t xml:space="preserve">информация </t>
  </si>
  <si>
    <t xml:space="preserve">ведомственные данные </t>
  </si>
  <si>
    <t>Увеличение объемов производтва мяса</t>
  </si>
  <si>
    <t>Паспорта готовности</t>
  </si>
  <si>
    <t>Цель 7. Повышение доли граждан, систематически занимающихся физической культурой и спортом</t>
  </si>
  <si>
    <t>Задача: Создание условий для вовлечения населения в регулярные занятия физической культурой и спортом</t>
  </si>
  <si>
    <t>33.</t>
  </si>
  <si>
    <t xml:space="preserve"> млн. тенге</t>
  </si>
  <si>
    <t xml:space="preserve">Государственные инвестиционные проекты </t>
  </si>
  <si>
    <t>статистические данные</t>
  </si>
  <si>
    <t>ведомственная отчетность</t>
  </si>
  <si>
    <t>Создание 50 новых рабочих мест. Медный конццентрат - 15 тыс тонн, цинковый концентрат- 35 тыс тонн.</t>
  </si>
  <si>
    <t>Повышение узнаваемости туризма ВКО среди иностранных туристов</t>
  </si>
  <si>
    <t>Информационное освещение туристических возможностей ВКО</t>
  </si>
  <si>
    <t>Повышение туристической привлекательности и комфорта туристов в дороге</t>
  </si>
  <si>
    <t>Повышение узнаваемости туризма ВКО среди внутренних и иностранных туристов</t>
  </si>
  <si>
    <t>Популяризация туризма ВКО</t>
  </si>
  <si>
    <t>Административные данные</t>
  </si>
  <si>
    <t xml:space="preserve">Инвестиционные проекты </t>
  </si>
  <si>
    <t>Заместитель акима области, руководитель УКЗСП, акиматы городов и районов   и др.</t>
  </si>
  <si>
    <t>Заместитель акима области, руководитель УК, акиматы городов и районов   и др.</t>
  </si>
  <si>
    <t>Заместитель акима области, руководитель УЭЖКХ, акиматы городов и районов   и др.</t>
  </si>
  <si>
    <t>- в селах</t>
  </si>
  <si>
    <t>Заместитель акима области, руководитель УСАГ, акиматы городов и районов   и др.</t>
  </si>
  <si>
    <t>Заместитель акима области, начальник ДП и др.</t>
  </si>
  <si>
    <t xml:space="preserve">единиц </t>
  </si>
  <si>
    <t>Заместитель акима области, начальник ДЧС и др.</t>
  </si>
  <si>
    <t xml:space="preserve">Государственные нвестиционные проекты </t>
  </si>
  <si>
    <t>СГФ</t>
  </si>
  <si>
    <t>Открытие современных предметных кабинетов новой модификации, в том числе:</t>
  </si>
  <si>
    <t>ЕБРР</t>
  </si>
  <si>
    <t>Повышение охвата детей дошкольным воспитанием и обучением в возрасте от 2 до 6 лет в государственных дошкольных организациях</t>
  </si>
  <si>
    <t>Повышение охвата детей дошкольным воспитанием и обучением в возрасте от 2 до 6 лет в частных организациях</t>
  </si>
  <si>
    <t>Повышение доли педагогов, имеющих профильное педагогическое образование, в организациях образования для обеспечения качества учебно-воспитательного процесса.</t>
  </si>
  <si>
    <t>Увеличение количества школ, оснащённых современными кабинетами</t>
  </si>
  <si>
    <t>Повышение доли педагогов, прошедших курсы повышения квалификации, в общем числе педагогических работников, что способствует обновлению профессиональных знаний и повышению качества образовательного процесса.</t>
  </si>
  <si>
    <t>Увеличение числа школ, оснащённых интерактивным оборудованием, что способствует внедрению цифровых технологий в образовательный процесс и повышению его эффективности.</t>
  </si>
  <si>
    <t>Повышение цифровой грамотности педагогов и учащихся</t>
  </si>
  <si>
    <t>расширении сети кабинетов поддержки инклюзии- создание 10 рабочих мест</t>
  </si>
  <si>
    <t>Итого финансовые ресурсы, млн. тенге</t>
  </si>
  <si>
    <t>Данные МИО</t>
  </si>
  <si>
    <t>кол-во школ</t>
  </si>
  <si>
    <t>Увеличение доли школ, охваченных подушевым финансированием, с целью повышения прозрачности и эффективности использования бюджетных средств, а также стимулирования качества образования.</t>
  </si>
  <si>
    <t xml:space="preserve">Увеличение доли молодежи, охваченной бесплатным обучением по востребованным профессиям; </t>
  </si>
  <si>
    <t xml:space="preserve">кол-во </t>
  </si>
  <si>
    <t>кол-во компетенции</t>
  </si>
  <si>
    <t xml:space="preserve">Выявление и поддержка талантливых студентов, повышение престижа рабочих профессий, стимулирование внедрения международных стандартов в образовательный процесс.  </t>
  </si>
  <si>
    <t>кол-во специальностей</t>
  </si>
  <si>
    <t xml:space="preserve">Обеспечение соответствия подготовки кадров требованиям рынка труда за счёт внедрения новых, востребованных специальностей в организациях ТиПО.  </t>
  </si>
  <si>
    <t>Повышение осведомлённости старшеклассников и их родителей о рисках и последствиях употребления современных синтетических наркотиков и аптечной наркомании;</t>
  </si>
  <si>
    <t>Цель. Обеспечение эпизоотического благополучия Восточно-Казахстанской области</t>
  </si>
  <si>
    <t>Задача. Недопущение особо опасных и заразных болезней сельскохозяйственных животных</t>
  </si>
  <si>
    <t>кв. см.</t>
  </si>
  <si>
    <t>Задача 1. Модернизация принципов и структуры работы госудаоственного аппарата, дальнейшее развитие сервисной модели работы государственных органов</t>
  </si>
  <si>
    <t>Задача 2. Повысить уровень удовлетворённости граждан качеством, полнотой, прозрачностью и доступностью информации о государственной политике, представленной в средствах массовой информации.</t>
  </si>
  <si>
    <t xml:space="preserve">Достижение  уровня информированности населения о государственных программах, услугах и программных документах </t>
  </si>
  <si>
    <t>Заместитель акима области, руководитель УК</t>
  </si>
  <si>
    <t>Административные данные МТСЗН</t>
  </si>
  <si>
    <t>строительство культурных объектов</t>
  </si>
  <si>
    <t>ремонт и текущий ремонт</t>
  </si>
  <si>
    <t>домов</t>
  </si>
  <si>
    <t>кв.м</t>
  </si>
  <si>
    <t>ДИ</t>
  </si>
  <si>
    <t>34.</t>
  </si>
  <si>
    <t>Административные данные МЧС</t>
  </si>
  <si>
    <t>Заместитель акима области,  руководитель УО и др.
акиматы городов и районов</t>
  </si>
  <si>
    <t>ведомственные
данные</t>
  </si>
  <si>
    <t>ведомственная отчетность НОБД</t>
  </si>
  <si>
    <t>кол-во мероприятий</t>
  </si>
  <si>
    <t>ведомственные данные</t>
  </si>
  <si>
    <t>данные НОБД</t>
  </si>
  <si>
    <t>Руководитель УПП, ТОО «Риддер Полиметалл»</t>
  </si>
  <si>
    <t>2)</t>
  </si>
  <si>
    <t>количество  мероприятий</t>
  </si>
  <si>
    <t xml:space="preserve">Инвестиционный план развития города Риддера Восточно-Казахстанской области на 2026-2030 годы </t>
  </si>
  <si>
    <t xml:space="preserve">Акимат г. Риддера, ТОО "РиддерПолиметалл" </t>
  </si>
  <si>
    <t>Проектная добыча до 2037 года - 360 000 тонн руды в год</t>
  </si>
  <si>
    <t xml:space="preserve">Акимат г. Риддера, ТОО "Казцинк" </t>
  </si>
  <si>
    <t>Восполнение убывающих вскрытых запасов руд Тишинского месторождения в соответствии с производсвенной программой.</t>
  </si>
  <si>
    <t>Восполнение убывающих вскрытых запасов руд Риддер-Сокольного месторождения в соответствии с производсвенной программой.</t>
  </si>
  <si>
    <t>Обеспечение работоспособности процесса обогащения руд в соответствии с производственной программой.</t>
  </si>
  <si>
    <t>Расширение существующих очистных сооружений для возможности очистки шахтных вод Риддер-Сокольного и Долинного месторождений, а также оборотной воды обогатительной фабрики.</t>
  </si>
  <si>
    <t>Создание условий для бесперебойного ведения технологического процесса при выполнении производственной программы РМП МК в результате выполнения реконструкции промывной системы №1.</t>
  </si>
  <si>
    <t>Увеличение производительности печи КС-к/у.</t>
  </si>
  <si>
    <t>Создание условий по бесперебойному выпуску цинка на РМП МК с выполнением экологических обязательств.</t>
  </si>
  <si>
    <t>Выпуск помольных шаров Ø20-80 мм, с производительностью ~27,5 тыс.тонн в год.</t>
  </si>
  <si>
    <t>Замена устаревшего оборудования выработавшего свой ресурс на современное фильтрующее оборудование</t>
  </si>
  <si>
    <t>Акимат г. Риддера, ТОО "Компания "ЛК-ГЭС"</t>
  </si>
  <si>
    <t xml:space="preserve"> тыс. кВт час</t>
  </si>
  <si>
    <t>Обеспечение растущей потребности в электрической энергии</t>
  </si>
  <si>
    <t>Увеличение производства цинка</t>
  </si>
  <si>
    <t>Заместитель акима по экономике, ОЭиФ</t>
  </si>
  <si>
    <t>Статистическая информация</t>
  </si>
  <si>
    <t>Заместитель акима по экономике, ОЗОиСХ</t>
  </si>
  <si>
    <t>Статистическая отчетность</t>
  </si>
  <si>
    <t>тонн</t>
  </si>
  <si>
    <t>Зам.акима по ЖКХ, ГУ "ОЗОиСХ г. Риддера"</t>
  </si>
  <si>
    <t>КХ,ГУ "ОЗОиСХ г. Риддера"</t>
  </si>
  <si>
    <t>Заместитель акима по ЖКХ, ОЖКХ, ПТиАД</t>
  </si>
  <si>
    <t>Заместитель акима по социальным вопросам, КГП на ПХВ "Риддерская городская больница"</t>
  </si>
  <si>
    <t>Заместитель акима по социальным вопросам, ОЗСП, Карьерный центр</t>
  </si>
  <si>
    <t>Заместитель акима по социальным вопросам, ОО</t>
  </si>
  <si>
    <t>ГБ</t>
  </si>
  <si>
    <t>30.</t>
  </si>
  <si>
    <t>В рамках противопаводковых мероприятий ежегодно проводятся предупреждающие меры, во избежание подтоплений жилых домов, по расчистке арыков, обвалование</t>
  </si>
  <si>
    <t xml:space="preserve">Заместитель акима по социальным вопросам, ОО </t>
  </si>
  <si>
    <t>Задача 2: Реализация государственной политики по бюджетным инвестициям и развитию государственно-частного партнерства</t>
  </si>
  <si>
    <t>Задача 3. Дальнейшее развитие экосистемы привлечения инвестиций</t>
  </si>
  <si>
    <t>Итого по направлению 3</t>
  </si>
  <si>
    <t>административные данные МЗ</t>
  </si>
  <si>
    <t xml:space="preserve">ОСМС в рамках предусмотренных средств </t>
  </si>
  <si>
    <t>коэффициент аборта на 1000 девочек соответствующего возраста</t>
  </si>
  <si>
    <t>отчетная информация в МЗ</t>
  </si>
  <si>
    <t>кол-во проконсультированных</t>
  </si>
  <si>
    <t>Задача. Обеспечение равных возможностей для получения образования и профессионально-технической подготовки на всех уровнях для уязвимых групп населения, в том числе лиц с инвалидностью</t>
  </si>
  <si>
    <t>акт ввода в эксплуатацию</t>
  </si>
  <si>
    <t>Заместитель акима области, руководитель УПТАД, акимы городов и районов   и др.</t>
  </si>
  <si>
    <t>МЭПР, МИО</t>
  </si>
  <si>
    <t>ВАП</t>
  </si>
  <si>
    <t>Начальник ДП, заместитель акима области,  руководитель УЗ и др.
акиматы городов и районов</t>
  </si>
  <si>
    <t>ведомственные данные ДП</t>
  </si>
  <si>
    <t>устранение аварийно-опасных участков</t>
  </si>
  <si>
    <t>Начальник ОП, акимат города Риддера</t>
  </si>
  <si>
    <t>Повышение эффективности системы оповещения населения при чрезвычайных ситуациях.
Внедрение речевых модулей позволит не только подать звуковой сигнал тревоги, но и передавать населению чёткие голосовые инструкции о порядке действий, что способствует сокращению времени реагирования, предотвращению паники и снижению возможных потерь</t>
  </si>
  <si>
    <t>кол-во детей</t>
  </si>
  <si>
    <t>расширении сети кабинетов поддержки инклюзии- создание 5 рабочих мест</t>
  </si>
  <si>
    <t>Консультационные пункты</t>
  </si>
  <si>
    <t>Во всех дошкольных образовательных учреждениях (ДДУ) города Риддера функционируют консультативные пункты для родителей детей, не охваченных дошкольным воспитанием и обучением; работа пунктов обеспечена квалифицированными специалистами.</t>
  </si>
  <si>
    <t>административные данные ДДО МП</t>
  </si>
  <si>
    <t>Показатель характеризует степень соответствия дошкольных организаций требованиям качества воспитания и обучения независимо от формы собственности.</t>
  </si>
  <si>
    <t xml:space="preserve">Заместитель акима по экономике, ТОО "Казцинк" </t>
  </si>
  <si>
    <t>Снижение объёма отходов, направляемых на захоронение, за счёт их сортировки и переработки. Повышение уровня повторного использования вторичных ресурсов (пластик, бумага, металл и др.). Снижение негативного воздействия на окружающую среду и улучшение экологической обстановки на территории реализации проекта</t>
  </si>
  <si>
    <t>Ввод объекта</t>
  </si>
  <si>
    <t>Заместитель акима Риддер, ОПиТ города Риддер</t>
  </si>
  <si>
    <t>шт.</t>
  </si>
  <si>
    <t>Заместитель акима города Риддер, ОПиТ</t>
  </si>
  <si>
    <t>Итого по направлению 2:</t>
  </si>
  <si>
    <t>Зам. акима по социальным вопросам, КГП на ПХВ "Риддерская городская больница"</t>
  </si>
  <si>
    <t>количество лиц</t>
  </si>
  <si>
    <t>Исследования</t>
  </si>
  <si>
    <t xml:space="preserve">Охват пациен тов </t>
  </si>
  <si>
    <t>Охват пациентов</t>
  </si>
  <si>
    <t>количество обученных</t>
  </si>
  <si>
    <t>Мероприятие 1. Проведение санитрано-просветительной работы с населением о необходимости иммунизации согласно Национального календаря прививок</t>
  </si>
  <si>
    <t>Заместитель акима по экономике, ОПиТ</t>
  </si>
  <si>
    <t>млрд.
тенге</t>
  </si>
  <si>
    <t>мест</t>
  </si>
  <si>
    <t>штат</t>
  </si>
  <si>
    <t>г. Риддер</t>
  </si>
  <si>
    <t>по г. Риддер</t>
  </si>
  <si>
    <t>КНИ 2
Темпы реального роста экономики, % , 
по области</t>
  </si>
  <si>
    <t xml:space="preserve">КНИ 3
Индекс накопленного роста производительности труда, 2022=100, по области </t>
  </si>
  <si>
    <t>млн. долл. США</t>
  </si>
  <si>
    <t>Заместитель акима области, руководитель УСХ</t>
  </si>
  <si>
    <t>Заместитель акима области, руководители УПП, УТ</t>
  </si>
  <si>
    <t>1 065</t>
  </si>
  <si>
    <t>Ведомств. данные</t>
  </si>
  <si>
    <t>число лет</t>
  </si>
  <si>
    <t>Административные данные МЗ</t>
  </si>
  <si>
    <t>на 100 тыс. родившихся живыми</t>
  </si>
  <si>
    <t>на 10000 сельского населения</t>
  </si>
  <si>
    <t>Показатель результата 1.1
Уровень охвата населения в системе ОСМС по области</t>
  </si>
  <si>
    <t>МЗ, ФСМС</t>
  </si>
  <si>
    <t xml:space="preserve">БНС АСПР
Выгрузка из информационной системы Saqtandyrý
</t>
  </si>
  <si>
    <t>по г.Риддер</t>
  </si>
  <si>
    <t>на 1000 неинфицированного населения</t>
  </si>
  <si>
    <t>0,57</t>
  </si>
  <si>
    <t>0,61</t>
  </si>
  <si>
    <t>на 1000 чел.</t>
  </si>
  <si>
    <t>на 1000 родившихся живыми</t>
  </si>
  <si>
    <t>Показатель результата 2.5
Снижение материнской смертности
(Национальный индикатор ЦУР 3.1.1) по области</t>
  </si>
  <si>
    <t>Показатель результата 3.1
Доля целевой группы населения, 
охваченная иммунизацией всеми вакцинами, включенными в национальные программы, не менее 95%
(Национальный индикатор ЦУР 3.b.1) по области</t>
  </si>
  <si>
    <t>Показатель результата 4.1
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 по области</t>
  </si>
  <si>
    <t>отчет ОЭСР</t>
  </si>
  <si>
    <t>баллы</t>
  </si>
  <si>
    <t>Читательская грамотность</t>
  </si>
  <si>
    <t>Математическая грамотность</t>
  </si>
  <si>
    <t>Естественно-научная грамотность</t>
  </si>
  <si>
    <t>Заместитель акима области руководитель УКЗСП и др.</t>
  </si>
  <si>
    <t>Заместитель акима по социальным вопросам, ОВП, КРЯиС</t>
  </si>
  <si>
    <t>Обеспечение функционирования библиотек</t>
  </si>
  <si>
    <t>тыс. экз.</t>
  </si>
  <si>
    <t>КНИ 12
Уровень обеспеченности социальными благами и услугами в соответствии с Системой региональных стандартов, город, по области</t>
  </si>
  <si>
    <t>ЦГО</t>
  </si>
  <si>
    <t>МНЭ</t>
  </si>
  <si>
    <t>КНИ 13
Уровень обеспеченности социальными благами и услугами в соответствии с Системой региональных стандартов, село, 
по области</t>
  </si>
  <si>
    <t>Показатели результата 1.1
Увеличение количества школ, соответствующих утвержденным нормативам по области</t>
  </si>
  <si>
    <t>Заместитель акима области, руководители УО, УСАГ акиматы городов и районов   и др.</t>
  </si>
  <si>
    <t>Заместитель акима области, руководители УЗ, УСАГ акиматы городов и районов   и др.</t>
  </si>
  <si>
    <t>Показатель результата 2.1 
Увеличение количества медицинских организаций, соответствующих утвержденным нормативам по области</t>
  </si>
  <si>
    <t>Заместитель акима области,
руководитель УПТАД, акиматы городов и районов</t>
  </si>
  <si>
    <t>КНИ 26
Количество внутренних туристов, обслуженных местами размещения, по области</t>
  </si>
  <si>
    <t>Заместитель акима области, руководитель УТ</t>
  </si>
  <si>
    <t>млн. чел</t>
  </si>
  <si>
    <t>0,51</t>
  </si>
  <si>
    <t>0,53</t>
  </si>
  <si>
    <t>0,59</t>
  </si>
  <si>
    <t>Акимат г. Риддера, УЧС  г. Риддера, ДЧС</t>
  </si>
  <si>
    <t>Зам. акима г. Риддера, начальник ОП</t>
  </si>
  <si>
    <t>ввод в эксплуатацию</t>
  </si>
  <si>
    <t>Строительство крупного торгово-развлекательного центра обеспечит формирование точки экономического роста, создание новых рабочих мест, увеличение налоговых поступлений и повышение качества жизни населения региона.</t>
  </si>
  <si>
    <t>Создание суммарно до 60 новых рабочих мест, повысит доступность товаров первой необходимости для населения районов города.</t>
  </si>
  <si>
    <t xml:space="preserve">Увеличение номерного фонда на 30 номеров и создание 15 новых рабочих мест. </t>
  </si>
  <si>
    <t xml:space="preserve">Увеличение номерного фонда на 8 номеров и создание 5 новых рабочих мест. </t>
  </si>
  <si>
    <t xml:space="preserve">Увеличение номерного фонда на 15 номеров и создание 15 новых рабочих мест. </t>
  </si>
  <si>
    <t xml:space="preserve">Увеличение номерного фонда на 20 номеров и создание 5 новых рабочих мест. </t>
  </si>
  <si>
    <t>Устойчивое развитие культурного и событийного туризма.</t>
  </si>
  <si>
    <t>Реконструкция подъездных дорог обеспечит повышение транспортной доступности туристических кластеров, увеличение туристического потока, рост инвестиционной привлекательности территории и устойчивое развитие туристической инфраструктуры региона.</t>
  </si>
  <si>
    <t>Снижение инфляционного давления на продовольственную корзину, особенно в периоды сезонного роста цен.</t>
  </si>
  <si>
    <t>Увеличение объемов производства молока</t>
  </si>
  <si>
    <t>Организация ярмарок, выставок и торговых площадок обеспечит поддержку малого и среднего бизнеса, развитие местного производства, рост товарооборота и повышение социальной и туристической привлекательности региона.</t>
  </si>
  <si>
    <t>Поддержка малого и среднего бизнеса, развитие местного производства, рост товарооборота и повышение социальной и торговой привлекательности региона.</t>
  </si>
  <si>
    <t>Равный доступ к информации для всех слоев населения</t>
  </si>
  <si>
    <t>Сохранение и передача культурно-исторического наследия</t>
  </si>
  <si>
    <t>Повышение образовательного и культурного уровня населения</t>
  </si>
  <si>
    <t>Обеспечение интернетом села Бутаково</t>
  </si>
  <si>
    <t>Организация досуга населения, поддержка местных творческих коллективов и талантов, повышение привлекательности города</t>
  </si>
  <si>
    <t>Повышение роли женщин в общественно-политической жизни, создание равных условий для реализации</t>
  </si>
  <si>
    <t>Заместитель акима по социальным вопросам, ОВП, КРЯ и С</t>
  </si>
  <si>
    <t>Итого по Направлению 1</t>
  </si>
  <si>
    <t>количество  ставок</t>
  </si>
  <si>
    <t>Ведомственная отчктность</t>
  </si>
  <si>
    <t>ИТОГО финансовые ресурсы по Направлению 4, млн. тенге</t>
  </si>
  <si>
    <t>ИТОГО финансовых ресурсов по реализации Плана развития г. Риддера, млн. тенге</t>
  </si>
  <si>
    <t>Итого по Направлению: реализация Национальных индикаторов целей устойчивого развития</t>
  </si>
  <si>
    <t>Итого по Направлению: реализация иных документов планирования</t>
  </si>
  <si>
    <t>Итого общий объем финансирования, млн.тенге</t>
  </si>
  <si>
    <t>Итого по реализации Национальных индикаторов и  иных документов планирования</t>
  </si>
  <si>
    <t>Создание новых субъектов МСБ, создание новых рабочих мест</t>
  </si>
  <si>
    <t>Привлечение внутренних инвестиций, создание условий для обеспечения соблюдения экологических требований кодекса РК.</t>
  </si>
  <si>
    <t>Привлечение внутренних инвестиций, создание условий для обеспечения безопасной эксплуатации зданий и создания благоприятных условий труда персонала в результате строительства нового здания Кузнечно-Котельного цеха (старое здание 1955 г.п.) на новой локации.</t>
  </si>
  <si>
    <t>Развитие творческих нааыков у детей</t>
  </si>
  <si>
    <t>Снижение уровня безработицы до 4,0 к 2030 году</t>
  </si>
  <si>
    <t>Помощь социально-уязвивым слоям населения</t>
  </si>
  <si>
    <t>Оказание специальных социальных услуг в условиях стационара</t>
  </si>
  <si>
    <t xml:space="preserve">Оказание социальных услуг неправительственными организациями </t>
  </si>
  <si>
    <t>Оказание социальной помощи некоторым категориям граждан</t>
  </si>
  <si>
    <t>Обеспечение лиц с инвалидностью техническими средствами реабилитации и социальными услугами</t>
  </si>
  <si>
    <t xml:space="preserve">Увеличение количества школ, соответствующих утвержденным нормативам </t>
  </si>
  <si>
    <t>Укрепление МТБ в колледжах</t>
  </si>
  <si>
    <t>Организация досуга учащихся</t>
  </si>
  <si>
    <t>Улучшение доступности и качества медицинской помощи</t>
  </si>
  <si>
    <t>Оказание качественных специальных социальных услуг</t>
  </si>
  <si>
    <t>Повышение доступности культурных услуг для населения</t>
  </si>
  <si>
    <t>Обеспеченность населения спортивной инфраструктурой. Создание условий для массового спорта, увеличение населения, занимающегося физической культурой и спортом</t>
  </si>
  <si>
    <t xml:space="preserve">Улучшение архитектурного облика города Риддера. Реализация проекта положительно повлияет на санитарно-гигиенические, экологические условия и социально-экономическое развитие населенного пункта. </t>
  </si>
  <si>
    <t>Организация досуга населения</t>
  </si>
  <si>
    <t xml:space="preserve">Устройство площадки на въезде в город способствует туристичекой привлекательности города и будет явлсется визитоной карточкой. </t>
  </si>
  <si>
    <t>Создание безопасных условий для досуга и физического развития детей</t>
  </si>
  <si>
    <t>Средний ремонт  4,5 км дорог. Снижение доли дорог в неудовлетворительном состоянии</t>
  </si>
  <si>
    <t>Улучшение дорожной инфраструктуры</t>
  </si>
  <si>
    <t>Средний ремонт  1,7 км дорог. Улучшение дорожной инфраструктуры. Снижение доли дорог в неудовлетворительном состоянии</t>
  </si>
  <si>
    <t>Улучшение дорожной инфраструктуры. Снижение доли дорог в неудовлетворительном состоянии</t>
  </si>
  <si>
    <t>Улучшение дорожной инфраструктуры в сельской местности</t>
  </si>
  <si>
    <t xml:space="preserve">Улучшение дорожной инфраструктуры </t>
  </si>
  <si>
    <t>Протяженность 5,8 км. Обеспечение водоснабжением  жителей района Гавань   85 домов, 280 человек. Водоснабжение имеется, но оно некачественное с перебоями. Обеспеченность городского населения безопасно питьевой водой - 100%. Снижение износа водопроводных сетей</t>
  </si>
  <si>
    <t xml:space="preserve">Протяженность 4,3 км. Обеспечение водоснабжением  жителей ул. Заводская и пер. Заводской, 50домов 50, 210 человек. Водоснабжение имеется, но оно некачественное с перебоями. Обеспеченность городского населения безопасно питьевой водой - 100%. Снижение износа водопроводных сетей   </t>
  </si>
  <si>
    <t xml:space="preserve">Обеспечение водоснабжением  147 земельных участков, протяженность – 15 км. Обеспеченность городского населения безопасно питьевой водой - 100%. Снижение износа водопроводных сетей   </t>
  </si>
  <si>
    <t xml:space="preserve">Водоснабжение имеется, но оно некачественное с перебоями. Обеспеченность населения с. Коноваловка безопасно питьевой водой - 100%. Снижение износа водопроводных сетей   </t>
  </si>
  <si>
    <t>Обеспеченность населения с. Ливино и ст. Ульбастрой безопасно питьевой водой - 100%.</t>
  </si>
  <si>
    <t xml:space="preserve">Строительство 5,795 км канализационных сетей. Снижение износа канализационных сетей </t>
  </si>
  <si>
    <t>Снижение износа канализационных сетей</t>
  </si>
  <si>
    <t>Обеспечение электроснабжением баз отдыха</t>
  </si>
  <si>
    <t xml:space="preserve">Обеспечение электроснабжением 147 земельных участков, протяженность – 12,272 километра. Снижение износа электрических сетей </t>
  </si>
  <si>
    <t>Безаварийная работа сетей электроснабжения</t>
  </si>
  <si>
    <t>Обеспечение бесперебойной работы Риддерской ТЭЦ</t>
  </si>
  <si>
    <t>Доведение 7 УПП до норм положенности</t>
  </si>
  <si>
    <t>Снижение несанкционированных свалок  и загрязнения почвы, снижение негативного воздействия на окружающую среду</t>
  </si>
  <si>
    <t>Создание 20 рабочих мест</t>
  </si>
  <si>
    <t>Создание 22 рабочих мест</t>
  </si>
  <si>
    <t>Создание 30 рабочих мест</t>
  </si>
  <si>
    <t>Создание 6 рабочих мест</t>
  </si>
  <si>
    <t>Снижение потерь в животноводстве от заболеваний и падежа скота</t>
  </si>
  <si>
    <t>Снижение износа тепловых сетей, обеспечение бесперебойной работы сетей теплоснабжения</t>
  </si>
  <si>
    <t>Снижение износа сетей водоснабжения и водоотведения</t>
  </si>
  <si>
    <t>Снижение износа сетей водоотведения</t>
  </si>
  <si>
    <t>Формирование ответственного отношения к окружающей среде и вовлечение населения в общественно полезную деятельность</t>
  </si>
  <si>
    <t>Заместитель акима по ЖКХ, КГУ "Риддерское лесное хозяйство", КГУ "Пихтовское лесное хозяйство"</t>
  </si>
  <si>
    <t>Поддержание чистоты и благоустройства населенного пункта</t>
  </si>
  <si>
    <t>Снижение количества ДТП</t>
  </si>
  <si>
    <t xml:space="preserve"> сокращение числа детей с   ограниченными возможностями развития  образовательными услугами</t>
  </si>
  <si>
    <t xml:space="preserve">охват детей в ПМПК  для снижения  количество детей с ООП </t>
  </si>
  <si>
    <t>Повышение охвата детей дополнительным образованием с целью всестороннего развития личности, раскрытия творческого и интеллектуального потенциала.</t>
  </si>
  <si>
    <t>выявления и поддержки талантливых детей.</t>
  </si>
  <si>
    <t>Предоставление качественных образовательных услуг</t>
  </si>
  <si>
    <t xml:space="preserve">Снижение количества правонарушений, совершенных в отношении женщин и несовершеннолетних в семейно-бытовой сфере </t>
  </si>
  <si>
    <t>Обеспечение газоснабжением жителей города</t>
  </si>
  <si>
    <t>Функционирование КГУ "Молодежный ресурсный центр"</t>
  </si>
  <si>
    <t>Ежегодное трудоустройство молодежи - 70 человек</t>
  </si>
  <si>
    <t>Увеличение доли трудоустроенных выпускников в первый год после окончания</t>
  </si>
  <si>
    <t xml:space="preserve">Улучшение дорожной инфраструктуры, снижение доли дорог в неудовлетворительном состоянии  </t>
  </si>
  <si>
    <t>Улучшение  условий проживания жителей</t>
  </si>
  <si>
    <t>Обеспечение безаварийной работы системы водоотведения</t>
  </si>
  <si>
    <t>Оказание содействия в выявлении подпольных нарколабораторий, схронов и закладок наркотиков</t>
  </si>
  <si>
    <t>Увеличение доли населения, владеющего государственным языком</t>
  </si>
  <si>
    <t>Функционирование КГУ "Дом дружбы народов Казахстана"</t>
  </si>
  <si>
    <t>Обеспечение оздоровления и реабилитации спортсменов</t>
  </si>
  <si>
    <t>100 зрительских мест. Площадь 3706 кв.м. Обеспеченность населения спортивной инфраструктурой. Создание условий для массового спорта, увеличение населения, занимающегося физической культурой и спортом</t>
  </si>
  <si>
    <t>Создание условий для массового спорта, увеличение населения, занимающегося физической культурой и спортом</t>
  </si>
  <si>
    <t>Создание условий для массового спорта</t>
  </si>
  <si>
    <t>Предотвращение вспышки заболеваний, загрязнения окружающей среды</t>
  </si>
  <si>
    <t>Управление ветеринарии, заместитель акима по ЖКХ, ОЗОиСХ</t>
  </si>
  <si>
    <t>Зам. Акима по ЖКХ, ОАГиС г.Риддер, ОВП, КРЯиС</t>
  </si>
  <si>
    <t>Зам. Акима по социальным вопросам, ОАГиС г.Риддер, ОВП, КРЯиС</t>
  </si>
  <si>
    <t>Заместитель акима по социальным вопросам, ОВП, КРЯиС, Карьерный центр</t>
  </si>
  <si>
    <t>Заместитель акима по социальным вопросам, Риддерский колледж</t>
  </si>
  <si>
    <t>Заместитель акима по ЖКХ, ОЖКХ, ПТиАД, Начальник ОП</t>
  </si>
  <si>
    <t>Зам. акима по экономике, ОПиТ</t>
  </si>
  <si>
    <t>Зам. акима по ЖКХ, ОЗО и СХ</t>
  </si>
  <si>
    <t>Зам. акима по ЖКХ, ОАГиС г.Риддер,</t>
  </si>
  <si>
    <t>Зам. акима по ЖКХ, ОАГиС г.Риддер</t>
  </si>
  <si>
    <t>Зам. акима по ЖКХ, ОАГиС г.Риддер, ОЖКХ, ПТиАД</t>
  </si>
  <si>
    <t>Зам. акима по ЖКХ,  ОЖКХ, ПТиАД</t>
  </si>
  <si>
    <t>УФКС,Заместитель акима по ЖКХ, ОАГиС г.Риддер, ОВП, КРЯиС</t>
  </si>
  <si>
    <t>УК, Заместитель акима по социальным вопросам, ОВП, КРЯиС</t>
  </si>
  <si>
    <t xml:space="preserve">УКЗСП, Заместитель акима по социальным вопросам, ОЗСП г. Риддер,  КГУ «Риддерский центр оказания специальных социальных услуг» </t>
  </si>
  <si>
    <t>УСАГ, УЗ, заместитель акима г. Риддер по социальным вопросам, КГП "Риддерская городская больница"</t>
  </si>
  <si>
    <t>УО, УСАГ, Заместитель акима по социальным вопросам, ОО</t>
  </si>
  <si>
    <t>УО, Заместитель акима по социальным вопросам, КГКП "Риддерский колледж"</t>
  </si>
  <si>
    <t>УО, Заместитель акима по социальным вопросам, ОО</t>
  </si>
  <si>
    <t>УО, УСАГ, Заместитель акима г. Риддера по социальным вопросам, ОО, ТОО "Казцинк"</t>
  </si>
  <si>
    <t>УО, УСАГ, Заместитель акима г. Риддера по социальным вопросам, ОО</t>
  </si>
  <si>
    <t>УКЗСП, Заместитель акима по социальным вопросам, ОЗСП, Карьерный центр</t>
  </si>
  <si>
    <t>УКЗСП, Заместитель акима по социальным вопросам, ОЗСП</t>
  </si>
  <si>
    <t>Улучшение доступности и качества предоставляемых медицинских услуг</t>
  </si>
  <si>
    <t>Задача 2. Обеспечение охраны здоровья матери и ребенка</t>
  </si>
  <si>
    <t>Обеспечение охраны здоровья матери и ребенка, Улучшение доступности и качества предоставляемых медицинских услуг</t>
  </si>
  <si>
    <t>Задача 3. Обеспечение санитарно-эпидемиологического благополучия населения</t>
  </si>
  <si>
    <t>Обеспечение санитарно-эпидемиологического благополучия населения, Улучшение доступности и качества предоставляемых медицинских услуг</t>
  </si>
  <si>
    <t>Цель. Обеспечение эффективной профилактики в сфере охраны здоровья и формирование у населения приверженности здоровому образу жизни</t>
  </si>
  <si>
    <t>Обеспечение эффективной профилактики в сфере охраны здоровья и формирование у населения приверженности здоровому образу жизни</t>
  </si>
  <si>
    <t>Задача 2. Снижение поведенческих факторов риска для профилактики инфекционных заболеваний</t>
  </si>
  <si>
    <t>Профилактика инфекционных заболеваний</t>
  </si>
  <si>
    <t>Заместитель акима по экономике, ОЭиФ, ОПиТ</t>
  </si>
  <si>
    <t>0 – 14 лет, на 100 тыс. населения</t>
  </si>
  <si>
    <t>на 100 тыс. населения</t>
  </si>
  <si>
    <t xml:space="preserve">на 1000 чел. </t>
  </si>
  <si>
    <t>на 1000 соотв. населения, девушек- подростков в возрасте 15-17 лет</t>
  </si>
  <si>
    <t xml:space="preserve">УО, Заместитель акима по социальным вопросам, ОО </t>
  </si>
  <si>
    <t xml:space="preserve">административные данные </t>
  </si>
  <si>
    <t xml:space="preserve">Административные данные </t>
  </si>
  <si>
    <t>УПТАД, Заместитель акима по ЖКХ, ОЖКХ, ПТиАД</t>
  </si>
  <si>
    <t>1. РЕАЛИЗАЦИЯ ПЛАНА РАЗВИТИЯ ВОСТОЧНО_КАЗАХСТАНСКОЙ ОБЛАСТИ</t>
  </si>
  <si>
    <t>2. РЕАЛИЗАЦИЯ ИНЫХ ДОКУМЕНТОВ ПЛАНИРОВАНИЯ, ГОСУДАРСТВЕННЫХ ФУНКЦИЙ, ПОЛНОМОЧИЙ И (ИЛИ) ПРЕДОСТАВЛЕНИЯ ГОСУДАРСТВЕННЫХ УСЛУГ</t>
  </si>
  <si>
    <t>Цель. Обеспечение растущей потребности экономики страны в тепловой и электрической энергии, создание условий для развития возобновляемых источников энергии и атомной энергетики</t>
  </si>
  <si>
    <t>Задача. Бесперебойное обеспечение потребностей страны в электрической энергии</t>
  </si>
  <si>
    <t>НАПРАВЛЕНИЕ 1: КРЕПКИЙ ФУНДАМЕНТ ЭКОНОМИКИ</t>
  </si>
  <si>
    <t xml:space="preserve">Задача. Формирование конкурентоспособной туристской индустрии    </t>
  </si>
  <si>
    <t>Заместитель акима города Риддер, ОПиТ,  ОАГИС</t>
  </si>
  <si>
    <t>Реализация проекта по модернизации цеха мясных полуфабрикатов обеспечит увеличение объёмов производства, повышение качества и безопасности продукции, создание рабочих мест. Создание 3 рабочих мест</t>
  </si>
  <si>
    <t>Открытие цеха по производству туалетной бумаги обеспечит создание рабочих мест, развитие перерабатывающей промышленности, импортозамещение и стабильное обеспечение населения продукцией первой необходимости.Создание 1 рабочего места</t>
  </si>
  <si>
    <t>№</t>
  </si>
  <si>
    <t>Наименование</t>
  </si>
  <si>
    <t>Источник информации</t>
  </si>
  <si>
    <t>Отчетный 2024 год</t>
  </si>
  <si>
    <t>План (факт)
2025 года</t>
  </si>
  <si>
    <t>Плановый период</t>
  </si>
  <si>
    <t>2026 год</t>
  </si>
  <si>
    <t>2027 год</t>
  </si>
  <si>
    <t>2028 год</t>
  </si>
  <si>
    <t>2029 год</t>
  </si>
  <si>
    <t>2030 год</t>
  </si>
  <si>
    <r>
      <t xml:space="preserve">КНИ 20
</t>
    </r>
    <r>
      <rPr>
        <sz val="12"/>
        <rFont val="Times New Roman"/>
        <family val="1"/>
      </rPr>
      <t>Экспорт продукции обрабатывающей промышленности, млрд. долл. США, по области</t>
    </r>
  </si>
  <si>
    <t>Цель. Развитие и продвижение экспорта несырьевых товаров, расширение торгово-экономического сотрудничества, а также совершенствование системы технического регулирования и метрологии, ориентированной на повышение качества товаров и услуг</t>
  </si>
  <si>
    <t>Задача. Увеличение объема экспорта продукции обрабатывающей промышленности</t>
  </si>
  <si>
    <t>НАПРАВЛЕНИЕ 2: НОВЫЕ ТОЧКИ РОСТА</t>
  </si>
  <si>
    <t>Заместитель акима области, руководитель УПП и др.</t>
  </si>
  <si>
    <t>Цель: Развитие национальной инновационной системы</t>
  </si>
  <si>
    <r>
      <rPr>
        <b/>
        <sz val="12"/>
        <rFont val="Times New Roman"/>
        <family val="1"/>
        <charset val="204"/>
      </rPr>
      <t>Целевой индикатор</t>
    </r>
    <r>
      <rPr>
        <sz val="12"/>
        <rFont val="Times New Roman"/>
        <family val="1"/>
        <charset val="204"/>
      </rPr>
      <t xml:space="preserve">
Доля внутренних затрат на НИОКР от ВРП по г. Риддеру</t>
    </r>
  </si>
  <si>
    <t>Задача: Активное внедрение инноваций в экономике</t>
  </si>
  <si>
    <t xml:space="preserve">Цель.  Формирование благоприятной туристской среды для развития внутреннего туризма  </t>
  </si>
  <si>
    <t>млн чел.</t>
  </si>
  <si>
    <t>0,039</t>
  </si>
  <si>
    <t>0,044</t>
  </si>
  <si>
    <t>0,047</t>
  </si>
  <si>
    <t>0,055</t>
  </si>
  <si>
    <t>0,063</t>
  </si>
  <si>
    <t>Цель. Формирование странового туристского бренда Казахстана и создание его положительного имиджа</t>
  </si>
  <si>
    <t>Задача. Привлечение иностранных туристов</t>
  </si>
  <si>
    <t>Цель. Снижение теневой экономики в отрасли торговли</t>
  </si>
  <si>
    <t>Задача. Сдерживание цен на социально значимые продтовары</t>
  </si>
  <si>
    <t>НАПРАВЛЕНИЕ 3: СКВОЗНЫЕ ПРЕОБРАЗОВАНИЯ ЭКОНОМИКИ И ОБЩЕСТВА</t>
  </si>
  <si>
    <t>НАПРАВЛЕНИЕ 4: ВЫСОКОЕ КАЧЕСТВО ЖИЗНИ</t>
  </si>
  <si>
    <r>
      <t xml:space="preserve">Показатель результата 1.2
</t>
    </r>
    <r>
      <rPr>
        <sz val="12"/>
        <rFont val="Times New Roman"/>
        <family val="1"/>
      </rPr>
      <t>Снижение заболеваемости ожирением среди детей (0 – 14 лет, на 100 тыс. населения)</t>
    </r>
    <r>
      <rPr>
        <b/>
        <sz val="12"/>
        <rFont val="Times New Roman"/>
        <family val="1"/>
      </rPr>
      <t xml:space="preserve"> по области</t>
    </r>
  </si>
  <si>
    <r>
      <t xml:space="preserve">Показатель результата 1.3
</t>
    </r>
    <r>
      <rPr>
        <sz val="12"/>
        <rFont val="Times New Roman"/>
        <family val="1"/>
      </rPr>
      <t>Снижение заболеваемости психическими и поведенческими расстройствами, вследствие употребления психоактивных веществ по области
(Национальный индикатор ЦУР 3.5.1)</t>
    </r>
  </si>
  <si>
    <t>0,50</t>
  </si>
  <si>
    <r>
      <t xml:space="preserve">Показатель результата 1.1
</t>
    </r>
    <r>
      <rPr>
        <sz val="12"/>
        <rFont val="Times New Roman"/>
        <family val="1"/>
      </rPr>
      <t>Снижение стандартизованного коэффициента cмертности от болезней системы кровообращения по области</t>
    </r>
  </si>
  <si>
    <r>
      <t xml:space="preserve">Показатель результата 1.2
</t>
    </r>
    <r>
      <rPr>
        <sz val="12"/>
        <rFont val="Times New Roman"/>
        <family val="1"/>
      </rPr>
      <t>Снижение стандартизованного коэффициента cмертности от злокачественных заболеваний по области</t>
    </r>
  </si>
  <si>
    <r>
      <t xml:space="preserve">Показатель результата 1.3
</t>
    </r>
    <r>
      <rPr>
        <sz val="12"/>
        <rFont val="Times New Roman"/>
        <family val="1"/>
      </rPr>
      <t>Рост удельного  веса выявленных первичных злокачественных новообразований на 0-I стадиях (уровень ранней диагностики) по области</t>
    </r>
  </si>
  <si>
    <r>
      <t xml:space="preserve">Показатель результата 1.4
</t>
    </r>
    <r>
      <rPr>
        <sz val="12"/>
        <rFont val="Times New Roman"/>
        <family val="1"/>
      </rPr>
      <t>Снижение заболеваемости туберкулезом
(Национальный индикатор ЦУР 3.3.2) по области</t>
    </r>
  </si>
  <si>
    <r>
      <t xml:space="preserve">Показатель результата 2.3
</t>
    </r>
    <r>
      <rPr>
        <sz val="12"/>
        <rFont val="Times New Roman"/>
        <family val="1"/>
      </rPr>
      <t>Увеличение охвата детей до 1 года проактивным наблюдением и скринингами по области</t>
    </r>
  </si>
  <si>
    <r>
      <t xml:space="preserve">Показатель результата 2.4
</t>
    </r>
    <r>
      <rPr>
        <sz val="12"/>
        <rFont val="Times New Roman"/>
        <family val="1"/>
      </rPr>
      <t>Коэффициент смертности детей в возрасте до пяти лет 
(Национальный индикатор ЦУР 3.2.1) по области</t>
    </r>
  </si>
  <si>
    <r>
      <t xml:space="preserve">Показатель результата 2.6
</t>
    </r>
    <r>
      <rPr>
        <sz val="12"/>
        <rFont val="Times New Roman"/>
        <family val="1"/>
      </rPr>
      <t>Увеличение охвата женщин прегравидарной подготовкой по области</t>
    </r>
  </si>
  <si>
    <r>
      <t xml:space="preserve">Показатель результата 2.7
</t>
    </r>
    <r>
      <rPr>
        <sz val="12"/>
        <rFont val="Times New Roman"/>
        <family val="1"/>
      </rPr>
      <t>Охват женщин фертильного возраста (15-49 лет) современной контрацепцией по области</t>
    </r>
  </si>
  <si>
    <t>Заместитель акима области,
руководитель УЗ и др.</t>
  </si>
  <si>
    <r>
      <t xml:space="preserve">Показатель результата 2.8
</t>
    </r>
    <r>
      <rPr>
        <sz val="12"/>
        <rFont val="Times New Roman"/>
        <family val="1"/>
      </rPr>
      <t>Снижение рождаемости среди подростков, на 1000 девушек в возрасте 15-17 лет по области</t>
    </r>
  </si>
  <si>
    <r>
      <t xml:space="preserve">Показатель результата 2.9
</t>
    </r>
    <r>
      <rPr>
        <sz val="12"/>
        <rFont val="Times New Roman"/>
        <family val="1"/>
      </rPr>
      <t xml:space="preserve">Снижение заболеваемости анемией среди беременных женщин в возрасте 15-49 лет (Национальный индикатор ЦУР 2.2.3) по области
</t>
    </r>
  </si>
  <si>
    <r>
      <rPr>
        <sz val="12"/>
        <rFont val="Times New Roman"/>
        <family val="1"/>
      </rPr>
      <t>Задача 4. Повышение качества подготовки медицинских кадров и развитие медицинской науки</t>
    </r>
  </si>
  <si>
    <r>
      <rPr>
        <sz val="12"/>
        <rFont val="Times New Roman"/>
        <family val="1"/>
      </rPr>
      <t>Задача 2. Обеспечение доступности оказания медицинской помощи через цифровизацию системы здравоохранения, улучшению лекарственной обеспеченности и материально-технической базой организации здравоохранения</t>
    </r>
  </si>
  <si>
    <r>
      <t xml:space="preserve">Показатель результата 2.5
</t>
    </r>
    <r>
      <rPr>
        <sz val="12"/>
        <rFont val="Times New Roman"/>
        <family val="1"/>
      </rPr>
      <t>Снижение уровня износа зданий медицинских организаций по области</t>
    </r>
  </si>
  <si>
    <t>Цель. Повышение уровня развития умений и навыков детей дошкольного возраста</t>
  </si>
  <si>
    <r>
      <t xml:space="preserve">Целевой индикатор 1
</t>
    </r>
    <r>
      <rPr>
        <sz val="12"/>
        <rFont val="Times New Roman"/>
        <family val="1"/>
      </rPr>
      <t>Охват детей дошкольным воспитанием и обучением от 2 до 6 лет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  <charset val="204"/>
      </rPr>
      <t>по области</t>
    </r>
  </si>
  <si>
    <t>Задача 1. Повышение уровня развития умений и навыков воспитанников</t>
  </si>
  <si>
    <r>
      <t xml:space="preserve">Показатель результата 1.1. </t>
    </r>
    <r>
      <rPr>
        <sz val="12"/>
        <rFont val="Times New Roman"/>
        <family val="1"/>
        <charset val="204"/>
      </rPr>
      <t xml:space="preserve">
Уровень предшкольной подготовки детей по области</t>
    </r>
  </si>
  <si>
    <t>Задача 1. Усилить кадровый потенциал системы дошкольного образования путем совершенствования системы их подготовки, повышения квалификации</t>
  </si>
  <si>
    <r>
      <t xml:space="preserve">Показатель результата 1.1
</t>
    </r>
    <r>
      <rPr>
        <sz val="12"/>
        <rFont val="Times New Roman"/>
        <family val="1"/>
      </rPr>
      <t>Доля педагогов, имеющих профильное образование, от общего количества руководителей, методистов, воспитателей дошкольных организаций по области</t>
    </r>
  </si>
  <si>
    <r>
      <rPr>
        <b/>
        <sz val="12"/>
        <rFont val="Times New Roman"/>
        <family val="1"/>
        <charset val="204"/>
      </rPr>
      <t>Показатель результата 1.2</t>
    </r>
    <r>
      <rPr>
        <sz val="12"/>
        <rFont val="Times New Roman"/>
        <family val="1"/>
        <charset val="204"/>
      </rPr>
      <t xml:space="preserve">
Доля педагогов дошкольных организаций, прошедших курсы повышения квалификации по области</t>
    </r>
  </si>
  <si>
    <t>Цель. Создание эргономичной и безопасной среды с современной материально-технической базой</t>
  </si>
  <si>
    <t>Задача 1. Обеспечение школ комфортной, безопасной и современной образовательной средой</t>
  </si>
  <si>
    <r>
      <t xml:space="preserve">Показатель результата 1.1
</t>
    </r>
    <r>
      <rPr>
        <sz val="12"/>
        <rFont val="Times New Roman"/>
        <family val="1"/>
      </rPr>
      <t>Доля основных и средних школ, обеспеченных предметными кабинетами физики, химии, биологии, робототехники, STEM
(Национальный индикатор ЦУР 4.a.1.1) по области</t>
    </r>
  </si>
  <si>
    <r>
      <t xml:space="preserve">Показатель результата 1.2
</t>
    </r>
    <r>
      <rPr>
        <sz val="12"/>
        <rFont val="Times New Roman"/>
        <family val="1"/>
      </rPr>
      <t>Доля школ, охваченных высокоскоростным Интернетом по области</t>
    </r>
  </si>
  <si>
    <t>Цель. Содействие занятости населения и усиление адресности социальной поддержки</t>
  </si>
  <si>
    <t>Задача 1. Трудоустройство более 3,3 млн. граждан, из них молодежи – не менее 2,3 млн. человек</t>
  </si>
  <si>
    <r>
      <t xml:space="preserve">Показатель результата 1.1
</t>
    </r>
    <r>
      <rPr>
        <sz val="12"/>
        <rFont val="Times New Roman"/>
        <family val="1"/>
      </rPr>
      <t>Количество трудоустроенных граждан по области,</t>
    </r>
  </si>
  <si>
    <t>Заместитель акима области, руководитель УКЗСП и др.</t>
  </si>
  <si>
    <t>в том числе молодежи</t>
  </si>
  <si>
    <t>Задача 2. Повышение эффективности адресной социальной помощи</t>
  </si>
  <si>
    <t>Задача 3. Обеспечение социальных гарантий государства</t>
  </si>
  <si>
    <r>
      <t xml:space="preserve">Показатель результата 4.1
</t>
    </r>
    <r>
      <rPr>
        <sz val="12"/>
        <rFont val="Times New Roman"/>
        <family val="1"/>
        <charset val="204"/>
      </rPr>
      <t>Рост обеспеченности объектами и услугами культуры</t>
    </r>
  </si>
  <si>
    <r>
      <t>Заместитель акима области, руководитель УЦА,</t>
    </r>
    <r>
      <rPr>
        <sz val="12"/>
        <rFont val="Times New Roman"/>
        <family val="1"/>
        <charset val="204"/>
      </rPr>
      <t xml:space="preserve"> акиматы городов и районов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>и др.</t>
    </r>
  </si>
  <si>
    <t>Цель. Повышение качества жилищно-коммунальных услуг путем развития коммунального сектора</t>
  </si>
  <si>
    <t>Задача 1. Повышение надежности оказания услуг теплоснабжения потребителям</t>
  </si>
  <si>
    <t>Задача 2. Повышение надежности оказания услуг водоснабжения потребителям</t>
  </si>
  <si>
    <t>Задача 3. Повышение надежности оказания услуг водоотведения потребителям</t>
  </si>
  <si>
    <t>Цель. Сохранение, рациональное использование и воспроизводство лесных ресурсов, ресурсов животного мира, объектов природно-заповедного фонда</t>
  </si>
  <si>
    <t>Задача 1. Вовлеченность населения в экологические акции и инициативы</t>
  </si>
  <si>
    <t>Задача 2. Увеличение лесистости</t>
  </si>
  <si>
    <t>Заместитель акима области, руководитель УЭЖКХ,
акиматы городов и районов</t>
  </si>
  <si>
    <t>Ведомственные
данные</t>
  </si>
  <si>
    <t>НАПРАВЛЕНИЕ 1: РЕАЛИЗАЦИЯ НАЦИОНАЛЬНЫХ ИНДИКАТОРОВ ЦЕЛЕЙ УСТОЙЧИВОГО РАЗВИТИЯ ДО 2030 ГОДА</t>
  </si>
  <si>
    <t>Цель 1. Достижение индикаторов Целей устойчивого развития до 2030 года</t>
  </si>
  <si>
    <r>
      <t>Целевой индикатор 3.6.1.</t>
    </r>
    <r>
      <rPr>
        <sz val="12"/>
        <rFont val="Times New Roman"/>
        <family val="1"/>
      </rPr>
      <t xml:space="preserve"> 
Смертность в результате дорожно-транспортных происшествий по области</t>
    </r>
  </si>
  <si>
    <t>Административные данные МВД</t>
  </si>
  <si>
    <t>на 
100 000 населения</t>
  </si>
  <si>
    <r>
      <t xml:space="preserve">Целевой индикатор 4.5.1.1.
</t>
    </r>
    <r>
      <rPr>
        <sz val="12"/>
        <rFont val="Times New Roman"/>
        <family val="1"/>
      </rPr>
      <t>Доля организаций образования, создавших условия для инклюзивного образования по области</t>
    </r>
  </si>
  <si>
    <r>
      <t>Целевой индикатор 4.5.1.2</t>
    </r>
    <r>
      <rPr>
        <sz val="12"/>
        <rFont val="Times New Roman"/>
        <family val="1"/>
      </rPr>
      <t xml:space="preserve"> 
Доля трехсменных школ, % по области</t>
    </r>
  </si>
  <si>
    <t>Заместитель акима области, руководитель УО и др.
акиматы городов и районов</t>
  </si>
  <si>
    <r>
      <t>Целевой индикатор 4.5.1.3</t>
    </r>
    <r>
      <rPr>
        <sz val="12"/>
        <rFont val="Times New Roman"/>
        <family val="1"/>
      </rPr>
      <t xml:space="preserve"> 
Доля аварийных школ, % по области</t>
    </r>
  </si>
  <si>
    <t>Задача. Создавать и совершенствовать учебные заведения, учитывающие интересы детей, особые нужды инвалидов и гендерные аспекты, и обеспечить безопасную, свободную от насилия и социальных барьеров и эффективную среду обучения для всех</t>
  </si>
  <si>
    <r>
      <t xml:space="preserve">Целевой индикатор 5.2.1.1
</t>
    </r>
    <r>
      <rPr>
        <sz val="12"/>
        <rFont val="Times New Roman"/>
        <family val="1"/>
      </rPr>
      <t>Количество правонарушений, совершенных в отношении женщин и несовершеннолетних в семейно-бытовой сфере по области</t>
    </r>
  </si>
  <si>
    <t>случаев</t>
  </si>
  <si>
    <t>Задача. Ликвидировать все формы насилия в отношении всех женщин и девочек в публичной и частной сферах, включая торговлю людьми, сексуальную и иные формы эксплуатации</t>
  </si>
  <si>
    <r>
      <t xml:space="preserve">Целевой индикатор 7.1.2
</t>
    </r>
    <r>
      <rPr>
        <sz val="12"/>
        <rFont val="Times New Roman"/>
        <family val="1"/>
      </rPr>
      <t>Уровень газификации населения по области</t>
    </r>
  </si>
  <si>
    <t>Заместитель акима области, руководитель УЭЖКХ и др.
акиматы городов и районов</t>
  </si>
  <si>
    <t>Задача. Развитие инфраструктуры газоснабжения</t>
  </si>
  <si>
    <r>
      <t>Целевой индикатор 8.6.1</t>
    </r>
    <r>
      <rPr>
        <sz val="12"/>
        <rFont val="Times New Roman"/>
        <family val="1"/>
      </rPr>
      <t xml:space="preserve"> 
Доля молодежи (в возрасте от 15 до 35 лет), которая не учится, не работает и не приобретает профессиональных навыков по области</t>
    </r>
  </si>
  <si>
    <t>Заместитель акима области, руководитель УВП и др.
акиматы городов и районов</t>
  </si>
  <si>
    <t>Задача. Существенно сократить долю молодежи, которая не работает, не учится и не приобретает профессиональных навыков</t>
  </si>
  <si>
    <t>Задача. К 2030 году обеспечить, чтобы все могли пользоваться безопасными, недорогими, доступными и экологически устойчивыми транспортными системами, на основе повышения безопасности дорожного движения, в частности расширения использования общественного транспорта, уделяя особое внимание нуждам тех, кто находится в уязвимом положении, женщин, детей, инвалидов и пожилых лиц</t>
  </si>
  <si>
    <r>
      <t>Целевой индикатор 11.3.1</t>
    </r>
    <r>
      <rPr>
        <sz val="12"/>
        <rFont val="Times New Roman"/>
        <family val="1"/>
      </rPr>
      <t xml:space="preserve"> 
Обеспеченность жильем на одного проживающего по области</t>
    </r>
  </si>
  <si>
    <t>Заместитель акима области, руководитель УСАГ, акиматы городов и районов</t>
  </si>
  <si>
    <t>Задача. Обеспечение населения области жильем</t>
  </si>
  <si>
    <r>
      <t xml:space="preserve">Целевой индикатор 6.2.1
</t>
    </r>
    <r>
      <rPr>
        <sz val="12"/>
        <rFont val="Times New Roman"/>
        <family val="1"/>
      </rPr>
      <t>Охват населения очисткой сточных вод по области:</t>
    </r>
  </si>
  <si>
    <t>Заместитель акима области, руководитель УЭЖКХ
акиматы городов и районов</t>
  </si>
  <si>
    <t>- город;</t>
  </si>
  <si>
    <t>- село.</t>
  </si>
  <si>
    <t>Задача. К 2030 году обеспечить всеобщий и равноправный доступ к надлежащим санитарно-гигиеническим средствам</t>
  </si>
  <si>
    <t xml:space="preserve">НАПРАВЛЕНИЕ 2: РЕАЛИЗАЦИЯ ИНЫХ ДОКУМЕНТОВ ПЛАНИРОВАНИЯ </t>
  </si>
  <si>
    <t>Цель 1. Предотвращение распространения наркотиков</t>
  </si>
  <si>
    <t>Задача: Профилактика наркомании</t>
  </si>
  <si>
    <t>Правовая статистика</t>
  </si>
  <si>
    <t>количество преступлений</t>
  </si>
  <si>
    <t xml:space="preserve">Цель 2. Расширение инфраструктуры для реагирования на ЧС </t>
  </si>
  <si>
    <r>
      <t xml:space="preserve">Целевой индикатор 
</t>
    </r>
    <r>
      <rPr>
        <sz val="12"/>
        <rFont val="Times New Roman"/>
        <family val="1"/>
      </rPr>
      <t>Уровень обеспеченности инфраструктурой для реагирования на ЧС по области</t>
    </r>
  </si>
  <si>
    <t>Цель 3.  Укрепление материально-технической базы органов гражданской защиты</t>
  </si>
  <si>
    <t>Цель 4. Защита населения от наводнения, талых и дождевых вод</t>
  </si>
  <si>
    <r>
      <t xml:space="preserve">Целевой индикатор 
</t>
    </r>
    <r>
      <rPr>
        <sz val="12"/>
        <rFont val="Times New Roman"/>
        <family val="1"/>
      </rPr>
      <t>Уровень защиты населения от наводнения, талых и дождевых вод по области</t>
    </r>
  </si>
  <si>
    <t>Цель 5. Расширение системы оповещения населения области</t>
  </si>
  <si>
    <r>
      <t xml:space="preserve">Целевой индикатор 
</t>
    </r>
    <r>
      <rPr>
        <sz val="12"/>
        <rFont val="Times New Roman"/>
        <family val="1"/>
      </rPr>
      <t>Уровень оповещения населения при угрозе ЧС по области</t>
    </r>
  </si>
  <si>
    <t xml:space="preserve">Цель 6. Повышение языковой культуры </t>
  </si>
  <si>
    <t>Задача. Обеспечение полноценной деятельности государственного языка</t>
  </si>
  <si>
    <r>
      <t>Показатель результата</t>
    </r>
    <r>
      <rPr>
        <sz val="12"/>
        <rFont val="Times New Roman"/>
        <family val="1"/>
      </rPr>
      <t xml:space="preserve"> 
Доля населения, владеющего государственным языком по области</t>
    </r>
  </si>
  <si>
    <t>Заместитель акима Риддер, ОПиТ г.Риддер</t>
  </si>
  <si>
    <t>УТ, заместитель акима Риддер, ОПиТ г.Риддер</t>
  </si>
  <si>
    <t>ИП Загоруйко А.С.,заместитель акима Риддер, ОПиТ г. Риддер</t>
  </si>
  <si>
    <t>Демиденко Д., заместитель акима г.Риддера , ОПиТ г.Риддер</t>
  </si>
  <si>
    <t>ИП Закурдаева Т.Ф., заместитель акима г.Риддера , ОПиТ г. Риддер</t>
  </si>
  <si>
    <t>ТОО "СкайТауРиддер", заместитель акима г.Риддера , ОПиТ г. Риддер</t>
  </si>
  <si>
    <t>ИП Макеев П., заместитель акима г.Риддера , ОПиТ г. Риддер</t>
  </si>
  <si>
    <t>Заместитель акима Риддер, ОПиТ г. Риддер</t>
  </si>
  <si>
    <t>Заместитель акима Риддер, ОЗОиСХ, ОПиТ г. Риддер</t>
  </si>
  <si>
    <r>
      <rPr>
        <b/>
        <sz val="12"/>
        <rFont val="Times New Roman"/>
        <family val="1"/>
        <charset val="204"/>
      </rPr>
      <t>Показатель результата.</t>
    </r>
    <r>
      <rPr>
        <sz val="12"/>
        <rFont val="Times New Roman"/>
        <family val="1"/>
        <charset val="204"/>
      </rPr>
      <t xml:space="preserve">
Объем производства основных отраслей экономики, в том числе:</t>
    </r>
  </si>
  <si>
    <r>
      <t xml:space="preserve">Заместитель акима области, </t>
    </r>
    <r>
      <rPr>
        <sz val="12"/>
        <rFont val="Times New Roman"/>
        <family val="1"/>
        <charset val="204"/>
      </rPr>
      <t>руководители УПП, УСХ.</t>
    </r>
  </si>
  <si>
    <t>Заместитель акима области руководитель УЗ и др.</t>
  </si>
  <si>
    <t>административные данные МИО</t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</si>
  <si>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Горно капитальные работы и строительно-монтажные работы Тишинского рудника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</si>
  <si>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Горно капитальные работы и строительно-монтажные работы  Риддер-Сокольного рудника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</si>
  <si>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Расширение Таловского хвостохранилища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</si>
  <si>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 xml:space="preserve">Расширение очистных для воды Долинного рудника и Риддер-Сокольного рудника 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</si>
  <si>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Строительство промывной системы-1 РМК</t>
    </r>
  </si>
  <si>
    <r>
      <rPr>
        <b/>
        <sz val="12"/>
        <rFont val="Times New Roman"/>
        <family val="1"/>
        <charset val="204"/>
      </rPr>
      <t xml:space="preserve">Мероприятие 6. </t>
    </r>
    <r>
      <rPr>
        <sz val="12"/>
        <rFont val="Times New Roman"/>
        <family val="1"/>
        <charset val="204"/>
      </rPr>
      <t>Строительство блока печи КС-к/у №1 РМК</t>
    </r>
  </si>
  <si>
    <r>
      <rPr>
        <b/>
        <sz val="12"/>
        <rFont val="Times New Roman"/>
        <family val="1"/>
        <charset val="204"/>
      </rPr>
      <t>Мероприятие 7.</t>
    </r>
    <r>
      <rPr>
        <sz val="12"/>
        <rFont val="Times New Roman"/>
        <family val="1"/>
        <charset val="204"/>
      </rPr>
      <t xml:space="preserve"> Расширение участка производства шаров</t>
    </r>
  </si>
  <si>
    <r>
      <rPr>
        <b/>
        <sz val="12"/>
        <rFont val="Times New Roman"/>
        <family val="1"/>
        <charset val="204"/>
      </rPr>
      <t>Мероприятие 8.</t>
    </r>
    <r>
      <rPr>
        <sz val="12"/>
        <rFont val="Times New Roman"/>
        <family val="1"/>
        <charset val="204"/>
      </rPr>
      <t xml:space="preserve"> Промышленная разработка полиметаллических и медно-колчеданных руд Стрежанского месторождения до горизонта 425 метров, производственная мощность 360 тысячи тонн руды в год 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</si>
  <si>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</rPr>
      <t xml:space="preserve"> Производство электрической энергии гидроэлектростанциями, тыс. кВт час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</si>
  <si>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Производство цинка, тонн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</si>
  <si>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Строительство перерабатывающего завода ТОО «Риддер Полиметалл»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</si>
  <si>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Внутренние затраты на НИОКР</t>
    </r>
  </si>
  <si>
    <r>
      <rPr>
        <b/>
        <sz val="12"/>
        <rFont val="Times New Roman"/>
        <family val="1"/>
        <charset val="204"/>
      </rPr>
      <t>Мероприятие 2</t>
    </r>
    <r>
      <rPr>
        <sz val="12"/>
        <rFont val="Times New Roman"/>
        <family val="1"/>
        <charset val="204"/>
      </rPr>
      <t>. Посещение музеев</t>
    </r>
  </si>
  <si>
    <r>
      <rPr>
        <b/>
        <sz val="12"/>
        <rFont val="Times New Roman"/>
        <family val="1"/>
        <charset val="204"/>
      </rPr>
      <t>Мероприятие 3</t>
    </r>
    <r>
      <rPr>
        <sz val="12"/>
        <rFont val="Times New Roman"/>
        <family val="1"/>
        <charset val="204"/>
      </rPr>
      <t>. Увеличение числа экспонатов музея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</si>
  <si>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Гостиничный комплекс с рестораном и кофейней (ТОО «Ridder Inn» Демиденко Д.В.) 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</si>
  <si>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Организация деятельности платной рыбалки в городе Риддере (ИП Закурдаева Т.). 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</si>
  <si>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Реконструкция горнолыжной базы "Эдельвейс" (ТОО "СкайТауРиддер"). 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</si>
  <si>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Строительство гостиницы "Cabana de Poрerechnoe" ИП Макеев П.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</si>
  <si>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
Организация информационного тура для туроператоров и блогеров</t>
    </r>
  </si>
  <si>
    <r>
      <rPr>
        <b/>
        <sz val="12"/>
        <rFont val="Times New Roman"/>
        <family val="1"/>
        <charset val="204"/>
      </rPr>
      <t xml:space="preserve">Мероприятие 6. </t>
    </r>
    <r>
      <rPr>
        <sz val="12"/>
        <rFont val="Times New Roman"/>
        <family val="1"/>
        <charset val="204"/>
      </rPr>
      <t xml:space="preserve">
Изготовление летних и зимних путеводителей</t>
    </r>
  </si>
  <si>
    <r>
      <rPr>
        <b/>
        <sz val="12"/>
        <rFont val="Times New Roman"/>
        <family val="1"/>
        <charset val="204"/>
      </rPr>
      <t xml:space="preserve">Мероприятие 7. </t>
    </r>
    <r>
      <rPr>
        <sz val="12"/>
        <rFont val="Times New Roman"/>
        <family val="1"/>
        <charset val="204"/>
      </rPr>
      <t xml:space="preserve">
Приобретение, установка  и обеспечение санитарно-гигиенических узлов</t>
    </r>
  </si>
  <si>
    <r>
      <rPr>
        <b/>
        <sz val="12"/>
        <rFont val="Times New Roman"/>
        <family val="1"/>
        <charset val="204"/>
      </rPr>
      <t xml:space="preserve">Мероприятие 8. </t>
    </r>
    <r>
      <rPr>
        <sz val="12"/>
        <rFont val="Times New Roman"/>
        <family val="1"/>
        <charset val="204"/>
      </rPr>
      <t xml:space="preserve">
Услуги по изготовлению зимнего видеофильма, летнего видеоролика, брошюр о ВКО и продукции для продвижения туриского бренда</t>
    </r>
  </si>
  <si>
    <r>
      <rPr>
        <b/>
        <sz val="12"/>
        <rFont val="Times New Roman"/>
        <family val="1"/>
        <charset val="204"/>
      </rPr>
      <t>Мероприятие 10.</t>
    </r>
    <r>
      <rPr>
        <sz val="12"/>
        <rFont val="Times New Roman"/>
        <family val="1"/>
        <charset val="204"/>
      </rPr>
      <t xml:space="preserve"> Проведение этно-культурного фестиваля "Убинские распевы"</t>
    </r>
  </si>
  <si>
    <r>
      <rPr>
        <b/>
        <sz val="12"/>
        <rFont val="Times New Roman"/>
        <family val="1"/>
        <charset val="204"/>
      </rPr>
      <t xml:space="preserve">Мероприятие 11. </t>
    </r>
    <r>
      <rPr>
        <sz val="12"/>
        <rFont val="Times New Roman"/>
        <family val="1"/>
        <charset val="204"/>
      </rPr>
      <t xml:space="preserve">
Проведение мероприятия международного Дня туризма</t>
    </r>
  </si>
  <si>
    <r>
      <rPr>
        <b/>
        <sz val="12"/>
        <rFont val="Times New Roman"/>
        <family val="1"/>
        <charset val="204"/>
      </rPr>
      <t xml:space="preserve">Мероприятие 12. </t>
    </r>
    <r>
      <rPr>
        <sz val="12"/>
        <rFont val="Times New Roman"/>
        <family val="1"/>
        <charset val="204"/>
      </rPr>
      <t xml:space="preserve">
Всемирный день Туризма с участием акима ВКО и зарубежных делегации</t>
    </r>
  </si>
  <si>
    <r>
      <rPr>
        <b/>
        <sz val="12"/>
        <rFont val="Times New Roman"/>
        <family val="1"/>
        <charset val="204"/>
      </rPr>
      <t xml:space="preserve">Мероприятие 13. </t>
    </r>
    <r>
      <rPr>
        <sz val="12"/>
        <rFont val="Times New Roman"/>
        <family val="1"/>
        <charset val="204"/>
      </rPr>
      <t xml:space="preserve">Реконструкция подъездных дорог к туристическим кластерам и объектам </t>
    </r>
  </si>
  <si>
    <r>
      <rPr>
        <b/>
        <sz val="12"/>
        <rFont val="Times New Roman"/>
        <family val="1"/>
        <charset val="204"/>
      </rPr>
      <t>Мероприятие 14.</t>
    </r>
    <r>
      <rPr>
        <sz val="12"/>
        <rFont val="Times New Roman"/>
        <family val="1"/>
        <charset val="204"/>
      </rPr>
      <t xml:space="preserve"> Строительство туристического комплекса компании «Altay Kompas»</t>
    </r>
  </si>
  <si>
    <r>
      <rPr>
        <b/>
        <sz val="12"/>
        <rFont val="Times New Roman"/>
        <family val="1"/>
        <charset val="204"/>
      </rPr>
      <t xml:space="preserve">Мероприятие 16. </t>
    </r>
    <r>
      <rPr>
        <sz val="12"/>
        <rFont val="Times New Roman"/>
        <family val="1"/>
        <charset val="204"/>
      </rPr>
      <t>Строительство туристической базы ТОО "Восточный полюс" район Шаравка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</si>
  <si>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
Производство мяса (в живом весе)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</si>
  <si>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Строительство телятника на 240 голов на базе к/х «Дудкин А.С.»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</si>
  <si>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Строительство откормочной площадки на 100 голов к/х «Отарбаева А.»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</si>
  <si>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Производство молока во всех видах хозяйств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</si>
  <si>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Приобретение племенного скота 2024 год - 54 головы, 2028 год - 65 голов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</si>
  <si>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</rPr>
      <t xml:space="preserve"> Предоставление грантов до 400 МРП на реализацию новых бизнес-идей социально-уязвимым категориям населенияпо г. Риддеру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</si>
  <si>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Модернизация цеха мясных полуфабрикатов «SteakKing» (ИП Ситников В.А.)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</si>
  <si>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Открытие цеха по производству туалетной бумаги (ИП Мержанов Ж.П.)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</si>
  <si>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Наилучшие доступные технологии на РМК ТОО "Казцинк"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</si>
  <si>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Строительство кузнечно-котельного цеха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</si>
  <si>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Объем поступивших отходов, тонн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</si>
  <si>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Установка фильтр-прессов в ФСО РМК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</si>
  <si>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Строительство скруббера вельцпечей РМП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</si>
  <si>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Объем переработанных отходов, тонн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</si>
  <si>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Проведение круглых столов, интерактивных встреч с молодёжью, психологических тренингов, уличных акций, раздача информационных материалов, разъяснению гендерных стереотипов и продвижению принципов равных возможностей.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</si>
  <si>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</rPr>
      <t xml:space="preserve"> Содержание государственных учреждений</t>
    </r>
  </si>
  <si>
    <r>
      <rPr>
        <b/>
        <sz val="12"/>
        <rFont val="Times New Roman"/>
        <family val="1"/>
        <charset val="204"/>
      </rPr>
      <t xml:space="preserve">Мероприятие  1. </t>
    </r>
    <r>
      <rPr>
        <sz val="12"/>
        <rFont val="Times New Roman"/>
        <family val="1"/>
      </rPr>
      <t>Изготовление и размещение информационных материалов в периодических печатных изданиях материалов), распространяемых  на территории городов и районов  Восточно-Казахстанской области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</si>
  <si>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Проведение информационноразъяснительной работы среди родителей и детей по здоровому образу жизни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</si>
  <si>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
Проведение информационноразъяснительной работы по предотвращению и уменьшению вреда, связанного с употреблением табака и алкоголя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</si>
  <si>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Пропаганда здорового образа жизни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</si>
  <si>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
Пропаганда физической активности и здорового питания 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</si>
  <si>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Публикация в СМИ и социальных сетях аудио-видеороликов по профилактике наркомании, алкоголизма, по пропаганде здорового образа жизни  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</si>
  <si>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Проведение санитарно-просветительной работы по профилактике ВИЧ-инфекции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</si>
  <si>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
Охват населения обследованием на ВИЧ инфекцию 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</si>
  <si>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
Охват вакцинацией против вирусного гепатита В детей до 1 года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</si>
  <si>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
Охват лечением больных с вирусным гепатитом В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</si>
  <si>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
Расследование очагов острого вирусного гепатита В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</si>
  <si>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                                                                 Проведение санитрано-просветительной работы среди населения о мерах профилактики зарежения гепатитом В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</si>
  <si>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
Обеспечение проведения диагностики NT proBNP для определения сердечной недостаточности у пациентов с ХСН (диспансерные и впервые выявленные пациенты с ХСН)</t>
    </r>
  </si>
  <si>
    <r>
      <rPr>
        <b/>
        <sz val="12"/>
        <rFont val="Times New Roman"/>
        <family val="1"/>
        <charset val="204"/>
      </rPr>
      <t xml:space="preserve">Мероприятие 2.                                                                          </t>
    </r>
    <r>
      <rPr>
        <sz val="12"/>
        <rFont val="Times New Roman"/>
        <family val="1"/>
        <charset val="204"/>
      </rPr>
      <t>Организация и проведение скрининга на предмет раннего выявления артериальной гипертонии, ишемической болезни сердца, ХСН, нарушений липидного обмена и атеросклероза на амбулаторном звене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</si>
  <si>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Обеспечение охвата целевых групп при проведении отдельных скрининговых осмотров (рак шейки матки, рак молочной железы, колоректальный рак)</t>
    </r>
  </si>
  <si>
    <r>
      <rPr>
        <b/>
        <sz val="12"/>
        <rFont val="Times New Roman"/>
        <family val="1"/>
        <charset val="204"/>
      </rPr>
      <t xml:space="preserve">Мероприятие 1.                                                                        </t>
    </r>
    <r>
      <rPr>
        <sz val="12"/>
        <rFont val="Times New Roman"/>
        <family val="1"/>
        <charset val="204"/>
      </rPr>
      <t xml:space="preserve">Осмотр первичных пациентов в смотровых кабинетах </t>
    </r>
  </si>
  <si>
    <r>
      <rPr>
        <b/>
        <sz val="12"/>
        <rFont val="Times New Roman"/>
        <family val="1"/>
        <charset val="204"/>
      </rPr>
      <t xml:space="preserve">Мероприятие 2.                                                                            </t>
    </r>
    <r>
      <rPr>
        <sz val="12"/>
        <rFont val="Times New Roman"/>
        <family val="1"/>
        <charset val="204"/>
      </rPr>
      <t xml:space="preserve">Охват скрининговыми осмотрами подлежащего населения 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</si>
  <si>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
Обеспечение проведения мероприятий по повышению информированности населения по профилактике и лечению онкологических заболеваний (декадники, месячники, семинары, лекции,круглые столы, выступление в СМИ и социальных сетях)</t>
    </r>
  </si>
  <si>
    <r>
      <rPr>
        <b/>
        <sz val="12"/>
        <rFont val="Times New Roman"/>
        <family val="1"/>
        <charset val="204"/>
      </rPr>
      <t xml:space="preserve">Мероприятие 1.                                                                           </t>
    </r>
    <r>
      <rPr>
        <sz val="12"/>
        <rFont val="Times New Roman"/>
        <family val="1"/>
        <charset val="204"/>
      </rPr>
      <t>Охват флюорографическими осмотрами группы риска 100%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</si>
  <si>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
Обеспечение охвата новорожденных вакцинацией БЦЖ не менее 95%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</si>
  <si>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Повышение квалификации врача неонатолога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</si>
  <si>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Регулярное обучение  сотрудников участковой службы, родильных домов по неотложной помощи.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</si>
  <si>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Проведение пренатального скрининга беременных</t>
    </r>
  </si>
  <si>
    <r>
      <rPr>
        <b/>
        <sz val="12"/>
        <rFont val="Times New Roman"/>
        <family val="1"/>
        <charset val="204"/>
      </rPr>
      <t xml:space="preserve">Мероприятие 1.                                                                          </t>
    </r>
    <r>
      <rPr>
        <sz val="12"/>
        <rFont val="Times New Roman"/>
        <family val="1"/>
        <charset val="204"/>
      </rPr>
      <t>Регулярное обучение  сотрудников участковой службы  по неотложной помощи.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</si>
  <si>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                                                                         Повышение укомплектованности территориальных участков организаций ПМСП патронажными медсестрами</t>
    </r>
  </si>
  <si>
    <r>
      <rPr>
        <b/>
        <sz val="12"/>
        <rFont val="Times New Roman"/>
        <family val="1"/>
        <charset val="204"/>
      </rPr>
      <t xml:space="preserve">Мероприятие 1.                                                                    </t>
    </r>
    <r>
      <rPr>
        <sz val="12"/>
        <rFont val="Times New Roman"/>
        <family val="1"/>
        <charset val="204"/>
      </rPr>
      <t>Повышение охвата учета беременных женщин до 12 недель для своевременной диагностики, лечения ЭГЗ и составления индивидуального плана дородового наблюдения</t>
    </r>
  </si>
  <si>
    <r>
      <rPr>
        <b/>
        <sz val="12"/>
        <rFont val="Times New Roman"/>
        <family val="1"/>
        <charset val="204"/>
      </rPr>
      <t xml:space="preserve">Мероприятие 2.                                                                           </t>
    </r>
    <r>
      <rPr>
        <sz val="12"/>
        <rFont val="Times New Roman"/>
        <family val="1"/>
        <charset val="204"/>
      </rPr>
      <t>Проведение профилактического осмотра женщин в возрасте 15-49 лет участковым врачом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</si>
  <si>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                                                                   Проведение санитарно-просветительной работы по репродуктивному здоровью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</si>
  <si>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
Совершенствование работы кабинетов планирования семьи,охват контрацепцией ЖФВ</t>
    </r>
  </si>
  <si>
    <r>
      <rPr>
        <b/>
        <sz val="12"/>
        <rFont val="Times New Roman"/>
        <family val="1"/>
        <charset val="204"/>
      </rPr>
      <t xml:space="preserve">Мероприятие 1.                                                                      </t>
    </r>
    <r>
      <rPr>
        <sz val="12"/>
        <rFont val="Times New Roman"/>
        <family val="1"/>
        <charset val="204"/>
      </rPr>
      <t>Проведение профилактического осмотра ЖФВ  участковым врачом и акушер-гинекологом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</si>
  <si>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
Принятие мер по снижению абортов среди подростков (15-17 лет) на 1000 девочек соответствующего возраста</t>
    </r>
  </si>
  <si>
    <r>
      <rPr>
        <b/>
        <sz val="12"/>
        <rFont val="Times New Roman"/>
        <family val="1"/>
        <charset val="204"/>
      </rPr>
      <t xml:space="preserve">Мероприятие 1.                                                                  </t>
    </r>
    <r>
      <rPr>
        <sz val="12"/>
        <rFont val="Times New Roman"/>
        <family val="1"/>
        <charset val="204"/>
      </rPr>
      <t>Проведение санитрано-просветительной работы среди девушек 15-17 лет о репродуктивном здоровье, методах контрацепции</t>
    </r>
  </si>
  <si>
    <r>
      <rPr>
        <b/>
        <sz val="12"/>
        <rFont val="Times New Roman"/>
        <family val="1"/>
        <charset val="204"/>
      </rPr>
      <t xml:space="preserve">Мероприятие 2.                                                                 </t>
    </r>
    <r>
      <rPr>
        <sz val="12"/>
        <rFont val="Times New Roman"/>
        <family val="1"/>
        <charset val="204"/>
      </rPr>
      <t>Организация консультирования детей и подростков по вопросам охраны репродуктивного и психического здоровья в Молодежных центрах здоровья</t>
    </r>
  </si>
  <si>
    <r>
      <rPr>
        <b/>
        <sz val="12"/>
        <rFont val="Times New Roman"/>
        <family val="1"/>
        <charset val="204"/>
      </rPr>
      <t xml:space="preserve">Мероприятие 1.                                                                   </t>
    </r>
    <r>
      <rPr>
        <sz val="12"/>
        <rFont val="Times New Roman"/>
        <family val="1"/>
        <charset val="204"/>
      </rPr>
      <t>Проведение профилактического осмотра ЖФВ со своевременным выявлением и лечением экстрагенитальной патологии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</si>
  <si>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Обеспечение медицинскими работниками сельских населенных пунктов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</si>
  <si>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Проведение инофрмационно-разъяснительной работы среди населения по необходимости получения статуса застрахованности в системе ОСМС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</si>
  <si>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Капитальный ремонт учреждений здравоохранения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</si>
  <si>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Капитальный ремонт зданий медицинских пунктов в с. Бутаково и Поперечное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</si>
  <si>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
Расширение сети и совершенствование деятельности консультационных пунктов для родителей детей, не охваченных дошкольным воспитанием и обучением 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</si>
  <si>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Размещение государственного образовательного заказа в государственных дошкольных организациях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</si>
  <si>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Размещение государственного образовательного заказа в частных дошкольных организациях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</si>
  <si>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Количество педагогов, имеющих профильное образование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</si>
  <si>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Оснащение школ предметными кабиентами (физики, биологии, химии, робототехники, STEM)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</si>
  <si>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Количество педагогов, прошедших курсы повышения квалификации, от общего количества педагогов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</si>
  <si>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Проработка вопросов обеспечения технических условий подключения к высокоскоростному Интернету, увеличения скорости Интернета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</si>
  <si>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Количество школ, оснащенных интерактивным оборудованием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</si>
  <si>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Количество школ, имеющих доступ к платформам с цифровым образовательным ресурсом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</si>
  <si>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Подушевое финансирование государственного творческого заказа по г. Риддеру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</si>
  <si>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Уровень безработицы по г. Риддер 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</si>
  <si>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Трудоустройство безработных граждан на субсидируемые рабочие места по г. Риддер 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</si>
  <si>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Предоставление грантов до 400 МРП на реализацию новых бизнес-идей социально-уязвимым категориям населенияпо г. Риддеру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</si>
  <si>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Профессиональное обучение безработных граждан по востребованным на рынке труда навыкам в учебных организациях по заявкам работодателей сроком от 1 до 3 месяцев по г. Риддеру</t>
    </r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</si>
  <si>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>Привлечение переселенцев и кандасов в рамках межрегиональной трудовой мобильности (Юг-Север), включенных в квоту по г. Риддеру</t>
    </r>
  </si>
  <si>
    <r>
      <rPr>
        <b/>
        <sz val="12"/>
        <rFont val="Times New Roman"/>
        <family val="1"/>
        <charset val="204"/>
      </rPr>
      <t xml:space="preserve">Мероприятие 6. </t>
    </r>
    <r>
      <rPr>
        <sz val="12"/>
        <rFont val="Times New Roman"/>
        <family val="1"/>
        <charset val="204"/>
      </rPr>
      <t>Разработка и реализация мер содействия занятости по г. Риддеру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</si>
  <si>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Адресное и проактивное оказание мер социальной поддержки по г. Риддеру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</si>
  <si>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Оказание ежемесячной дополнительной выплаты детям от 1 до 6 лет на период назначения адресной социальной помощи по г. Риддеру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</si>
  <si>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Оказание специальных социальных услуг в условиях стационара, полустационара, нуждающимся лицам по г. Риддеру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</si>
  <si>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Оказание социальных услуг неправительственными организациями (для престарелых и ЛСИ в условиях полустационара/ухода на дому и жертвам торговли людьми), по иппотерапии и адаптивной верховой езде, услуги для оказания содействия в повышении квалификаций, развитии предпринимательских инициатив многодетных и малообеспеченных семей, лиц с инвалидностью,  лицам состоящим на учете служб пробации       по г. Риддеру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</si>
  <si>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Оказание социальной помощи некоторым категориям граждан к праздничным дням и памятным датам по г. Риддеру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</si>
  <si>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Обеспечение лиц с инвалидностью техническими средствами реабилитации и социальными услугами по г. Риддеру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</si>
  <si>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Строительство школы в городе Риддер на 600 учащихся по ул. Кирова, участок 1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</si>
  <si>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Строительство общеобразовательной школы на 600 учащихся  по адресу 5 микрорайон, участок 12 а (Меморандум ТОО «Казцинк») 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</si>
  <si>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Капитальный ремонт КГУ "СШ №14" 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</si>
  <si>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Капитальный ремонт КГУ "СШ №17"</t>
    </r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</si>
  <si>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 xml:space="preserve">Капитальный ремонт КГУ "СШ №5" </t>
    </r>
  </si>
  <si>
    <r>
      <rPr>
        <b/>
        <sz val="12"/>
        <rFont val="Times New Roman"/>
        <family val="1"/>
        <charset val="204"/>
      </rPr>
      <t xml:space="preserve">Мероприятие 6. </t>
    </r>
    <r>
      <rPr>
        <sz val="12"/>
        <rFont val="Times New Roman"/>
        <family val="1"/>
        <charset val="204"/>
      </rPr>
      <t xml:space="preserve">Капитальный ремонт КГУ "Школа - лицей №1" 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</si>
  <si>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Строительство многопрофильного больничного комплекса со стационаром на 200 коек и поликлиники на 500 посещений в смену г.Риддер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</si>
  <si>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Капитальный ремонт здания патологоанатомического корпуса  по ул.Тохтарова 4А 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</si>
  <si>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Капитальный ремонт Врачебной амбулатории 7 района 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</si>
  <si>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 xml:space="preserve">Капитальный ремонт здания медицинского пункта в с.Бутаково 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</si>
  <si>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Капитальный ремонт здания медицинского пункта в с Поперечное </t>
    </r>
  </si>
  <si>
    <r>
      <rPr>
        <b/>
        <sz val="12"/>
        <rFont val="Times New Roman"/>
        <family val="1"/>
        <charset val="204"/>
      </rPr>
      <t>Мероприятие 6.</t>
    </r>
    <r>
      <rPr>
        <sz val="12"/>
        <rFont val="Times New Roman"/>
        <family val="1"/>
        <charset val="204"/>
      </rPr>
      <t xml:space="preserve"> Укомплектование материально-технической базы учреждений здравоохранения г.Риддер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</si>
  <si>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Укрепление материально-технической базы  КГУ «Риддерский центр оказания специальных социальных услуг»  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</si>
  <si>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Приобретение Газели для подвоза получателей услуг для КГУ "Риддерский центр оказания специальных социальных услуг"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</si>
  <si>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Строительство физкультурно-оздоровительного комплекса  в городе Риддере на 100 посещений в смену</t>
    </r>
  </si>
  <si>
    <r>
      <rPr>
        <b/>
        <sz val="12"/>
        <rFont val="Times New Roman"/>
        <family val="1"/>
        <charset val="204"/>
      </rPr>
      <t>Мероприятие 6.</t>
    </r>
    <r>
      <rPr>
        <sz val="12"/>
        <rFont val="Times New Roman"/>
        <family val="1"/>
        <charset val="204"/>
      </rPr>
      <t>. Благоустройство дворовых территорий с устройством детских площадок в г. Риддере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</si>
  <si>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дорожной инфраструктуры протяженостью 10,7 км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</si>
  <si>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Реконструкция автодорожного моста через реку Громотуха 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</si>
  <si>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Строительство моста в третьем жилом районе Ботаника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</si>
  <si>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 xml:space="preserve">Строительство тротуаров по городу Риддер 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</si>
  <si>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Реконструкция автомобильного моста через реку Быструха </t>
    </r>
  </si>
  <si>
    <r>
      <rPr>
        <b/>
        <sz val="12"/>
        <rFont val="Times New Roman"/>
        <family val="1"/>
        <charset val="204"/>
      </rPr>
      <t xml:space="preserve">Мероприятие 6. </t>
    </r>
    <r>
      <rPr>
        <sz val="12"/>
        <rFont val="Times New Roman"/>
        <family val="1"/>
        <charset val="204"/>
      </rPr>
      <t xml:space="preserve">Реконструкция автомобильного моста через реку Хариузовка </t>
    </r>
  </si>
  <si>
    <r>
      <rPr>
        <b/>
        <sz val="12"/>
        <rFont val="Times New Roman"/>
        <family val="1"/>
        <charset val="204"/>
      </rPr>
      <t>Мероприятие 7.</t>
    </r>
    <r>
      <rPr>
        <sz val="12"/>
        <rFont val="Times New Roman"/>
        <family val="1"/>
        <charset val="204"/>
      </rPr>
      <t xml:space="preserve"> Реконструкция дорожной инфраструктуры</t>
    </r>
  </si>
  <si>
    <r>
      <rPr>
        <b/>
        <sz val="12"/>
        <rFont val="Times New Roman"/>
        <family val="1"/>
        <charset val="204"/>
      </rPr>
      <t>Мероприятие 8.</t>
    </r>
    <r>
      <rPr>
        <sz val="12"/>
        <rFont val="Times New Roman"/>
        <family val="1"/>
        <charset val="204"/>
      </rPr>
      <t xml:space="preserve"> Средний ремонт проезжей части пр. Абая г. Риддер </t>
    </r>
  </si>
  <si>
    <r>
      <rPr>
        <b/>
        <sz val="12"/>
        <rFont val="Times New Roman"/>
        <family val="1"/>
        <charset val="204"/>
      </rPr>
      <t xml:space="preserve">Мероприятие 9. </t>
    </r>
    <r>
      <rPr>
        <sz val="12"/>
        <rFont val="Times New Roman"/>
        <family val="1"/>
        <charset val="204"/>
      </rPr>
      <t>Средний ремонт дорожной инфраструктуры по уг. Гоголя г. Риддер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</si>
  <si>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Текущий ремонт тепловых сетей г. Риддер, находящихся в коммунальной собственности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</si>
  <si>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Текущий ремонт сетей водоснабжения и водоотведения, находящихся в коммунальной собственности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</si>
  <si>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Ремонт сетей водоотведения по ул. Самоквитова и Абая 38,42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</si>
  <si>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</rPr>
      <t xml:space="preserve"> Проведение экологических акций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</si>
  <si>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</rPr>
      <t>Посадка насаждений на территории г. Риддера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</si>
  <si>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Вывоз мусора с общественных территорий, стихийных свалок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</si>
  <si>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</rPr>
      <t xml:space="preserve"> Ремонт контейнерных площадок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</si>
  <si>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</rPr>
      <t xml:space="preserve">
Проведение совместных с ВКОФ АО Казавтожол ежегодных обследований автомобильных дорог области, с принятием соответствующих мер по устранению недостатков улично-дорожной сети, а также направление предложений по улучшению дорожной инфраструктуры области в Акимат и прокуратуру области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</si>
  <si>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
Охват детей с ограниченными возможностями развития специальной психолого-педагогической поддержкой и ранней коррекцией 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</si>
  <si>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
Открытия служб ранней психолого-педагогической поддержки при специальных организациях образования для детей с ограниченными возможностями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</si>
  <si>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
Расширения сети кабинетов поддержки инклюзии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</si>
  <si>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
Обследование, реабилитация  и оказание психолого-медикопедагогической консультативной помощи детям</t>
    </r>
  </si>
  <si>
    <r>
      <rPr>
        <b/>
        <sz val="12"/>
        <rFont val="Times New Roman"/>
        <family val="1"/>
        <charset val="204"/>
      </rPr>
      <t xml:space="preserve">Мероприятие 4.  </t>
    </r>
    <r>
      <rPr>
        <sz val="12"/>
        <rFont val="Times New Roman"/>
        <family val="1"/>
        <charset val="204"/>
      </rPr>
      <t xml:space="preserve">
Проведение  областных, и участие в республиканских интеллектуальных олимпиадах, спортивных и творческих конкурсах и соревнованиях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</si>
  <si>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
Количество школ охваченных подушевым финансированием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</si>
  <si>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
Охват детей дополнительным образованием</t>
    </r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</si>
  <si>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 xml:space="preserve"> Укомплектование МТБ образовательных учреждений г. Риддер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</si>
  <si>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</rPr>
      <t xml:space="preserve">
Проведение профилактических мероприятий направленных на обеспечение прав и законных интересов жертв бытового насилия провести ОПМ "БЫТ", "Семья", акция "Счастливая семья, счастливая стана" 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</si>
  <si>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Проведение ОПМ, акций, семинары, круглые столы, совместно с Центром поддержки семьи «Жанұя» работающим в сфере семейно-бытовых отношений провести круглые столы 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</si>
  <si>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 Реконструкция сетей газоснабжения и ГРУ г.Риддер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</si>
  <si>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</rPr>
      <t xml:space="preserve"> Содержание аппарата КГУ "Молодежный ресурсный центр"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</si>
  <si>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</rPr>
      <t xml:space="preserve"> Трудоустройство в рамках проекта «Жасыл ел» по г. Риддеру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</si>
  <si>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Доля трудоустройстроенных выпускников в первый год после окончания организаций ТиПО </t>
    </r>
  </si>
  <si>
    <r>
      <rPr>
        <b/>
        <sz val="12"/>
        <rFont val="Times New Roman"/>
        <family val="1"/>
        <charset val="204"/>
      </rPr>
      <t>Мероприятие 4</t>
    </r>
    <r>
      <rPr>
        <sz val="12"/>
        <rFont val="Times New Roman"/>
        <family val="1"/>
        <charset val="204"/>
      </rPr>
      <t>. Охват молодежи бесплатным обучением в колледжах по востребованным профессиям</t>
    </r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</si>
  <si>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>Расширение охвата бесплатным ТиПО молодежи через увеличение государственного образовательного заказа на подготовку кадров с ТиПО по заявкам предприятий</t>
    </r>
  </si>
  <si>
    <r>
      <rPr>
        <b/>
        <sz val="12"/>
        <rFont val="Times New Roman"/>
        <family val="1"/>
        <charset val="204"/>
      </rPr>
      <t>Мероприятие 6.</t>
    </r>
    <r>
      <rPr>
        <sz val="12"/>
        <rFont val="Times New Roman"/>
        <family val="1"/>
        <charset val="204"/>
      </rPr>
      <t xml:space="preserve"> Проведение регионального чемпионата профессионального мастерства WorldSkills по компетенциям</t>
    </r>
  </si>
  <si>
    <r>
      <rPr>
        <b/>
        <sz val="12"/>
        <rFont val="Times New Roman"/>
        <family val="1"/>
        <charset val="204"/>
      </rPr>
      <t xml:space="preserve">Мероприятие 7. </t>
    </r>
    <r>
      <rPr>
        <sz val="12"/>
        <rFont val="Times New Roman"/>
        <family val="1"/>
        <charset val="204"/>
      </rPr>
      <t>Открытие новых специальностей для подготовки кадров в ТиПО</t>
    </r>
  </si>
  <si>
    <r>
      <rPr>
        <b/>
        <sz val="12"/>
        <rFont val="Times New Roman"/>
        <family val="1"/>
        <charset val="204"/>
      </rPr>
      <t>Мероприятие 7.</t>
    </r>
    <r>
      <rPr>
        <sz val="12"/>
        <rFont val="Times New Roman"/>
        <family val="1"/>
        <charset val="204"/>
      </rPr>
      <t xml:space="preserve"> Установка крышек на колодцы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</si>
  <si>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Содержание колодцев ливневой канализации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</si>
  <si>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Текущий ремонт ливневой канализации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</si>
  <si>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Очистка водопропускных каналов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</si>
  <si>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Устройство ливневой канализации 4 микрорайон, дома № 35, 38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</si>
  <si>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Текущий ремонт ливневой канализации пр. Гагарина (10 м)</t>
    </r>
  </si>
  <si>
    <r>
      <rPr>
        <b/>
        <sz val="12"/>
        <rFont val="Times New Roman"/>
        <family val="1"/>
        <charset val="204"/>
      </rPr>
      <t>Мероприятие 6.</t>
    </r>
    <r>
      <rPr>
        <sz val="12"/>
        <rFont val="Times New Roman"/>
        <family val="1"/>
        <charset val="204"/>
      </rPr>
      <t xml:space="preserve"> Текущий ремонт КНС по ул. Весенняя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</si>
  <si>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Заключение меморандумов с подразделениями егерской службы, субъектами охотничьих, лесных, крестьянско-фермерских и сельских хозяйств по оказанию содействия в выявлении на их территории подпольных нарколабораторий, схронов и закладок наркотиков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</si>
  <si>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Разъяснение среди учеников старших классов и их родителей проблем современных синтетических наркотиков, аптечной наркомании и правовых последствий участия подростков в незаконном обороте наркотиков (распространение закладок, листовок с названиями сайтов, граффити и т.д.)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</si>
  <si>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Очистка арычных систем и водопропускных сооружений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</si>
  <si>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Приобретение  сирено-речевых установок г. Риддер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</si>
  <si>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Оказание государственной поддержки лицам для изучения казахского языка, организация бесплатных курсов при центрах по изучению государственному языку в целях повышения уровня владения государственным языком 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</si>
  <si>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 Функционирование центров по обучению государственного языка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</si>
  <si>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Организация и проведение мероприятий, связанных с повышением престижа государственного языка, расширением сфер применения и совершенствованием языковой культуры (областной фестиваль"Тіл-рухани қазына",   областные конкурсы "Мемлекеттік тіл-тәуелсіздік символы", "Тіл шебері" среди свободно владеющих казахским, русским и английским языками и др.)</t>
    </r>
  </si>
  <si>
    <r>
      <rPr>
        <b/>
        <sz val="12"/>
        <rFont val="Times New Roman"/>
        <family val="1"/>
        <charset val="204"/>
      </rPr>
      <t>Мероприятие  1.</t>
    </r>
    <r>
      <rPr>
        <sz val="12"/>
        <rFont val="Times New Roman"/>
        <family val="1"/>
      </rPr>
      <t xml:space="preserve"> Содержание аппарата КГУ "Дом дружбы народов Казахстана"</t>
    </r>
  </si>
  <si>
    <t>Акт выполненных работ</t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</si>
  <si>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Проводится санитарно - просветительная  работа.  (лекций, бесеыды, уголки здоровья, раздача информационного материала  ,  видеоролики, семинары, статьи в газету).</t>
    </r>
  </si>
  <si>
    <t xml:space="preserve">Заместитель акима по социальным вопросам, ОВП, КРЯ и С
</t>
  </si>
  <si>
    <t xml:space="preserve">Протяженность 5 км. Мощность 6 кВт
Цель: обеспесение качествеными улугами электроснабжения. На сегодняшний день имеется дефицит мощности. В данном райне ведется активная застройка жилыми домами. Снижение износа электрических сетей  </t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</si>
  <si>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 Строительство скотомогильников (биотермических ям) г. Риддер (1 ед.)</t>
    </r>
  </si>
  <si>
    <t>Создание современной туристической точки притяжения. Увеличение номерного фонда до 50 номеров, создание до 20 новых рабочих мест.</t>
  </si>
  <si>
    <t xml:space="preserve">Улучшение архитектурного облика города Риддера. </t>
  </si>
  <si>
    <r>
      <rPr>
        <b/>
        <sz val="12"/>
        <rFont val="Times New Roman"/>
        <family val="1"/>
        <charset val="204"/>
      </rPr>
      <t xml:space="preserve">Мероприятие 7. </t>
    </r>
    <r>
      <rPr>
        <sz val="12"/>
        <rFont val="Times New Roman"/>
        <family val="1"/>
        <charset val="204"/>
      </rPr>
      <t>Благоустройство кольца ул. Гоголя в г. Риддере</t>
    </r>
  </si>
  <si>
    <t xml:space="preserve">Текущий ремонт тепловых сетей г. Риддер </t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</si>
  <si>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>Реконструкции канализационных очистных сооружений в городе Риддер</t>
    </r>
  </si>
  <si>
    <t>35.</t>
  </si>
  <si>
    <t>Цель. Обеспечение правопорядка на улицах и общественных местах</t>
  </si>
  <si>
    <t xml:space="preserve">
Строительство изолятора временного содержания на 50 койко-мест в городе Риддер  ВКО</t>
  </si>
  <si>
    <t>Зам. акима г. Риддера, ДП ВКО, начальник ОП</t>
  </si>
  <si>
    <t xml:space="preserve">Обеспечение 60 семей состоящих в очереди на получения жилья качественнмы доступным жильем. Увеличение ввода жилья на 4718 кв.м </t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</si>
  <si>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Содержание гравийных дорог (грунтовых)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</si>
  <si>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Текущий ремонт тротуаров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</si>
  <si>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Летнее содержание дорог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</si>
  <si>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Зимнее содержание дорог </t>
    </r>
  </si>
  <si>
    <t>Ежегодное строительство 10 домов/20 квартир для социально-уязвимыз слоев населения. Ввод жилья 1700 кв. м ежегодно. Учтено в инвестиционном плане ВКО</t>
  </si>
  <si>
    <r>
      <rPr>
        <b/>
        <sz val="12"/>
        <rFont val="Times New Roman"/>
        <family val="1"/>
        <charset val="204"/>
      </rPr>
      <t xml:space="preserve">Показатель результата           </t>
    </r>
    <r>
      <rPr>
        <sz val="12"/>
        <rFont val="Times New Roman"/>
        <family val="1"/>
        <charset val="204"/>
      </rPr>
      <t xml:space="preserve">                                                             Темп роста объема производства МСП по  г. Риддер</t>
    </r>
  </si>
  <si>
    <t>14.</t>
  </si>
  <si>
    <t>Цель. Переход Республики Казахстан к низкоуглеродному развитию</t>
  </si>
  <si>
    <r>
      <t xml:space="preserve">Целевой индикатор 2
</t>
    </r>
    <r>
      <rPr>
        <sz val="12"/>
        <rFont val="Times New Roman"/>
        <family val="1"/>
        <charset val="204"/>
      </rPr>
      <t>Доля дошкольных организаций, соответствующих критериям оценки качества воспитания и обучения независимо от форм собственности по области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</si>
  <si>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Текущий ремонт моста с Ливино г.Риддер</t>
    </r>
  </si>
  <si>
    <t>Строительство полигона ТБО (1 проект)</t>
  </si>
  <si>
    <t>Строительство школ в г. Риддер - 2 проекта</t>
  </si>
  <si>
    <t>Капитальный ремонт школ в г. Риддер - 4 проекта</t>
  </si>
  <si>
    <r>
      <rPr>
        <b/>
        <sz val="12"/>
        <rFont val="Times New Roman"/>
        <family val="1"/>
        <charset val="204"/>
      </rPr>
      <t>Мероприятие 7.</t>
    </r>
    <r>
      <rPr>
        <sz val="12"/>
        <rFont val="Times New Roman"/>
        <family val="1"/>
        <charset val="204"/>
      </rPr>
      <t xml:space="preserve"> Открытие предметных кабинетов новой модификации г.Риддер (15 кабинетов)</t>
    </r>
  </si>
  <si>
    <r>
      <rPr>
        <b/>
        <sz val="12"/>
        <rFont val="Times New Roman"/>
        <family val="1"/>
        <charset val="204"/>
      </rPr>
      <t xml:space="preserve">Мероприятие 8. </t>
    </r>
    <r>
      <rPr>
        <sz val="12"/>
        <rFont val="Times New Roman"/>
        <family val="1"/>
        <charset val="204"/>
      </rPr>
      <t xml:space="preserve">Укрепление материально-технической базы КГКП «Риддерский колледж», </t>
    </r>
  </si>
  <si>
    <t>Укрепление МТБ в колледже г. Риддер - 1 колледж</t>
  </si>
  <si>
    <t>г. Риддер - 1 проект</t>
  </si>
  <si>
    <t>Строительство учреждений здравоохранения в г. Риддер - 1 проект</t>
  </si>
  <si>
    <t>Капитальный ремонт учреждений здравоохранения в г.Риддер - 2 проекта</t>
  </si>
  <si>
    <t>Укомплектование материально-технической базой учреждений здравоохранения</t>
  </si>
  <si>
    <t>Строительство парков развлечений и отдыха/ скверов/бульваров/садов для отдыха жителей г. Риддер - 7 проектов</t>
  </si>
  <si>
    <t>Строительство и реконструкция внутригородских дорог г. Риддер - 7 проектов</t>
  </si>
  <si>
    <t>Ремонт внутригородских дорог г. Риддер (6 проектов)</t>
  </si>
  <si>
    <t>Строительство освещения вдоль улиц г. Риддер - 2 проекта</t>
  </si>
  <si>
    <t>Устройство освещения вдоль улиц в селах г.Риддер - 6 проектов</t>
  </si>
  <si>
    <t>Строительство водопроводных сетей в селах г.Риддер - 2 проекта</t>
  </si>
  <si>
    <t>Строительство объектов системы водоотведения г. Риддер - 1 проект</t>
  </si>
  <si>
    <t>Строительство электрических сетей г. Риддер - 4 проекта</t>
  </si>
  <si>
    <t>Ремонт сетей теплоснабжения внутри населенного пункта г. Риддер - 2 проекта</t>
  </si>
  <si>
    <t>Открытие объектов торговли г. Риддер - 4 проекта</t>
  </si>
  <si>
    <t>Строительство ветеринарных пунктов- 1 проект</t>
  </si>
  <si>
    <t>Количество трудоустроенных граждан г.Риддер</t>
  </si>
  <si>
    <t xml:space="preserve"> в том числе молодежи г. Риддер</t>
  </si>
  <si>
    <t>Обеспеченность населения спортивной инфраструктурой на 1000 человек, г. Риддер</t>
  </si>
  <si>
    <t>Акимат г. Риддера, ТОО "СП "Казахстанская угольно-энергетическая компания"</t>
  </si>
  <si>
    <t>Конечный продукт - агломерат в металлургическое производство (переработанный цинковый клинкер)</t>
  </si>
  <si>
    <r>
      <rPr>
        <b/>
        <sz val="12"/>
        <rFont val="Times New Roman"/>
        <family val="1"/>
        <charset val="204"/>
      </rPr>
      <t xml:space="preserve">Мероприятие 9. </t>
    </r>
    <r>
      <rPr>
        <sz val="12"/>
        <rFont val="Times New Roman"/>
        <family val="1"/>
        <charset val="204"/>
      </rPr>
      <t xml:space="preserve">Строительство дробильно-сортировочной установки </t>
    </r>
  </si>
  <si>
    <t>Организация досуга населения, создание новых рабочих мест</t>
  </si>
  <si>
    <r>
      <rPr>
        <b/>
        <sz val="12"/>
        <rFont val="Times New Roman"/>
        <family val="1"/>
        <charset val="204"/>
      </rPr>
      <t>Мероприятие 15.</t>
    </r>
    <r>
      <rPr>
        <sz val="12"/>
        <rFont val="Times New Roman"/>
        <family val="1"/>
        <charset val="204"/>
      </rPr>
      <t xml:space="preserve"> Строительство туристической базы на 20 номеров ТОО "Фирма "Эталон"</t>
    </r>
  </si>
  <si>
    <t>Заместитель акима Риддер, ОПиТ г. Риддер, "Фирма "Эталон"</t>
  </si>
  <si>
    <t>Строительство объектов дополнительного образования в г. Риддере  - 1 проект</t>
  </si>
  <si>
    <t>Строительство спортивных объектов в г. Риддере - 1 проект</t>
  </si>
  <si>
    <t>ТОО "Восточный полюс", заместитель акима Риддер, ОПиТ г. Риддер</t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</si>
  <si>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Строительство многофункционального автомоечного комплекса </t>
    </r>
  </si>
  <si>
    <t xml:space="preserve"> Создание новых рабочих мест - 5 единиц. В комплекс входит автомойка, услуги по авто (химчистка салона, полировка), клиентская зона (зона ожидания. Зона отдыха, кафе, санузел, Wi-Fi), магазин, вендинговые аппараты</t>
  </si>
  <si>
    <r>
      <rPr>
        <b/>
        <sz val="12"/>
        <rFont val="Times New Roman"/>
        <family val="1"/>
        <charset val="204"/>
      </rPr>
      <t>Мероприятие 9.</t>
    </r>
    <r>
      <rPr>
        <sz val="12"/>
        <rFont val="Times New Roman"/>
        <family val="1"/>
      </rPr>
      <t xml:space="preserve">
Строительство круглогодичного горнолыжного курорта в г.Риддер с подведением инфраструктуры</t>
    </r>
  </si>
  <si>
    <t>Создание круглогодичного хаба горного туризма</t>
  </si>
  <si>
    <t xml:space="preserve">ГЧП + частные инвестиции + МБ (инфраструктура общего пользования) </t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</si>
  <si>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>Строительство семейного кафе с детским пространством</t>
    </r>
  </si>
  <si>
    <r>
      <rPr>
        <b/>
        <sz val="12"/>
        <rFont val="Times New Roman"/>
        <family val="1"/>
        <charset val="204"/>
      </rPr>
      <t>Мероприятие 6.</t>
    </r>
    <r>
      <rPr>
        <sz val="12"/>
        <rFont val="Times New Roman"/>
        <family val="1"/>
        <charset val="204"/>
      </rPr>
      <t xml:space="preserve"> Организация ярмарок, выставок и торговых площадок.</t>
    </r>
  </si>
  <si>
    <r>
      <rPr>
        <b/>
        <sz val="12"/>
        <rFont val="Times New Roman"/>
        <family val="1"/>
        <charset val="204"/>
      </rPr>
      <t xml:space="preserve">Мероприятие 7. </t>
    </r>
    <r>
      <rPr>
        <sz val="12"/>
        <rFont val="Times New Roman"/>
        <family val="1"/>
        <charset val="204"/>
      </rPr>
      <t>Продвижение продукции местных производителей.</t>
    </r>
  </si>
  <si>
    <r>
      <rPr>
        <b/>
        <sz val="12"/>
        <rFont val="Times New Roman"/>
        <family val="1"/>
        <charset val="204"/>
      </rPr>
      <t xml:space="preserve">Мероприятие 8. </t>
    </r>
    <r>
      <rPr>
        <sz val="12"/>
        <rFont val="Times New Roman"/>
        <family val="1"/>
        <charset val="204"/>
      </rPr>
      <t>Встречи с представителями банков, инвесторами, экспертами поддержки бизнеса, информирование о доступных мерах поддержки и возможностях.</t>
    </r>
  </si>
  <si>
    <t>Заместитель акима Риддер, ОЗОиСХ, к/х Дудкин А.С.</t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</si>
  <si>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Строительство убойного пункта</t>
    </r>
  </si>
  <si>
    <t>Заместитель акима Риддер, ОЗОиСХ</t>
  </si>
  <si>
    <t>Руководители УСАГ, УФКС, аким города Риддер</t>
  </si>
  <si>
    <t>РБ, ОБ</t>
  </si>
  <si>
    <r>
      <rPr>
        <b/>
        <sz val="12"/>
        <rFont val="Times New Roman"/>
        <family val="1"/>
        <charset val="204"/>
      </rPr>
      <t xml:space="preserve">Мероприятие 9. </t>
    </r>
    <r>
      <rPr>
        <sz val="12"/>
        <rFont val="Times New Roman"/>
        <family val="1"/>
        <charset val="204"/>
      </rPr>
      <t>Строительство республиканского круглогодичного лагеря (на примере международного детского центра «Артек») в окрестностях города Риддер</t>
    </r>
  </si>
  <si>
    <t>Капитальный ремонт медицинских объектов в селах г. Риддер - 2 проекта</t>
  </si>
  <si>
    <t>Укомплектование МТБ социальных объектов г. Риддер</t>
  </si>
  <si>
    <t>Ремонт внутрипоселковых дорог г. Риддер - 1 проект</t>
  </si>
  <si>
    <t>Строительство инженерно-коммуникационных сетей к жилым домам</t>
  </si>
  <si>
    <t>Обеспечение строящихся жилых домов инженерными сетями, электроснабжением и благоустройством. 2029-2030 год - строительство инженерно коммуникационной инфраструктуры к перспективному району малоэтажной застройки 3-й жилой район "Ботаника" на 148 земельных участков в г. Риддер; 2027-2028 год строительство ИКИ к 60-ти квартирному жилому дому по ул. Островского 40</t>
  </si>
  <si>
    <t>акт выполненных работ</t>
  </si>
  <si>
    <t>Улучшение внешнего облика города</t>
  </si>
  <si>
    <t>Промышленность по г. Риддер</t>
  </si>
  <si>
    <t>Горнодобывающая промышленность и разработка карьеров по г. Риддер</t>
  </si>
  <si>
    <t>Обрабатывающая промышленность по г. Риддер</t>
  </si>
  <si>
    <t>Оптово - розничная торговля по г. Риддер</t>
  </si>
  <si>
    <t xml:space="preserve">Создание современной туристической точки притяжения. </t>
  </si>
  <si>
    <t>КНИ 28
Доля ВДС МСП в ВВП, %, по области</t>
  </si>
  <si>
    <t>11.</t>
  </si>
  <si>
    <t>Цель. Акселерация роста предпринимателей</t>
  </si>
  <si>
    <t>Задача. Обеспечение доступа к мерам государственной поддержки предпринимательства</t>
  </si>
  <si>
    <r>
      <t>Целевой индикатор</t>
    </r>
    <r>
      <rPr>
        <sz val="12"/>
        <rFont val="Times New Roman"/>
        <family val="1"/>
      </rPr>
      <t xml:space="preserve">
Доля переработки и утилизации коммунальных отходов, по области</t>
    </r>
  </si>
  <si>
    <t>19.</t>
  </si>
  <si>
    <t>Цель. Обеспечение всеобщего охвата населения медицинской помощью</t>
  </si>
  <si>
    <r>
      <rPr>
        <b/>
        <sz val="12"/>
        <rFont val="Times New Roman"/>
        <family val="1"/>
        <charset val="204"/>
      </rPr>
      <t xml:space="preserve">Мероприятие 2.  </t>
    </r>
    <r>
      <rPr>
        <sz val="12"/>
        <rFont val="Times New Roman"/>
        <family val="1"/>
        <charset val="204"/>
      </rPr>
      <t>Соответствие дошкольных организаций установленным критериям качества воспитания и обучения независимо от формы собственности.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</si>
  <si>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Повышение качества воспитательно-образовательного процесса в дошкольных организациях на основе результатов оценки качества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</si>
  <si>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 xml:space="preserve"> Методическое сопровождение дошкольных организаций по обеспечению соответствия критериям оценки качества воспитания и обучения.</t>
    </r>
  </si>
  <si>
    <t>Повышение качества воспитательно-образовательного процесса</t>
  </si>
  <si>
    <r>
      <t xml:space="preserve">Показатель результата 1.1
</t>
    </r>
    <r>
      <rPr>
        <sz val="12"/>
        <rFont val="Times New Roman"/>
        <family val="1"/>
      </rPr>
      <t>Доля переработки мяса по области</t>
    </r>
  </si>
  <si>
    <r>
      <t xml:space="preserve">Показатель результата 1.2
</t>
    </r>
    <r>
      <rPr>
        <sz val="12"/>
        <rFont val="Times New Roman"/>
        <family val="1"/>
      </rPr>
      <t>Доля переработки молока по области</t>
    </r>
  </si>
  <si>
    <t>0,58</t>
  </si>
  <si>
    <t>0,60</t>
  </si>
  <si>
    <t>0,31</t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</si>
  <si>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Обеспечение безопасности дорожного движения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</si>
  <si>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</rPr>
      <t xml:space="preserve">
Проведение ОПМ (Безопасная дорога, Опасный водитель, Пешеход, Внимание -Дети, Перевозчик, Пьяный водитель, Автобус, Мотоцикл, Таксист-Нелегал)</t>
    </r>
  </si>
  <si>
    <t>Показатель результата 7.2
Доля внутрипоселковых автомобильных дорог, находящихся в нормативном состоянии по области</t>
  </si>
  <si>
    <t>Количество внутренних туристов, обслуженных местами размещения, г. Риддер</t>
  </si>
  <si>
    <t>Количество въездных туристов, обслуженных местами размещения, г. Риддер</t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</si>
  <si>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Открытие точек реализации СЗПТ со стабилизационного фонда "СПК "Ертис" 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</si>
  <si>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Контроль соблюдения торговой надбавки со стороны уполномоченных органов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</si>
  <si>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Заключение меморандумов с торговыми сетями о соблюдение торговой надбавки на перечень СЗПТ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</si>
  <si>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Проведение сельскохозяйственных ярмарок выходного дня</t>
    </r>
  </si>
  <si>
    <t>Задача: Принятие мер по обеспечению безопасного дорожного движения, сократить число смертей и травм в результате дорожно-транспортных происшествий</t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</si>
  <si>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Строительство приюта для содержания животных, с подведением инфраструктуры</t>
    </r>
  </si>
  <si>
    <t>Акимат г. Риддера, ТОО "КАиС"</t>
  </si>
  <si>
    <t xml:space="preserve">Планируется 250 000 м³ переработки древесины в год с выпуском следующих продуктов: 
1) ДВП
2) ДСП
3) МДФ (мебельные плиты)
4) Строительная опалубка
5) Пеллеты (биотопливо)
Комбинат будет работать в режиме безотходного цикла, где кора, щепа и опилки используются в котельной для генерации тепла и пара для технологических нужд.                                                                                                                                             Количество создаваемых рабочих мест:
На этапе строительства – 200 временных рабочих мест.
После ввода в эксплуатацию будут созданы 350 постоянных рабочих мест. </t>
  </si>
  <si>
    <t>Акимат г. Риддера, ТОО "Алтай Темир"</t>
  </si>
  <si>
    <t xml:space="preserve">Очищение левого, правого берегов и донных отложений р. Тихая, р.Филипповка, в том числе 23 ручья. Количество рабочих мест – 80 в период строительства и 120 в период эксплуатации. </t>
  </si>
  <si>
    <t>Акимат г. Риддера, ТОО  «ОРКЕН»"</t>
  </si>
  <si>
    <t xml:space="preserve">Производство атмосферостойкой низколегированной стали – до 150 000 т/год и автоматные стали – до 100 000 т/год.                                                                                                Количество создаваемых рабочих мест:
На этапе строительства – 160 временных рабочих мест.
После ввода в эксплуатацию будут созданы 200 постоянных рабочих мест. </t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</si>
  <si>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Проведение культурных городских мероприятий</t>
    </r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</si>
  <si>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>Обеспечение функционирования библиотек</t>
    </r>
  </si>
  <si>
    <r>
      <rPr>
        <b/>
        <sz val="12"/>
        <rFont val="Times New Roman"/>
        <family val="1"/>
        <charset val="204"/>
      </rPr>
      <t xml:space="preserve">Мероприятие 6. </t>
    </r>
    <r>
      <rPr>
        <sz val="12"/>
        <rFont val="Times New Roman"/>
        <family val="1"/>
        <charset val="204"/>
      </rPr>
      <t>Посещений библиотек</t>
    </r>
  </si>
  <si>
    <r>
      <rPr>
        <b/>
        <sz val="12"/>
        <rFont val="Times New Roman"/>
        <family val="1"/>
        <charset val="204"/>
      </rPr>
      <t>Мероприятие 7</t>
    </r>
    <r>
      <rPr>
        <sz val="12"/>
        <rFont val="Times New Roman"/>
        <family val="1"/>
        <charset val="204"/>
      </rPr>
      <t xml:space="preserve">. Состояние книжного фонда </t>
    </r>
  </si>
  <si>
    <r>
      <rPr>
        <b/>
        <sz val="12"/>
        <rFont val="Times New Roman"/>
        <family val="1"/>
        <charset val="204"/>
      </rPr>
      <t>Мероприятие 8.</t>
    </r>
    <r>
      <rPr>
        <sz val="12"/>
        <rFont val="Times New Roman"/>
        <family val="1"/>
        <charset val="204"/>
      </rPr>
      <t xml:space="preserve"> Разработка ПСД антенно-мачтового сооружения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</si>
  <si>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Реконструкция инфраструктуры центральной части города Риддера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</si>
  <si>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Реконструкция инфраструктуры по проспекту Независимости города Риддер 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</si>
  <si>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Строительство городского парка "Соколок" в г. Риддере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</si>
  <si>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Устройство смотровой площадки на выезде города Риддера</t>
    </r>
  </si>
  <si>
    <r>
      <rPr>
        <b/>
        <sz val="12"/>
        <rFont val="Times New Roman"/>
        <family val="1"/>
        <charset val="204"/>
      </rPr>
      <t>Мероприятие 5</t>
    </r>
    <r>
      <rPr>
        <sz val="12"/>
        <rFont val="Times New Roman"/>
        <family val="1"/>
        <charset val="204"/>
      </rPr>
      <t>. Строительство парковой зоны в районе комфортной школы по ул. Кирова в г. Риддере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</si>
  <si>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Устройство уличного освещения п.Ульба (2,3 км, 20 опор, 35 светоточек) г.Риддер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</si>
  <si>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Ремонт сетей уличного освещения улиц города Риддер (протяженностью 11,6 километра)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</si>
  <si>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 xml:space="preserve">Устройство уличного освещения с.Лениногорский Лесхоз (0,5 км, 10 опор, 10 светоточек) 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</si>
  <si>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Устройство уличного освещения с.Верхняя Хариузовка (3,2 км, 14 опор, 47 светоточек) </t>
    </r>
  </si>
  <si>
    <r>
      <rPr>
        <b/>
        <sz val="12"/>
        <rFont val="Times New Roman"/>
        <family val="1"/>
        <charset val="204"/>
      </rPr>
      <t>Мероприятие 6.</t>
    </r>
    <r>
      <rPr>
        <sz val="12"/>
        <rFont val="Times New Roman"/>
        <family val="1"/>
        <charset val="204"/>
      </rPr>
      <t xml:space="preserve"> Устройство уличного освещения села Лесное (0,9 км, 11 опор, 26 светоточек) </t>
    </r>
  </si>
  <si>
    <r>
      <rPr>
        <b/>
        <sz val="12"/>
        <rFont val="Times New Roman"/>
        <family val="1"/>
        <charset val="204"/>
      </rPr>
      <t>Мероприятие 7.</t>
    </r>
    <r>
      <rPr>
        <sz val="12"/>
        <rFont val="Times New Roman"/>
        <family val="1"/>
        <charset val="204"/>
      </rPr>
      <t xml:space="preserve"> Установка уличного освещения в с.Поперечное (1,2 км, 24 опоры, 24 светоточки) </t>
    </r>
  </si>
  <si>
    <r>
      <rPr>
        <b/>
        <sz val="12"/>
        <rFont val="Times New Roman"/>
        <family val="1"/>
        <charset val="204"/>
      </rPr>
      <t xml:space="preserve">Мероприятие 8. </t>
    </r>
    <r>
      <rPr>
        <sz val="12"/>
        <rFont val="Times New Roman"/>
        <family val="1"/>
        <charset val="204"/>
      </rPr>
      <t xml:space="preserve">Устройство уличного освещения села Коноваловка (0,6 км, 12 опор, 12 светоточек) </t>
    </r>
  </si>
  <si>
    <r>
      <rPr>
        <b/>
        <sz val="12"/>
        <rFont val="Times New Roman"/>
        <family val="1"/>
        <charset val="204"/>
      </rPr>
      <t>Мероприятие 9.</t>
    </r>
    <r>
      <rPr>
        <sz val="12"/>
        <rFont val="Times New Roman"/>
        <family val="1"/>
        <charset val="204"/>
      </rPr>
      <t xml:space="preserve"> Установка уличного освещения в с.Бутаково (0,5 км, 10 опор, 10 светоточек) 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</si>
  <si>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сетей водоснабжения в районе Гавань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</si>
  <si>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Строительство системы водоснабжения по ул. Заводская, пер. Заводской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</si>
  <si>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Строительство системы водоснабжения третьего жилого района Ботаника 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</si>
  <si>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ЛЭП до Западно-Алтайского Государственного заповедника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</si>
  <si>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Строительство системы электроснабжения третьего жилого района Ботаника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</si>
  <si>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Магистральные электрические сети в 6,7 микрорайоне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</si>
  <si>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Строительство ПС 110/6 кВ в 5 микрорайоне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</si>
  <si>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инженерных сетей, электроснабжение и благоустройства к жилым домам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</si>
  <si>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Капитальный ремонт сетей теплоснабжения и технологического оборудования (котлы 6 штук) «Риддер ТЭЦ» 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</si>
  <si>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Текущий ремонт семи участковых пунктов полиции в г.Риддер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</si>
  <si>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Укомплектование МТБ пунктов полиции  города Риддер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</si>
  <si>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Разработка ПСД для строительства полигона в г.Риддер 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</si>
  <si>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 xml:space="preserve">Строительство магазина смешанных товаров «Апельсин» по адресу улица Кунаева, 23 площадью 1300 м2 (ИП Ковалев Д.) 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</si>
  <si>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Открытие торгового дома по улице Гоголя 45а, торговая площадь до 500 квадратных метров </t>
    </r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</si>
  <si>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 xml:space="preserve">Строительство магазина смешанных товаров по адресу поселок Ульба (4 район) (ИП Губернаторов Н.) 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</si>
  <si>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Строительство супермаркета "Steak Kingn"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</si>
  <si>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Строительство ветеринарного пункта в г. Риддер (1 ед.)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</si>
  <si>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Республиканского спортивно-восстановительного и оздоровительно-реабилитационного центра города Риддер</t>
    </r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</si>
  <si>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Строительство крытого хоккейного модуля в городе Риддер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</si>
  <si>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Строительство лыжероллерной трассы в городе  Риддер ВКО  (лыже-роллерной трассы протяженностью 5 км) </t>
    </r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</si>
  <si>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Строительство трамплина К20  в городе Риддер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</si>
  <si>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Строительство ипподрома для развития национальных видов спорта городе Риддер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</si>
  <si>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Развитие городской среды (Обновление фасадов зданий и благоустройство общественных пространств в городах)</t>
    </r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</si>
  <si>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
Утверждение брендбуков городов, разработку ландшафтных мастер-планов, стандартов качества озеленения</t>
    </r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</si>
  <si>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Приобретение арендного жилья  в г. Риддере</t>
    </r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</si>
  <si>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Текущий ремонт кровли Абая 34</t>
    </r>
  </si>
  <si>
    <r>
      <rPr>
        <b/>
        <sz val="12"/>
        <rFont val="Times New Roman"/>
        <family val="1"/>
        <charset val="204"/>
      </rPr>
      <t>Мероприятие 6.</t>
    </r>
    <r>
      <rPr>
        <sz val="12"/>
        <rFont val="Times New Roman"/>
        <family val="1"/>
        <charset val="204"/>
      </rPr>
      <t xml:space="preserve"> Текущий ремонт отопления, водоснабжения, канализации в жилом доме пр.Абая, 34</t>
    </r>
  </si>
  <si>
    <r>
      <rPr>
        <b/>
        <sz val="12"/>
        <rFont val="Times New Roman"/>
        <family val="1"/>
        <charset val="204"/>
      </rPr>
      <t>Мероприятие 7.</t>
    </r>
    <r>
      <rPr>
        <sz val="12"/>
        <rFont val="Times New Roman"/>
        <family val="1"/>
        <charset val="204"/>
      </rPr>
      <t xml:space="preserve"> Текущий ремонт жилого фонда</t>
    </r>
  </si>
  <si>
    <t>Приложение к 
инвестиционному плану</t>
  </si>
  <si>
    <t>Карта приоритетных и проблемных зон на 2026-2030 годы по г. Риддеру</t>
  </si>
  <si>
    <t xml:space="preserve">Базовое значение </t>
  </si>
  <si>
    <r>
      <t>потребность</t>
    </r>
    <r>
      <rPr>
        <b/>
        <i/>
        <sz val="14"/>
        <rFont val="Times New Roman"/>
        <family val="1"/>
        <charset val="204"/>
      </rPr>
      <t xml:space="preserve"> </t>
    </r>
  </si>
  <si>
    <t>Удовлетворённость, %</t>
  </si>
  <si>
    <t>КНИ 12-13  «Уровень обеспеченности социальными благами и услугами в соответствии 
с Системой региональных стандартов»</t>
  </si>
  <si>
    <t xml:space="preserve">Целевой индикатор: Уровень обеспеченности социальными благами и услугами в соответствии с Системой региональных стандартов </t>
  </si>
  <si>
    <t>Показатель результата 1.1. Увеличение количества  школ, соответствующих утвержденным нормативам</t>
  </si>
  <si>
    <t>с.Поперечное</t>
  </si>
  <si>
    <t>с.Бутаково</t>
  </si>
  <si>
    <t>с.Пригородное</t>
  </si>
  <si>
    <t>с.Коноваловка</t>
  </si>
  <si>
    <t>с.Ливино</t>
  </si>
  <si>
    <t>с.Верхняя Хайрузовка</t>
  </si>
  <si>
    <t>Лениногорский лесхоз</t>
  </si>
  <si>
    <t>ст.Ульбастрой</t>
  </si>
  <si>
    <t>с.Лесное (Дом отдыха Лениногорский)</t>
  </si>
  <si>
    <t>Показатель результата 2.1. Увеличение количества  медицинских организаций, соответствующих утвержденным нормативам</t>
  </si>
  <si>
    <t>Показатель результата 4.2. Обеспеченность населения спортивной инфраструктурой на 1000 человек</t>
  </si>
  <si>
    <t>Показатель результата 5.1. Открытие новых объектов досуга и отдыха</t>
  </si>
  <si>
    <t>Аким г. Риддера                                                                                                                                                           Д. Рахметкалиев</t>
  </si>
  <si>
    <r>
      <rPr>
        <b/>
        <sz val="12"/>
        <rFont val="Times New Roman"/>
        <family val="1"/>
        <charset val="204"/>
      </rPr>
      <t xml:space="preserve">Мероприятие 10. </t>
    </r>
    <r>
      <rPr>
        <sz val="12"/>
        <rFont val="Times New Roman"/>
        <family val="1"/>
        <charset val="204"/>
      </rPr>
      <t>Строительство деревообрабатывающего индустриального комбината полного цикла в г. Риддер</t>
    </r>
  </si>
  <si>
    <r>
      <rPr>
        <b/>
        <sz val="12"/>
        <rFont val="Times New Roman"/>
        <family val="1"/>
        <charset val="204"/>
      </rPr>
      <t>Мероприятие 11.</t>
    </r>
    <r>
      <rPr>
        <sz val="12"/>
        <rFont val="Times New Roman"/>
        <family val="1"/>
        <charset val="204"/>
      </rPr>
      <t xml:space="preserve"> Проведение очистных работ участка Тишинского водохранилища Лениногорского каскада ГЭС</t>
    </r>
  </si>
  <si>
    <r>
      <rPr>
        <b/>
        <sz val="12"/>
        <rFont val="Times New Roman"/>
        <family val="1"/>
        <charset val="204"/>
      </rPr>
      <t xml:space="preserve">Мероприятие 12. </t>
    </r>
    <r>
      <rPr>
        <sz val="12"/>
        <rFont val="Times New Roman"/>
        <family val="1"/>
        <charset val="204"/>
      </rPr>
      <t xml:space="preserve">Переработка техногенно-минеральных образований Шламонакопитель №1 и Шламонакопитель №2 с целью производства инновационных сплавов </t>
    </r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</si>
  <si>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 xml:space="preserve">Строительство овощехранилища с объемом хранения 6 тыс. тонн, 3000 кв. метров </t>
    </r>
  </si>
  <si>
    <r>
      <rPr>
        <b/>
        <sz val="12"/>
        <rFont val="Times New Roman"/>
        <family val="1"/>
        <charset val="204"/>
      </rPr>
      <t xml:space="preserve">КНИ 25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Уровень активности в области инноваций по  области</t>
    </r>
  </si>
  <si>
    <t>мероприятий</t>
  </si>
  <si>
    <t>КНИ 27
Количество въездных туристов, обслуженных местами размещения, по  области</t>
  </si>
  <si>
    <t>по городу Риддер</t>
  </si>
  <si>
    <t>КНИ 29
Доля ВДС среднего предпринимательства в ВВП, по области</t>
  </si>
  <si>
    <t>КНИ 30
Инвестиции в основной капитал (ИОК),  по области</t>
  </si>
  <si>
    <t>КНИ 31
Доля внешних инвестиций в общем объеме ИОК, по области</t>
  </si>
  <si>
    <t>КНИ 6
Ожидаемая продолжительность жизни населения при рождении, годы,по области</t>
  </si>
  <si>
    <r>
      <t xml:space="preserve">Показатель результата 1.1
</t>
    </r>
    <r>
      <rPr>
        <sz val="11"/>
        <rFont val="Times New Roman"/>
        <family val="1"/>
      </rPr>
      <t xml:space="preserve">Снижение уровня риска преждевременной смертности в возрасте от 30 до 70 лет от сердечно-сосудистых, онкологических, хронических респираторных заболеваний и диабета по области
(Национальный индикатор ЦУР 3.4.1) 
</t>
    </r>
  </si>
  <si>
    <r>
      <rPr>
        <b/>
        <sz val="12"/>
        <rFont val="Times New Roman"/>
        <family val="1"/>
        <charset val="204"/>
      </rPr>
      <t>Показатель результата 2.1</t>
    </r>
    <r>
      <rPr>
        <sz val="12"/>
        <rFont val="Times New Roman"/>
        <family val="1"/>
        <charset val="204"/>
      </rPr>
      <t xml:space="preserve">
Снижение младенческой смертности по области</t>
    </r>
  </si>
  <si>
    <r>
      <rPr>
        <b/>
        <sz val="12"/>
        <rFont val="Times New Roman"/>
        <family val="1"/>
        <charset val="204"/>
      </rPr>
      <t>Показатель результата 2.2</t>
    </r>
    <r>
      <rPr>
        <sz val="12"/>
        <rFont val="Times New Roman"/>
        <family val="1"/>
        <charset val="204"/>
      </rPr>
      <t xml:space="preserve">
Снижение неонатальной смертности по области
(Национальный индикатор ЦУР 3.2.2)</t>
    </r>
  </si>
  <si>
    <r>
      <rPr>
        <b/>
        <sz val="12"/>
        <rFont val="Times New Roman"/>
        <family val="1"/>
        <charset val="204"/>
      </rPr>
      <t>Целевой индикатор</t>
    </r>
    <r>
      <rPr>
        <sz val="12"/>
        <rFont val="Times New Roman"/>
        <family val="1"/>
        <charset val="204"/>
      </rPr>
      <t xml:space="preserve">
Снижение стандартизованного коэффициента смертности по области</t>
    </r>
  </si>
  <si>
    <r>
      <rPr>
        <b/>
        <sz val="12"/>
        <rFont val="Times New Roman"/>
        <family val="1"/>
        <charset val="204"/>
      </rPr>
      <t>Показатель результата 2.3</t>
    </r>
    <r>
      <rPr>
        <sz val="12"/>
        <rFont val="Times New Roman"/>
        <family val="1"/>
        <charset val="204"/>
      </rPr>
      <t xml:space="preserve">
Снижение заболеваемости 
гепатитом B по области</t>
    </r>
  </si>
  <si>
    <r>
      <rPr>
        <b/>
        <sz val="12"/>
        <rFont val="Times New Roman"/>
        <family val="1"/>
        <charset val="204"/>
      </rPr>
      <t>Показатель результата 2.1</t>
    </r>
    <r>
      <rPr>
        <sz val="12"/>
        <rFont val="Times New Roman"/>
        <family val="1"/>
        <charset val="204"/>
      </rPr>
      <t xml:space="preserve">
Выявляемость новых зараженных ВИЧ на 1000 неинфицированного населения по области
(Национальный индикатор ЦУР 3.3.1)</t>
    </r>
  </si>
  <si>
    <t>КНИ 7,8,9
Качество результатов среднего образования на основе тестирования PISA,  по области</t>
  </si>
  <si>
    <t>КНИ 11
Доля населения, имеющего доходы ниже величины прожиточного минимума / ниже черты бедности по области</t>
  </si>
  <si>
    <r>
      <t xml:space="preserve">Показатель результата 3.1 
</t>
    </r>
    <r>
      <rPr>
        <sz val="12"/>
        <rFont val="Times New Roman"/>
        <family val="1"/>
        <charset val="204"/>
      </rPr>
      <t>Увеличение количества социальных объектов, соответствующих утвержденным нормативам по области</t>
    </r>
  </si>
  <si>
    <r>
      <t xml:space="preserve">Показатель результата 4.2
</t>
    </r>
    <r>
      <rPr>
        <sz val="12"/>
        <rFont val="Times New Roman"/>
        <family val="1"/>
        <charset val="204"/>
      </rPr>
      <t>Обеспеченность населения спортивной инфраструктурой на 1000 человек по области</t>
    </r>
  </si>
  <si>
    <t>Показатель результата 7.1
Доля внутригородских автомобильных дорог, находящихся в нормативном состоянии по области</t>
  </si>
  <si>
    <t xml:space="preserve">Показатель результата 8.1 
Доступ населения к услугам водоснабжения по области
- в городах
</t>
  </si>
  <si>
    <t>Показатель результата 9.1
Строительство электрических сетей по области</t>
  </si>
  <si>
    <r>
      <t xml:space="preserve">Показатель результата 10.1
</t>
    </r>
    <r>
      <rPr>
        <sz val="12"/>
        <rFont val="Times New Roman"/>
        <family val="1"/>
        <charset val="204"/>
      </rPr>
      <t>Строительство кредитных и арендных домов в городах по области</t>
    </r>
  </si>
  <si>
    <r>
      <t xml:space="preserve">Показатель результата 11.1
</t>
    </r>
    <r>
      <rPr>
        <sz val="12"/>
        <rFont val="Times New Roman"/>
        <family val="1"/>
        <charset val="204"/>
      </rPr>
      <t>Строительство, реконструкция и капитальный ремонт тепловых сетей по области</t>
    </r>
  </si>
  <si>
    <r>
      <t xml:space="preserve">Показатель результата 12.1
</t>
    </r>
    <r>
      <rPr>
        <sz val="12"/>
        <rFont val="Times New Roman"/>
        <family val="1"/>
        <charset val="204"/>
      </rPr>
      <t>Увеличение количества участковых пунктов полиции на селе по обоасти</t>
    </r>
  </si>
  <si>
    <r>
      <t xml:space="preserve">Показатель результата 13.1
</t>
    </r>
    <r>
      <rPr>
        <sz val="12"/>
        <rFont val="Times New Roman"/>
        <family val="1"/>
        <charset val="204"/>
      </rPr>
      <t>Охват домохозяйств доступом к высокоскоростному Интернету по области</t>
    </r>
  </si>
  <si>
    <t xml:space="preserve">КНИ 15
Уровень удовлетворенности населения экологическим качеством жизни, %,, по области
</t>
  </si>
  <si>
    <r>
      <t xml:space="preserve">Целевой индикатор
</t>
    </r>
    <r>
      <rPr>
        <sz val="12"/>
        <rFont val="Times New Roman"/>
        <family val="1"/>
      </rPr>
      <t>Обеспечение населения услугами по сбору и вывозу отходов, % 
(Национальный индикатор ЦУР 11.6.1) по области</t>
    </r>
  </si>
  <si>
    <r>
      <t xml:space="preserve">Целевой индикатор 11.2.1.1 
</t>
    </r>
    <r>
      <rPr>
        <sz val="12"/>
        <rFont val="Times New Roman"/>
        <family val="1"/>
        <charset val="204"/>
      </rPr>
      <t>Доля дорог местного значения, находящихся в хорошем и удовлетворительном состоянии по области</t>
    </r>
  </si>
  <si>
    <r>
      <t xml:space="preserve">Показатель результата 1. </t>
    </r>
    <r>
      <rPr>
        <sz val="12"/>
        <rFont val="Times New Roman"/>
        <family val="1"/>
      </rPr>
      <t>Выявлено наркоправонарушений по области</t>
    </r>
  </si>
  <si>
    <r>
      <t xml:space="preserve">Показатель результата 5.1
</t>
    </r>
    <r>
      <rPr>
        <sz val="12"/>
        <rFont val="Times New Roman"/>
        <family val="1"/>
        <charset val="204"/>
      </rPr>
      <t>Открытие новых объектов досуга и отдыха по области</t>
    </r>
  </si>
  <si>
    <t xml:space="preserve">Показатель результата 8.1 Доступ населения к услугам водоснабжения 
</t>
  </si>
  <si>
    <t>Функционирование государственных учреждений</t>
  </si>
  <si>
    <t xml:space="preserve">Строительство полигона в районе г.Риддер </t>
  </si>
  <si>
    <r>
      <rPr>
        <b/>
        <sz val="12"/>
        <rFont val="Times New Roman"/>
        <family val="1"/>
        <charset val="204"/>
      </rPr>
      <t>Мероприятие 9.</t>
    </r>
    <r>
      <rPr>
        <sz val="12"/>
        <rFont val="Times New Roman"/>
        <family val="1"/>
        <charset val="204"/>
      </rPr>
      <t xml:space="preserve"> Текущий ремонт асфальтобетонного покрытия г. Риддер</t>
    </r>
  </si>
  <si>
    <r>
      <rPr>
        <b/>
        <sz val="12"/>
        <rFont val="Times New Roman"/>
        <family val="1"/>
        <charset val="204"/>
      </rPr>
      <t xml:space="preserve">Мероприятие 10. </t>
    </r>
    <r>
      <rPr>
        <sz val="12"/>
        <rFont val="Times New Roman"/>
        <family val="1"/>
        <charset val="204"/>
      </rPr>
      <t>Текущий ремонт гравийных дорог г. Риддер</t>
    </r>
  </si>
  <si>
    <r>
      <rPr>
        <b/>
        <sz val="12"/>
        <rFont val="Times New Roman"/>
        <family val="1"/>
        <charset val="204"/>
      </rPr>
      <t xml:space="preserve">Мероприятие 11. </t>
    </r>
    <r>
      <rPr>
        <sz val="12"/>
        <rFont val="Times New Roman"/>
        <family val="1"/>
        <charset val="204"/>
      </rPr>
      <t>Текущий ремонт внутриквартальных проездов г. Риддер</t>
    </r>
  </si>
  <si>
    <r>
      <rPr>
        <b/>
        <sz val="12"/>
        <rFont val="Times New Roman"/>
        <family val="1"/>
        <charset val="204"/>
      </rPr>
      <t>Мероприятие 12.</t>
    </r>
    <r>
      <rPr>
        <sz val="12"/>
        <rFont val="Times New Roman"/>
        <family val="1"/>
        <charset val="204"/>
      </rPr>
      <t xml:space="preserve"> Текущий ремонт дорог г. Риддер</t>
    </r>
  </si>
  <si>
    <t>Цель.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 Восточно-Казахстанской области</t>
  </si>
  <si>
    <t>Всего (2024 факт)</t>
  </si>
  <si>
    <t>Строительство культурных объектов г. Риддер - 1 проект</t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</si>
  <si>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Укомплектование МТБ объектов культуры г. Риддер - 3  проекта</t>
    </r>
  </si>
  <si>
    <t>ГЦБ</t>
  </si>
  <si>
    <t>Строительство водопроводных сетей г. Риддер - 4 проекта</t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</si>
  <si>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Приборизации и автоматизация системы учёта водопотребления в г. Риддере ВКО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</si>
  <si>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Завершение строительства 60-ти квартирного жилого дома по ул. Островского 40</t>
    </r>
  </si>
  <si>
    <r>
      <rPr>
        <b/>
        <sz val="12"/>
        <color theme="1"/>
        <rFont val="Times New Roman"/>
        <family val="1"/>
        <charset val="204"/>
      </rPr>
      <t>Мероприятие 6.</t>
    </r>
    <r>
      <rPr>
        <sz val="12"/>
        <color theme="1"/>
        <rFont val="Times New Roman"/>
        <family val="1"/>
        <charset val="204"/>
      </rPr>
      <t xml:space="preserve"> «Завершение строительства учебного корпуса на 300 мест КГУ «Областная специализированная школа-интернат-колледж олимпийского резерва города Риддер» управления физической культуры и спорта Восточно-Казахстанской области»</t>
    </r>
  </si>
  <si>
    <r>
      <rPr>
        <b/>
        <sz val="12"/>
        <rFont val="Times New Roman"/>
        <family val="1"/>
        <charset val="204"/>
      </rPr>
      <t xml:space="preserve">Мероприятие 7. </t>
    </r>
    <r>
      <rPr>
        <sz val="12"/>
        <rFont val="Times New Roman"/>
        <family val="1"/>
        <charset val="204"/>
      </rPr>
      <t>Реконструкция стадиона "Сокол" в городе Риддере</t>
    </r>
  </si>
  <si>
    <r>
      <rPr>
        <b/>
        <sz val="12"/>
        <rFont val="Times New Roman"/>
        <family val="1"/>
        <charset val="204"/>
      </rPr>
      <t xml:space="preserve">Мероприятие 8. </t>
    </r>
    <r>
      <rPr>
        <sz val="12"/>
        <rFont val="Times New Roman"/>
        <family val="1"/>
        <charset val="204"/>
      </rPr>
      <t>Реконструкция стадиона "Строитель" в городе Риддере</t>
    </r>
  </si>
  <si>
    <r>
      <rPr>
        <b/>
        <sz val="12"/>
        <color theme="1"/>
        <rFont val="Times New Roman"/>
        <family val="1"/>
        <charset val="204"/>
      </rPr>
      <t>Мероприятие 9.</t>
    </r>
    <r>
      <rPr>
        <sz val="12"/>
        <color theme="1"/>
        <rFont val="Times New Roman"/>
        <family val="1"/>
        <charset val="204"/>
      </rPr>
      <t xml:space="preserve"> Строительство центра подготовки по лыжным гонкам и горнолыжному спорту для детей и молодежи </t>
    </r>
  </si>
  <si>
    <r>
      <rPr>
        <b/>
        <sz val="12"/>
        <color theme="1"/>
        <rFont val="Times New Roman"/>
        <family val="1"/>
        <charset val="204"/>
      </rPr>
      <t>Мероприятие 10.</t>
    </r>
    <r>
      <rPr>
        <sz val="12"/>
        <color theme="1"/>
        <rFont val="Times New Roman"/>
        <family val="1"/>
        <charset val="204"/>
      </rPr>
      <t xml:space="preserve"> Строительство республиканского учебно-тренировочного комплекса трамплинов в г.Риддер </t>
    </r>
  </si>
  <si>
    <r>
      <rPr>
        <b/>
        <sz val="12"/>
        <rFont val="Times New Roman"/>
        <family val="1"/>
        <charset val="204"/>
      </rPr>
      <t xml:space="preserve">Мероприятие 11. </t>
    </r>
    <r>
      <rPr>
        <sz val="12"/>
        <rFont val="Times New Roman"/>
        <family val="1"/>
        <charset val="204"/>
      </rPr>
      <t>Строительство крытого футбольного комплекса</t>
    </r>
  </si>
  <si>
    <r>
      <rPr>
        <b/>
        <sz val="12"/>
        <rFont val="Times New Roman"/>
        <family val="1"/>
        <charset val="204"/>
      </rPr>
      <t xml:space="preserve">Мероприятие 12. </t>
    </r>
    <r>
      <rPr>
        <sz val="12"/>
        <rFont val="Times New Roman"/>
        <family val="1"/>
        <charset val="204"/>
      </rPr>
      <t>Устройство футбольного поля</t>
    </r>
  </si>
  <si>
    <r>
      <rPr>
        <b/>
        <sz val="12"/>
        <rFont val="Times New Roman"/>
        <family val="1"/>
        <charset val="204"/>
      </rPr>
      <t>Мероприятие 13.</t>
    </r>
    <r>
      <rPr>
        <sz val="12"/>
        <rFont val="Times New Roman"/>
        <family val="1"/>
        <charset val="204"/>
      </rPr>
      <t xml:space="preserve"> Установка баскетбольной площадки</t>
    </r>
  </si>
  <si>
    <r>
      <rPr>
        <b/>
        <sz val="12"/>
        <rFont val="Times New Roman"/>
        <family val="1"/>
        <charset val="204"/>
      </rPr>
      <t>Мероприятие 14.</t>
    </r>
    <r>
      <rPr>
        <sz val="12"/>
        <rFont val="Times New Roman"/>
        <family val="1"/>
        <charset val="204"/>
      </rPr>
      <t xml:space="preserve"> Устройство футбольного поля по адр. 5 микрорайон 10</t>
    </r>
  </si>
  <si>
    <r>
      <rPr>
        <b/>
        <sz val="12"/>
        <rFont val="Times New Roman"/>
        <family val="1"/>
        <charset val="204"/>
      </rPr>
      <t xml:space="preserve">Мероприятие 15. </t>
    </r>
    <r>
      <rPr>
        <sz val="12"/>
        <rFont val="Times New Roman"/>
        <family val="1"/>
        <charset val="204"/>
      </rPr>
      <t>Устройство волейбольной площадки на 1 районе</t>
    </r>
  </si>
  <si>
    <t>г.Риддер - 15 проектов</t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</si>
  <si>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городского культурно-досугового центра с концертным залом, библиотекой и кинотеатром в г.Риддер Восточно – Казахстанской области</t>
    </r>
  </si>
  <si>
    <t>Укомплектование МТБ объектов культуры</t>
  </si>
  <si>
    <r>
      <rPr>
        <b/>
        <sz val="12"/>
        <rFont val="Times New Roman"/>
        <family val="1"/>
        <charset val="204"/>
      </rPr>
      <t>Мероприятие 5.</t>
    </r>
    <r>
      <rPr>
        <sz val="12"/>
        <rFont val="Times New Roman"/>
        <family val="1"/>
        <charset val="204"/>
      </rPr>
      <t xml:space="preserve"> Асфальтирование проездов и парковочной зоны к строящейся школе со стороны ул. Кирова и ул. 9 мая</t>
    </r>
  </si>
  <si>
    <r>
      <rPr>
        <b/>
        <sz val="12"/>
        <rFont val="Times New Roman"/>
        <family val="1"/>
        <charset val="204"/>
      </rPr>
      <t>Мероприятие 6.</t>
    </r>
    <r>
      <rPr>
        <sz val="12"/>
        <rFont val="Times New Roman"/>
        <family val="1"/>
        <charset val="204"/>
      </rPr>
      <t xml:space="preserve"> Экспертиза качества материалов и работ по текущему ремонту дорог города</t>
    </r>
  </si>
  <si>
    <r>
      <rPr>
        <b/>
        <sz val="12"/>
        <rFont val="Times New Roman"/>
        <family val="1"/>
        <charset val="204"/>
      </rPr>
      <t xml:space="preserve">Мероприятие 8. </t>
    </r>
    <r>
      <rPr>
        <sz val="12"/>
        <rFont val="Times New Roman"/>
        <family val="1"/>
        <charset val="204"/>
      </rPr>
      <t>Разработка ПСД проекта "Капитальный ремонт участков тепловых сетей 2-го и 4-го районов города Риддер"</t>
    </r>
  </si>
  <si>
    <t>Акимат г. Риддера, ТОО  «Алтай Темир»"</t>
  </si>
  <si>
    <t>Акимат г. Риддера, Частная компания "General Mininq Ltd"</t>
  </si>
  <si>
    <t xml:space="preserve">Проект предусматривает переработку промышленных отходов и руд. Реализация проекта является вторым этапом комплексных работ по очистке участка Тишинского водохранилища Лениногорского каскада ГЭС. Количество рабочих мест 80 человек. Общая стоимость проекта 8,0 млрд.тенге. </t>
  </si>
  <si>
    <t xml:space="preserve">Проект предусматривает создание производственного комплекса по переработке металлургических шлаков, хвостов обогащения и отвалов горно-металлургических предприятий. Реализация проекта направлена на рациональное использование вторичных минеральныхресурсов, повышение полноты извлечения ценных компонентов и сокращения объемом накопленных техногенных отходов.Общая стоимость проекта 7,5 млрд.тенге (15000 млн.долларов США). Количество новых рабочих мест - 100 человек. </t>
  </si>
  <si>
    <r>
      <rPr>
        <b/>
        <sz val="12"/>
        <rFont val="Times New Roman"/>
        <family val="1"/>
        <charset val="204"/>
      </rPr>
      <t xml:space="preserve">Мероприятие 13. </t>
    </r>
    <r>
      <rPr>
        <sz val="12"/>
        <rFont val="Times New Roman"/>
        <family val="1"/>
        <charset val="204"/>
      </rPr>
      <t>Строительство обогатительной фабрики (ТОО "Алтай Темир")</t>
    </r>
  </si>
  <si>
    <r>
      <rPr>
        <b/>
        <sz val="12"/>
        <rFont val="Times New Roman"/>
        <family val="1"/>
        <charset val="204"/>
      </rPr>
      <t>Мероприятие 14.</t>
    </r>
    <r>
      <rPr>
        <sz val="12"/>
        <rFont val="Times New Roman"/>
        <family val="1"/>
        <charset val="204"/>
      </rPr>
      <t xml:space="preserve"> Строительство флотационной перерабатывающей фабрики (Частная компания "General Mininq Ltd" )</t>
    </r>
  </si>
  <si>
    <t xml:space="preserve">Проект предусматривает строительство туристического объекта, включающего форелевое хозяйство по выращиванию товарной форели, гостиничный комплекс и объекты туристической инфраструктуры. Реализация проекта направлена на развитие экологического и событийного туризма, создание новых рабочих мест и повышение туристической привлекательности региона. Количество новых рабочих мест в период строительства 12 рабочих мест, постоянных 50 единиц. </t>
  </si>
  <si>
    <r>
      <rPr>
        <b/>
        <sz val="12"/>
        <rFont val="Times New Roman"/>
        <family val="1"/>
        <charset val="204"/>
      </rPr>
      <t>Мероприятие 17.</t>
    </r>
    <r>
      <rPr>
        <sz val="12"/>
        <rFont val="Times New Roman"/>
        <family val="1"/>
        <charset val="204"/>
      </rPr>
      <t xml:space="preserve"> Строительство туристического объекта с форелевым хозяйством и гостиничным комплексом (ИП Афанасьев А.В.)</t>
    </r>
  </si>
  <si>
    <t>ОПиТ г. Риддер, ИП Афанасьев А.В.</t>
  </si>
  <si>
    <t>1. РЕАЛИЗАЦИЯ ПЛАНА РАЗВИТИЯ ГОРОДА РИДДЕР</t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</si>
  <si>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Установка автоматизированной системы мониторинга эмиссиий в окружающую среду на филиал АО «Шығыс Жылу» в городе Риддер</t>
    </r>
  </si>
  <si>
    <t>Задача. Создание комфортной среды для жителей сел и городов</t>
  </si>
  <si>
    <r>
      <rPr>
        <b/>
        <sz val="12"/>
        <rFont val="Times New Roman"/>
        <family val="1"/>
        <charset val="204"/>
      </rPr>
      <t xml:space="preserve">Мероприятие 15. </t>
    </r>
    <r>
      <rPr>
        <sz val="12"/>
        <rFont val="Times New Roman"/>
        <family val="1"/>
        <charset val="204"/>
      </rPr>
      <t xml:space="preserve">Строительство крупного торгово-развлекательного центра в районе 6 микрорайона города Риддер  </t>
    </r>
  </si>
  <si>
    <r>
      <rPr>
        <b/>
        <sz val="12"/>
        <rFont val="Times New Roman"/>
        <family val="1"/>
        <charset val="204"/>
      </rPr>
      <t>Мероприятие 16.</t>
    </r>
    <r>
      <rPr>
        <sz val="12"/>
        <rFont val="Times New Roman"/>
        <family val="1"/>
        <charset val="204"/>
      </rPr>
      <t xml:space="preserve"> Строительство объектов торговли</t>
    </r>
  </si>
  <si>
    <r>
      <rPr>
        <b/>
        <sz val="12"/>
        <rFont val="Times New Roman"/>
        <family val="1"/>
        <charset val="204"/>
      </rPr>
      <t xml:space="preserve">Мероприятие 5. </t>
    </r>
    <r>
      <rPr>
        <sz val="12"/>
        <rFont val="Times New Roman"/>
        <family val="1"/>
        <charset val="204"/>
      </rPr>
      <t>Строительство подводящих водопроводных сетей в селе Коноваловка  (157 чел.)</t>
    </r>
  </si>
  <si>
    <r>
      <rPr>
        <b/>
        <sz val="12"/>
        <rFont val="Times New Roman"/>
        <family val="1"/>
        <charset val="204"/>
      </rPr>
      <t xml:space="preserve">Мероприятие 6. </t>
    </r>
    <r>
      <rPr>
        <sz val="12"/>
        <rFont val="Times New Roman"/>
        <family val="1"/>
        <charset val="204"/>
      </rPr>
      <t>Реконструкция  БМС в селах Ливино и Ульбастрой</t>
    </r>
  </si>
  <si>
    <r>
      <rPr>
        <b/>
        <sz val="12"/>
        <rFont val="Times New Roman"/>
        <family val="1"/>
        <charset val="204"/>
      </rPr>
      <t>Мероприятие 7.</t>
    </r>
    <r>
      <rPr>
        <sz val="12"/>
        <rFont val="Times New Roman"/>
        <family val="1"/>
        <charset val="204"/>
      </rPr>
      <t xml:space="preserve"> Строительство системы водоотведения 3-го жилого района Ботаника </t>
    </r>
  </si>
  <si>
    <t>Зам. акима по ЖКХ, ОАГиС г.Риддер, ОЖКХ, ПТиАД, КГП на ПХВ "Водоканал"</t>
  </si>
  <si>
    <t>Проект предсматривает установку общедомовых приборов учета в МЖД в количестве 200 штук для создания информационной системы точного технического контроля, учета и передачи объемов водопотребления</t>
  </si>
  <si>
    <t>Проект</t>
  </si>
  <si>
    <t>Приложение к Плану развития 
города Риддера Восточно-Казахстанской области на 2026-2030 годы,
утвержденный  решением сессии  Риддерского городского  маслихата
 от 03.08.2026 г. № 42/3-VIII</t>
  </si>
  <si>
    <t xml:space="preserve">Заместитель акима области, руководитель УФКС, акиматы городов и районов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</si>
</sst>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#,##0.0"/>
    <numFmt numFmtId="167" formatCode="_-* #,##0.0\ _₽_-;\-* #,##0.0\ _₽_-;_-* &quot;-&quot;?\ _₽_-;_-@_-"/>
    <numFmt numFmtId="168" formatCode="###\ ###\ ###\ ##0.0"/>
  </numFmts>
  <fonts count="38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name val="Helv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</font>
    <font>
      <sz val="12"/>
      <name val="Calibri"/>
      <family val="2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</font>
    <font>
      <i/>
      <sz val="11"/>
      <name val="Times New Roman"/>
      <family val="1"/>
      <charset val="204"/>
    </font>
    <font>
      <i/>
      <sz val="11"/>
      <name val="Calibri"/>
      <family val="2"/>
      <charset val="204"/>
    </font>
    <font>
      <i/>
      <sz val="12"/>
      <name val="Times New Roman"/>
      <family val="1"/>
      <charset val="204"/>
    </font>
    <font>
      <i/>
      <sz val="12"/>
      <name val="Calibri"/>
      <family val="2"/>
      <charset val="204"/>
    </font>
    <font>
      <i/>
      <sz val="14"/>
      <name val="Times New Roman"/>
      <family val="1"/>
      <charset val="204"/>
    </font>
    <font>
      <i/>
      <sz val="14"/>
      <name val="Calibri"/>
      <family val="2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1"/>
    </font>
    <font>
      <b/>
      <sz val="1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1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4" fillId="0" borderId="0"/>
    <xf numFmtId="164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9" fillId="0" borderId="0"/>
    <xf numFmtId="43" fontId="6" fillId="0" borderId="0" applyFont="0" applyFill="0" applyBorder="0" applyAlignment="0" applyProtection="0"/>
    <xf numFmtId="0" fontId="37" fillId="0" borderId="0"/>
  </cellStyleXfs>
  <cellXfs count="543">
    <xf numFmtId="0" fontId="0" fillId="0" borderId="0" xfId="0"/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166" fontId="11" fillId="2" borderId="0" xfId="0" applyNumberFormat="1" applyFont="1" applyFill="1" applyAlignment="1">
      <alignment horizontal="center" vertical="center"/>
    </xf>
    <xf numFmtId="0" fontId="10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center" wrapText="1"/>
    </xf>
    <xf numFmtId="166" fontId="11" fillId="2" borderId="0" xfId="0" applyNumberFormat="1" applyFont="1" applyFill="1"/>
    <xf numFmtId="0" fontId="10" fillId="2" borderId="1" xfId="0" applyFont="1" applyFill="1" applyBorder="1"/>
    <xf numFmtId="3" fontId="8" fillId="2" borderId="1" xfId="8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0" fillId="2" borderId="0" xfId="0" applyFont="1" applyFill="1" applyAlignment="1">
      <alignment vertical="center"/>
    </xf>
    <xf numFmtId="166" fontId="10" fillId="2" borderId="0" xfId="0" applyNumberFormat="1" applyFont="1" applyFill="1"/>
    <xf numFmtId="167" fontId="10" fillId="2" borderId="0" xfId="0" applyNumberFormat="1" applyFont="1" applyFill="1"/>
    <xf numFmtId="0" fontId="10" fillId="2" borderId="1" xfId="0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top" wrapText="1"/>
    </xf>
    <xf numFmtId="0" fontId="14" fillId="2" borderId="3" xfId="0" applyFont="1" applyFill="1" applyBorder="1" applyAlignment="1">
      <alignment vertical="top" wrapText="1"/>
    </xf>
    <xf numFmtId="0" fontId="14" fillId="2" borderId="8" xfId="0" applyFont="1" applyFill="1" applyBorder="1" applyAlignment="1">
      <alignment vertical="top" wrapText="1"/>
    </xf>
    <xf numFmtId="0" fontId="10" fillId="2" borderId="8" xfId="0" applyFont="1" applyFill="1" applyBorder="1" applyAlignment="1">
      <alignment horizontal="center"/>
    </xf>
    <xf numFmtId="0" fontId="14" fillId="2" borderId="8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0" fontId="15" fillId="2" borderId="1" xfId="0" applyFont="1" applyFill="1" applyBorder="1"/>
    <xf numFmtId="166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166" fontId="8" fillId="2" borderId="1" xfId="4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1" xfId="0" applyFont="1" applyFill="1" applyBorder="1"/>
    <xf numFmtId="166" fontId="8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vertical="top" wrapText="1"/>
    </xf>
    <xf numFmtId="165" fontId="8" fillId="2" borderId="1" xfId="4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left" vertical="center" wrapText="1"/>
    </xf>
    <xf numFmtId="166" fontId="8" fillId="2" borderId="3" xfId="4" applyNumberFormat="1" applyFont="1" applyFill="1" applyBorder="1" applyAlignment="1">
      <alignment horizontal="center" vertical="center" wrapText="1"/>
    </xf>
    <xf numFmtId="0" fontId="8" fillId="2" borderId="3" xfId="0" applyFont="1" applyFill="1" applyBorder="1"/>
    <xf numFmtId="0" fontId="14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166" fontId="8" fillId="2" borderId="1" xfId="0" applyNumberFormat="1" applyFont="1" applyFill="1" applyBorder="1" applyAlignment="1">
      <alignment horizontal="center" vertical="top" wrapText="1"/>
    </xf>
    <xf numFmtId="166" fontId="8" fillId="2" borderId="7" xfId="0" applyNumberFormat="1" applyFont="1" applyFill="1" applyBorder="1" applyAlignment="1">
      <alignment horizontal="center" vertical="top" wrapText="1"/>
    </xf>
    <xf numFmtId="165" fontId="14" fillId="2" borderId="2" xfId="0" applyNumberFormat="1" applyFont="1" applyFill="1" applyBorder="1" applyAlignment="1">
      <alignment vertical="center" wrapText="1"/>
    </xf>
    <xf numFmtId="166" fontId="14" fillId="2" borderId="1" xfId="0" applyNumberFormat="1" applyFont="1" applyFill="1" applyBorder="1" applyAlignment="1">
      <alignment vertical="center" wrapText="1"/>
    </xf>
    <xf numFmtId="166" fontId="14" fillId="2" borderId="2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/>
    </xf>
    <xf numFmtId="0" fontId="12" fillId="2" borderId="0" xfId="0" applyFont="1" applyFill="1"/>
    <xf numFmtId="0" fontId="12" fillId="2" borderId="1" xfId="0" applyFont="1" applyFill="1" applyBorder="1" applyAlignment="1">
      <alignment vertical="center" wrapText="1"/>
    </xf>
    <xf numFmtId="166" fontId="8" fillId="2" borderId="1" xfId="0" applyNumberFormat="1" applyFont="1" applyFill="1" applyBorder="1" applyAlignment="1">
      <alignment vertical="top" wrapText="1"/>
    </xf>
    <xf numFmtId="166" fontId="8" fillId="2" borderId="7" xfId="0" applyNumberFormat="1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horizontal="left" vertical="center" wrapText="1"/>
    </xf>
    <xf numFmtId="166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66" fontId="14" fillId="2" borderId="1" xfId="0" applyNumberFormat="1" applyFont="1" applyFill="1" applyBorder="1" applyAlignment="1">
      <alignment horizontal="center" vertical="center" wrapText="1"/>
    </xf>
    <xf numFmtId="166" fontId="14" fillId="2" borderId="2" xfId="0" applyNumberFormat="1" applyFont="1" applyFill="1" applyBorder="1" applyAlignment="1">
      <alignment horizontal="center" vertical="center" wrapText="1"/>
    </xf>
    <xf numFmtId="166" fontId="14" fillId="2" borderId="9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4" fontId="14" fillId="2" borderId="8" xfId="0" applyNumberFormat="1" applyFont="1" applyFill="1" applyBorder="1" applyAlignment="1">
      <alignment horizontal="center" vertical="center" wrapText="1"/>
    </xf>
    <xf numFmtId="4" fontId="14" fillId="2" borderId="8" xfId="0" applyNumberFormat="1" applyFont="1" applyFill="1" applyBorder="1" applyAlignment="1">
      <alignment horizontal="left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left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166" fontId="8" fillId="2" borderId="1" xfId="2" applyNumberFormat="1" applyFont="1" applyFill="1" applyBorder="1" applyAlignment="1">
      <alignment horizontal="center" vertical="center" wrapText="1"/>
    </xf>
    <xf numFmtId="165" fontId="8" fillId="2" borderId="1" xfId="2" applyNumberFormat="1" applyFont="1" applyFill="1" applyBorder="1" applyAlignment="1">
      <alignment horizontal="center" vertical="center" wrapText="1"/>
    </xf>
    <xf numFmtId="165" fontId="8" fillId="2" borderId="7" xfId="2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166" fontId="8" fillId="2" borderId="1" xfId="0" applyNumberFormat="1" applyFont="1" applyFill="1" applyBorder="1" applyAlignment="1">
      <alignment horizontal="center"/>
    </xf>
    <xf numFmtId="165" fontId="14" fillId="2" borderId="8" xfId="0" applyNumberFormat="1" applyFont="1" applyFill="1" applyBorder="1" applyAlignment="1">
      <alignment horizontal="center" vertical="center" wrapText="1"/>
    </xf>
    <xf numFmtId="165" fontId="14" fillId="2" borderId="8" xfId="0" applyNumberFormat="1" applyFont="1" applyFill="1" applyBorder="1" applyAlignment="1">
      <alignment vertical="center" wrapText="1"/>
    </xf>
    <xf numFmtId="165" fontId="14" fillId="2" borderId="12" xfId="0" applyNumberFormat="1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top" wrapText="1"/>
    </xf>
    <xf numFmtId="165" fontId="14" fillId="2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165" fontId="14" fillId="2" borderId="7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vertical="top" wrapText="1"/>
    </xf>
    <xf numFmtId="165" fontId="14" fillId="2" borderId="2" xfId="0" applyNumberFormat="1" applyFont="1" applyFill="1" applyBorder="1" applyAlignment="1">
      <alignment horizontal="center" vertical="center" wrapText="1"/>
    </xf>
    <xf numFmtId="3" fontId="8" fillId="2" borderId="1" xfId="1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/>
    <xf numFmtId="166" fontId="8" fillId="2" borderId="1" xfId="2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/>
    <xf numFmtId="166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/>
    <xf numFmtId="166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3" fontId="21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/>
    <xf numFmtId="166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2" xfId="3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166" fontId="19" fillId="2" borderId="1" xfId="4" applyNumberFormat="1" applyFont="1" applyFill="1" applyBorder="1" applyAlignment="1">
      <alignment horizontal="center" vertical="center" wrapText="1"/>
    </xf>
    <xf numFmtId="0" fontId="19" fillId="2" borderId="1" xfId="0" applyFont="1" applyFill="1" applyBorder="1"/>
    <xf numFmtId="0" fontId="12" fillId="2" borderId="1" xfId="2" applyFont="1" applyFill="1" applyBorder="1" applyAlignment="1">
      <alignment horizontal="left" vertical="center" wrapText="1"/>
    </xf>
    <xf numFmtId="0" fontId="12" fillId="2" borderId="11" xfId="2" applyFont="1" applyFill="1" applyBorder="1" applyAlignment="1">
      <alignment horizontal="left" vertical="center" wrapText="1"/>
    </xf>
    <xf numFmtId="0" fontId="19" fillId="2" borderId="8" xfId="2" applyFont="1" applyFill="1" applyBorder="1" applyAlignment="1">
      <alignment horizontal="left" vertical="center" wrapText="1"/>
    </xf>
    <xf numFmtId="0" fontId="12" fillId="2" borderId="8" xfId="2" applyFont="1" applyFill="1" applyBorder="1" applyAlignment="1">
      <alignment horizontal="left" vertical="center" wrapText="1"/>
    </xf>
    <xf numFmtId="0" fontId="19" fillId="2" borderId="1" xfId="2" applyFont="1" applyFill="1" applyBorder="1" applyAlignment="1">
      <alignment horizontal="center" vertical="center" wrapText="1"/>
    </xf>
    <xf numFmtId="166" fontId="19" fillId="2" borderId="1" xfId="2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165" fontId="8" fillId="2" borderId="7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3" fontId="24" fillId="2" borderId="1" xfId="0" applyNumberFormat="1" applyFont="1" applyFill="1" applyBorder="1" applyAlignment="1">
      <alignment horizontal="center" vertical="center" wrapText="1"/>
    </xf>
    <xf numFmtId="166" fontId="24" fillId="2" borderId="1" xfId="0" applyNumberFormat="1" applyFont="1" applyFill="1" applyBorder="1" applyAlignment="1">
      <alignment horizontal="center" vertical="center" wrapText="1"/>
    </xf>
    <xf numFmtId="3" fontId="24" fillId="2" borderId="7" xfId="0" applyNumberFormat="1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1" xfId="3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166" fontId="8" fillId="2" borderId="8" xfId="0" applyNumberFormat="1" applyFont="1" applyFill="1" applyBorder="1" applyAlignment="1">
      <alignment horizontal="center" vertical="center" wrapText="1"/>
    </xf>
    <xf numFmtId="166" fontId="8" fillId="2" borderId="3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6" fontId="8" fillId="2" borderId="8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3" fontId="8" fillId="2" borderId="8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66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top" wrapText="1"/>
    </xf>
    <xf numFmtId="166" fontId="13" fillId="2" borderId="1" xfId="0" applyNumberFormat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166" fontId="14" fillId="2" borderId="7" xfId="0" applyNumberFormat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vertical="top" wrapText="1"/>
    </xf>
    <xf numFmtId="0" fontId="12" fillId="2" borderId="13" xfId="0" applyFont="1" applyFill="1" applyBorder="1" applyAlignment="1">
      <alignment vertical="center" wrapText="1"/>
    </xf>
    <xf numFmtId="166" fontId="12" fillId="2" borderId="13" xfId="0" applyNumberFormat="1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top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/>
    </xf>
    <xf numFmtId="4" fontId="8" fillId="2" borderId="1" xfId="0" applyNumberFormat="1" applyFont="1" applyFill="1" applyBorder="1" applyAlignment="1">
      <alignment horizontal="center" vertical="center" wrapText="1"/>
    </xf>
    <xf numFmtId="168" fontId="8" fillId="2" borderId="1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top" wrapText="1"/>
    </xf>
    <xf numFmtId="0" fontId="25" fillId="2" borderId="1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left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23" fillId="2" borderId="1" xfId="0" applyFont="1" applyFill="1" applyBorder="1" applyAlignment="1">
      <alignment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4" fontId="14" fillId="2" borderId="7" xfId="0" applyNumberFormat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2" fontId="14" fillId="2" borderId="7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justify"/>
    </xf>
    <xf numFmtId="0" fontId="1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center" wrapText="1"/>
    </xf>
    <xf numFmtId="165" fontId="14" fillId="2" borderId="4" xfId="0" applyNumberFormat="1" applyFont="1" applyFill="1" applyBorder="1" applyAlignment="1">
      <alignment horizontal="center" vertical="center" wrapText="1"/>
    </xf>
    <xf numFmtId="165" fontId="14" fillId="2" borderId="6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/>
    <xf numFmtId="0" fontId="12" fillId="2" borderId="0" xfId="0" applyFont="1" applyFill="1" applyAlignment="1">
      <alignment horizontal="center"/>
    </xf>
    <xf numFmtId="0" fontId="13" fillId="2" borderId="8" xfId="0" applyFont="1" applyFill="1" applyBorder="1" applyAlignment="1">
      <alignment vertical="center" wrapText="1"/>
    </xf>
    <xf numFmtId="0" fontId="10" fillId="2" borderId="11" xfId="0" applyFont="1" applyFill="1" applyBorder="1"/>
    <xf numFmtId="0" fontId="10" fillId="2" borderId="8" xfId="0" applyFont="1" applyFill="1" applyBorder="1"/>
    <xf numFmtId="3" fontId="8" fillId="2" borderId="8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0" fillId="2" borderId="9" xfId="0" applyFont="1" applyFill="1" applyBorder="1"/>
    <xf numFmtId="0" fontId="12" fillId="2" borderId="3" xfId="0" applyFont="1" applyFill="1" applyBorder="1" applyAlignment="1">
      <alignment vertical="center" wrapText="1"/>
    </xf>
    <xf numFmtId="166" fontId="12" fillId="2" borderId="3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/>
    </xf>
    <xf numFmtId="166" fontId="12" fillId="2" borderId="7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5" fontId="14" fillId="2" borderId="9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6" fillId="2" borderId="1" xfId="0" applyFont="1" applyFill="1" applyBorder="1"/>
    <xf numFmtId="0" fontId="10" fillId="2" borderId="15" xfId="0" applyFont="1" applyFill="1" applyBorder="1"/>
    <xf numFmtId="0" fontId="11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166" fontId="8" fillId="2" borderId="3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3" borderId="1" xfId="0" applyFont="1" applyFill="1" applyBorder="1"/>
    <xf numFmtId="166" fontId="12" fillId="3" borderId="1" xfId="0" applyNumberFormat="1" applyFont="1" applyFill="1" applyBorder="1" applyAlignment="1">
      <alignment horizontal="center" wrapText="1"/>
    </xf>
    <xf numFmtId="166" fontId="12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/>
    <xf numFmtId="0" fontId="12" fillId="3" borderId="1" xfId="0" applyFont="1" applyFill="1" applyBorder="1" applyAlignment="1">
      <alignment vertical="center" wrapText="1"/>
    </xf>
    <xf numFmtId="0" fontId="10" fillId="3" borderId="1" xfId="0" applyFont="1" applyFill="1" applyBorder="1"/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32" fillId="2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top" wrapText="1"/>
    </xf>
    <xf numFmtId="0" fontId="33" fillId="7" borderId="1" xfId="0" applyFont="1" applyFill="1" applyBorder="1" applyAlignment="1">
      <alignment horizontal="center" vertical="center" wrapText="1"/>
    </xf>
    <xf numFmtId="1" fontId="32" fillId="8" borderId="1" xfId="0" applyNumberFormat="1" applyFont="1" applyFill="1" applyBorder="1" applyAlignment="1">
      <alignment horizontal="center" vertical="center" wrapText="1"/>
    </xf>
    <xf numFmtId="165" fontId="32" fillId="8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top" wrapText="1"/>
    </xf>
    <xf numFmtId="1" fontId="32" fillId="6" borderId="1" xfId="0" applyNumberFormat="1" applyFont="1" applyFill="1" applyBorder="1" applyAlignment="1">
      <alignment horizontal="center" vertical="center" wrapText="1"/>
    </xf>
    <xf numFmtId="165" fontId="32" fillId="6" borderId="1" xfId="0" applyNumberFormat="1" applyFont="1" applyFill="1" applyBorder="1" applyAlignment="1">
      <alignment horizontal="center" vertical="center" wrapText="1"/>
    </xf>
    <xf numFmtId="1" fontId="32" fillId="9" borderId="1" xfId="0" applyNumberFormat="1" applyFont="1" applyFill="1" applyBorder="1" applyAlignment="1">
      <alignment horizontal="center" vertical="center" wrapText="1"/>
    </xf>
    <xf numFmtId="165" fontId="32" fillId="9" borderId="1" xfId="0" applyNumberFormat="1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/>
    </xf>
    <xf numFmtId="0" fontId="28" fillId="0" borderId="0" xfId="0" applyFont="1"/>
    <xf numFmtId="0" fontId="28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49" fontId="12" fillId="2" borderId="8" xfId="0" applyNumberFormat="1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2" fontId="32" fillId="9" borderId="1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top" wrapText="1"/>
    </xf>
    <xf numFmtId="0" fontId="28" fillId="0" borderId="0" xfId="0" applyFont="1" applyBorder="1"/>
    <xf numFmtId="0" fontId="28" fillId="10" borderId="0" xfId="0" applyFont="1" applyFill="1" applyBorder="1" applyAlignment="1">
      <alignment horizontal="center" vertical="center"/>
    </xf>
    <xf numFmtId="165" fontId="28" fillId="2" borderId="0" xfId="0" applyNumberFormat="1" applyFont="1" applyFill="1" applyBorder="1" applyAlignment="1">
      <alignment horizontal="center" vertical="center" wrapText="1"/>
    </xf>
    <xf numFmtId="0" fontId="28" fillId="10" borderId="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vertical="center" wrapText="1"/>
    </xf>
    <xf numFmtId="166" fontId="10" fillId="2" borderId="1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166" fontId="8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0" fontId="14" fillId="2" borderId="3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left" vertical="center" wrapText="1"/>
    </xf>
    <xf numFmtId="0" fontId="12" fillId="2" borderId="9" xfId="2" applyFont="1" applyFill="1" applyBorder="1" applyAlignment="1">
      <alignment horizontal="left" vertical="center" wrapText="1"/>
    </xf>
    <xf numFmtId="0" fontId="12" fillId="2" borderId="2" xfId="2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15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1" xfId="3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vertical="top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3" fontId="8" fillId="2" borderId="8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top" wrapText="1"/>
    </xf>
    <xf numFmtId="0" fontId="13" fillId="3" borderId="13" xfId="0" applyFont="1" applyFill="1" applyBorder="1" applyAlignment="1">
      <alignment horizontal="center" vertical="top" wrapText="1"/>
    </xf>
    <xf numFmtId="0" fontId="13" fillId="3" borderId="11" xfId="0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center" vertical="top" wrapText="1"/>
    </xf>
    <xf numFmtId="0" fontId="13" fillId="3" borderId="9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9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23" fillId="2" borderId="7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horizontal="center" vertical="top" wrapText="1"/>
    </xf>
    <xf numFmtId="0" fontId="14" fillId="2" borderId="16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 wrapText="1"/>
    </xf>
    <xf numFmtId="3" fontId="14" fillId="2" borderId="8" xfId="0" applyNumberFormat="1" applyFont="1" applyFill="1" applyBorder="1" applyAlignment="1">
      <alignment horizontal="center" vertical="center"/>
    </xf>
    <xf numFmtId="3" fontId="14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166" fontId="8" fillId="2" borderId="8" xfId="0" applyNumberFormat="1" applyFont="1" applyFill="1" applyBorder="1" applyAlignment="1">
      <alignment horizontal="center" vertical="center" wrapText="1"/>
    </xf>
    <xf numFmtId="166" fontId="8" fillId="2" borderId="15" xfId="0" applyNumberFormat="1" applyFont="1" applyFill="1" applyBorder="1" applyAlignment="1">
      <alignment horizontal="center" vertical="center" wrapText="1"/>
    </xf>
    <xf numFmtId="166" fontId="8" fillId="2" borderId="3" xfId="0" applyNumberFormat="1" applyFont="1" applyFill="1" applyBorder="1" applyAlignment="1">
      <alignment horizontal="center" vertical="center" wrapText="1"/>
    </xf>
    <xf numFmtId="166" fontId="8" fillId="2" borderId="8" xfId="0" applyNumberFormat="1" applyFont="1" applyFill="1" applyBorder="1" applyAlignment="1">
      <alignment horizontal="center" vertical="center"/>
    </xf>
    <xf numFmtId="166" fontId="8" fillId="2" borderId="15" xfId="0" applyNumberFormat="1" applyFont="1" applyFill="1" applyBorder="1" applyAlignment="1">
      <alignment horizontal="center" vertical="center"/>
    </xf>
    <xf numFmtId="166" fontId="8" fillId="2" borderId="3" xfId="0" applyNumberFormat="1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166" fontId="14" fillId="2" borderId="15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3" xfId="0" applyFont="1" applyFill="1" applyBorder="1" applyAlignment="1">
      <alignment horizontal="center" vertical="top" wrapText="1"/>
    </xf>
    <xf numFmtId="0" fontId="21" fillId="2" borderId="8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6" xfId="2" applyFont="1" applyFill="1" applyBorder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 wrapText="1"/>
    </xf>
    <xf numFmtId="0" fontId="12" fillId="2" borderId="4" xfId="2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/>
    <xf numFmtId="0" fontId="8" fillId="2" borderId="15" xfId="3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21" fillId="0" borderId="0" xfId="0" applyFont="1" applyFill="1" applyAlignment="1">
      <alignment horizontal="right" wrapText="1"/>
    </xf>
    <xf numFmtId="0" fontId="26" fillId="2" borderId="0" xfId="0" applyFont="1" applyFill="1" applyAlignment="1"/>
    <xf numFmtId="0" fontId="26" fillId="0" borderId="0" xfId="0" applyFont="1" applyAlignment="1"/>
    <xf numFmtId="0" fontId="31" fillId="11" borderId="1" xfId="0" applyFont="1" applyFill="1" applyBorder="1" applyAlignment="1">
      <alignment horizontal="center" vertical="center" wrapText="1"/>
    </xf>
    <xf numFmtId="0" fontId="31" fillId="11" borderId="1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6" fillId="0" borderId="22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top" wrapText="1"/>
    </xf>
    <xf numFmtId="0" fontId="29" fillId="4" borderId="1" xfId="0" applyFont="1" applyFill="1" applyBorder="1" applyAlignment="1">
      <alignment horizontal="center" vertical="top" wrapText="1"/>
    </xf>
    <xf numFmtId="0" fontId="27" fillId="4" borderId="1" xfId="0" applyFont="1" applyFill="1" applyBorder="1" applyAlignment="1">
      <alignment horizontal="center" vertical="top" wrapText="1"/>
    </xf>
    <xf numFmtId="0" fontId="31" fillId="5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/>
    </xf>
    <xf numFmtId="166" fontId="8" fillId="2" borderId="1" xfId="10" applyNumberFormat="1" applyFont="1" applyFill="1" applyBorder="1" applyAlignment="1">
      <alignment horizontal="center" vertical="center" wrapText="1"/>
    </xf>
    <xf numFmtId="0" fontId="8" fillId="2" borderId="1" xfId="10" applyFont="1" applyFill="1" applyBorder="1" applyAlignment="1">
      <alignment horizontal="center" vertical="center" wrapText="1"/>
    </xf>
    <xf numFmtId="166" fontId="36" fillId="2" borderId="1" xfId="10" applyNumberFormat="1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9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3" fontId="34" fillId="2" borderId="1" xfId="0" applyNumberFormat="1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34" fillId="2" borderId="3" xfId="0" applyFont="1" applyFill="1" applyBorder="1" applyAlignment="1">
      <alignment horizontal="center" vertical="center" wrapText="1"/>
    </xf>
    <xf numFmtId="166" fontId="34" fillId="2" borderId="1" xfId="0" applyNumberFormat="1" applyFont="1" applyFill="1" applyBorder="1" applyAlignment="1">
      <alignment horizontal="center" vertical="center" wrapText="1"/>
    </xf>
    <xf numFmtId="166" fontId="24" fillId="2" borderId="1" xfId="4" applyNumberFormat="1" applyFont="1" applyFill="1" applyBorder="1" applyAlignment="1">
      <alignment horizontal="center" vertical="center" wrapText="1"/>
    </xf>
    <xf numFmtId="166" fontId="24" fillId="2" borderId="1" xfId="0" applyNumberFormat="1" applyFont="1" applyFill="1" applyBorder="1" applyAlignment="1">
      <alignment horizontal="center" vertical="center"/>
    </xf>
    <xf numFmtId="166" fontId="24" fillId="2" borderId="9" xfId="4" applyNumberFormat="1" applyFont="1" applyFill="1" applyBorder="1" applyAlignment="1">
      <alignment horizontal="center" vertical="center" wrapText="1"/>
    </xf>
    <xf numFmtId="3" fontId="24" fillId="2" borderId="9" xfId="4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0" fontId="12" fillId="2" borderId="8" xfId="0" applyFont="1" applyFill="1" applyBorder="1" applyAlignment="1">
      <alignment vertical="center" wrapText="1"/>
    </xf>
    <xf numFmtId="166" fontId="8" fillId="2" borderId="9" xfId="0" applyNumberFormat="1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left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166" fontId="35" fillId="2" borderId="1" xfId="0" applyNumberFormat="1" applyFont="1" applyFill="1" applyBorder="1" applyAlignment="1">
      <alignment horizontal="center" vertical="center" wrapText="1"/>
    </xf>
    <xf numFmtId="166" fontId="35" fillId="2" borderId="7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left" vertical="center" wrapText="1"/>
    </xf>
    <xf numFmtId="0" fontId="36" fillId="2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6" fontId="35" fillId="2" borderId="3" xfId="0" applyNumberFormat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2"/>
    <cellStyle name="Обычный 2 3" xfId="7"/>
    <cellStyle name="Обычный 2 4" xfId="5"/>
    <cellStyle name="Обычный 3" xfId="6"/>
    <cellStyle name="Обычный 4" xfId="8"/>
    <cellStyle name="Обычный 5" xfId="10"/>
    <cellStyle name="Обычный_Лист1" xfId="3"/>
    <cellStyle name="Финансовый" xfId="1" builtinId="3"/>
    <cellStyle name="Финансовый 2" xfId="4"/>
    <cellStyle name="Финансовый 4" xfId="9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893"/>
  <sheetViews>
    <sheetView tabSelected="1" view="pageBreakPreview" zoomScale="66" zoomScaleNormal="100" zoomScaleSheetLayoutView="66" workbookViewId="0">
      <pane ySplit="11" topLeftCell="A827" activePane="bottomLeft" state="frozen"/>
      <selection pane="bottomLeft" activeCell="D780" sqref="D780:D781"/>
    </sheetView>
  </sheetViews>
  <sheetFormatPr defaultRowHeight="15.75" x14ac:dyDescent="0.25"/>
  <cols>
    <col min="1" max="1" width="7.140625" style="5" customWidth="1"/>
    <col min="2" max="2" width="60.42578125" style="5" customWidth="1"/>
    <col min="3" max="3" width="25.7109375" style="6" customWidth="1"/>
    <col min="4" max="4" width="25.7109375" style="5" customWidth="1"/>
    <col min="5" max="5" width="19.42578125" style="5" customWidth="1"/>
    <col min="6" max="6" width="31.5703125" style="5" customWidth="1"/>
    <col min="7" max="7" width="14.42578125" style="2" customWidth="1"/>
    <col min="8" max="8" width="16" style="5" customWidth="1"/>
    <col min="9" max="9" width="14.5703125" style="7" customWidth="1"/>
    <col min="10" max="10" width="14.28515625" style="5" customWidth="1"/>
    <col min="11" max="11" width="13.28515625" style="5" customWidth="1"/>
    <col min="12" max="12" width="14.28515625" style="5" customWidth="1"/>
    <col min="13" max="13" width="12.85546875" style="5" customWidth="1"/>
    <col min="14" max="14" width="19" style="4" customWidth="1"/>
    <col min="15" max="15" width="12.28515625" style="4" customWidth="1"/>
    <col min="16" max="16" width="80.5703125" style="4" customWidth="1"/>
    <col min="17" max="17" width="11.28515625" style="4" bestFit="1" customWidth="1"/>
    <col min="18" max="23" width="9.140625" style="4"/>
    <col min="24" max="28" width="9.28515625" style="4" bestFit="1" customWidth="1"/>
    <col min="29" max="39" width="9.140625" style="4"/>
    <col min="40" max="44" width="9.28515625" style="4" bestFit="1" customWidth="1"/>
    <col min="45" max="55" width="9.140625" style="4"/>
    <col min="56" max="60" width="9.28515625" style="4" bestFit="1" customWidth="1"/>
    <col min="61" max="71" width="9.140625" style="4"/>
    <col min="72" max="76" width="9.28515625" style="4" bestFit="1" customWidth="1"/>
    <col min="77" max="87" width="9.140625" style="4"/>
    <col min="88" max="92" width="9.28515625" style="4" bestFit="1" customWidth="1"/>
    <col min="93" max="103" width="9.140625" style="4"/>
    <col min="104" max="108" width="9.28515625" style="4" bestFit="1" customWidth="1"/>
    <col min="109" max="119" width="9.140625" style="4"/>
    <col min="120" max="124" width="9.28515625" style="4" bestFit="1" customWidth="1"/>
    <col min="125" max="135" width="9.140625" style="4"/>
    <col min="136" max="140" width="9.28515625" style="4" bestFit="1" customWidth="1"/>
    <col min="141" max="151" width="9.140625" style="4"/>
    <col min="152" max="156" width="9.28515625" style="4" bestFit="1" customWidth="1"/>
    <col min="157" max="167" width="9.140625" style="4"/>
    <col min="168" max="172" width="9.28515625" style="4" bestFit="1" customWidth="1"/>
    <col min="173" max="183" width="9.140625" style="4"/>
    <col min="184" max="188" width="9.28515625" style="4" bestFit="1" customWidth="1"/>
    <col min="189" max="199" width="9.140625" style="4"/>
    <col min="200" max="204" width="9.28515625" style="4" bestFit="1" customWidth="1"/>
    <col min="205" max="215" width="9.140625" style="4"/>
    <col min="216" max="220" width="9.28515625" style="4" bestFit="1" customWidth="1"/>
    <col min="221" max="231" width="9.140625" style="4"/>
    <col min="232" max="236" width="9.28515625" style="4" bestFit="1" customWidth="1"/>
    <col min="237" max="247" width="9.140625" style="4"/>
    <col min="248" max="252" width="9.28515625" style="4" bestFit="1" customWidth="1"/>
    <col min="253" max="263" width="9.140625" style="4"/>
    <col min="264" max="268" width="9.28515625" style="4" bestFit="1" customWidth="1"/>
    <col min="269" max="279" width="9.140625" style="4"/>
    <col min="280" max="284" width="9.28515625" style="4" bestFit="1" customWidth="1"/>
    <col min="285" max="295" width="9.140625" style="4"/>
    <col min="296" max="300" width="9.28515625" style="4" bestFit="1" customWidth="1"/>
    <col min="301" max="311" width="9.140625" style="4"/>
    <col min="312" max="316" width="9.28515625" style="4" bestFit="1" customWidth="1"/>
    <col min="317" max="327" width="9.140625" style="4"/>
    <col min="328" max="332" width="9.28515625" style="4" bestFit="1" customWidth="1"/>
    <col min="333" max="343" width="9.140625" style="4"/>
    <col min="344" max="348" width="9.28515625" style="4" bestFit="1" customWidth="1"/>
    <col min="349" max="359" width="9.140625" style="4"/>
    <col min="360" max="364" width="9.28515625" style="4" bestFit="1" customWidth="1"/>
    <col min="365" max="375" width="9.140625" style="4"/>
    <col min="376" max="380" width="9.28515625" style="4" bestFit="1" customWidth="1"/>
    <col min="381" max="391" width="9.140625" style="4"/>
    <col min="392" max="396" width="9.28515625" style="4" bestFit="1" customWidth="1"/>
    <col min="397" max="407" width="9.140625" style="4"/>
    <col min="408" max="412" width="9.28515625" style="4" bestFit="1" customWidth="1"/>
    <col min="413" max="423" width="9.140625" style="4"/>
    <col min="424" max="428" width="9.28515625" style="4" bestFit="1" customWidth="1"/>
    <col min="429" max="439" width="9.140625" style="4"/>
    <col min="440" max="444" width="9.28515625" style="4" bestFit="1" customWidth="1"/>
    <col min="445" max="455" width="9.140625" style="4"/>
    <col min="456" max="460" width="9.28515625" style="4" bestFit="1" customWidth="1"/>
    <col min="461" max="471" width="9.140625" style="4"/>
    <col min="472" max="476" width="9.28515625" style="4" bestFit="1" customWidth="1"/>
    <col min="477" max="487" width="9.140625" style="4"/>
    <col min="488" max="492" width="9.28515625" style="4" bestFit="1" customWidth="1"/>
    <col min="493" max="503" width="9.140625" style="4"/>
    <col min="504" max="508" width="9.28515625" style="4" bestFit="1" customWidth="1"/>
    <col min="509" max="519" width="9.140625" style="4"/>
    <col min="520" max="524" width="9.28515625" style="4" bestFit="1" customWidth="1"/>
    <col min="525" max="535" width="9.140625" style="4"/>
    <col min="536" max="540" width="9.28515625" style="4" bestFit="1" customWidth="1"/>
    <col min="541" max="551" width="9.140625" style="4"/>
    <col min="552" max="556" width="9.28515625" style="4" bestFit="1" customWidth="1"/>
    <col min="557" max="567" width="9.140625" style="4"/>
    <col min="568" max="572" width="9.28515625" style="4" bestFit="1" customWidth="1"/>
    <col min="573" max="583" width="9.140625" style="4"/>
    <col min="584" max="588" width="9.28515625" style="4" bestFit="1" customWidth="1"/>
    <col min="589" max="599" width="9.140625" style="4"/>
    <col min="600" max="604" width="9.28515625" style="4" bestFit="1" customWidth="1"/>
    <col min="605" max="615" width="9.140625" style="4"/>
    <col min="616" max="620" width="9.28515625" style="4" bestFit="1" customWidth="1"/>
    <col min="621" max="631" width="9.140625" style="4"/>
    <col min="632" max="636" width="9.28515625" style="4" bestFit="1" customWidth="1"/>
    <col min="637" max="647" width="9.140625" style="4"/>
    <col min="648" max="652" width="9.28515625" style="4" bestFit="1" customWidth="1"/>
    <col min="653" max="663" width="9.140625" style="4"/>
    <col min="664" max="668" width="9.28515625" style="4" bestFit="1" customWidth="1"/>
    <col min="669" max="679" width="9.140625" style="4"/>
    <col min="680" max="684" width="9.28515625" style="4" bestFit="1" customWidth="1"/>
    <col min="685" max="695" width="9.140625" style="4"/>
    <col min="696" max="700" width="9.28515625" style="4" bestFit="1" customWidth="1"/>
    <col min="701" max="711" width="9.140625" style="4"/>
    <col min="712" max="716" width="9.28515625" style="4" bestFit="1" customWidth="1"/>
    <col min="717" max="727" width="9.140625" style="4"/>
    <col min="728" max="732" width="9.28515625" style="4" bestFit="1" customWidth="1"/>
    <col min="733" max="743" width="9.140625" style="4"/>
    <col min="744" max="748" width="9.28515625" style="4" bestFit="1" customWidth="1"/>
    <col min="749" max="759" width="9.140625" style="4"/>
    <col min="760" max="764" width="9.28515625" style="4" bestFit="1" customWidth="1"/>
    <col min="765" max="775" width="9.140625" style="4"/>
    <col min="776" max="780" width="9.28515625" style="4" bestFit="1" customWidth="1"/>
    <col min="781" max="791" width="9.140625" style="4"/>
    <col min="792" max="796" width="9.28515625" style="4" bestFit="1" customWidth="1"/>
    <col min="797" max="807" width="9.140625" style="4"/>
    <col min="808" max="812" width="9.28515625" style="4" bestFit="1" customWidth="1"/>
    <col min="813" max="823" width="9.140625" style="4"/>
    <col min="824" max="828" width="9.28515625" style="4" bestFit="1" customWidth="1"/>
    <col min="829" max="839" width="9.140625" style="4"/>
    <col min="840" max="844" width="9.28515625" style="4" bestFit="1" customWidth="1"/>
    <col min="845" max="855" width="9.140625" style="4"/>
    <col min="856" max="860" width="9.28515625" style="4" bestFit="1" customWidth="1"/>
    <col min="861" max="871" width="9.140625" style="4"/>
    <col min="872" max="876" width="9.28515625" style="4" bestFit="1" customWidth="1"/>
    <col min="877" max="887" width="9.140625" style="4"/>
    <col min="888" max="892" width="9.28515625" style="4" bestFit="1" customWidth="1"/>
    <col min="893" max="903" width="9.140625" style="4"/>
    <col min="904" max="908" width="9.28515625" style="4" bestFit="1" customWidth="1"/>
    <col min="909" max="919" width="9.140625" style="4"/>
    <col min="920" max="924" width="9.28515625" style="4" bestFit="1" customWidth="1"/>
    <col min="925" max="935" width="9.140625" style="4"/>
    <col min="936" max="940" width="9.28515625" style="4" bestFit="1" customWidth="1"/>
    <col min="941" max="951" width="9.140625" style="4"/>
    <col min="952" max="956" width="9.28515625" style="4" bestFit="1" customWidth="1"/>
    <col min="957" max="967" width="9.140625" style="4"/>
    <col min="968" max="972" width="9.28515625" style="4" bestFit="1" customWidth="1"/>
    <col min="973" max="983" width="9.140625" style="4"/>
    <col min="984" max="988" width="9.28515625" style="4" bestFit="1" customWidth="1"/>
    <col min="989" max="999" width="9.140625" style="4"/>
    <col min="1000" max="1004" width="9.28515625" style="4" bestFit="1" customWidth="1"/>
    <col min="1005" max="1015" width="9.140625" style="4"/>
    <col min="1016" max="1020" width="9.28515625" style="4" bestFit="1" customWidth="1"/>
    <col min="1021" max="1031" width="9.140625" style="4"/>
    <col min="1032" max="1036" width="9.28515625" style="4" bestFit="1" customWidth="1"/>
    <col min="1037" max="1047" width="9.140625" style="4"/>
    <col min="1048" max="1052" width="9.28515625" style="4" bestFit="1" customWidth="1"/>
    <col min="1053" max="1063" width="9.140625" style="4"/>
    <col min="1064" max="1068" width="9.28515625" style="4" bestFit="1" customWidth="1"/>
    <col min="1069" max="1079" width="9.140625" style="4"/>
    <col min="1080" max="1084" width="9.28515625" style="4" bestFit="1" customWidth="1"/>
    <col min="1085" max="1095" width="9.140625" style="4"/>
    <col min="1096" max="1100" width="9.28515625" style="4" bestFit="1" customWidth="1"/>
    <col min="1101" max="1111" width="9.140625" style="4"/>
    <col min="1112" max="1116" width="9.28515625" style="4" bestFit="1" customWidth="1"/>
    <col min="1117" max="1127" width="9.140625" style="4"/>
    <col min="1128" max="1132" width="9.28515625" style="4" bestFit="1" customWidth="1"/>
    <col min="1133" max="1143" width="9.140625" style="4"/>
    <col min="1144" max="1148" width="9.28515625" style="4" bestFit="1" customWidth="1"/>
    <col min="1149" max="1159" width="9.140625" style="4"/>
    <col min="1160" max="1164" width="9.28515625" style="4" bestFit="1" customWidth="1"/>
    <col min="1165" max="1175" width="9.140625" style="4"/>
    <col min="1176" max="1180" width="9.28515625" style="4" bestFit="1" customWidth="1"/>
    <col min="1181" max="1191" width="9.140625" style="4"/>
    <col min="1192" max="1196" width="9.28515625" style="4" bestFit="1" customWidth="1"/>
    <col min="1197" max="1207" width="9.140625" style="4"/>
    <col min="1208" max="1212" width="9.28515625" style="4" bestFit="1" customWidth="1"/>
    <col min="1213" max="1223" width="9.140625" style="4"/>
    <col min="1224" max="1228" width="9.28515625" style="4" bestFit="1" customWidth="1"/>
    <col min="1229" max="1239" width="9.140625" style="4"/>
    <col min="1240" max="1244" width="9.28515625" style="4" bestFit="1" customWidth="1"/>
    <col min="1245" max="1255" width="9.140625" style="4"/>
    <col min="1256" max="1260" width="9.28515625" style="4" bestFit="1" customWidth="1"/>
    <col min="1261" max="1271" width="9.140625" style="4"/>
    <col min="1272" max="1276" width="9.28515625" style="4" bestFit="1" customWidth="1"/>
    <col min="1277" max="1287" width="9.140625" style="4"/>
    <col min="1288" max="1292" width="9.28515625" style="4" bestFit="1" customWidth="1"/>
    <col min="1293" max="1303" width="9.140625" style="4"/>
    <col min="1304" max="1308" width="9.28515625" style="4" bestFit="1" customWidth="1"/>
    <col min="1309" max="1319" width="9.140625" style="4"/>
    <col min="1320" max="1324" width="9.28515625" style="4" bestFit="1" customWidth="1"/>
    <col min="1325" max="1335" width="9.140625" style="4"/>
    <col min="1336" max="1340" width="9.28515625" style="4" bestFit="1" customWidth="1"/>
    <col min="1341" max="1351" width="9.140625" style="4"/>
    <col min="1352" max="1356" width="9.28515625" style="4" bestFit="1" customWidth="1"/>
    <col min="1357" max="1367" width="9.140625" style="4"/>
    <col min="1368" max="1372" width="9.28515625" style="4" bestFit="1" customWidth="1"/>
    <col min="1373" max="1383" width="9.140625" style="4"/>
    <col min="1384" max="1388" width="9.28515625" style="4" bestFit="1" customWidth="1"/>
    <col min="1389" max="1399" width="9.140625" style="4"/>
    <col min="1400" max="1404" width="9.28515625" style="4" bestFit="1" customWidth="1"/>
    <col min="1405" max="1415" width="9.140625" style="4"/>
    <col min="1416" max="1420" width="9.28515625" style="4" bestFit="1" customWidth="1"/>
    <col min="1421" max="1431" width="9.140625" style="4"/>
    <col min="1432" max="1436" width="9.28515625" style="4" bestFit="1" customWidth="1"/>
    <col min="1437" max="1447" width="9.140625" style="4"/>
    <col min="1448" max="1452" width="9.28515625" style="4" bestFit="1" customWidth="1"/>
    <col min="1453" max="1463" width="9.140625" style="4"/>
    <col min="1464" max="1468" width="9.28515625" style="4" bestFit="1" customWidth="1"/>
    <col min="1469" max="1479" width="9.140625" style="4"/>
    <col min="1480" max="1484" width="9.28515625" style="4" bestFit="1" customWidth="1"/>
    <col min="1485" max="1495" width="9.140625" style="4"/>
    <col min="1496" max="1500" width="9.28515625" style="4" bestFit="1" customWidth="1"/>
    <col min="1501" max="1511" width="9.140625" style="4"/>
    <col min="1512" max="1516" width="9.28515625" style="4" bestFit="1" customWidth="1"/>
    <col min="1517" max="1527" width="9.140625" style="4"/>
    <col min="1528" max="1532" width="9.28515625" style="4" bestFit="1" customWidth="1"/>
    <col min="1533" max="1543" width="9.140625" style="4"/>
    <col min="1544" max="1548" width="9.28515625" style="4" bestFit="1" customWidth="1"/>
    <col min="1549" max="1559" width="9.140625" style="4"/>
    <col min="1560" max="1564" width="9.28515625" style="4" bestFit="1" customWidth="1"/>
    <col min="1565" max="1575" width="9.140625" style="4"/>
    <col min="1576" max="1580" width="9.28515625" style="4" bestFit="1" customWidth="1"/>
    <col min="1581" max="1591" width="9.140625" style="4"/>
    <col min="1592" max="1596" width="9.28515625" style="4" bestFit="1" customWidth="1"/>
    <col min="1597" max="1607" width="9.140625" style="4"/>
    <col min="1608" max="1612" width="9.28515625" style="4" bestFit="1" customWidth="1"/>
    <col min="1613" max="1623" width="9.140625" style="4"/>
    <col min="1624" max="1628" width="9.28515625" style="4" bestFit="1" customWidth="1"/>
    <col min="1629" max="1639" width="9.140625" style="4"/>
    <col min="1640" max="1644" width="9.28515625" style="4" bestFit="1" customWidth="1"/>
    <col min="1645" max="1655" width="9.140625" style="4"/>
    <col min="1656" max="1660" width="9.28515625" style="4" bestFit="1" customWidth="1"/>
    <col min="1661" max="1671" width="9.140625" style="4"/>
    <col min="1672" max="1676" width="9.28515625" style="4" bestFit="1" customWidth="1"/>
    <col min="1677" max="1687" width="9.140625" style="4"/>
    <col min="1688" max="1692" width="9.28515625" style="4" bestFit="1" customWidth="1"/>
    <col min="1693" max="1703" width="9.140625" style="4"/>
    <col min="1704" max="1708" width="9.28515625" style="4" bestFit="1" customWidth="1"/>
    <col min="1709" max="1719" width="9.140625" style="4"/>
    <col min="1720" max="1724" width="9.28515625" style="4" bestFit="1" customWidth="1"/>
    <col min="1725" max="1735" width="9.140625" style="4"/>
    <col min="1736" max="1740" width="9.28515625" style="4" bestFit="1" customWidth="1"/>
    <col min="1741" max="1751" width="9.140625" style="4"/>
    <col min="1752" max="1756" width="9.28515625" style="4" bestFit="1" customWidth="1"/>
    <col min="1757" max="1767" width="9.140625" style="4"/>
    <col min="1768" max="1772" width="9.28515625" style="4" bestFit="1" customWidth="1"/>
    <col min="1773" max="1783" width="9.140625" style="4"/>
    <col min="1784" max="1788" width="9.28515625" style="4" bestFit="1" customWidth="1"/>
    <col min="1789" max="1799" width="9.140625" style="4"/>
    <col min="1800" max="1804" width="9.28515625" style="4" bestFit="1" customWidth="1"/>
    <col min="1805" max="1815" width="9.140625" style="4"/>
    <col min="1816" max="1820" width="9.28515625" style="4" bestFit="1" customWidth="1"/>
    <col min="1821" max="1831" width="9.140625" style="4"/>
    <col min="1832" max="1836" width="9.28515625" style="4" bestFit="1" customWidth="1"/>
    <col min="1837" max="1847" width="9.140625" style="4"/>
    <col min="1848" max="1852" width="9.28515625" style="4" bestFit="1" customWidth="1"/>
    <col min="1853" max="1863" width="9.140625" style="4"/>
    <col min="1864" max="1868" width="9.28515625" style="4" bestFit="1" customWidth="1"/>
    <col min="1869" max="1879" width="9.140625" style="4"/>
    <col min="1880" max="1884" width="9.28515625" style="4" bestFit="1" customWidth="1"/>
    <col min="1885" max="1895" width="9.140625" style="4"/>
    <col min="1896" max="1900" width="9.28515625" style="4" bestFit="1" customWidth="1"/>
    <col min="1901" max="1911" width="9.140625" style="4"/>
    <col min="1912" max="1916" width="9.28515625" style="4" bestFit="1" customWidth="1"/>
    <col min="1917" max="1927" width="9.140625" style="4"/>
    <col min="1928" max="1932" width="9.28515625" style="4" bestFit="1" customWidth="1"/>
    <col min="1933" max="1943" width="9.140625" style="4"/>
    <col min="1944" max="1948" width="9.28515625" style="4" bestFit="1" customWidth="1"/>
    <col min="1949" max="1959" width="9.140625" style="4"/>
    <col min="1960" max="1964" width="9.28515625" style="4" bestFit="1" customWidth="1"/>
    <col min="1965" max="1975" width="9.140625" style="4"/>
    <col min="1976" max="1980" width="9.28515625" style="4" bestFit="1" customWidth="1"/>
    <col min="1981" max="1991" width="9.140625" style="4"/>
    <col min="1992" max="1996" width="9.28515625" style="4" bestFit="1" customWidth="1"/>
    <col min="1997" max="2007" width="9.140625" style="4"/>
    <col min="2008" max="2012" width="9.28515625" style="4" bestFit="1" customWidth="1"/>
    <col min="2013" max="2023" width="9.140625" style="4"/>
    <col min="2024" max="2028" width="9.28515625" style="4" bestFit="1" customWidth="1"/>
    <col min="2029" max="2039" width="9.140625" style="4"/>
    <col min="2040" max="2044" width="9.28515625" style="4" bestFit="1" customWidth="1"/>
    <col min="2045" max="2055" width="9.140625" style="4"/>
    <col min="2056" max="2060" width="9.28515625" style="4" bestFit="1" customWidth="1"/>
    <col min="2061" max="2071" width="9.140625" style="4"/>
    <col min="2072" max="2076" width="9.28515625" style="4" bestFit="1" customWidth="1"/>
    <col min="2077" max="2087" width="9.140625" style="4"/>
    <col min="2088" max="2092" width="9.28515625" style="4" bestFit="1" customWidth="1"/>
    <col min="2093" max="2103" width="9.140625" style="4"/>
    <col min="2104" max="2108" width="9.28515625" style="4" bestFit="1" customWidth="1"/>
    <col min="2109" max="2119" width="9.140625" style="4"/>
    <col min="2120" max="2124" width="9.28515625" style="4" bestFit="1" customWidth="1"/>
    <col min="2125" max="2135" width="9.140625" style="4"/>
    <col min="2136" max="2140" width="9.28515625" style="4" bestFit="1" customWidth="1"/>
    <col min="2141" max="2151" width="9.140625" style="4"/>
    <col min="2152" max="2156" width="9.28515625" style="4" bestFit="1" customWidth="1"/>
    <col min="2157" max="2167" width="9.140625" style="4"/>
    <col min="2168" max="2172" width="9.28515625" style="4" bestFit="1" customWidth="1"/>
    <col min="2173" max="2183" width="9.140625" style="4"/>
    <col min="2184" max="2188" width="9.28515625" style="4" bestFit="1" customWidth="1"/>
    <col min="2189" max="2199" width="9.140625" style="4"/>
    <col min="2200" max="2204" width="9.28515625" style="4" bestFit="1" customWidth="1"/>
    <col min="2205" max="2215" width="9.140625" style="4"/>
    <col min="2216" max="2220" width="9.28515625" style="4" bestFit="1" customWidth="1"/>
    <col min="2221" max="2231" width="9.140625" style="4"/>
    <col min="2232" max="2236" width="9.28515625" style="4" bestFit="1" customWidth="1"/>
    <col min="2237" max="2247" width="9.140625" style="4"/>
    <col min="2248" max="2252" width="9.28515625" style="4" bestFit="1" customWidth="1"/>
    <col min="2253" max="2263" width="9.140625" style="4"/>
    <col min="2264" max="2268" width="9.28515625" style="4" bestFit="1" customWidth="1"/>
    <col min="2269" max="2279" width="9.140625" style="4"/>
    <col min="2280" max="2284" width="9.28515625" style="4" bestFit="1" customWidth="1"/>
    <col min="2285" max="2295" width="9.140625" style="4"/>
    <col min="2296" max="2300" width="9.28515625" style="4" bestFit="1" customWidth="1"/>
    <col min="2301" max="2311" width="9.140625" style="4"/>
    <col min="2312" max="2316" width="9.28515625" style="4" bestFit="1" customWidth="1"/>
    <col min="2317" max="2327" width="9.140625" style="4"/>
    <col min="2328" max="2332" width="9.28515625" style="4" bestFit="1" customWidth="1"/>
    <col min="2333" max="2343" width="9.140625" style="4"/>
    <col min="2344" max="2348" width="9.28515625" style="4" bestFit="1" customWidth="1"/>
    <col min="2349" max="2359" width="9.140625" style="4"/>
    <col min="2360" max="2364" width="9.28515625" style="4" bestFit="1" customWidth="1"/>
    <col min="2365" max="2375" width="9.140625" style="4"/>
    <col min="2376" max="2380" width="9.28515625" style="4" bestFit="1" customWidth="1"/>
    <col min="2381" max="2391" width="9.140625" style="4"/>
    <col min="2392" max="2396" width="9.28515625" style="4" bestFit="1" customWidth="1"/>
    <col min="2397" max="2407" width="9.140625" style="4"/>
    <col min="2408" max="2412" width="9.28515625" style="4" bestFit="1" customWidth="1"/>
    <col min="2413" max="2423" width="9.140625" style="4"/>
    <col min="2424" max="2428" width="9.28515625" style="4" bestFit="1" customWidth="1"/>
    <col min="2429" max="2439" width="9.140625" style="4"/>
    <col min="2440" max="2444" width="9.28515625" style="4" bestFit="1" customWidth="1"/>
    <col min="2445" max="2455" width="9.140625" style="4"/>
    <col min="2456" max="2460" width="9.28515625" style="4" bestFit="1" customWidth="1"/>
    <col min="2461" max="2471" width="9.140625" style="4"/>
    <col min="2472" max="2476" width="9.28515625" style="4" bestFit="1" customWidth="1"/>
    <col min="2477" max="2487" width="9.140625" style="4"/>
    <col min="2488" max="2492" width="9.28515625" style="4" bestFit="1" customWidth="1"/>
    <col min="2493" max="2503" width="9.140625" style="4"/>
    <col min="2504" max="2508" width="9.28515625" style="4" bestFit="1" customWidth="1"/>
    <col min="2509" max="2519" width="9.140625" style="4"/>
    <col min="2520" max="2524" width="9.28515625" style="4" bestFit="1" customWidth="1"/>
    <col min="2525" max="2535" width="9.140625" style="4"/>
    <col min="2536" max="2540" width="9.28515625" style="4" bestFit="1" customWidth="1"/>
    <col min="2541" max="2551" width="9.140625" style="4"/>
    <col min="2552" max="2556" width="9.28515625" style="4" bestFit="1" customWidth="1"/>
    <col min="2557" max="2567" width="9.140625" style="4"/>
    <col min="2568" max="2572" width="9.28515625" style="4" bestFit="1" customWidth="1"/>
    <col min="2573" max="2583" width="9.140625" style="4"/>
    <col min="2584" max="2588" width="9.28515625" style="4" bestFit="1" customWidth="1"/>
    <col min="2589" max="2599" width="9.140625" style="4"/>
    <col min="2600" max="2604" width="9.28515625" style="4" bestFit="1" customWidth="1"/>
    <col min="2605" max="2615" width="9.140625" style="4"/>
    <col min="2616" max="2620" width="9.28515625" style="4" bestFit="1" customWidth="1"/>
    <col min="2621" max="2631" width="9.140625" style="4"/>
    <col min="2632" max="2636" width="9.28515625" style="4" bestFit="1" customWidth="1"/>
    <col min="2637" max="2647" width="9.140625" style="4"/>
    <col min="2648" max="2652" width="9.28515625" style="4" bestFit="1" customWidth="1"/>
    <col min="2653" max="2663" width="9.140625" style="4"/>
    <col min="2664" max="2668" width="9.28515625" style="4" bestFit="1" customWidth="1"/>
    <col min="2669" max="2679" width="9.140625" style="4"/>
    <col min="2680" max="2684" width="9.28515625" style="4" bestFit="1" customWidth="1"/>
    <col min="2685" max="2695" width="9.140625" style="4"/>
    <col min="2696" max="2700" width="9.28515625" style="4" bestFit="1" customWidth="1"/>
    <col min="2701" max="2711" width="9.140625" style="4"/>
    <col min="2712" max="2716" width="9.28515625" style="4" bestFit="1" customWidth="1"/>
    <col min="2717" max="2727" width="9.140625" style="4"/>
    <col min="2728" max="2732" width="9.28515625" style="4" bestFit="1" customWidth="1"/>
    <col min="2733" max="2743" width="9.140625" style="4"/>
    <col min="2744" max="2748" width="9.28515625" style="4" bestFit="1" customWidth="1"/>
    <col min="2749" max="2759" width="9.140625" style="4"/>
    <col min="2760" max="2764" width="9.28515625" style="4" bestFit="1" customWidth="1"/>
    <col min="2765" max="2775" width="9.140625" style="4"/>
    <col min="2776" max="2780" width="9.28515625" style="4" bestFit="1" customWidth="1"/>
    <col min="2781" max="2791" width="9.140625" style="4"/>
    <col min="2792" max="2796" width="9.28515625" style="4" bestFit="1" customWidth="1"/>
    <col min="2797" max="2807" width="9.140625" style="4"/>
    <col min="2808" max="2812" width="9.28515625" style="4" bestFit="1" customWidth="1"/>
    <col min="2813" max="2823" width="9.140625" style="4"/>
    <col min="2824" max="2828" width="9.28515625" style="4" bestFit="1" customWidth="1"/>
    <col min="2829" max="2839" width="9.140625" style="4"/>
    <col min="2840" max="2844" width="9.28515625" style="4" bestFit="1" customWidth="1"/>
    <col min="2845" max="2855" width="9.140625" style="4"/>
    <col min="2856" max="2860" width="9.28515625" style="4" bestFit="1" customWidth="1"/>
    <col min="2861" max="2871" width="9.140625" style="4"/>
    <col min="2872" max="2876" width="9.28515625" style="4" bestFit="1" customWidth="1"/>
    <col min="2877" max="2887" width="9.140625" style="4"/>
    <col min="2888" max="2892" width="9.28515625" style="4" bestFit="1" customWidth="1"/>
    <col min="2893" max="2903" width="9.140625" style="4"/>
    <col min="2904" max="2908" width="9.28515625" style="4" bestFit="1" customWidth="1"/>
    <col min="2909" max="2919" width="9.140625" style="4"/>
    <col min="2920" max="2924" width="9.28515625" style="4" bestFit="1" customWidth="1"/>
    <col min="2925" max="2935" width="9.140625" style="4"/>
    <col min="2936" max="2940" width="9.28515625" style="4" bestFit="1" customWidth="1"/>
    <col min="2941" max="2951" width="9.140625" style="4"/>
    <col min="2952" max="2956" width="9.28515625" style="4" bestFit="1" customWidth="1"/>
    <col min="2957" max="2967" width="9.140625" style="4"/>
    <col min="2968" max="2972" width="9.28515625" style="4" bestFit="1" customWidth="1"/>
    <col min="2973" max="2983" width="9.140625" style="4"/>
    <col min="2984" max="2988" width="9.28515625" style="4" bestFit="1" customWidth="1"/>
    <col min="2989" max="2999" width="9.140625" style="4"/>
    <col min="3000" max="3004" width="9.28515625" style="4" bestFit="1" customWidth="1"/>
    <col min="3005" max="3015" width="9.140625" style="4"/>
    <col min="3016" max="3020" width="9.28515625" style="4" bestFit="1" customWidth="1"/>
    <col min="3021" max="3031" width="9.140625" style="4"/>
    <col min="3032" max="3036" width="9.28515625" style="4" bestFit="1" customWidth="1"/>
    <col min="3037" max="3047" width="9.140625" style="4"/>
    <col min="3048" max="3052" width="9.28515625" style="4" bestFit="1" customWidth="1"/>
    <col min="3053" max="3063" width="9.140625" style="4"/>
    <col min="3064" max="3068" width="9.28515625" style="4" bestFit="1" customWidth="1"/>
    <col min="3069" max="3079" width="9.140625" style="4"/>
    <col min="3080" max="3084" width="9.28515625" style="4" bestFit="1" customWidth="1"/>
    <col min="3085" max="3095" width="9.140625" style="4"/>
    <col min="3096" max="3100" width="9.28515625" style="4" bestFit="1" customWidth="1"/>
    <col min="3101" max="3111" width="9.140625" style="4"/>
    <col min="3112" max="3116" width="9.28515625" style="4" bestFit="1" customWidth="1"/>
    <col min="3117" max="3127" width="9.140625" style="4"/>
    <col min="3128" max="3132" width="9.28515625" style="4" bestFit="1" customWidth="1"/>
    <col min="3133" max="3143" width="9.140625" style="4"/>
    <col min="3144" max="3148" width="9.28515625" style="4" bestFit="1" customWidth="1"/>
    <col min="3149" max="3159" width="9.140625" style="4"/>
    <col min="3160" max="3164" width="9.28515625" style="4" bestFit="1" customWidth="1"/>
    <col min="3165" max="3175" width="9.140625" style="4"/>
    <col min="3176" max="3180" width="9.28515625" style="4" bestFit="1" customWidth="1"/>
    <col min="3181" max="3191" width="9.140625" style="4"/>
    <col min="3192" max="3196" width="9.28515625" style="4" bestFit="1" customWidth="1"/>
    <col min="3197" max="3207" width="9.140625" style="4"/>
    <col min="3208" max="3212" width="9.28515625" style="4" bestFit="1" customWidth="1"/>
    <col min="3213" max="3223" width="9.140625" style="4"/>
    <col min="3224" max="3228" width="9.28515625" style="4" bestFit="1" customWidth="1"/>
    <col min="3229" max="3239" width="9.140625" style="4"/>
    <col min="3240" max="3244" width="9.28515625" style="4" bestFit="1" customWidth="1"/>
    <col min="3245" max="3255" width="9.140625" style="4"/>
    <col min="3256" max="3260" width="9.28515625" style="4" bestFit="1" customWidth="1"/>
    <col min="3261" max="3271" width="9.140625" style="4"/>
    <col min="3272" max="3276" width="9.28515625" style="4" bestFit="1" customWidth="1"/>
    <col min="3277" max="3287" width="9.140625" style="4"/>
    <col min="3288" max="3292" width="9.28515625" style="4" bestFit="1" customWidth="1"/>
    <col min="3293" max="3303" width="9.140625" style="4"/>
    <col min="3304" max="3308" width="9.28515625" style="4" bestFit="1" customWidth="1"/>
    <col min="3309" max="3319" width="9.140625" style="4"/>
    <col min="3320" max="3324" width="9.28515625" style="4" bestFit="1" customWidth="1"/>
    <col min="3325" max="3335" width="9.140625" style="4"/>
    <col min="3336" max="3340" width="9.28515625" style="4" bestFit="1" customWidth="1"/>
    <col min="3341" max="3351" width="9.140625" style="4"/>
    <col min="3352" max="3356" width="9.28515625" style="4" bestFit="1" customWidth="1"/>
    <col min="3357" max="3367" width="9.140625" style="4"/>
    <col min="3368" max="3372" width="9.28515625" style="4" bestFit="1" customWidth="1"/>
    <col min="3373" max="3383" width="9.140625" style="4"/>
    <col min="3384" max="3388" width="9.28515625" style="4" bestFit="1" customWidth="1"/>
    <col min="3389" max="3399" width="9.140625" style="4"/>
    <col min="3400" max="3404" width="9.28515625" style="4" bestFit="1" customWidth="1"/>
    <col min="3405" max="3415" width="9.140625" style="4"/>
    <col min="3416" max="3420" width="9.28515625" style="4" bestFit="1" customWidth="1"/>
    <col min="3421" max="3431" width="9.140625" style="4"/>
    <col min="3432" max="3436" width="9.28515625" style="4" bestFit="1" customWidth="1"/>
    <col min="3437" max="3447" width="9.140625" style="4"/>
    <col min="3448" max="3452" width="9.28515625" style="4" bestFit="1" customWidth="1"/>
    <col min="3453" max="3463" width="9.140625" style="4"/>
    <col min="3464" max="3468" width="9.28515625" style="4" bestFit="1" customWidth="1"/>
    <col min="3469" max="3479" width="9.140625" style="4"/>
    <col min="3480" max="3484" width="9.28515625" style="4" bestFit="1" customWidth="1"/>
    <col min="3485" max="3495" width="9.140625" style="4"/>
    <col min="3496" max="3500" width="9.28515625" style="4" bestFit="1" customWidth="1"/>
    <col min="3501" max="3511" width="9.140625" style="4"/>
    <col min="3512" max="3516" width="9.28515625" style="4" bestFit="1" customWidth="1"/>
    <col min="3517" max="3527" width="9.140625" style="4"/>
    <col min="3528" max="3532" width="9.28515625" style="4" bestFit="1" customWidth="1"/>
    <col min="3533" max="3543" width="9.140625" style="4"/>
    <col min="3544" max="3548" width="9.28515625" style="4" bestFit="1" customWidth="1"/>
    <col min="3549" max="3559" width="9.140625" style="4"/>
    <col min="3560" max="3564" width="9.28515625" style="4" bestFit="1" customWidth="1"/>
    <col min="3565" max="3575" width="9.140625" style="4"/>
    <col min="3576" max="3580" width="9.28515625" style="4" bestFit="1" customWidth="1"/>
    <col min="3581" max="3591" width="9.140625" style="4"/>
    <col min="3592" max="3596" width="9.28515625" style="4" bestFit="1" customWidth="1"/>
    <col min="3597" max="3607" width="9.140625" style="4"/>
    <col min="3608" max="3612" width="9.28515625" style="4" bestFit="1" customWidth="1"/>
    <col min="3613" max="3623" width="9.140625" style="4"/>
    <col min="3624" max="3628" width="9.28515625" style="4" bestFit="1" customWidth="1"/>
    <col min="3629" max="3639" width="9.140625" style="4"/>
    <col min="3640" max="3644" width="9.28515625" style="4" bestFit="1" customWidth="1"/>
    <col min="3645" max="3655" width="9.140625" style="4"/>
    <col min="3656" max="3660" width="9.28515625" style="4" bestFit="1" customWidth="1"/>
    <col min="3661" max="3671" width="9.140625" style="4"/>
    <col min="3672" max="3676" width="9.28515625" style="4" bestFit="1" customWidth="1"/>
    <col min="3677" max="3687" width="9.140625" style="4"/>
    <col min="3688" max="3692" width="9.28515625" style="4" bestFit="1" customWidth="1"/>
    <col min="3693" max="3703" width="9.140625" style="4"/>
    <col min="3704" max="3708" width="9.28515625" style="4" bestFit="1" customWidth="1"/>
    <col min="3709" max="3719" width="9.140625" style="4"/>
    <col min="3720" max="3724" width="9.28515625" style="4" bestFit="1" customWidth="1"/>
    <col min="3725" max="3735" width="9.140625" style="4"/>
    <col min="3736" max="3740" width="9.28515625" style="4" bestFit="1" customWidth="1"/>
    <col min="3741" max="3751" width="9.140625" style="4"/>
    <col min="3752" max="3756" width="9.28515625" style="4" bestFit="1" customWidth="1"/>
    <col min="3757" max="3767" width="9.140625" style="4"/>
    <col min="3768" max="3772" width="9.28515625" style="4" bestFit="1" customWidth="1"/>
    <col min="3773" max="3783" width="9.140625" style="4"/>
    <col min="3784" max="3788" width="9.28515625" style="4" bestFit="1" customWidth="1"/>
    <col min="3789" max="3799" width="9.140625" style="4"/>
    <col min="3800" max="3804" width="9.28515625" style="4" bestFit="1" customWidth="1"/>
    <col min="3805" max="3815" width="9.140625" style="4"/>
    <col min="3816" max="3820" width="9.28515625" style="4" bestFit="1" customWidth="1"/>
    <col min="3821" max="3831" width="9.140625" style="4"/>
    <col min="3832" max="3836" width="9.28515625" style="4" bestFit="1" customWidth="1"/>
    <col min="3837" max="3847" width="9.140625" style="4"/>
    <col min="3848" max="3852" width="9.28515625" style="4" bestFit="1" customWidth="1"/>
    <col min="3853" max="3863" width="9.140625" style="4"/>
    <col min="3864" max="3868" width="9.28515625" style="4" bestFit="1" customWidth="1"/>
    <col min="3869" max="3879" width="9.140625" style="4"/>
    <col min="3880" max="3884" width="9.28515625" style="4" bestFit="1" customWidth="1"/>
    <col min="3885" max="3895" width="9.140625" style="4"/>
    <col min="3896" max="3900" width="9.28515625" style="4" bestFit="1" customWidth="1"/>
    <col min="3901" max="3911" width="9.140625" style="4"/>
    <col min="3912" max="3916" width="9.28515625" style="4" bestFit="1" customWidth="1"/>
    <col min="3917" max="3927" width="9.140625" style="4"/>
    <col min="3928" max="3932" width="9.28515625" style="4" bestFit="1" customWidth="1"/>
    <col min="3933" max="3943" width="9.140625" style="4"/>
    <col min="3944" max="3948" width="9.28515625" style="4" bestFit="1" customWidth="1"/>
    <col min="3949" max="3959" width="9.140625" style="4"/>
    <col min="3960" max="3964" width="9.28515625" style="4" bestFit="1" customWidth="1"/>
    <col min="3965" max="3975" width="9.140625" style="4"/>
    <col min="3976" max="3980" width="9.28515625" style="4" bestFit="1" customWidth="1"/>
    <col min="3981" max="3991" width="9.140625" style="4"/>
    <col min="3992" max="3996" width="9.28515625" style="4" bestFit="1" customWidth="1"/>
    <col min="3997" max="4007" width="9.140625" style="4"/>
    <col min="4008" max="4012" width="9.28515625" style="4" bestFit="1" customWidth="1"/>
    <col min="4013" max="4023" width="9.140625" style="4"/>
    <col min="4024" max="4028" width="9.28515625" style="4" bestFit="1" customWidth="1"/>
    <col min="4029" max="4039" width="9.140625" style="4"/>
    <col min="4040" max="4044" width="9.28515625" style="4" bestFit="1" customWidth="1"/>
    <col min="4045" max="4055" width="9.140625" style="4"/>
    <col min="4056" max="4060" width="9.28515625" style="4" bestFit="1" customWidth="1"/>
    <col min="4061" max="4071" width="9.140625" style="4"/>
    <col min="4072" max="4076" width="9.28515625" style="4" bestFit="1" customWidth="1"/>
    <col min="4077" max="4087" width="9.140625" style="4"/>
    <col min="4088" max="4092" width="9.28515625" style="4" bestFit="1" customWidth="1"/>
    <col min="4093" max="4103" width="9.140625" style="4"/>
    <col min="4104" max="4108" width="9.28515625" style="4" bestFit="1" customWidth="1"/>
    <col min="4109" max="4119" width="9.140625" style="4"/>
    <col min="4120" max="4124" width="9.28515625" style="4" bestFit="1" customWidth="1"/>
    <col min="4125" max="4135" width="9.140625" style="4"/>
    <col min="4136" max="4140" width="9.28515625" style="4" bestFit="1" customWidth="1"/>
    <col min="4141" max="4151" width="9.140625" style="4"/>
    <col min="4152" max="4156" width="9.28515625" style="4" bestFit="1" customWidth="1"/>
    <col min="4157" max="4167" width="9.140625" style="4"/>
    <col min="4168" max="4172" width="9.28515625" style="4" bestFit="1" customWidth="1"/>
    <col min="4173" max="4183" width="9.140625" style="4"/>
    <col min="4184" max="4188" width="9.28515625" style="4" bestFit="1" customWidth="1"/>
    <col min="4189" max="4199" width="9.140625" style="4"/>
    <col min="4200" max="4204" width="9.28515625" style="4" bestFit="1" customWidth="1"/>
    <col min="4205" max="4215" width="9.140625" style="4"/>
    <col min="4216" max="4220" width="9.28515625" style="4" bestFit="1" customWidth="1"/>
    <col min="4221" max="4231" width="9.140625" style="4"/>
    <col min="4232" max="4236" width="9.28515625" style="4" bestFit="1" customWidth="1"/>
    <col min="4237" max="4247" width="9.140625" style="4"/>
    <col min="4248" max="4252" width="9.28515625" style="4" bestFit="1" customWidth="1"/>
    <col min="4253" max="4263" width="9.140625" style="4"/>
    <col min="4264" max="4268" width="9.28515625" style="4" bestFit="1" customWidth="1"/>
    <col min="4269" max="4279" width="9.140625" style="4"/>
    <col min="4280" max="4284" width="9.28515625" style="4" bestFit="1" customWidth="1"/>
    <col min="4285" max="4295" width="9.140625" style="4"/>
    <col min="4296" max="4300" width="9.28515625" style="4" bestFit="1" customWidth="1"/>
    <col min="4301" max="4311" width="9.140625" style="4"/>
    <col min="4312" max="4316" width="9.28515625" style="4" bestFit="1" customWidth="1"/>
    <col min="4317" max="4327" width="9.140625" style="4"/>
    <col min="4328" max="4332" width="9.28515625" style="4" bestFit="1" customWidth="1"/>
    <col min="4333" max="4343" width="9.140625" style="4"/>
    <col min="4344" max="4348" width="9.28515625" style="4" bestFit="1" customWidth="1"/>
    <col min="4349" max="4359" width="9.140625" style="4"/>
    <col min="4360" max="4364" width="9.28515625" style="4" bestFit="1" customWidth="1"/>
    <col min="4365" max="4375" width="9.140625" style="4"/>
    <col min="4376" max="4380" width="9.28515625" style="4" bestFit="1" customWidth="1"/>
    <col min="4381" max="4391" width="9.140625" style="4"/>
    <col min="4392" max="4396" width="9.28515625" style="4" bestFit="1" customWidth="1"/>
    <col min="4397" max="4407" width="9.140625" style="4"/>
    <col min="4408" max="4412" width="9.28515625" style="4" bestFit="1" customWidth="1"/>
    <col min="4413" max="4423" width="9.140625" style="4"/>
    <col min="4424" max="4428" width="9.28515625" style="4" bestFit="1" customWidth="1"/>
    <col min="4429" max="4439" width="9.140625" style="4"/>
    <col min="4440" max="4444" width="9.28515625" style="4" bestFit="1" customWidth="1"/>
    <col min="4445" max="4455" width="9.140625" style="4"/>
    <col min="4456" max="4460" width="9.28515625" style="4" bestFit="1" customWidth="1"/>
    <col min="4461" max="4471" width="9.140625" style="4"/>
    <col min="4472" max="4476" width="9.28515625" style="4" bestFit="1" customWidth="1"/>
    <col min="4477" max="4487" width="9.140625" style="4"/>
    <col min="4488" max="4492" width="9.28515625" style="4" bestFit="1" customWidth="1"/>
    <col min="4493" max="4503" width="9.140625" style="4"/>
    <col min="4504" max="4508" width="9.28515625" style="4" bestFit="1" customWidth="1"/>
    <col min="4509" max="4519" width="9.140625" style="4"/>
    <col min="4520" max="4524" width="9.28515625" style="4" bestFit="1" customWidth="1"/>
    <col min="4525" max="4535" width="9.140625" style="4"/>
    <col min="4536" max="4540" width="9.28515625" style="4" bestFit="1" customWidth="1"/>
    <col min="4541" max="4551" width="9.140625" style="4"/>
    <col min="4552" max="4556" width="9.28515625" style="4" bestFit="1" customWidth="1"/>
    <col min="4557" max="4567" width="9.140625" style="4"/>
    <col min="4568" max="4572" width="9.28515625" style="4" bestFit="1" customWidth="1"/>
    <col min="4573" max="4583" width="9.140625" style="4"/>
    <col min="4584" max="4588" width="9.28515625" style="4" bestFit="1" customWidth="1"/>
    <col min="4589" max="4599" width="9.140625" style="4"/>
    <col min="4600" max="4604" width="9.28515625" style="4" bestFit="1" customWidth="1"/>
    <col min="4605" max="4615" width="9.140625" style="4"/>
    <col min="4616" max="4620" width="9.28515625" style="4" bestFit="1" customWidth="1"/>
    <col min="4621" max="4631" width="9.140625" style="4"/>
    <col min="4632" max="4636" width="9.28515625" style="4" bestFit="1" customWidth="1"/>
    <col min="4637" max="4647" width="9.140625" style="4"/>
    <col min="4648" max="4652" width="9.28515625" style="4" bestFit="1" customWidth="1"/>
    <col min="4653" max="4663" width="9.140625" style="4"/>
    <col min="4664" max="4668" width="9.28515625" style="4" bestFit="1" customWidth="1"/>
    <col min="4669" max="4679" width="9.140625" style="4"/>
    <col min="4680" max="4684" width="9.28515625" style="4" bestFit="1" customWidth="1"/>
    <col min="4685" max="4695" width="9.140625" style="4"/>
    <col min="4696" max="4700" width="9.28515625" style="4" bestFit="1" customWidth="1"/>
    <col min="4701" max="4711" width="9.140625" style="4"/>
    <col min="4712" max="4716" width="9.28515625" style="4" bestFit="1" customWidth="1"/>
    <col min="4717" max="4727" width="9.140625" style="4"/>
    <col min="4728" max="4732" width="9.28515625" style="4" bestFit="1" customWidth="1"/>
    <col min="4733" max="4743" width="9.140625" style="4"/>
    <col min="4744" max="4748" width="9.28515625" style="4" bestFit="1" customWidth="1"/>
    <col min="4749" max="4759" width="9.140625" style="4"/>
    <col min="4760" max="4764" width="9.28515625" style="4" bestFit="1" customWidth="1"/>
    <col min="4765" max="4775" width="9.140625" style="4"/>
    <col min="4776" max="4780" width="9.28515625" style="4" bestFit="1" customWidth="1"/>
    <col min="4781" max="4791" width="9.140625" style="4"/>
    <col min="4792" max="4796" width="9.28515625" style="4" bestFit="1" customWidth="1"/>
    <col min="4797" max="4807" width="9.140625" style="4"/>
    <col min="4808" max="4812" width="9.28515625" style="4" bestFit="1" customWidth="1"/>
    <col min="4813" max="4823" width="9.140625" style="4"/>
    <col min="4824" max="4828" width="9.28515625" style="4" bestFit="1" customWidth="1"/>
    <col min="4829" max="4839" width="9.140625" style="4"/>
    <col min="4840" max="4844" width="9.28515625" style="4" bestFit="1" customWidth="1"/>
    <col min="4845" max="4855" width="9.140625" style="4"/>
    <col min="4856" max="4860" width="9.28515625" style="4" bestFit="1" customWidth="1"/>
    <col min="4861" max="4871" width="9.140625" style="4"/>
    <col min="4872" max="4876" width="9.28515625" style="4" bestFit="1" customWidth="1"/>
    <col min="4877" max="4887" width="9.140625" style="4"/>
    <col min="4888" max="4892" width="9.28515625" style="4" bestFit="1" customWidth="1"/>
    <col min="4893" max="4903" width="9.140625" style="4"/>
    <col min="4904" max="4908" width="9.28515625" style="4" bestFit="1" customWidth="1"/>
    <col min="4909" max="4919" width="9.140625" style="4"/>
    <col min="4920" max="4924" width="9.28515625" style="4" bestFit="1" customWidth="1"/>
    <col min="4925" max="4935" width="9.140625" style="4"/>
    <col min="4936" max="4940" width="9.28515625" style="4" bestFit="1" customWidth="1"/>
    <col min="4941" max="4951" width="9.140625" style="4"/>
    <col min="4952" max="4956" width="9.28515625" style="4" bestFit="1" customWidth="1"/>
    <col min="4957" max="4967" width="9.140625" style="4"/>
    <col min="4968" max="4972" width="9.28515625" style="4" bestFit="1" customWidth="1"/>
    <col min="4973" max="4983" width="9.140625" style="4"/>
    <col min="4984" max="4988" width="9.28515625" style="4" bestFit="1" customWidth="1"/>
    <col min="4989" max="4999" width="9.140625" style="4"/>
    <col min="5000" max="5004" width="9.28515625" style="4" bestFit="1" customWidth="1"/>
    <col min="5005" max="5015" width="9.140625" style="4"/>
    <col min="5016" max="5020" width="9.28515625" style="4" bestFit="1" customWidth="1"/>
    <col min="5021" max="5031" width="9.140625" style="4"/>
    <col min="5032" max="5036" width="9.28515625" style="4" bestFit="1" customWidth="1"/>
    <col min="5037" max="5047" width="9.140625" style="4"/>
    <col min="5048" max="5052" width="9.28515625" style="4" bestFit="1" customWidth="1"/>
    <col min="5053" max="5063" width="9.140625" style="4"/>
    <col min="5064" max="5068" width="9.28515625" style="4" bestFit="1" customWidth="1"/>
    <col min="5069" max="5079" width="9.140625" style="4"/>
    <col min="5080" max="5084" width="9.28515625" style="4" bestFit="1" customWidth="1"/>
    <col min="5085" max="5095" width="9.140625" style="4"/>
    <col min="5096" max="5100" width="9.28515625" style="4" bestFit="1" customWidth="1"/>
    <col min="5101" max="5111" width="9.140625" style="4"/>
    <col min="5112" max="5116" width="9.28515625" style="4" bestFit="1" customWidth="1"/>
    <col min="5117" max="5127" width="9.140625" style="4"/>
    <col min="5128" max="5132" width="9.28515625" style="4" bestFit="1" customWidth="1"/>
    <col min="5133" max="5143" width="9.140625" style="4"/>
    <col min="5144" max="5148" width="9.28515625" style="4" bestFit="1" customWidth="1"/>
    <col min="5149" max="5159" width="9.140625" style="4"/>
    <col min="5160" max="5164" width="9.28515625" style="4" bestFit="1" customWidth="1"/>
    <col min="5165" max="5175" width="9.140625" style="4"/>
    <col min="5176" max="5180" width="9.28515625" style="4" bestFit="1" customWidth="1"/>
    <col min="5181" max="5191" width="9.140625" style="4"/>
    <col min="5192" max="5196" width="9.28515625" style="4" bestFit="1" customWidth="1"/>
    <col min="5197" max="5207" width="9.140625" style="4"/>
    <col min="5208" max="5212" width="9.28515625" style="4" bestFit="1" customWidth="1"/>
    <col min="5213" max="5223" width="9.140625" style="4"/>
    <col min="5224" max="5228" width="9.28515625" style="4" bestFit="1" customWidth="1"/>
    <col min="5229" max="5239" width="9.140625" style="4"/>
    <col min="5240" max="5244" width="9.28515625" style="4" bestFit="1" customWidth="1"/>
    <col min="5245" max="5255" width="9.140625" style="4"/>
    <col min="5256" max="5260" width="9.28515625" style="4" bestFit="1" customWidth="1"/>
    <col min="5261" max="5271" width="9.140625" style="4"/>
    <col min="5272" max="5276" width="9.28515625" style="4" bestFit="1" customWidth="1"/>
    <col min="5277" max="5287" width="9.140625" style="4"/>
    <col min="5288" max="5292" width="9.28515625" style="4" bestFit="1" customWidth="1"/>
    <col min="5293" max="5303" width="9.140625" style="4"/>
    <col min="5304" max="5308" width="9.28515625" style="4" bestFit="1" customWidth="1"/>
    <col min="5309" max="5319" width="9.140625" style="4"/>
    <col min="5320" max="5324" width="9.28515625" style="4" bestFit="1" customWidth="1"/>
    <col min="5325" max="5335" width="9.140625" style="4"/>
    <col min="5336" max="5340" width="9.28515625" style="4" bestFit="1" customWidth="1"/>
    <col min="5341" max="5351" width="9.140625" style="4"/>
    <col min="5352" max="5356" width="9.28515625" style="4" bestFit="1" customWidth="1"/>
    <col min="5357" max="5367" width="9.140625" style="4"/>
    <col min="5368" max="5372" width="9.28515625" style="4" bestFit="1" customWidth="1"/>
    <col min="5373" max="5383" width="9.140625" style="4"/>
    <col min="5384" max="5388" width="9.28515625" style="4" bestFit="1" customWidth="1"/>
    <col min="5389" max="5399" width="9.140625" style="4"/>
    <col min="5400" max="5404" width="9.28515625" style="4" bestFit="1" customWidth="1"/>
    <col min="5405" max="5415" width="9.140625" style="4"/>
    <col min="5416" max="5420" width="9.28515625" style="4" bestFit="1" customWidth="1"/>
    <col min="5421" max="5431" width="9.140625" style="4"/>
    <col min="5432" max="5436" width="9.28515625" style="4" bestFit="1" customWidth="1"/>
    <col min="5437" max="5447" width="9.140625" style="4"/>
    <col min="5448" max="5452" width="9.28515625" style="4" bestFit="1" customWidth="1"/>
    <col min="5453" max="5463" width="9.140625" style="4"/>
    <col min="5464" max="5468" width="9.28515625" style="4" bestFit="1" customWidth="1"/>
    <col min="5469" max="5479" width="9.140625" style="4"/>
    <col min="5480" max="5484" width="9.28515625" style="4" bestFit="1" customWidth="1"/>
    <col min="5485" max="5495" width="9.140625" style="4"/>
    <col min="5496" max="5500" width="9.28515625" style="4" bestFit="1" customWidth="1"/>
    <col min="5501" max="5511" width="9.140625" style="4"/>
    <col min="5512" max="5516" width="9.28515625" style="4" bestFit="1" customWidth="1"/>
    <col min="5517" max="5527" width="9.140625" style="4"/>
    <col min="5528" max="5532" width="9.28515625" style="4" bestFit="1" customWidth="1"/>
    <col min="5533" max="5543" width="9.140625" style="4"/>
    <col min="5544" max="5548" width="9.28515625" style="4" bestFit="1" customWidth="1"/>
    <col min="5549" max="5559" width="9.140625" style="4"/>
    <col min="5560" max="5564" width="9.28515625" style="4" bestFit="1" customWidth="1"/>
    <col min="5565" max="5575" width="9.140625" style="4"/>
    <col min="5576" max="5580" width="9.28515625" style="4" bestFit="1" customWidth="1"/>
    <col min="5581" max="5591" width="9.140625" style="4"/>
    <col min="5592" max="5596" width="9.28515625" style="4" bestFit="1" customWidth="1"/>
    <col min="5597" max="5607" width="9.140625" style="4"/>
    <col min="5608" max="5612" width="9.28515625" style="4" bestFit="1" customWidth="1"/>
    <col min="5613" max="5623" width="9.140625" style="4"/>
    <col min="5624" max="5628" width="9.28515625" style="4" bestFit="1" customWidth="1"/>
    <col min="5629" max="5639" width="9.140625" style="4"/>
    <col min="5640" max="5644" width="9.28515625" style="4" bestFit="1" customWidth="1"/>
    <col min="5645" max="5655" width="9.140625" style="4"/>
    <col min="5656" max="5660" width="9.28515625" style="4" bestFit="1" customWidth="1"/>
    <col min="5661" max="5671" width="9.140625" style="4"/>
    <col min="5672" max="5676" width="9.28515625" style="4" bestFit="1" customWidth="1"/>
    <col min="5677" max="5687" width="9.140625" style="4"/>
    <col min="5688" max="5692" width="9.28515625" style="4" bestFit="1" customWidth="1"/>
    <col min="5693" max="5703" width="9.140625" style="4"/>
    <col min="5704" max="5708" width="9.28515625" style="4" bestFit="1" customWidth="1"/>
    <col min="5709" max="5719" width="9.140625" style="4"/>
    <col min="5720" max="5724" width="9.28515625" style="4" bestFit="1" customWidth="1"/>
    <col min="5725" max="5735" width="9.140625" style="4"/>
    <col min="5736" max="5740" width="9.28515625" style="4" bestFit="1" customWidth="1"/>
    <col min="5741" max="5751" width="9.140625" style="4"/>
    <col min="5752" max="5756" width="9.28515625" style="4" bestFit="1" customWidth="1"/>
    <col min="5757" max="5767" width="9.140625" style="4"/>
    <col min="5768" max="5772" width="9.28515625" style="4" bestFit="1" customWidth="1"/>
    <col min="5773" max="5783" width="9.140625" style="4"/>
    <col min="5784" max="5788" width="9.28515625" style="4" bestFit="1" customWidth="1"/>
    <col min="5789" max="5799" width="9.140625" style="4"/>
    <col min="5800" max="5804" width="9.28515625" style="4" bestFit="1" customWidth="1"/>
    <col min="5805" max="5815" width="9.140625" style="4"/>
    <col min="5816" max="5820" width="9.28515625" style="4" bestFit="1" customWidth="1"/>
    <col min="5821" max="5831" width="9.140625" style="4"/>
    <col min="5832" max="5836" width="9.28515625" style="4" bestFit="1" customWidth="1"/>
    <col min="5837" max="5847" width="9.140625" style="4"/>
    <col min="5848" max="5852" width="9.28515625" style="4" bestFit="1" customWidth="1"/>
    <col min="5853" max="5863" width="9.140625" style="4"/>
    <col min="5864" max="5868" width="9.28515625" style="4" bestFit="1" customWidth="1"/>
    <col min="5869" max="5879" width="9.140625" style="4"/>
    <col min="5880" max="5884" width="9.28515625" style="4" bestFit="1" customWidth="1"/>
    <col min="5885" max="5895" width="9.140625" style="4"/>
    <col min="5896" max="5900" width="9.28515625" style="4" bestFit="1" customWidth="1"/>
    <col min="5901" max="5911" width="9.140625" style="4"/>
    <col min="5912" max="5916" width="9.28515625" style="4" bestFit="1" customWidth="1"/>
    <col min="5917" max="5927" width="9.140625" style="4"/>
    <col min="5928" max="5932" width="9.28515625" style="4" bestFit="1" customWidth="1"/>
    <col min="5933" max="5943" width="9.140625" style="4"/>
    <col min="5944" max="5948" width="9.28515625" style="4" bestFit="1" customWidth="1"/>
    <col min="5949" max="5959" width="9.140625" style="4"/>
    <col min="5960" max="5964" width="9.28515625" style="4" bestFit="1" customWidth="1"/>
    <col min="5965" max="5975" width="9.140625" style="4"/>
    <col min="5976" max="5980" width="9.28515625" style="4" bestFit="1" customWidth="1"/>
    <col min="5981" max="5991" width="9.140625" style="4"/>
    <col min="5992" max="5996" width="9.28515625" style="4" bestFit="1" customWidth="1"/>
    <col min="5997" max="6007" width="9.140625" style="4"/>
    <col min="6008" max="6012" width="9.28515625" style="4" bestFit="1" customWidth="1"/>
    <col min="6013" max="6023" width="9.140625" style="4"/>
    <col min="6024" max="6028" width="9.28515625" style="4" bestFit="1" customWidth="1"/>
    <col min="6029" max="6039" width="9.140625" style="4"/>
    <col min="6040" max="6044" width="9.28515625" style="4" bestFit="1" customWidth="1"/>
    <col min="6045" max="6055" width="9.140625" style="4"/>
    <col min="6056" max="6060" width="9.28515625" style="4" bestFit="1" customWidth="1"/>
    <col min="6061" max="6071" width="9.140625" style="4"/>
    <col min="6072" max="6076" width="9.28515625" style="4" bestFit="1" customWidth="1"/>
    <col min="6077" max="6087" width="9.140625" style="4"/>
    <col min="6088" max="6092" width="9.28515625" style="4" bestFit="1" customWidth="1"/>
    <col min="6093" max="6103" width="9.140625" style="4"/>
    <col min="6104" max="6108" width="9.28515625" style="4" bestFit="1" customWidth="1"/>
    <col min="6109" max="6119" width="9.140625" style="4"/>
    <col min="6120" max="6124" width="9.28515625" style="4" bestFit="1" customWidth="1"/>
    <col min="6125" max="6135" width="9.140625" style="4"/>
    <col min="6136" max="6140" width="9.28515625" style="4" bestFit="1" customWidth="1"/>
    <col min="6141" max="6151" width="9.140625" style="4"/>
    <col min="6152" max="6156" width="9.28515625" style="4" bestFit="1" customWidth="1"/>
    <col min="6157" max="6167" width="9.140625" style="4"/>
    <col min="6168" max="6172" width="9.28515625" style="4" bestFit="1" customWidth="1"/>
    <col min="6173" max="6183" width="9.140625" style="4"/>
    <col min="6184" max="6188" width="9.28515625" style="4" bestFit="1" customWidth="1"/>
    <col min="6189" max="6199" width="9.140625" style="4"/>
    <col min="6200" max="6204" width="9.28515625" style="4" bestFit="1" customWidth="1"/>
    <col min="6205" max="6215" width="9.140625" style="4"/>
    <col min="6216" max="6220" width="9.28515625" style="4" bestFit="1" customWidth="1"/>
    <col min="6221" max="6231" width="9.140625" style="4"/>
    <col min="6232" max="6236" width="9.28515625" style="4" bestFit="1" customWidth="1"/>
    <col min="6237" max="6247" width="9.140625" style="4"/>
    <col min="6248" max="6252" width="9.28515625" style="4" bestFit="1" customWidth="1"/>
    <col min="6253" max="6263" width="9.140625" style="4"/>
    <col min="6264" max="6268" width="9.28515625" style="4" bestFit="1" customWidth="1"/>
    <col min="6269" max="6279" width="9.140625" style="4"/>
    <col min="6280" max="6284" width="9.28515625" style="4" bestFit="1" customWidth="1"/>
    <col min="6285" max="6295" width="9.140625" style="4"/>
    <col min="6296" max="6300" width="9.28515625" style="4" bestFit="1" customWidth="1"/>
    <col min="6301" max="6311" width="9.140625" style="4"/>
    <col min="6312" max="6316" width="9.28515625" style="4" bestFit="1" customWidth="1"/>
    <col min="6317" max="6327" width="9.140625" style="4"/>
    <col min="6328" max="6332" width="9.28515625" style="4" bestFit="1" customWidth="1"/>
    <col min="6333" max="6343" width="9.140625" style="4"/>
    <col min="6344" max="6348" width="9.28515625" style="4" bestFit="1" customWidth="1"/>
    <col min="6349" max="6359" width="9.140625" style="4"/>
    <col min="6360" max="6364" width="9.28515625" style="4" bestFit="1" customWidth="1"/>
    <col min="6365" max="6375" width="9.140625" style="4"/>
    <col min="6376" max="6380" width="9.28515625" style="4" bestFit="1" customWidth="1"/>
    <col min="6381" max="6391" width="9.140625" style="4"/>
    <col min="6392" max="6396" width="9.28515625" style="4" bestFit="1" customWidth="1"/>
    <col min="6397" max="6407" width="9.140625" style="4"/>
    <col min="6408" max="6412" width="9.28515625" style="4" bestFit="1" customWidth="1"/>
    <col min="6413" max="6423" width="9.140625" style="4"/>
    <col min="6424" max="6428" width="9.28515625" style="4" bestFit="1" customWidth="1"/>
    <col min="6429" max="6439" width="9.140625" style="4"/>
    <col min="6440" max="6444" width="9.28515625" style="4" bestFit="1" customWidth="1"/>
    <col min="6445" max="6455" width="9.140625" style="4"/>
    <col min="6456" max="6460" width="9.28515625" style="4" bestFit="1" customWidth="1"/>
    <col min="6461" max="6471" width="9.140625" style="4"/>
    <col min="6472" max="6476" width="9.28515625" style="4" bestFit="1" customWidth="1"/>
    <col min="6477" max="6487" width="9.140625" style="4"/>
    <col min="6488" max="6492" width="9.28515625" style="4" bestFit="1" customWidth="1"/>
    <col min="6493" max="6503" width="9.140625" style="4"/>
    <col min="6504" max="6508" width="9.28515625" style="4" bestFit="1" customWidth="1"/>
    <col min="6509" max="6519" width="9.140625" style="4"/>
    <col min="6520" max="6524" width="9.28515625" style="4" bestFit="1" customWidth="1"/>
    <col min="6525" max="6535" width="9.140625" style="4"/>
    <col min="6536" max="6540" width="9.28515625" style="4" bestFit="1" customWidth="1"/>
    <col min="6541" max="6551" width="9.140625" style="4"/>
    <col min="6552" max="6556" width="9.28515625" style="4" bestFit="1" customWidth="1"/>
    <col min="6557" max="6567" width="9.140625" style="4"/>
    <col min="6568" max="6572" width="9.28515625" style="4" bestFit="1" customWidth="1"/>
    <col min="6573" max="6583" width="9.140625" style="4"/>
    <col min="6584" max="6588" width="9.28515625" style="4" bestFit="1" customWidth="1"/>
    <col min="6589" max="6599" width="9.140625" style="4"/>
    <col min="6600" max="6604" width="9.28515625" style="4" bestFit="1" customWidth="1"/>
    <col min="6605" max="6615" width="9.140625" style="4"/>
    <col min="6616" max="6620" width="9.28515625" style="4" bestFit="1" customWidth="1"/>
    <col min="6621" max="6631" width="9.140625" style="4"/>
    <col min="6632" max="6636" width="9.28515625" style="4" bestFit="1" customWidth="1"/>
    <col min="6637" max="6647" width="9.140625" style="4"/>
    <col min="6648" max="6652" width="9.28515625" style="4" bestFit="1" customWidth="1"/>
    <col min="6653" max="6663" width="9.140625" style="4"/>
    <col min="6664" max="6668" width="9.28515625" style="4" bestFit="1" customWidth="1"/>
    <col min="6669" max="6679" width="9.140625" style="4"/>
    <col min="6680" max="6684" width="9.28515625" style="4" bestFit="1" customWidth="1"/>
    <col min="6685" max="6695" width="9.140625" style="4"/>
    <col min="6696" max="6700" width="9.28515625" style="4" bestFit="1" customWidth="1"/>
    <col min="6701" max="6711" width="9.140625" style="4"/>
    <col min="6712" max="6716" width="9.28515625" style="4" bestFit="1" customWidth="1"/>
    <col min="6717" max="6727" width="9.140625" style="4"/>
    <col min="6728" max="6732" width="9.28515625" style="4" bestFit="1" customWidth="1"/>
    <col min="6733" max="6743" width="9.140625" style="4"/>
    <col min="6744" max="6748" width="9.28515625" style="4" bestFit="1" customWidth="1"/>
    <col min="6749" max="6759" width="9.140625" style="4"/>
    <col min="6760" max="6764" width="9.28515625" style="4" bestFit="1" customWidth="1"/>
    <col min="6765" max="6775" width="9.140625" style="4"/>
    <col min="6776" max="6780" width="9.28515625" style="4" bestFit="1" customWidth="1"/>
    <col min="6781" max="6791" width="9.140625" style="4"/>
    <col min="6792" max="6796" width="9.28515625" style="4" bestFit="1" customWidth="1"/>
    <col min="6797" max="6807" width="9.140625" style="4"/>
    <col min="6808" max="6812" width="9.28515625" style="4" bestFit="1" customWidth="1"/>
    <col min="6813" max="6823" width="9.140625" style="4"/>
    <col min="6824" max="6828" width="9.28515625" style="4" bestFit="1" customWidth="1"/>
    <col min="6829" max="6839" width="9.140625" style="4"/>
    <col min="6840" max="6844" width="9.28515625" style="4" bestFit="1" customWidth="1"/>
    <col min="6845" max="6855" width="9.140625" style="4"/>
    <col min="6856" max="6860" width="9.28515625" style="4" bestFit="1" customWidth="1"/>
    <col min="6861" max="6871" width="9.140625" style="4"/>
    <col min="6872" max="6876" width="9.28515625" style="4" bestFit="1" customWidth="1"/>
    <col min="6877" max="6887" width="9.140625" style="4"/>
    <col min="6888" max="6892" width="9.28515625" style="4" bestFit="1" customWidth="1"/>
    <col min="6893" max="6903" width="9.140625" style="4"/>
    <col min="6904" max="6908" width="9.28515625" style="4" bestFit="1" customWidth="1"/>
    <col min="6909" max="6919" width="9.140625" style="4"/>
    <col min="6920" max="6924" width="9.28515625" style="4" bestFit="1" customWidth="1"/>
    <col min="6925" max="6935" width="9.140625" style="4"/>
    <col min="6936" max="6940" width="9.28515625" style="4" bestFit="1" customWidth="1"/>
    <col min="6941" max="6951" width="9.140625" style="4"/>
    <col min="6952" max="6956" width="9.28515625" style="4" bestFit="1" customWidth="1"/>
    <col min="6957" max="6967" width="9.140625" style="4"/>
    <col min="6968" max="6972" width="9.28515625" style="4" bestFit="1" customWidth="1"/>
    <col min="6973" max="6983" width="9.140625" style="4"/>
    <col min="6984" max="6988" width="9.28515625" style="4" bestFit="1" customWidth="1"/>
    <col min="6989" max="6999" width="9.140625" style="4"/>
    <col min="7000" max="7004" width="9.28515625" style="4" bestFit="1" customWidth="1"/>
    <col min="7005" max="7015" width="9.140625" style="4"/>
    <col min="7016" max="7020" width="9.28515625" style="4" bestFit="1" customWidth="1"/>
    <col min="7021" max="7031" width="9.140625" style="4"/>
    <col min="7032" max="7036" width="9.28515625" style="4" bestFit="1" customWidth="1"/>
    <col min="7037" max="7047" width="9.140625" style="4"/>
    <col min="7048" max="7052" width="9.28515625" style="4" bestFit="1" customWidth="1"/>
    <col min="7053" max="7063" width="9.140625" style="4"/>
    <col min="7064" max="7068" width="9.28515625" style="4" bestFit="1" customWidth="1"/>
    <col min="7069" max="7079" width="9.140625" style="4"/>
    <col min="7080" max="7084" width="9.28515625" style="4" bestFit="1" customWidth="1"/>
    <col min="7085" max="7095" width="9.140625" style="4"/>
    <col min="7096" max="7100" width="9.28515625" style="4" bestFit="1" customWidth="1"/>
    <col min="7101" max="7111" width="9.140625" style="4"/>
    <col min="7112" max="7116" width="9.28515625" style="4" bestFit="1" customWidth="1"/>
    <col min="7117" max="7127" width="9.140625" style="4"/>
    <col min="7128" max="7132" width="9.28515625" style="4" bestFit="1" customWidth="1"/>
    <col min="7133" max="7143" width="9.140625" style="4"/>
    <col min="7144" max="7148" width="9.28515625" style="4" bestFit="1" customWidth="1"/>
    <col min="7149" max="7159" width="9.140625" style="4"/>
    <col min="7160" max="7164" width="9.28515625" style="4" bestFit="1" customWidth="1"/>
    <col min="7165" max="7175" width="9.140625" style="4"/>
    <col min="7176" max="7180" width="9.28515625" style="4" bestFit="1" customWidth="1"/>
    <col min="7181" max="7191" width="9.140625" style="4"/>
    <col min="7192" max="7196" width="9.28515625" style="4" bestFit="1" customWidth="1"/>
    <col min="7197" max="7207" width="9.140625" style="4"/>
    <col min="7208" max="7212" width="9.28515625" style="4" bestFit="1" customWidth="1"/>
    <col min="7213" max="7223" width="9.140625" style="4"/>
    <col min="7224" max="7228" width="9.28515625" style="4" bestFit="1" customWidth="1"/>
    <col min="7229" max="7239" width="9.140625" style="4"/>
    <col min="7240" max="7244" width="9.28515625" style="4" bestFit="1" customWidth="1"/>
    <col min="7245" max="7255" width="9.140625" style="4"/>
    <col min="7256" max="7260" width="9.28515625" style="4" bestFit="1" customWidth="1"/>
    <col min="7261" max="7271" width="9.140625" style="4"/>
    <col min="7272" max="7276" width="9.28515625" style="4" bestFit="1" customWidth="1"/>
    <col min="7277" max="7287" width="9.140625" style="4"/>
    <col min="7288" max="7292" width="9.28515625" style="4" bestFit="1" customWidth="1"/>
    <col min="7293" max="7303" width="9.140625" style="4"/>
    <col min="7304" max="7308" width="9.28515625" style="4" bestFit="1" customWidth="1"/>
    <col min="7309" max="7319" width="9.140625" style="4"/>
    <col min="7320" max="7324" width="9.28515625" style="4" bestFit="1" customWidth="1"/>
    <col min="7325" max="7335" width="9.140625" style="4"/>
    <col min="7336" max="7340" width="9.28515625" style="4" bestFit="1" customWidth="1"/>
    <col min="7341" max="7351" width="9.140625" style="4"/>
    <col min="7352" max="7356" width="9.28515625" style="4" bestFit="1" customWidth="1"/>
    <col min="7357" max="7367" width="9.140625" style="4"/>
    <col min="7368" max="7372" width="9.28515625" style="4" bestFit="1" customWidth="1"/>
    <col min="7373" max="7383" width="9.140625" style="4"/>
    <col min="7384" max="7388" width="9.28515625" style="4" bestFit="1" customWidth="1"/>
    <col min="7389" max="7399" width="9.140625" style="4"/>
    <col min="7400" max="7404" width="9.28515625" style="4" bestFit="1" customWidth="1"/>
    <col min="7405" max="7415" width="9.140625" style="4"/>
    <col min="7416" max="7420" width="9.28515625" style="4" bestFit="1" customWidth="1"/>
    <col min="7421" max="7431" width="9.140625" style="4"/>
    <col min="7432" max="7436" width="9.28515625" style="4" bestFit="1" customWidth="1"/>
    <col min="7437" max="7447" width="9.140625" style="4"/>
    <col min="7448" max="7452" width="9.28515625" style="4" bestFit="1" customWidth="1"/>
    <col min="7453" max="7463" width="9.140625" style="4"/>
    <col min="7464" max="7468" width="9.28515625" style="4" bestFit="1" customWidth="1"/>
    <col min="7469" max="7479" width="9.140625" style="4"/>
    <col min="7480" max="7484" width="9.28515625" style="4" bestFit="1" customWidth="1"/>
    <col min="7485" max="7495" width="9.140625" style="4"/>
    <col min="7496" max="7500" width="9.28515625" style="4" bestFit="1" customWidth="1"/>
    <col min="7501" max="7511" width="9.140625" style="4"/>
    <col min="7512" max="7516" width="9.28515625" style="4" bestFit="1" customWidth="1"/>
    <col min="7517" max="7527" width="9.140625" style="4"/>
    <col min="7528" max="7532" width="9.28515625" style="4" bestFit="1" customWidth="1"/>
    <col min="7533" max="7543" width="9.140625" style="4"/>
    <col min="7544" max="7548" width="9.28515625" style="4" bestFit="1" customWidth="1"/>
    <col min="7549" max="7559" width="9.140625" style="4"/>
    <col min="7560" max="7564" width="9.28515625" style="4" bestFit="1" customWidth="1"/>
    <col min="7565" max="7575" width="9.140625" style="4"/>
    <col min="7576" max="7580" width="9.28515625" style="4" bestFit="1" customWidth="1"/>
    <col min="7581" max="7591" width="9.140625" style="4"/>
    <col min="7592" max="7596" width="9.28515625" style="4" bestFit="1" customWidth="1"/>
    <col min="7597" max="7607" width="9.140625" style="4"/>
    <col min="7608" max="7612" width="9.28515625" style="4" bestFit="1" customWidth="1"/>
    <col min="7613" max="7623" width="9.140625" style="4"/>
    <col min="7624" max="7628" width="9.28515625" style="4" bestFit="1" customWidth="1"/>
    <col min="7629" max="7639" width="9.140625" style="4"/>
    <col min="7640" max="7644" width="9.28515625" style="4" bestFit="1" customWidth="1"/>
    <col min="7645" max="7655" width="9.140625" style="4"/>
    <col min="7656" max="7660" width="9.28515625" style="4" bestFit="1" customWidth="1"/>
    <col min="7661" max="7671" width="9.140625" style="4"/>
    <col min="7672" max="7676" width="9.28515625" style="4" bestFit="1" customWidth="1"/>
    <col min="7677" max="7687" width="9.140625" style="4"/>
    <col min="7688" max="7692" width="9.28515625" style="4" bestFit="1" customWidth="1"/>
    <col min="7693" max="7703" width="9.140625" style="4"/>
    <col min="7704" max="7708" width="9.28515625" style="4" bestFit="1" customWidth="1"/>
    <col min="7709" max="7719" width="9.140625" style="4"/>
    <col min="7720" max="7724" width="9.28515625" style="4" bestFit="1" customWidth="1"/>
    <col min="7725" max="7735" width="9.140625" style="4"/>
    <col min="7736" max="7740" width="9.28515625" style="4" bestFit="1" customWidth="1"/>
    <col min="7741" max="7751" width="9.140625" style="4"/>
    <col min="7752" max="7756" width="9.28515625" style="4" bestFit="1" customWidth="1"/>
    <col min="7757" max="7767" width="9.140625" style="4"/>
    <col min="7768" max="7772" width="9.28515625" style="4" bestFit="1" customWidth="1"/>
    <col min="7773" max="7783" width="9.140625" style="4"/>
    <col min="7784" max="7788" width="9.28515625" style="4" bestFit="1" customWidth="1"/>
    <col min="7789" max="7799" width="9.140625" style="4"/>
    <col min="7800" max="7804" width="9.28515625" style="4" bestFit="1" customWidth="1"/>
    <col min="7805" max="7815" width="9.140625" style="4"/>
    <col min="7816" max="7820" width="9.28515625" style="4" bestFit="1" customWidth="1"/>
    <col min="7821" max="7831" width="9.140625" style="4"/>
    <col min="7832" max="7836" width="9.28515625" style="4" bestFit="1" customWidth="1"/>
    <col min="7837" max="7847" width="9.140625" style="4"/>
    <col min="7848" max="7852" width="9.28515625" style="4" bestFit="1" customWidth="1"/>
    <col min="7853" max="7863" width="9.140625" style="4"/>
    <col min="7864" max="7868" width="9.28515625" style="4" bestFit="1" customWidth="1"/>
    <col min="7869" max="7879" width="9.140625" style="4"/>
    <col min="7880" max="7884" width="9.28515625" style="4" bestFit="1" customWidth="1"/>
    <col min="7885" max="7895" width="9.140625" style="4"/>
    <col min="7896" max="7900" width="9.28515625" style="4" bestFit="1" customWidth="1"/>
    <col min="7901" max="7911" width="9.140625" style="4"/>
    <col min="7912" max="7916" width="9.28515625" style="4" bestFit="1" customWidth="1"/>
    <col min="7917" max="7927" width="9.140625" style="4"/>
    <col min="7928" max="7932" width="9.28515625" style="4" bestFit="1" customWidth="1"/>
    <col min="7933" max="7943" width="9.140625" style="4"/>
    <col min="7944" max="7948" width="9.28515625" style="4" bestFit="1" customWidth="1"/>
    <col min="7949" max="7959" width="9.140625" style="4"/>
    <col min="7960" max="7964" width="9.28515625" style="4" bestFit="1" customWidth="1"/>
    <col min="7965" max="7975" width="9.140625" style="4"/>
    <col min="7976" max="7980" width="9.28515625" style="4" bestFit="1" customWidth="1"/>
    <col min="7981" max="7991" width="9.140625" style="4"/>
    <col min="7992" max="7996" width="9.28515625" style="4" bestFit="1" customWidth="1"/>
    <col min="7997" max="8007" width="9.140625" style="4"/>
    <col min="8008" max="8012" width="9.28515625" style="4" bestFit="1" customWidth="1"/>
    <col min="8013" max="8023" width="9.140625" style="4"/>
    <col min="8024" max="8028" width="9.28515625" style="4" bestFit="1" customWidth="1"/>
    <col min="8029" max="8039" width="9.140625" style="4"/>
    <col min="8040" max="8044" width="9.28515625" style="4" bestFit="1" customWidth="1"/>
    <col min="8045" max="8055" width="9.140625" style="4"/>
    <col min="8056" max="8060" width="9.28515625" style="4" bestFit="1" customWidth="1"/>
    <col min="8061" max="8071" width="9.140625" style="4"/>
    <col min="8072" max="8076" width="9.28515625" style="4" bestFit="1" customWidth="1"/>
    <col min="8077" max="8087" width="9.140625" style="4"/>
    <col min="8088" max="8092" width="9.28515625" style="4" bestFit="1" customWidth="1"/>
    <col min="8093" max="8103" width="9.140625" style="4"/>
    <col min="8104" max="8108" width="9.28515625" style="4" bestFit="1" customWidth="1"/>
    <col min="8109" max="8119" width="9.140625" style="4"/>
    <col min="8120" max="8124" width="9.28515625" style="4" bestFit="1" customWidth="1"/>
    <col min="8125" max="8135" width="9.140625" style="4"/>
    <col min="8136" max="8140" width="9.28515625" style="4" bestFit="1" customWidth="1"/>
    <col min="8141" max="8151" width="9.140625" style="4"/>
    <col min="8152" max="8156" width="9.28515625" style="4" bestFit="1" customWidth="1"/>
    <col min="8157" max="8167" width="9.140625" style="4"/>
    <col min="8168" max="8172" width="9.28515625" style="4" bestFit="1" customWidth="1"/>
    <col min="8173" max="8183" width="9.140625" style="4"/>
    <col min="8184" max="8188" width="9.28515625" style="4" bestFit="1" customWidth="1"/>
    <col min="8189" max="8199" width="9.140625" style="4"/>
    <col min="8200" max="8204" width="9.28515625" style="4" bestFit="1" customWidth="1"/>
    <col min="8205" max="8215" width="9.140625" style="4"/>
    <col min="8216" max="8220" width="9.28515625" style="4" bestFit="1" customWidth="1"/>
    <col min="8221" max="8231" width="9.140625" style="4"/>
    <col min="8232" max="8236" width="9.28515625" style="4" bestFit="1" customWidth="1"/>
    <col min="8237" max="8247" width="9.140625" style="4"/>
    <col min="8248" max="8252" width="9.28515625" style="4" bestFit="1" customWidth="1"/>
    <col min="8253" max="8263" width="9.140625" style="4"/>
    <col min="8264" max="8268" width="9.28515625" style="4" bestFit="1" customWidth="1"/>
    <col min="8269" max="8279" width="9.140625" style="4"/>
    <col min="8280" max="8284" width="9.28515625" style="4" bestFit="1" customWidth="1"/>
    <col min="8285" max="8295" width="9.140625" style="4"/>
    <col min="8296" max="8300" width="9.28515625" style="4" bestFit="1" customWidth="1"/>
    <col min="8301" max="8311" width="9.140625" style="4"/>
    <col min="8312" max="8316" width="9.28515625" style="4" bestFit="1" customWidth="1"/>
    <col min="8317" max="8327" width="9.140625" style="4"/>
    <col min="8328" max="8332" width="9.28515625" style="4" bestFit="1" customWidth="1"/>
    <col min="8333" max="8343" width="9.140625" style="4"/>
    <col min="8344" max="8348" width="9.28515625" style="4" bestFit="1" customWidth="1"/>
    <col min="8349" max="8359" width="9.140625" style="4"/>
    <col min="8360" max="8364" width="9.28515625" style="4" bestFit="1" customWidth="1"/>
    <col min="8365" max="8375" width="9.140625" style="4"/>
    <col min="8376" max="8380" width="9.28515625" style="4" bestFit="1" customWidth="1"/>
    <col min="8381" max="8391" width="9.140625" style="4"/>
    <col min="8392" max="8396" width="9.28515625" style="4" bestFit="1" customWidth="1"/>
    <col min="8397" max="8407" width="9.140625" style="4"/>
    <col min="8408" max="8412" width="9.28515625" style="4" bestFit="1" customWidth="1"/>
    <col min="8413" max="8423" width="9.140625" style="4"/>
    <col min="8424" max="8428" width="9.28515625" style="4" bestFit="1" customWidth="1"/>
    <col min="8429" max="8439" width="9.140625" style="4"/>
    <col min="8440" max="8444" width="9.28515625" style="4" bestFit="1" customWidth="1"/>
    <col min="8445" max="8455" width="9.140625" style="4"/>
    <col min="8456" max="8460" width="9.28515625" style="4" bestFit="1" customWidth="1"/>
    <col min="8461" max="8471" width="9.140625" style="4"/>
    <col min="8472" max="8476" width="9.28515625" style="4" bestFit="1" customWidth="1"/>
    <col min="8477" max="8487" width="9.140625" style="4"/>
    <col min="8488" max="8492" width="9.28515625" style="4" bestFit="1" customWidth="1"/>
    <col min="8493" max="8503" width="9.140625" style="4"/>
    <col min="8504" max="8508" width="9.28515625" style="4" bestFit="1" customWidth="1"/>
    <col min="8509" max="8519" width="9.140625" style="4"/>
    <col min="8520" max="8524" width="9.28515625" style="4" bestFit="1" customWidth="1"/>
    <col min="8525" max="8535" width="9.140625" style="4"/>
    <col min="8536" max="8540" width="9.28515625" style="4" bestFit="1" customWidth="1"/>
    <col min="8541" max="8551" width="9.140625" style="4"/>
    <col min="8552" max="8556" width="9.28515625" style="4" bestFit="1" customWidth="1"/>
    <col min="8557" max="8567" width="9.140625" style="4"/>
    <col min="8568" max="8572" width="9.28515625" style="4" bestFit="1" customWidth="1"/>
    <col min="8573" max="8583" width="9.140625" style="4"/>
    <col min="8584" max="8588" width="9.28515625" style="4" bestFit="1" customWidth="1"/>
    <col min="8589" max="8599" width="9.140625" style="4"/>
    <col min="8600" max="8604" width="9.28515625" style="4" bestFit="1" customWidth="1"/>
    <col min="8605" max="8615" width="9.140625" style="4"/>
    <col min="8616" max="8620" width="9.28515625" style="4" bestFit="1" customWidth="1"/>
    <col min="8621" max="8631" width="9.140625" style="4"/>
    <col min="8632" max="8636" width="9.28515625" style="4" bestFit="1" customWidth="1"/>
    <col min="8637" max="8647" width="9.140625" style="4"/>
    <col min="8648" max="8652" width="9.28515625" style="4" bestFit="1" customWidth="1"/>
    <col min="8653" max="8663" width="9.140625" style="4"/>
    <col min="8664" max="8668" width="9.28515625" style="4" bestFit="1" customWidth="1"/>
    <col min="8669" max="8679" width="9.140625" style="4"/>
    <col min="8680" max="8684" width="9.28515625" style="4" bestFit="1" customWidth="1"/>
    <col min="8685" max="8695" width="9.140625" style="4"/>
    <col min="8696" max="8700" width="9.28515625" style="4" bestFit="1" customWidth="1"/>
    <col min="8701" max="8711" width="9.140625" style="4"/>
    <col min="8712" max="8716" width="9.28515625" style="4" bestFit="1" customWidth="1"/>
    <col min="8717" max="8727" width="9.140625" style="4"/>
    <col min="8728" max="8732" width="9.28515625" style="4" bestFit="1" customWidth="1"/>
    <col min="8733" max="8743" width="9.140625" style="4"/>
    <col min="8744" max="8748" width="9.28515625" style="4" bestFit="1" customWidth="1"/>
    <col min="8749" max="8759" width="9.140625" style="4"/>
    <col min="8760" max="8764" width="9.28515625" style="4" bestFit="1" customWidth="1"/>
    <col min="8765" max="8775" width="9.140625" style="4"/>
    <col min="8776" max="8780" width="9.28515625" style="4" bestFit="1" customWidth="1"/>
    <col min="8781" max="8791" width="9.140625" style="4"/>
    <col min="8792" max="8796" width="9.28515625" style="4" bestFit="1" customWidth="1"/>
    <col min="8797" max="8807" width="9.140625" style="4"/>
    <col min="8808" max="8812" width="9.28515625" style="4" bestFit="1" customWidth="1"/>
    <col min="8813" max="8823" width="9.140625" style="4"/>
    <col min="8824" max="8828" width="9.28515625" style="4" bestFit="1" customWidth="1"/>
    <col min="8829" max="8839" width="9.140625" style="4"/>
    <col min="8840" max="8844" width="9.28515625" style="4" bestFit="1" customWidth="1"/>
    <col min="8845" max="8855" width="9.140625" style="4"/>
    <col min="8856" max="8860" width="9.28515625" style="4" bestFit="1" customWidth="1"/>
    <col min="8861" max="8871" width="9.140625" style="4"/>
    <col min="8872" max="8876" width="9.28515625" style="4" bestFit="1" customWidth="1"/>
    <col min="8877" max="8887" width="9.140625" style="4"/>
    <col min="8888" max="8892" width="9.28515625" style="4" bestFit="1" customWidth="1"/>
    <col min="8893" max="8903" width="9.140625" style="4"/>
    <col min="8904" max="8908" width="9.28515625" style="4" bestFit="1" customWidth="1"/>
    <col min="8909" max="8919" width="9.140625" style="4"/>
    <col min="8920" max="8924" width="9.28515625" style="4" bestFit="1" customWidth="1"/>
    <col min="8925" max="8935" width="9.140625" style="4"/>
    <col min="8936" max="8940" width="9.28515625" style="4" bestFit="1" customWidth="1"/>
    <col min="8941" max="8951" width="9.140625" style="4"/>
    <col min="8952" max="8956" width="9.28515625" style="4" bestFit="1" customWidth="1"/>
    <col min="8957" max="8967" width="9.140625" style="4"/>
    <col min="8968" max="8972" width="9.28515625" style="4" bestFit="1" customWidth="1"/>
    <col min="8973" max="8983" width="9.140625" style="4"/>
    <col min="8984" max="8988" width="9.28515625" style="4" bestFit="1" customWidth="1"/>
    <col min="8989" max="8999" width="9.140625" style="4"/>
    <col min="9000" max="9004" width="9.28515625" style="4" bestFit="1" customWidth="1"/>
    <col min="9005" max="9015" width="9.140625" style="4"/>
    <col min="9016" max="9020" width="9.28515625" style="4" bestFit="1" customWidth="1"/>
    <col min="9021" max="9031" width="9.140625" style="4"/>
    <col min="9032" max="9036" width="9.28515625" style="4" bestFit="1" customWidth="1"/>
    <col min="9037" max="9047" width="9.140625" style="4"/>
    <col min="9048" max="9052" width="9.28515625" style="4" bestFit="1" customWidth="1"/>
    <col min="9053" max="9063" width="9.140625" style="4"/>
    <col min="9064" max="9068" width="9.28515625" style="4" bestFit="1" customWidth="1"/>
    <col min="9069" max="9079" width="9.140625" style="4"/>
    <col min="9080" max="9084" width="9.28515625" style="4" bestFit="1" customWidth="1"/>
    <col min="9085" max="9095" width="9.140625" style="4"/>
    <col min="9096" max="9100" width="9.28515625" style="4" bestFit="1" customWidth="1"/>
    <col min="9101" max="9111" width="9.140625" style="4"/>
    <col min="9112" max="9116" width="9.28515625" style="4" bestFit="1" customWidth="1"/>
    <col min="9117" max="9127" width="9.140625" style="4"/>
    <col min="9128" max="9132" width="9.28515625" style="4" bestFit="1" customWidth="1"/>
    <col min="9133" max="9143" width="9.140625" style="4"/>
    <col min="9144" max="9148" width="9.28515625" style="4" bestFit="1" customWidth="1"/>
    <col min="9149" max="9159" width="9.140625" style="4"/>
    <col min="9160" max="9164" width="9.28515625" style="4" bestFit="1" customWidth="1"/>
    <col min="9165" max="9175" width="9.140625" style="4"/>
    <col min="9176" max="9180" width="9.28515625" style="4" bestFit="1" customWidth="1"/>
    <col min="9181" max="9191" width="9.140625" style="4"/>
    <col min="9192" max="9196" width="9.28515625" style="4" bestFit="1" customWidth="1"/>
    <col min="9197" max="9207" width="9.140625" style="4"/>
    <col min="9208" max="9212" width="9.28515625" style="4" bestFit="1" customWidth="1"/>
    <col min="9213" max="9223" width="9.140625" style="4"/>
    <col min="9224" max="9228" width="9.28515625" style="4" bestFit="1" customWidth="1"/>
    <col min="9229" max="9239" width="9.140625" style="4"/>
    <col min="9240" max="9244" width="9.28515625" style="4" bestFit="1" customWidth="1"/>
    <col min="9245" max="9255" width="9.140625" style="4"/>
    <col min="9256" max="9260" width="9.28515625" style="4" bestFit="1" customWidth="1"/>
    <col min="9261" max="9271" width="9.140625" style="4"/>
    <col min="9272" max="9276" width="9.28515625" style="4" bestFit="1" customWidth="1"/>
    <col min="9277" max="9287" width="9.140625" style="4"/>
    <col min="9288" max="9292" width="9.28515625" style="4" bestFit="1" customWidth="1"/>
    <col min="9293" max="9303" width="9.140625" style="4"/>
    <col min="9304" max="9308" width="9.28515625" style="4" bestFit="1" customWidth="1"/>
    <col min="9309" max="9319" width="9.140625" style="4"/>
    <col min="9320" max="9324" width="9.28515625" style="4" bestFit="1" customWidth="1"/>
    <col min="9325" max="9335" width="9.140625" style="4"/>
    <col min="9336" max="9340" width="9.28515625" style="4" bestFit="1" customWidth="1"/>
    <col min="9341" max="9351" width="9.140625" style="4"/>
    <col min="9352" max="9356" width="9.28515625" style="4" bestFit="1" customWidth="1"/>
    <col min="9357" max="9367" width="9.140625" style="4"/>
    <col min="9368" max="9372" width="9.28515625" style="4" bestFit="1" customWidth="1"/>
    <col min="9373" max="9383" width="9.140625" style="4"/>
    <col min="9384" max="9388" width="9.28515625" style="4" bestFit="1" customWidth="1"/>
    <col min="9389" max="9399" width="9.140625" style="4"/>
    <col min="9400" max="9404" width="9.28515625" style="4" bestFit="1" customWidth="1"/>
    <col min="9405" max="9415" width="9.140625" style="4"/>
    <col min="9416" max="9420" width="9.28515625" style="4" bestFit="1" customWidth="1"/>
    <col min="9421" max="9431" width="9.140625" style="4"/>
    <col min="9432" max="9436" width="9.28515625" style="4" bestFit="1" customWidth="1"/>
    <col min="9437" max="9447" width="9.140625" style="4"/>
    <col min="9448" max="9452" width="9.28515625" style="4" bestFit="1" customWidth="1"/>
    <col min="9453" max="9463" width="9.140625" style="4"/>
    <col min="9464" max="9468" width="9.28515625" style="4" bestFit="1" customWidth="1"/>
    <col min="9469" max="9479" width="9.140625" style="4"/>
    <col min="9480" max="9484" width="9.28515625" style="4" bestFit="1" customWidth="1"/>
    <col min="9485" max="9495" width="9.140625" style="4"/>
    <col min="9496" max="9500" width="9.28515625" style="4" bestFit="1" customWidth="1"/>
    <col min="9501" max="9511" width="9.140625" style="4"/>
    <col min="9512" max="9516" width="9.28515625" style="4" bestFit="1" customWidth="1"/>
    <col min="9517" max="9527" width="9.140625" style="4"/>
    <col min="9528" max="9532" width="9.28515625" style="4" bestFit="1" customWidth="1"/>
    <col min="9533" max="9543" width="9.140625" style="4"/>
    <col min="9544" max="9548" width="9.28515625" style="4" bestFit="1" customWidth="1"/>
    <col min="9549" max="9559" width="9.140625" style="4"/>
    <col min="9560" max="9564" width="9.28515625" style="4" bestFit="1" customWidth="1"/>
    <col min="9565" max="9575" width="9.140625" style="4"/>
    <col min="9576" max="9580" width="9.28515625" style="4" bestFit="1" customWidth="1"/>
    <col min="9581" max="9591" width="9.140625" style="4"/>
    <col min="9592" max="9596" width="9.28515625" style="4" bestFit="1" customWidth="1"/>
    <col min="9597" max="9607" width="9.140625" style="4"/>
    <col min="9608" max="9612" width="9.28515625" style="4" bestFit="1" customWidth="1"/>
    <col min="9613" max="9623" width="9.140625" style="4"/>
    <col min="9624" max="9628" width="9.28515625" style="4" bestFit="1" customWidth="1"/>
    <col min="9629" max="9639" width="9.140625" style="4"/>
    <col min="9640" max="9644" width="9.28515625" style="4" bestFit="1" customWidth="1"/>
    <col min="9645" max="9655" width="9.140625" style="4"/>
    <col min="9656" max="9660" width="9.28515625" style="4" bestFit="1" customWidth="1"/>
    <col min="9661" max="9671" width="9.140625" style="4"/>
    <col min="9672" max="9676" width="9.28515625" style="4" bestFit="1" customWidth="1"/>
    <col min="9677" max="9687" width="9.140625" style="4"/>
    <col min="9688" max="9692" width="9.28515625" style="4" bestFit="1" customWidth="1"/>
    <col min="9693" max="9703" width="9.140625" style="4"/>
    <col min="9704" max="9708" width="9.28515625" style="4" bestFit="1" customWidth="1"/>
    <col min="9709" max="9719" width="9.140625" style="4"/>
    <col min="9720" max="9724" width="9.28515625" style="4" bestFit="1" customWidth="1"/>
    <col min="9725" max="9735" width="9.140625" style="4"/>
    <col min="9736" max="9740" width="9.28515625" style="4" bestFit="1" customWidth="1"/>
    <col min="9741" max="9751" width="9.140625" style="4"/>
    <col min="9752" max="9756" width="9.28515625" style="4" bestFit="1" customWidth="1"/>
    <col min="9757" max="9767" width="9.140625" style="4"/>
    <col min="9768" max="9772" width="9.28515625" style="4" bestFit="1" customWidth="1"/>
    <col min="9773" max="9783" width="9.140625" style="4"/>
    <col min="9784" max="9788" width="9.28515625" style="4" bestFit="1" customWidth="1"/>
    <col min="9789" max="9799" width="9.140625" style="4"/>
    <col min="9800" max="9804" width="9.28515625" style="4" bestFit="1" customWidth="1"/>
    <col min="9805" max="9815" width="9.140625" style="4"/>
    <col min="9816" max="9820" width="9.28515625" style="4" bestFit="1" customWidth="1"/>
    <col min="9821" max="9831" width="9.140625" style="4"/>
    <col min="9832" max="9836" width="9.28515625" style="4" bestFit="1" customWidth="1"/>
    <col min="9837" max="9847" width="9.140625" style="4"/>
    <col min="9848" max="9852" width="9.28515625" style="4" bestFit="1" customWidth="1"/>
    <col min="9853" max="9863" width="9.140625" style="4"/>
    <col min="9864" max="9868" width="9.28515625" style="4" bestFit="1" customWidth="1"/>
    <col min="9869" max="9879" width="9.140625" style="4"/>
    <col min="9880" max="9884" width="9.28515625" style="4" bestFit="1" customWidth="1"/>
    <col min="9885" max="9895" width="9.140625" style="4"/>
    <col min="9896" max="9900" width="9.28515625" style="4" bestFit="1" customWidth="1"/>
    <col min="9901" max="9911" width="9.140625" style="4"/>
    <col min="9912" max="9916" width="9.28515625" style="4" bestFit="1" customWidth="1"/>
    <col min="9917" max="9927" width="9.140625" style="4"/>
    <col min="9928" max="9932" width="9.28515625" style="4" bestFit="1" customWidth="1"/>
    <col min="9933" max="9943" width="9.140625" style="4"/>
    <col min="9944" max="9948" width="9.28515625" style="4" bestFit="1" customWidth="1"/>
    <col min="9949" max="9959" width="9.140625" style="4"/>
    <col min="9960" max="9964" width="9.28515625" style="4" bestFit="1" customWidth="1"/>
    <col min="9965" max="9975" width="9.140625" style="4"/>
    <col min="9976" max="9980" width="9.28515625" style="4" bestFit="1" customWidth="1"/>
    <col min="9981" max="9991" width="9.140625" style="4"/>
    <col min="9992" max="9996" width="9.28515625" style="4" bestFit="1" customWidth="1"/>
    <col min="9997" max="10007" width="9.140625" style="4"/>
    <col min="10008" max="10012" width="9.28515625" style="4" bestFit="1" customWidth="1"/>
    <col min="10013" max="10023" width="9.140625" style="4"/>
    <col min="10024" max="10028" width="9.28515625" style="4" bestFit="1" customWidth="1"/>
    <col min="10029" max="10039" width="9.140625" style="4"/>
    <col min="10040" max="10044" width="9.28515625" style="4" bestFit="1" customWidth="1"/>
    <col min="10045" max="10055" width="9.140625" style="4"/>
    <col min="10056" max="10060" width="9.28515625" style="4" bestFit="1" customWidth="1"/>
    <col min="10061" max="10071" width="9.140625" style="4"/>
    <col min="10072" max="10076" width="9.28515625" style="4" bestFit="1" customWidth="1"/>
    <col min="10077" max="10087" width="9.140625" style="4"/>
    <col min="10088" max="10092" width="9.28515625" style="4" bestFit="1" customWidth="1"/>
    <col min="10093" max="10103" width="9.140625" style="4"/>
    <col min="10104" max="10108" width="9.28515625" style="4" bestFit="1" customWidth="1"/>
    <col min="10109" max="10119" width="9.140625" style="4"/>
    <col min="10120" max="10124" width="9.28515625" style="4" bestFit="1" customWidth="1"/>
    <col min="10125" max="10135" width="9.140625" style="4"/>
    <col min="10136" max="10140" width="9.28515625" style="4" bestFit="1" customWidth="1"/>
    <col min="10141" max="10151" width="9.140625" style="4"/>
    <col min="10152" max="10156" width="9.28515625" style="4" bestFit="1" customWidth="1"/>
    <col min="10157" max="10167" width="9.140625" style="4"/>
    <col min="10168" max="10172" width="9.28515625" style="4" bestFit="1" customWidth="1"/>
    <col min="10173" max="10183" width="9.140625" style="4"/>
    <col min="10184" max="10188" width="9.28515625" style="4" bestFit="1" customWidth="1"/>
    <col min="10189" max="10199" width="9.140625" style="4"/>
    <col min="10200" max="10204" width="9.28515625" style="4" bestFit="1" customWidth="1"/>
    <col min="10205" max="10215" width="9.140625" style="4"/>
    <col min="10216" max="10220" width="9.28515625" style="4" bestFit="1" customWidth="1"/>
    <col min="10221" max="10231" width="9.140625" style="4"/>
    <col min="10232" max="10236" width="9.28515625" style="4" bestFit="1" customWidth="1"/>
    <col min="10237" max="10247" width="9.140625" style="4"/>
    <col min="10248" max="10252" width="9.28515625" style="4" bestFit="1" customWidth="1"/>
    <col min="10253" max="10263" width="9.140625" style="4"/>
    <col min="10264" max="10268" width="9.28515625" style="4" bestFit="1" customWidth="1"/>
    <col min="10269" max="10279" width="9.140625" style="4"/>
    <col min="10280" max="10284" width="9.28515625" style="4" bestFit="1" customWidth="1"/>
    <col min="10285" max="10295" width="9.140625" style="4"/>
    <col min="10296" max="10300" width="9.28515625" style="4" bestFit="1" customWidth="1"/>
    <col min="10301" max="10311" width="9.140625" style="4"/>
    <col min="10312" max="10316" width="9.28515625" style="4" bestFit="1" customWidth="1"/>
    <col min="10317" max="10327" width="9.140625" style="4"/>
    <col min="10328" max="10332" width="9.28515625" style="4" bestFit="1" customWidth="1"/>
    <col min="10333" max="10343" width="9.140625" style="4"/>
    <col min="10344" max="10348" width="9.28515625" style="4" bestFit="1" customWidth="1"/>
    <col min="10349" max="10359" width="9.140625" style="4"/>
    <col min="10360" max="10364" width="9.28515625" style="4" bestFit="1" customWidth="1"/>
    <col min="10365" max="10375" width="9.140625" style="4"/>
    <col min="10376" max="10380" width="9.28515625" style="4" bestFit="1" customWidth="1"/>
    <col min="10381" max="10391" width="9.140625" style="4"/>
    <col min="10392" max="10396" width="9.28515625" style="4" bestFit="1" customWidth="1"/>
    <col min="10397" max="10407" width="9.140625" style="4"/>
    <col min="10408" max="10412" width="9.28515625" style="4" bestFit="1" customWidth="1"/>
    <col min="10413" max="10423" width="9.140625" style="4"/>
    <col min="10424" max="10428" width="9.28515625" style="4" bestFit="1" customWidth="1"/>
    <col min="10429" max="10439" width="9.140625" style="4"/>
    <col min="10440" max="10444" width="9.28515625" style="4" bestFit="1" customWidth="1"/>
    <col min="10445" max="10455" width="9.140625" style="4"/>
    <col min="10456" max="10460" width="9.28515625" style="4" bestFit="1" customWidth="1"/>
    <col min="10461" max="10471" width="9.140625" style="4"/>
    <col min="10472" max="10476" width="9.28515625" style="4" bestFit="1" customWidth="1"/>
    <col min="10477" max="10487" width="9.140625" style="4"/>
    <col min="10488" max="10492" width="9.28515625" style="4" bestFit="1" customWidth="1"/>
    <col min="10493" max="10503" width="9.140625" style="4"/>
    <col min="10504" max="10508" width="9.28515625" style="4" bestFit="1" customWidth="1"/>
    <col min="10509" max="10519" width="9.140625" style="4"/>
    <col min="10520" max="10524" width="9.28515625" style="4" bestFit="1" customWidth="1"/>
    <col min="10525" max="10535" width="9.140625" style="4"/>
    <col min="10536" max="10540" width="9.28515625" style="4" bestFit="1" customWidth="1"/>
    <col min="10541" max="10551" width="9.140625" style="4"/>
    <col min="10552" max="10556" width="9.28515625" style="4" bestFit="1" customWidth="1"/>
    <col min="10557" max="10567" width="9.140625" style="4"/>
    <col min="10568" max="10572" width="9.28515625" style="4" bestFit="1" customWidth="1"/>
    <col min="10573" max="10583" width="9.140625" style="4"/>
    <col min="10584" max="10588" width="9.28515625" style="4" bestFit="1" customWidth="1"/>
    <col min="10589" max="10599" width="9.140625" style="4"/>
    <col min="10600" max="10604" width="9.28515625" style="4" bestFit="1" customWidth="1"/>
    <col min="10605" max="10615" width="9.140625" style="4"/>
    <col min="10616" max="10620" width="9.28515625" style="4" bestFit="1" customWidth="1"/>
    <col min="10621" max="10631" width="9.140625" style="4"/>
    <col min="10632" max="10636" width="9.28515625" style="4" bestFit="1" customWidth="1"/>
    <col min="10637" max="10647" width="9.140625" style="4"/>
    <col min="10648" max="10652" width="9.28515625" style="4" bestFit="1" customWidth="1"/>
    <col min="10653" max="10663" width="9.140625" style="4"/>
    <col min="10664" max="10668" width="9.28515625" style="4" bestFit="1" customWidth="1"/>
    <col min="10669" max="10679" width="9.140625" style="4"/>
    <col min="10680" max="10684" width="9.28515625" style="4" bestFit="1" customWidth="1"/>
    <col min="10685" max="10695" width="9.140625" style="4"/>
    <col min="10696" max="10700" width="9.28515625" style="4" bestFit="1" customWidth="1"/>
    <col min="10701" max="10711" width="9.140625" style="4"/>
    <col min="10712" max="10716" width="9.28515625" style="4" bestFit="1" customWidth="1"/>
    <col min="10717" max="10727" width="9.140625" style="4"/>
    <col min="10728" max="10732" width="9.28515625" style="4" bestFit="1" customWidth="1"/>
    <col min="10733" max="10743" width="9.140625" style="4"/>
    <col min="10744" max="10748" width="9.28515625" style="4" bestFit="1" customWidth="1"/>
    <col min="10749" max="10759" width="9.140625" style="4"/>
    <col min="10760" max="10764" width="9.28515625" style="4" bestFit="1" customWidth="1"/>
    <col min="10765" max="10775" width="9.140625" style="4"/>
    <col min="10776" max="10780" width="9.28515625" style="4" bestFit="1" customWidth="1"/>
    <col min="10781" max="10791" width="9.140625" style="4"/>
    <col min="10792" max="10796" width="9.28515625" style="4" bestFit="1" customWidth="1"/>
    <col min="10797" max="10807" width="9.140625" style="4"/>
    <col min="10808" max="10812" width="9.28515625" style="4" bestFit="1" customWidth="1"/>
    <col min="10813" max="10823" width="9.140625" style="4"/>
    <col min="10824" max="10828" width="9.28515625" style="4" bestFit="1" customWidth="1"/>
    <col min="10829" max="10839" width="9.140625" style="4"/>
    <col min="10840" max="10844" width="9.28515625" style="4" bestFit="1" customWidth="1"/>
    <col min="10845" max="10855" width="9.140625" style="4"/>
    <col min="10856" max="10860" width="9.28515625" style="4" bestFit="1" customWidth="1"/>
    <col min="10861" max="10871" width="9.140625" style="4"/>
    <col min="10872" max="10876" width="9.28515625" style="4" bestFit="1" customWidth="1"/>
    <col min="10877" max="10887" width="9.140625" style="4"/>
    <col min="10888" max="10892" width="9.28515625" style="4" bestFit="1" customWidth="1"/>
    <col min="10893" max="10903" width="9.140625" style="4"/>
    <col min="10904" max="10908" width="9.28515625" style="4" bestFit="1" customWidth="1"/>
    <col min="10909" max="10919" width="9.140625" style="4"/>
    <col min="10920" max="10924" width="9.28515625" style="4" bestFit="1" customWidth="1"/>
    <col min="10925" max="10935" width="9.140625" style="4"/>
    <col min="10936" max="10940" width="9.28515625" style="4" bestFit="1" customWidth="1"/>
    <col min="10941" max="10951" width="9.140625" style="4"/>
    <col min="10952" max="10956" width="9.28515625" style="4" bestFit="1" customWidth="1"/>
    <col min="10957" max="10967" width="9.140625" style="4"/>
    <col min="10968" max="10972" width="9.28515625" style="4" bestFit="1" customWidth="1"/>
    <col min="10973" max="10983" width="9.140625" style="4"/>
    <col min="10984" max="10988" width="9.28515625" style="4" bestFit="1" customWidth="1"/>
    <col min="10989" max="10999" width="9.140625" style="4"/>
    <col min="11000" max="11004" width="9.28515625" style="4" bestFit="1" customWidth="1"/>
    <col min="11005" max="11015" width="9.140625" style="4"/>
    <col min="11016" max="11020" width="9.28515625" style="4" bestFit="1" customWidth="1"/>
    <col min="11021" max="11031" width="9.140625" style="4"/>
    <col min="11032" max="11036" width="9.28515625" style="4" bestFit="1" customWidth="1"/>
    <col min="11037" max="11047" width="9.140625" style="4"/>
    <col min="11048" max="11052" width="9.28515625" style="4" bestFit="1" customWidth="1"/>
    <col min="11053" max="11063" width="9.140625" style="4"/>
    <col min="11064" max="11068" width="9.28515625" style="4" bestFit="1" customWidth="1"/>
    <col min="11069" max="11079" width="9.140625" style="4"/>
    <col min="11080" max="11084" width="9.28515625" style="4" bestFit="1" customWidth="1"/>
    <col min="11085" max="11095" width="9.140625" style="4"/>
    <col min="11096" max="11100" width="9.28515625" style="4" bestFit="1" customWidth="1"/>
    <col min="11101" max="11111" width="9.140625" style="4"/>
    <col min="11112" max="11116" width="9.28515625" style="4" bestFit="1" customWidth="1"/>
    <col min="11117" max="11127" width="9.140625" style="4"/>
    <col min="11128" max="11132" width="9.28515625" style="4" bestFit="1" customWidth="1"/>
    <col min="11133" max="11143" width="9.140625" style="4"/>
    <col min="11144" max="11148" width="9.28515625" style="4" bestFit="1" customWidth="1"/>
    <col min="11149" max="11159" width="9.140625" style="4"/>
    <col min="11160" max="11164" width="9.28515625" style="4" bestFit="1" customWidth="1"/>
    <col min="11165" max="11175" width="9.140625" style="4"/>
    <col min="11176" max="11180" width="9.28515625" style="4" bestFit="1" customWidth="1"/>
    <col min="11181" max="11191" width="9.140625" style="4"/>
    <col min="11192" max="11196" width="9.28515625" style="4" bestFit="1" customWidth="1"/>
    <col min="11197" max="11207" width="9.140625" style="4"/>
    <col min="11208" max="11212" width="9.28515625" style="4" bestFit="1" customWidth="1"/>
    <col min="11213" max="11223" width="9.140625" style="4"/>
    <col min="11224" max="11228" width="9.28515625" style="4" bestFit="1" customWidth="1"/>
    <col min="11229" max="11239" width="9.140625" style="4"/>
    <col min="11240" max="11244" width="9.28515625" style="4" bestFit="1" customWidth="1"/>
    <col min="11245" max="11255" width="9.140625" style="4"/>
    <col min="11256" max="11260" width="9.28515625" style="4" bestFit="1" customWidth="1"/>
    <col min="11261" max="11271" width="9.140625" style="4"/>
    <col min="11272" max="11276" width="9.28515625" style="4" bestFit="1" customWidth="1"/>
    <col min="11277" max="11287" width="9.140625" style="4"/>
    <col min="11288" max="11292" width="9.28515625" style="4" bestFit="1" customWidth="1"/>
    <col min="11293" max="11303" width="9.140625" style="4"/>
    <col min="11304" max="11308" width="9.28515625" style="4" bestFit="1" customWidth="1"/>
    <col min="11309" max="11319" width="9.140625" style="4"/>
    <col min="11320" max="11324" width="9.28515625" style="4" bestFit="1" customWidth="1"/>
    <col min="11325" max="11335" width="9.140625" style="4"/>
    <col min="11336" max="11340" width="9.28515625" style="4" bestFit="1" customWidth="1"/>
    <col min="11341" max="11351" width="9.140625" style="4"/>
    <col min="11352" max="11356" width="9.28515625" style="4" bestFit="1" customWidth="1"/>
    <col min="11357" max="11367" width="9.140625" style="4"/>
    <col min="11368" max="11372" width="9.28515625" style="4" bestFit="1" customWidth="1"/>
    <col min="11373" max="11383" width="9.140625" style="4"/>
    <col min="11384" max="11388" width="9.28515625" style="4" bestFit="1" customWidth="1"/>
    <col min="11389" max="11399" width="9.140625" style="4"/>
    <col min="11400" max="11404" width="9.28515625" style="4" bestFit="1" customWidth="1"/>
    <col min="11405" max="11415" width="9.140625" style="4"/>
    <col min="11416" max="11420" width="9.28515625" style="4" bestFit="1" customWidth="1"/>
    <col min="11421" max="11431" width="9.140625" style="4"/>
    <col min="11432" max="11436" width="9.28515625" style="4" bestFit="1" customWidth="1"/>
    <col min="11437" max="11447" width="9.140625" style="4"/>
    <col min="11448" max="11452" width="9.28515625" style="4" bestFit="1" customWidth="1"/>
    <col min="11453" max="11463" width="9.140625" style="4"/>
    <col min="11464" max="11468" width="9.28515625" style="4" bestFit="1" customWidth="1"/>
    <col min="11469" max="11479" width="9.140625" style="4"/>
    <col min="11480" max="11484" width="9.28515625" style="4" bestFit="1" customWidth="1"/>
    <col min="11485" max="11495" width="9.140625" style="4"/>
    <col min="11496" max="11500" width="9.28515625" style="4" bestFit="1" customWidth="1"/>
    <col min="11501" max="11511" width="9.140625" style="4"/>
    <col min="11512" max="11516" width="9.28515625" style="4" bestFit="1" customWidth="1"/>
    <col min="11517" max="11527" width="9.140625" style="4"/>
    <col min="11528" max="11532" width="9.28515625" style="4" bestFit="1" customWidth="1"/>
    <col min="11533" max="11543" width="9.140625" style="4"/>
    <col min="11544" max="11548" width="9.28515625" style="4" bestFit="1" customWidth="1"/>
    <col min="11549" max="11559" width="9.140625" style="4"/>
    <col min="11560" max="11564" width="9.28515625" style="4" bestFit="1" customWidth="1"/>
    <col min="11565" max="11575" width="9.140625" style="4"/>
    <col min="11576" max="11580" width="9.28515625" style="4" bestFit="1" customWidth="1"/>
    <col min="11581" max="11591" width="9.140625" style="4"/>
    <col min="11592" max="11596" width="9.28515625" style="4" bestFit="1" customWidth="1"/>
    <col min="11597" max="11607" width="9.140625" style="4"/>
    <col min="11608" max="11612" width="9.28515625" style="4" bestFit="1" customWidth="1"/>
    <col min="11613" max="11623" width="9.140625" style="4"/>
    <col min="11624" max="11628" width="9.28515625" style="4" bestFit="1" customWidth="1"/>
    <col min="11629" max="11639" width="9.140625" style="4"/>
    <col min="11640" max="11644" width="9.28515625" style="4" bestFit="1" customWidth="1"/>
    <col min="11645" max="11655" width="9.140625" style="4"/>
    <col min="11656" max="11660" width="9.28515625" style="4" bestFit="1" customWidth="1"/>
    <col min="11661" max="11671" width="9.140625" style="4"/>
    <col min="11672" max="11676" width="9.28515625" style="4" bestFit="1" customWidth="1"/>
    <col min="11677" max="11687" width="9.140625" style="4"/>
    <col min="11688" max="11692" width="9.28515625" style="4" bestFit="1" customWidth="1"/>
    <col min="11693" max="11703" width="9.140625" style="4"/>
    <col min="11704" max="11708" width="9.28515625" style="4" bestFit="1" customWidth="1"/>
    <col min="11709" max="11719" width="9.140625" style="4"/>
    <col min="11720" max="11724" width="9.28515625" style="4" bestFit="1" customWidth="1"/>
    <col min="11725" max="11735" width="9.140625" style="4"/>
    <col min="11736" max="11740" width="9.28515625" style="4" bestFit="1" customWidth="1"/>
    <col min="11741" max="11751" width="9.140625" style="4"/>
    <col min="11752" max="11756" width="9.28515625" style="4" bestFit="1" customWidth="1"/>
    <col min="11757" max="11767" width="9.140625" style="4"/>
    <col min="11768" max="11772" width="9.28515625" style="4" bestFit="1" customWidth="1"/>
    <col min="11773" max="11783" width="9.140625" style="4"/>
    <col min="11784" max="11788" width="9.28515625" style="4" bestFit="1" customWidth="1"/>
    <col min="11789" max="11799" width="9.140625" style="4"/>
    <col min="11800" max="11804" width="9.28515625" style="4" bestFit="1" customWidth="1"/>
    <col min="11805" max="11815" width="9.140625" style="4"/>
    <col min="11816" max="11820" width="9.28515625" style="4" bestFit="1" customWidth="1"/>
    <col min="11821" max="11831" width="9.140625" style="4"/>
    <col min="11832" max="11836" width="9.28515625" style="4" bestFit="1" customWidth="1"/>
    <col min="11837" max="11847" width="9.140625" style="4"/>
    <col min="11848" max="11852" width="9.28515625" style="4" bestFit="1" customWidth="1"/>
    <col min="11853" max="11863" width="9.140625" style="4"/>
    <col min="11864" max="11868" width="9.28515625" style="4" bestFit="1" customWidth="1"/>
    <col min="11869" max="11879" width="9.140625" style="4"/>
    <col min="11880" max="11884" width="9.28515625" style="4" bestFit="1" customWidth="1"/>
    <col min="11885" max="11895" width="9.140625" style="4"/>
    <col min="11896" max="11900" width="9.28515625" style="4" bestFit="1" customWidth="1"/>
    <col min="11901" max="11911" width="9.140625" style="4"/>
    <col min="11912" max="11916" width="9.28515625" style="4" bestFit="1" customWidth="1"/>
    <col min="11917" max="11927" width="9.140625" style="4"/>
    <col min="11928" max="11932" width="9.28515625" style="4" bestFit="1" customWidth="1"/>
    <col min="11933" max="11943" width="9.140625" style="4"/>
    <col min="11944" max="11948" width="9.28515625" style="4" bestFit="1" customWidth="1"/>
    <col min="11949" max="11959" width="9.140625" style="4"/>
    <col min="11960" max="11964" width="9.28515625" style="4" bestFit="1" customWidth="1"/>
    <col min="11965" max="11975" width="9.140625" style="4"/>
    <col min="11976" max="11980" width="9.28515625" style="4" bestFit="1" customWidth="1"/>
    <col min="11981" max="11991" width="9.140625" style="4"/>
    <col min="11992" max="11996" width="9.28515625" style="4" bestFit="1" customWidth="1"/>
    <col min="11997" max="12007" width="9.140625" style="4"/>
    <col min="12008" max="12012" width="9.28515625" style="4" bestFit="1" customWidth="1"/>
    <col min="12013" max="12023" width="9.140625" style="4"/>
    <col min="12024" max="12028" width="9.28515625" style="4" bestFit="1" customWidth="1"/>
    <col min="12029" max="12039" width="9.140625" style="4"/>
    <col min="12040" max="12044" width="9.28515625" style="4" bestFit="1" customWidth="1"/>
    <col min="12045" max="12055" width="9.140625" style="4"/>
    <col min="12056" max="12060" width="9.28515625" style="4" bestFit="1" customWidth="1"/>
    <col min="12061" max="12071" width="9.140625" style="4"/>
    <col min="12072" max="12076" width="9.28515625" style="4" bestFit="1" customWidth="1"/>
    <col min="12077" max="12087" width="9.140625" style="4"/>
    <col min="12088" max="12092" width="9.28515625" style="4" bestFit="1" customWidth="1"/>
    <col min="12093" max="12103" width="9.140625" style="4"/>
    <col min="12104" max="12108" width="9.28515625" style="4" bestFit="1" customWidth="1"/>
    <col min="12109" max="12119" width="9.140625" style="4"/>
    <col min="12120" max="12124" width="9.28515625" style="4" bestFit="1" customWidth="1"/>
    <col min="12125" max="12135" width="9.140625" style="4"/>
    <col min="12136" max="12140" width="9.28515625" style="4" bestFit="1" customWidth="1"/>
    <col min="12141" max="12151" width="9.140625" style="4"/>
    <col min="12152" max="12156" width="9.28515625" style="4" bestFit="1" customWidth="1"/>
    <col min="12157" max="12167" width="9.140625" style="4"/>
    <col min="12168" max="12172" width="9.28515625" style="4" bestFit="1" customWidth="1"/>
    <col min="12173" max="12183" width="9.140625" style="4"/>
    <col min="12184" max="12188" width="9.28515625" style="4" bestFit="1" customWidth="1"/>
    <col min="12189" max="12199" width="9.140625" style="4"/>
    <col min="12200" max="12204" width="9.28515625" style="4" bestFit="1" customWidth="1"/>
    <col min="12205" max="12215" width="9.140625" style="4"/>
    <col min="12216" max="12220" width="9.28515625" style="4" bestFit="1" customWidth="1"/>
    <col min="12221" max="12231" width="9.140625" style="4"/>
    <col min="12232" max="12236" width="9.28515625" style="4" bestFit="1" customWidth="1"/>
    <col min="12237" max="12247" width="9.140625" style="4"/>
    <col min="12248" max="12252" width="9.28515625" style="4" bestFit="1" customWidth="1"/>
    <col min="12253" max="12263" width="9.140625" style="4"/>
    <col min="12264" max="12268" width="9.28515625" style="4" bestFit="1" customWidth="1"/>
    <col min="12269" max="12279" width="9.140625" style="4"/>
    <col min="12280" max="12284" width="9.28515625" style="4" bestFit="1" customWidth="1"/>
    <col min="12285" max="12295" width="9.140625" style="4"/>
    <col min="12296" max="12300" width="9.28515625" style="4" bestFit="1" customWidth="1"/>
    <col min="12301" max="12311" width="9.140625" style="4"/>
    <col min="12312" max="12316" width="9.28515625" style="4" bestFit="1" customWidth="1"/>
    <col min="12317" max="12327" width="9.140625" style="4"/>
    <col min="12328" max="12332" width="9.28515625" style="4" bestFit="1" customWidth="1"/>
    <col min="12333" max="12343" width="9.140625" style="4"/>
    <col min="12344" max="12348" width="9.28515625" style="4" bestFit="1" customWidth="1"/>
    <col min="12349" max="12359" width="9.140625" style="4"/>
    <col min="12360" max="12364" width="9.28515625" style="4" bestFit="1" customWidth="1"/>
    <col min="12365" max="12375" width="9.140625" style="4"/>
    <col min="12376" max="12380" width="9.28515625" style="4" bestFit="1" customWidth="1"/>
    <col min="12381" max="12391" width="9.140625" style="4"/>
    <col min="12392" max="12396" width="9.28515625" style="4" bestFit="1" customWidth="1"/>
    <col min="12397" max="12407" width="9.140625" style="4"/>
    <col min="12408" max="12412" width="9.28515625" style="4" bestFit="1" customWidth="1"/>
    <col min="12413" max="12423" width="9.140625" style="4"/>
    <col min="12424" max="12428" width="9.28515625" style="4" bestFit="1" customWidth="1"/>
    <col min="12429" max="12439" width="9.140625" style="4"/>
    <col min="12440" max="12444" width="9.28515625" style="4" bestFit="1" customWidth="1"/>
    <col min="12445" max="12455" width="9.140625" style="4"/>
    <col min="12456" max="12460" width="9.28515625" style="4" bestFit="1" customWidth="1"/>
    <col min="12461" max="12471" width="9.140625" style="4"/>
    <col min="12472" max="12476" width="9.28515625" style="4" bestFit="1" customWidth="1"/>
    <col min="12477" max="12487" width="9.140625" style="4"/>
    <col min="12488" max="12492" width="9.28515625" style="4" bestFit="1" customWidth="1"/>
    <col min="12493" max="12503" width="9.140625" style="4"/>
    <col min="12504" max="12508" width="9.28515625" style="4" bestFit="1" customWidth="1"/>
    <col min="12509" max="12519" width="9.140625" style="4"/>
    <col min="12520" max="12524" width="9.28515625" style="4" bestFit="1" customWidth="1"/>
    <col min="12525" max="12535" width="9.140625" style="4"/>
    <col min="12536" max="12540" width="9.28515625" style="4" bestFit="1" customWidth="1"/>
    <col min="12541" max="12551" width="9.140625" style="4"/>
    <col min="12552" max="12556" width="9.28515625" style="4" bestFit="1" customWidth="1"/>
    <col min="12557" max="12567" width="9.140625" style="4"/>
    <col min="12568" max="12572" width="9.28515625" style="4" bestFit="1" customWidth="1"/>
    <col min="12573" max="12583" width="9.140625" style="4"/>
    <col min="12584" max="12588" width="9.28515625" style="4" bestFit="1" customWidth="1"/>
    <col min="12589" max="12599" width="9.140625" style="4"/>
    <col min="12600" max="12604" width="9.28515625" style="4" bestFit="1" customWidth="1"/>
    <col min="12605" max="12615" width="9.140625" style="4"/>
    <col min="12616" max="12620" width="9.28515625" style="4" bestFit="1" customWidth="1"/>
    <col min="12621" max="12631" width="9.140625" style="4"/>
    <col min="12632" max="12636" width="9.28515625" style="4" bestFit="1" customWidth="1"/>
    <col min="12637" max="12647" width="9.140625" style="4"/>
    <col min="12648" max="12652" width="9.28515625" style="4" bestFit="1" customWidth="1"/>
    <col min="12653" max="12663" width="9.140625" style="4"/>
    <col min="12664" max="12668" width="9.28515625" style="4" bestFit="1" customWidth="1"/>
    <col min="12669" max="12679" width="9.140625" style="4"/>
    <col min="12680" max="12684" width="9.28515625" style="4" bestFit="1" customWidth="1"/>
    <col min="12685" max="12695" width="9.140625" style="4"/>
    <col min="12696" max="12700" width="9.28515625" style="4" bestFit="1" customWidth="1"/>
    <col min="12701" max="12711" width="9.140625" style="4"/>
    <col min="12712" max="12716" width="9.28515625" style="4" bestFit="1" customWidth="1"/>
    <col min="12717" max="12727" width="9.140625" style="4"/>
    <col min="12728" max="12732" width="9.28515625" style="4" bestFit="1" customWidth="1"/>
    <col min="12733" max="12743" width="9.140625" style="4"/>
    <col min="12744" max="12748" width="9.28515625" style="4" bestFit="1" customWidth="1"/>
    <col min="12749" max="12759" width="9.140625" style="4"/>
    <col min="12760" max="12764" width="9.28515625" style="4" bestFit="1" customWidth="1"/>
    <col min="12765" max="12775" width="9.140625" style="4"/>
    <col min="12776" max="12780" width="9.28515625" style="4" bestFit="1" customWidth="1"/>
    <col min="12781" max="12791" width="9.140625" style="4"/>
    <col min="12792" max="12796" width="9.28515625" style="4" bestFit="1" customWidth="1"/>
    <col min="12797" max="12807" width="9.140625" style="4"/>
    <col min="12808" max="12812" width="9.28515625" style="4" bestFit="1" customWidth="1"/>
    <col min="12813" max="12823" width="9.140625" style="4"/>
    <col min="12824" max="12828" width="9.28515625" style="4" bestFit="1" customWidth="1"/>
    <col min="12829" max="12839" width="9.140625" style="4"/>
    <col min="12840" max="12844" width="9.28515625" style="4" bestFit="1" customWidth="1"/>
    <col min="12845" max="12855" width="9.140625" style="4"/>
    <col min="12856" max="12860" width="9.28515625" style="4" bestFit="1" customWidth="1"/>
    <col min="12861" max="12871" width="9.140625" style="4"/>
    <col min="12872" max="12876" width="9.28515625" style="4" bestFit="1" customWidth="1"/>
    <col min="12877" max="12887" width="9.140625" style="4"/>
    <col min="12888" max="12892" width="9.28515625" style="4" bestFit="1" customWidth="1"/>
    <col min="12893" max="12903" width="9.140625" style="4"/>
    <col min="12904" max="12908" width="9.28515625" style="4" bestFit="1" customWidth="1"/>
    <col min="12909" max="12919" width="9.140625" style="4"/>
    <col min="12920" max="12924" width="9.28515625" style="4" bestFit="1" customWidth="1"/>
    <col min="12925" max="12935" width="9.140625" style="4"/>
    <col min="12936" max="12940" width="9.28515625" style="4" bestFit="1" customWidth="1"/>
    <col min="12941" max="12951" width="9.140625" style="4"/>
    <col min="12952" max="12956" width="9.28515625" style="4" bestFit="1" customWidth="1"/>
    <col min="12957" max="12967" width="9.140625" style="4"/>
    <col min="12968" max="12972" width="9.28515625" style="4" bestFit="1" customWidth="1"/>
    <col min="12973" max="12983" width="9.140625" style="4"/>
    <col min="12984" max="12988" width="9.28515625" style="4" bestFit="1" customWidth="1"/>
    <col min="12989" max="12999" width="9.140625" style="4"/>
    <col min="13000" max="13004" width="9.28515625" style="4" bestFit="1" customWidth="1"/>
    <col min="13005" max="13015" width="9.140625" style="4"/>
    <col min="13016" max="13020" width="9.28515625" style="4" bestFit="1" customWidth="1"/>
    <col min="13021" max="13031" width="9.140625" style="4"/>
    <col min="13032" max="13036" width="9.28515625" style="4" bestFit="1" customWidth="1"/>
    <col min="13037" max="13047" width="9.140625" style="4"/>
    <col min="13048" max="13052" width="9.28515625" style="4" bestFit="1" customWidth="1"/>
    <col min="13053" max="13063" width="9.140625" style="4"/>
    <col min="13064" max="13068" width="9.28515625" style="4" bestFit="1" customWidth="1"/>
    <col min="13069" max="13079" width="9.140625" style="4"/>
    <col min="13080" max="13084" width="9.28515625" style="4" bestFit="1" customWidth="1"/>
    <col min="13085" max="13095" width="9.140625" style="4"/>
    <col min="13096" max="13100" width="9.28515625" style="4" bestFit="1" customWidth="1"/>
    <col min="13101" max="13111" width="9.140625" style="4"/>
    <col min="13112" max="13116" width="9.28515625" style="4" bestFit="1" customWidth="1"/>
    <col min="13117" max="13127" width="9.140625" style="4"/>
    <col min="13128" max="13132" width="9.28515625" style="4" bestFit="1" customWidth="1"/>
    <col min="13133" max="13143" width="9.140625" style="4"/>
    <col min="13144" max="13148" width="9.28515625" style="4" bestFit="1" customWidth="1"/>
    <col min="13149" max="13159" width="9.140625" style="4"/>
    <col min="13160" max="13164" width="9.28515625" style="4" bestFit="1" customWidth="1"/>
    <col min="13165" max="13175" width="9.140625" style="4"/>
    <col min="13176" max="13180" width="9.28515625" style="4" bestFit="1" customWidth="1"/>
    <col min="13181" max="13191" width="9.140625" style="4"/>
    <col min="13192" max="13196" width="9.28515625" style="4" bestFit="1" customWidth="1"/>
    <col min="13197" max="13207" width="9.140625" style="4"/>
    <col min="13208" max="13212" width="9.28515625" style="4" bestFit="1" customWidth="1"/>
    <col min="13213" max="13223" width="9.140625" style="4"/>
    <col min="13224" max="13228" width="9.28515625" style="4" bestFit="1" customWidth="1"/>
    <col min="13229" max="13239" width="9.140625" style="4"/>
    <col min="13240" max="13244" width="9.28515625" style="4" bestFit="1" customWidth="1"/>
    <col min="13245" max="13255" width="9.140625" style="4"/>
    <col min="13256" max="13260" width="9.28515625" style="4" bestFit="1" customWidth="1"/>
    <col min="13261" max="13271" width="9.140625" style="4"/>
    <col min="13272" max="13276" width="9.28515625" style="4" bestFit="1" customWidth="1"/>
    <col min="13277" max="13287" width="9.140625" style="4"/>
    <col min="13288" max="13292" width="9.28515625" style="4" bestFit="1" customWidth="1"/>
    <col min="13293" max="13303" width="9.140625" style="4"/>
    <col min="13304" max="13308" width="9.28515625" style="4" bestFit="1" customWidth="1"/>
    <col min="13309" max="13319" width="9.140625" style="4"/>
    <col min="13320" max="13324" width="9.28515625" style="4" bestFit="1" customWidth="1"/>
    <col min="13325" max="13335" width="9.140625" style="4"/>
    <col min="13336" max="13340" width="9.28515625" style="4" bestFit="1" customWidth="1"/>
    <col min="13341" max="13351" width="9.140625" style="4"/>
    <col min="13352" max="13356" width="9.28515625" style="4" bestFit="1" customWidth="1"/>
    <col min="13357" max="13367" width="9.140625" style="4"/>
    <col min="13368" max="13372" width="9.28515625" style="4" bestFit="1" customWidth="1"/>
    <col min="13373" max="13383" width="9.140625" style="4"/>
    <col min="13384" max="13388" width="9.28515625" style="4" bestFit="1" customWidth="1"/>
    <col min="13389" max="13399" width="9.140625" style="4"/>
    <col min="13400" max="13404" width="9.28515625" style="4" bestFit="1" customWidth="1"/>
    <col min="13405" max="13415" width="9.140625" style="4"/>
    <col min="13416" max="13420" width="9.28515625" style="4" bestFit="1" customWidth="1"/>
    <col min="13421" max="13431" width="9.140625" style="4"/>
    <col min="13432" max="13436" width="9.28515625" style="4" bestFit="1" customWidth="1"/>
    <col min="13437" max="13447" width="9.140625" style="4"/>
    <col min="13448" max="13452" width="9.28515625" style="4" bestFit="1" customWidth="1"/>
    <col min="13453" max="13463" width="9.140625" style="4"/>
    <col min="13464" max="13468" width="9.28515625" style="4" bestFit="1" customWidth="1"/>
    <col min="13469" max="13479" width="9.140625" style="4"/>
    <col min="13480" max="13484" width="9.28515625" style="4" bestFit="1" customWidth="1"/>
    <col min="13485" max="13495" width="9.140625" style="4"/>
    <col min="13496" max="13500" width="9.28515625" style="4" bestFit="1" customWidth="1"/>
    <col min="13501" max="13511" width="9.140625" style="4"/>
    <col min="13512" max="13516" width="9.28515625" style="4" bestFit="1" customWidth="1"/>
    <col min="13517" max="13527" width="9.140625" style="4"/>
    <col min="13528" max="13532" width="9.28515625" style="4" bestFit="1" customWidth="1"/>
    <col min="13533" max="13543" width="9.140625" style="4"/>
    <col min="13544" max="13548" width="9.28515625" style="4" bestFit="1" customWidth="1"/>
    <col min="13549" max="13559" width="9.140625" style="4"/>
    <col min="13560" max="13564" width="9.28515625" style="4" bestFit="1" customWidth="1"/>
    <col min="13565" max="13575" width="9.140625" style="4"/>
    <col min="13576" max="13580" width="9.28515625" style="4" bestFit="1" customWidth="1"/>
    <col min="13581" max="13591" width="9.140625" style="4"/>
    <col min="13592" max="13596" width="9.28515625" style="4" bestFit="1" customWidth="1"/>
    <col min="13597" max="13607" width="9.140625" style="4"/>
    <col min="13608" max="13612" width="9.28515625" style="4" bestFit="1" customWidth="1"/>
    <col min="13613" max="13623" width="9.140625" style="4"/>
    <col min="13624" max="13628" width="9.28515625" style="4" bestFit="1" customWidth="1"/>
    <col min="13629" max="13639" width="9.140625" style="4"/>
    <col min="13640" max="13644" width="9.28515625" style="4" bestFit="1" customWidth="1"/>
    <col min="13645" max="13655" width="9.140625" style="4"/>
    <col min="13656" max="13660" width="9.28515625" style="4" bestFit="1" customWidth="1"/>
    <col min="13661" max="13671" width="9.140625" style="4"/>
    <col min="13672" max="13676" width="9.28515625" style="4" bestFit="1" customWidth="1"/>
    <col min="13677" max="13687" width="9.140625" style="4"/>
    <col min="13688" max="13692" width="9.28515625" style="4" bestFit="1" customWidth="1"/>
    <col min="13693" max="13703" width="9.140625" style="4"/>
    <col min="13704" max="13708" width="9.28515625" style="4" bestFit="1" customWidth="1"/>
    <col min="13709" max="13719" width="9.140625" style="4"/>
    <col min="13720" max="13724" width="9.28515625" style="4" bestFit="1" customWidth="1"/>
    <col min="13725" max="13735" width="9.140625" style="4"/>
    <col min="13736" max="13740" width="9.28515625" style="4" bestFit="1" customWidth="1"/>
    <col min="13741" max="13751" width="9.140625" style="4"/>
    <col min="13752" max="13756" width="9.28515625" style="4" bestFit="1" customWidth="1"/>
    <col min="13757" max="13767" width="9.140625" style="4"/>
    <col min="13768" max="13772" width="9.28515625" style="4" bestFit="1" customWidth="1"/>
    <col min="13773" max="13783" width="9.140625" style="4"/>
    <col min="13784" max="13788" width="9.28515625" style="4" bestFit="1" customWidth="1"/>
    <col min="13789" max="13799" width="9.140625" style="4"/>
    <col min="13800" max="13804" width="9.28515625" style="4" bestFit="1" customWidth="1"/>
    <col min="13805" max="13815" width="9.140625" style="4"/>
    <col min="13816" max="13820" width="9.28515625" style="4" bestFit="1" customWidth="1"/>
    <col min="13821" max="13831" width="9.140625" style="4"/>
    <col min="13832" max="13836" width="9.28515625" style="4" bestFit="1" customWidth="1"/>
    <col min="13837" max="13847" width="9.140625" style="4"/>
    <col min="13848" max="13852" width="9.28515625" style="4" bestFit="1" customWidth="1"/>
    <col min="13853" max="13863" width="9.140625" style="4"/>
    <col min="13864" max="13868" width="9.28515625" style="4" bestFit="1" customWidth="1"/>
    <col min="13869" max="13879" width="9.140625" style="4"/>
    <col min="13880" max="13884" width="9.28515625" style="4" bestFit="1" customWidth="1"/>
    <col min="13885" max="13895" width="9.140625" style="4"/>
    <col min="13896" max="13900" width="9.28515625" style="4" bestFit="1" customWidth="1"/>
    <col min="13901" max="13911" width="9.140625" style="4"/>
    <col min="13912" max="13916" width="9.28515625" style="4" bestFit="1" customWidth="1"/>
    <col min="13917" max="13927" width="9.140625" style="4"/>
    <col min="13928" max="13932" width="9.28515625" style="4" bestFit="1" customWidth="1"/>
    <col min="13933" max="13943" width="9.140625" style="4"/>
    <col min="13944" max="13948" width="9.28515625" style="4" bestFit="1" customWidth="1"/>
    <col min="13949" max="13959" width="9.140625" style="4"/>
    <col min="13960" max="13964" width="9.28515625" style="4" bestFit="1" customWidth="1"/>
    <col min="13965" max="13975" width="9.140625" style="4"/>
    <col min="13976" max="13980" width="9.28515625" style="4" bestFit="1" customWidth="1"/>
    <col min="13981" max="13991" width="9.140625" style="4"/>
    <col min="13992" max="13996" width="9.28515625" style="4" bestFit="1" customWidth="1"/>
    <col min="13997" max="14007" width="9.140625" style="4"/>
    <col min="14008" max="14012" width="9.28515625" style="4" bestFit="1" customWidth="1"/>
    <col min="14013" max="14023" width="9.140625" style="4"/>
    <col min="14024" max="14028" width="9.28515625" style="4" bestFit="1" customWidth="1"/>
    <col min="14029" max="14039" width="9.140625" style="4"/>
    <col min="14040" max="14044" width="9.28515625" style="4" bestFit="1" customWidth="1"/>
    <col min="14045" max="14055" width="9.140625" style="4"/>
    <col min="14056" max="14060" width="9.28515625" style="4" bestFit="1" customWidth="1"/>
    <col min="14061" max="14071" width="9.140625" style="4"/>
    <col min="14072" max="14076" width="9.28515625" style="4" bestFit="1" customWidth="1"/>
    <col min="14077" max="14087" width="9.140625" style="4"/>
    <col min="14088" max="14092" width="9.28515625" style="4" bestFit="1" customWidth="1"/>
    <col min="14093" max="14103" width="9.140625" style="4"/>
    <col min="14104" max="14108" width="9.28515625" style="4" bestFit="1" customWidth="1"/>
    <col min="14109" max="14119" width="9.140625" style="4"/>
    <col min="14120" max="14124" width="9.28515625" style="4" bestFit="1" customWidth="1"/>
    <col min="14125" max="14135" width="9.140625" style="4"/>
    <col min="14136" max="14140" width="9.28515625" style="4" bestFit="1" customWidth="1"/>
    <col min="14141" max="14151" width="9.140625" style="4"/>
    <col min="14152" max="14156" width="9.28515625" style="4" bestFit="1" customWidth="1"/>
    <col min="14157" max="14167" width="9.140625" style="4"/>
    <col min="14168" max="14172" width="9.28515625" style="4" bestFit="1" customWidth="1"/>
    <col min="14173" max="14183" width="9.140625" style="4"/>
    <col min="14184" max="14188" width="9.28515625" style="4" bestFit="1" customWidth="1"/>
    <col min="14189" max="14199" width="9.140625" style="4"/>
    <col min="14200" max="14204" width="9.28515625" style="4" bestFit="1" customWidth="1"/>
    <col min="14205" max="14215" width="9.140625" style="4"/>
    <col min="14216" max="14220" width="9.28515625" style="4" bestFit="1" customWidth="1"/>
    <col min="14221" max="14231" width="9.140625" style="4"/>
    <col min="14232" max="14236" width="9.28515625" style="4" bestFit="1" customWidth="1"/>
    <col min="14237" max="14247" width="9.140625" style="4"/>
    <col min="14248" max="14252" width="9.28515625" style="4" bestFit="1" customWidth="1"/>
    <col min="14253" max="14263" width="9.140625" style="4"/>
    <col min="14264" max="14268" width="9.28515625" style="4" bestFit="1" customWidth="1"/>
    <col min="14269" max="14279" width="9.140625" style="4"/>
    <col min="14280" max="14284" width="9.28515625" style="4" bestFit="1" customWidth="1"/>
    <col min="14285" max="14295" width="9.140625" style="4"/>
    <col min="14296" max="14300" width="9.28515625" style="4" bestFit="1" customWidth="1"/>
    <col min="14301" max="14311" width="9.140625" style="4"/>
    <col min="14312" max="14316" width="9.28515625" style="4" bestFit="1" customWidth="1"/>
    <col min="14317" max="14327" width="9.140625" style="4"/>
    <col min="14328" max="14332" width="9.28515625" style="4" bestFit="1" customWidth="1"/>
    <col min="14333" max="14343" width="9.140625" style="4"/>
    <col min="14344" max="14348" width="9.28515625" style="4" bestFit="1" customWidth="1"/>
    <col min="14349" max="14359" width="9.140625" style="4"/>
    <col min="14360" max="14364" width="9.28515625" style="4" bestFit="1" customWidth="1"/>
    <col min="14365" max="14375" width="9.140625" style="4"/>
    <col min="14376" max="14380" width="9.28515625" style="4" bestFit="1" customWidth="1"/>
    <col min="14381" max="14391" width="9.140625" style="4"/>
    <col min="14392" max="14396" width="9.28515625" style="4" bestFit="1" customWidth="1"/>
    <col min="14397" max="14407" width="9.140625" style="4"/>
    <col min="14408" max="14412" width="9.28515625" style="4" bestFit="1" customWidth="1"/>
    <col min="14413" max="14423" width="9.140625" style="4"/>
    <col min="14424" max="14428" width="9.28515625" style="4" bestFit="1" customWidth="1"/>
    <col min="14429" max="14439" width="9.140625" style="4"/>
    <col min="14440" max="14444" width="9.28515625" style="4" bestFit="1" customWidth="1"/>
    <col min="14445" max="14455" width="9.140625" style="4"/>
    <col min="14456" max="14460" width="9.28515625" style="4" bestFit="1" customWidth="1"/>
    <col min="14461" max="14471" width="9.140625" style="4"/>
    <col min="14472" max="14476" width="9.28515625" style="4" bestFit="1" customWidth="1"/>
    <col min="14477" max="14487" width="9.140625" style="4"/>
    <col min="14488" max="14492" width="9.28515625" style="4" bestFit="1" customWidth="1"/>
    <col min="14493" max="14503" width="9.140625" style="4"/>
    <col min="14504" max="14508" width="9.28515625" style="4" bestFit="1" customWidth="1"/>
    <col min="14509" max="14519" width="9.140625" style="4"/>
    <col min="14520" max="14524" width="9.28515625" style="4" bestFit="1" customWidth="1"/>
    <col min="14525" max="14535" width="9.140625" style="4"/>
    <col min="14536" max="14540" width="9.28515625" style="4" bestFit="1" customWidth="1"/>
    <col min="14541" max="14551" width="9.140625" style="4"/>
    <col min="14552" max="14556" width="9.28515625" style="4" bestFit="1" customWidth="1"/>
    <col min="14557" max="14567" width="9.140625" style="4"/>
    <col min="14568" max="14572" width="9.28515625" style="4" bestFit="1" customWidth="1"/>
    <col min="14573" max="14583" width="9.140625" style="4"/>
    <col min="14584" max="14588" width="9.28515625" style="4" bestFit="1" customWidth="1"/>
    <col min="14589" max="14599" width="9.140625" style="4"/>
    <col min="14600" max="14604" width="9.28515625" style="4" bestFit="1" customWidth="1"/>
    <col min="14605" max="14615" width="9.140625" style="4"/>
    <col min="14616" max="14620" width="9.28515625" style="4" bestFit="1" customWidth="1"/>
    <col min="14621" max="14631" width="9.140625" style="4"/>
    <col min="14632" max="14636" width="9.28515625" style="4" bestFit="1" customWidth="1"/>
    <col min="14637" max="14647" width="9.140625" style="4"/>
    <col min="14648" max="14652" width="9.28515625" style="4" bestFit="1" customWidth="1"/>
    <col min="14653" max="14663" width="9.140625" style="4"/>
    <col min="14664" max="14668" width="9.28515625" style="4" bestFit="1" customWidth="1"/>
    <col min="14669" max="14679" width="9.140625" style="4"/>
    <col min="14680" max="14684" width="9.28515625" style="4" bestFit="1" customWidth="1"/>
    <col min="14685" max="14695" width="9.140625" style="4"/>
    <col min="14696" max="14700" width="9.28515625" style="4" bestFit="1" customWidth="1"/>
    <col min="14701" max="14711" width="9.140625" style="4"/>
    <col min="14712" max="14716" width="9.28515625" style="4" bestFit="1" customWidth="1"/>
    <col min="14717" max="14727" width="9.140625" style="4"/>
    <col min="14728" max="14732" width="9.28515625" style="4" bestFit="1" customWidth="1"/>
    <col min="14733" max="14743" width="9.140625" style="4"/>
    <col min="14744" max="14748" width="9.28515625" style="4" bestFit="1" customWidth="1"/>
    <col min="14749" max="14759" width="9.140625" style="4"/>
    <col min="14760" max="14764" width="9.28515625" style="4" bestFit="1" customWidth="1"/>
    <col min="14765" max="14775" width="9.140625" style="4"/>
    <col min="14776" max="14780" width="9.28515625" style="4" bestFit="1" customWidth="1"/>
    <col min="14781" max="14791" width="9.140625" style="4"/>
    <col min="14792" max="14796" width="9.28515625" style="4" bestFit="1" customWidth="1"/>
    <col min="14797" max="14807" width="9.140625" style="4"/>
    <col min="14808" max="14812" width="9.28515625" style="4" bestFit="1" customWidth="1"/>
    <col min="14813" max="14823" width="9.140625" style="4"/>
    <col min="14824" max="14828" width="9.28515625" style="4" bestFit="1" customWidth="1"/>
    <col min="14829" max="14839" width="9.140625" style="4"/>
    <col min="14840" max="14844" width="9.28515625" style="4" bestFit="1" customWidth="1"/>
    <col min="14845" max="14855" width="9.140625" style="4"/>
    <col min="14856" max="14860" width="9.28515625" style="4" bestFit="1" customWidth="1"/>
    <col min="14861" max="14871" width="9.140625" style="4"/>
    <col min="14872" max="14876" width="9.28515625" style="4" bestFit="1" customWidth="1"/>
    <col min="14877" max="14887" width="9.140625" style="4"/>
    <col min="14888" max="14892" width="9.28515625" style="4" bestFit="1" customWidth="1"/>
    <col min="14893" max="14903" width="9.140625" style="4"/>
    <col min="14904" max="14908" width="9.28515625" style="4" bestFit="1" customWidth="1"/>
    <col min="14909" max="14919" width="9.140625" style="4"/>
    <col min="14920" max="14924" width="9.28515625" style="4" bestFit="1" customWidth="1"/>
    <col min="14925" max="14935" width="9.140625" style="4"/>
    <col min="14936" max="14940" width="9.28515625" style="4" bestFit="1" customWidth="1"/>
    <col min="14941" max="14951" width="9.140625" style="4"/>
    <col min="14952" max="14956" width="9.28515625" style="4" bestFit="1" customWidth="1"/>
    <col min="14957" max="14967" width="9.140625" style="4"/>
    <col min="14968" max="14972" width="9.28515625" style="4" bestFit="1" customWidth="1"/>
    <col min="14973" max="14983" width="9.140625" style="4"/>
    <col min="14984" max="14988" width="9.28515625" style="4" bestFit="1" customWidth="1"/>
    <col min="14989" max="14999" width="9.140625" style="4"/>
    <col min="15000" max="15004" width="9.28515625" style="4" bestFit="1" customWidth="1"/>
    <col min="15005" max="15015" width="9.140625" style="4"/>
    <col min="15016" max="15020" width="9.28515625" style="4" bestFit="1" customWidth="1"/>
    <col min="15021" max="15031" width="9.140625" style="4"/>
    <col min="15032" max="15036" width="9.28515625" style="4" bestFit="1" customWidth="1"/>
    <col min="15037" max="15047" width="9.140625" style="4"/>
    <col min="15048" max="15052" width="9.28515625" style="4" bestFit="1" customWidth="1"/>
    <col min="15053" max="15063" width="9.140625" style="4"/>
    <col min="15064" max="15068" width="9.28515625" style="4" bestFit="1" customWidth="1"/>
    <col min="15069" max="15079" width="9.140625" style="4"/>
    <col min="15080" max="15084" width="9.28515625" style="4" bestFit="1" customWidth="1"/>
    <col min="15085" max="15095" width="9.140625" style="4"/>
    <col min="15096" max="15100" width="9.28515625" style="4" bestFit="1" customWidth="1"/>
    <col min="15101" max="15111" width="9.140625" style="4"/>
    <col min="15112" max="15116" width="9.28515625" style="4" bestFit="1" customWidth="1"/>
    <col min="15117" max="15127" width="9.140625" style="4"/>
    <col min="15128" max="15132" width="9.28515625" style="4" bestFit="1" customWidth="1"/>
    <col min="15133" max="15143" width="9.140625" style="4"/>
    <col min="15144" max="15148" width="9.28515625" style="4" bestFit="1" customWidth="1"/>
    <col min="15149" max="15159" width="9.140625" style="4"/>
    <col min="15160" max="15164" width="9.28515625" style="4" bestFit="1" customWidth="1"/>
    <col min="15165" max="15175" width="9.140625" style="4"/>
    <col min="15176" max="15180" width="9.28515625" style="4" bestFit="1" customWidth="1"/>
    <col min="15181" max="15191" width="9.140625" style="4"/>
    <col min="15192" max="15196" width="9.28515625" style="4" bestFit="1" customWidth="1"/>
    <col min="15197" max="15207" width="9.140625" style="4"/>
    <col min="15208" max="15212" width="9.28515625" style="4" bestFit="1" customWidth="1"/>
    <col min="15213" max="15223" width="9.140625" style="4"/>
    <col min="15224" max="15228" width="9.28515625" style="4" bestFit="1" customWidth="1"/>
    <col min="15229" max="15239" width="9.140625" style="4"/>
    <col min="15240" max="15244" width="9.28515625" style="4" bestFit="1" customWidth="1"/>
    <col min="15245" max="15255" width="9.140625" style="4"/>
    <col min="15256" max="15260" width="9.28515625" style="4" bestFit="1" customWidth="1"/>
    <col min="15261" max="15271" width="9.140625" style="4"/>
    <col min="15272" max="15276" width="9.28515625" style="4" bestFit="1" customWidth="1"/>
    <col min="15277" max="15287" width="9.140625" style="4"/>
    <col min="15288" max="15292" width="9.28515625" style="4" bestFit="1" customWidth="1"/>
    <col min="15293" max="15303" width="9.140625" style="4"/>
    <col min="15304" max="15308" width="9.28515625" style="4" bestFit="1" customWidth="1"/>
    <col min="15309" max="15319" width="9.140625" style="4"/>
    <col min="15320" max="15324" width="9.28515625" style="4" bestFit="1" customWidth="1"/>
    <col min="15325" max="15335" width="9.140625" style="4"/>
    <col min="15336" max="15340" width="9.28515625" style="4" bestFit="1" customWidth="1"/>
    <col min="15341" max="15351" width="9.140625" style="4"/>
    <col min="15352" max="15356" width="9.28515625" style="4" bestFit="1" customWidth="1"/>
    <col min="15357" max="15367" width="9.140625" style="4"/>
    <col min="15368" max="15372" width="9.28515625" style="4" bestFit="1" customWidth="1"/>
    <col min="15373" max="15383" width="9.140625" style="4"/>
    <col min="15384" max="15388" width="9.28515625" style="4" bestFit="1" customWidth="1"/>
    <col min="15389" max="15399" width="9.140625" style="4"/>
    <col min="15400" max="15404" width="9.28515625" style="4" bestFit="1" customWidth="1"/>
    <col min="15405" max="15415" width="9.140625" style="4"/>
    <col min="15416" max="15420" width="9.28515625" style="4" bestFit="1" customWidth="1"/>
    <col min="15421" max="15431" width="9.140625" style="4"/>
    <col min="15432" max="15436" width="9.28515625" style="4" bestFit="1" customWidth="1"/>
    <col min="15437" max="15447" width="9.140625" style="4"/>
    <col min="15448" max="15452" width="9.28515625" style="4" bestFit="1" customWidth="1"/>
    <col min="15453" max="15463" width="9.140625" style="4"/>
    <col min="15464" max="15468" width="9.28515625" style="4" bestFit="1" customWidth="1"/>
    <col min="15469" max="15479" width="9.140625" style="4"/>
    <col min="15480" max="15484" width="9.28515625" style="4" bestFit="1" customWidth="1"/>
    <col min="15485" max="15495" width="9.140625" style="4"/>
    <col min="15496" max="15500" width="9.28515625" style="4" bestFit="1" customWidth="1"/>
    <col min="15501" max="15511" width="9.140625" style="4"/>
    <col min="15512" max="15516" width="9.28515625" style="4" bestFit="1" customWidth="1"/>
    <col min="15517" max="15527" width="9.140625" style="4"/>
    <col min="15528" max="15532" width="9.28515625" style="4" bestFit="1" customWidth="1"/>
    <col min="15533" max="15543" width="9.140625" style="4"/>
    <col min="15544" max="15548" width="9.28515625" style="4" bestFit="1" customWidth="1"/>
    <col min="15549" max="15559" width="9.140625" style="4"/>
    <col min="15560" max="15564" width="9.28515625" style="4" bestFit="1" customWidth="1"/>
    <col min="15565" max="15575" width="9.140625" style="4"/>
    <col min="15576" max="15580" width="9.28515625" style="4" bestFit="1" customWidth="1"/>
    <col min="15581" max="15591" width="9.140625" style="4"/>
    <col min="15592" max="15596" width="9.28515625" style="4" bestFit="1" customWidth="1"/>
    <col min="15597" max="15607" width="9.140625" style="4"/>
    <col min="15608" max="15612" width="9.28515625" style="4" bestFit="1" customWidth="1"/>
    <col min="15613" max="15623" width="9.140625" style="4"/>
    <col min="15624" max="15628" width="9.28515625" style="4" bestFit="1" customWidth="1"/>
    <col min="15629" max="15639" width="9.140625" style="4"/>
    <col min="15640" max="15644" width="9.28515625" style="4" bestFit="1" customWidth="1"/>
    <col min="15645" max="15655" width="9.140625" style="4"/>
    <col min="15656" max="15660" width="9.28515625" style="4" bestFit="1" customWidth="1"/>
    <col min="15661" max="15671" width="9.140625" style="4"/>
    <col min="15672" max="15676" width="9.28515625" style="4" bestFit="1" customWidth="1"/>
    <col min="15677" max="15687" width="9.140625" style="4"/>
    <col min="15688" max="15692" width="9.28515625" style="4" bestFit="1" customWidth="1"/>
    <col min="15693" max="15703" width="9.140625" style="4"/>
    <col min="15704" max="15708" width="9.28515625" style="4" bestFit="1" customWidth="1"/>
    <col min="15709" max="15719" width="9.140625" style="4"/>
    <col min="15720" max="15724" width="9.28515625" style="4" bestFit="1" customWidth="1"/>
    <col min="15725" max="15735" width="9.140625" style="4"/>
    <col min="15736" max="15740" width="9.28515625" style="4" bestFit="1" customWidth="1"/>
    <col min="15741" max="15751" width="9.140625" style="4"/>
    <col min="15752" max="15756" width="9.28515625" style="4" bestFit="1" customWidth="1"/>
    <col min="15757" max="15767" width="9.140625" style="4"/>
    <col min="15768" max="15772" width="9.28515625" style="4" bestFit="1" customWidth="1"/>
    <col min="15773" max="15783" width="9.140625" style="4"/>
    <col min="15784" max="15788" width="9.28515625" style="4" bestFit="1" customWidth="1"/>
    <col min="15789" max="15799" width="9.140625" style="4"/>
    <col min="15800" max="15804" width="9.28515625" style="4" bestFit="1" customWidth="1"/>
    <col min="15805" max="15815" width="9.140625" style="4"/>
    <col min="15816" max="15820" width="9.28515625" style="4" bestFit="1" customWidth="1"/>
    <col min="15821" max="15831" width="9.140625" style="4"/>
    <col min="15832" max="15836" width="9.28515625" style="4" bestFit="1" customWidth="1"/>
    <col min="15837" max="15847" width="9.140625" style="4"/>
    <col min="15848" max="15852" width="9.28515625" style="4" bestFit="1" customWidth="1"/>
    <col min="15853" max="15863" width="9.140625" style="4"/>
    <col min="15864" max="15868" width="9.28515625" style="4" bestFit="1" customWidth="1"/>
    <col min="15869" max="15879" width="9.140625" style="4"/>
    <col min="15880" max="15884" width="9.28515625" style="4" bestFit="1" customWidth="1"/>
    <col min="15885" max="15895" width="9.140625" style="4"/>
    <col min="15896" max="15900" width="9.28515625" style="4" bestFit="1" customWidth="1"/>
    <col min="15901" max="15911" width="9.140625" style="4"/>
    <col min="15912" max="15916" width="9.28515625" style="4" bestFit="1" customWidth="1"/>
    <col min="15917" max="15927" width="9.140625" style="4"/>
    <col min="15928" max="15932" width="9.28515625" style="4" bestFit="1" customWidth="1"/>
    <col min="15933" max="15943" width="9.140625" style="4"/>
    <col min="15944" max="15948" width="9.28515625" style="4" bestFit="1" customWidth="1"/>
    <col min="15949" max="15959" width="9.140625" style="4"/>
    <col min="15960" max="15964" width="9.28515625" style="4" bestFit="1" customWidth="1"/>
    <col min="15965" max="15975" width="9.140625" style="4"/>
    <col min="15976" max="15980" width="9.28515625" style="4" bestFit="1" customWidth="1"/>
    <col min="15981" max="15991" width="9.140625" style="4"/>
    <col min="15992" max="15996" width="9.28515625" style="4" bestFit="1" customWidth="1"/>
    <col min="15997" max="16007" width="9.140625" style="4"/>
    <col min="16008" max="16012" width="9.28515625" style="4" bestFit="1" customWidth="1"/>
    <col min="16013" max="16023" width="9.140625" style="4"/>
    <col min="16024" max="16028" width="9.28515625" style="4" bestFit="1" customWidth="1"/>
    <col min="16029" max="16039" width="9.140625" style="4"/>
    <col min="16040" max="16044" width="9.28515625" style="4" bestFit="1" customWidth="1"/>
    <col min="16045" max="16055" width="9.140625" style="4"/>
    <col min="16056" max="16060" width="9.28515625" style="4" bestFit="1" customWidth="1"/>
    <col min="16061" max="16071" width="9.140625" style="4"/>
    <col min="16072" max="16076" width="9.28515625" style="4" bestFit="1" customWidth="1"/>
    <col min="16077" max="16087" width="9.140625" style="4"/>
    <col min="16088" max="16092" width="9.28515625" style="4" bestFit="1" customWidth="1"/>
    <col min="16093" max="16103" width="9.140625" style="4"/>
    <col min="16104" max="16108" width="9.28515625" style="4" bestFit="1" customWidth="1"/>
    <col min="16109" max="16119" width="9.140625" style="4"/>
    <col min="16120" max="16124" width="9.28515625" style="4" bestFit="1" customWidth="1"/>
    <col min="16125" max="16135" width="9.140625" style="4"/>
    <col min="16136" max="16140" width="9.28515625" style="4" bestFit="1" customWidth="1"/>
    <col min="16141" max="16151" width="9.140625" style="4"/>
    <col min="16152" max="16156" width="9.28515625" style="4" bestFit="1" customWidth="1"/>
    <col min="16157" max="16167" width="9.140625" style="4"/>
    <col min="16168" max="16172" width="9.28515625" style="4" bestFit="1" customWidth="1"/>
    <col min="16173" max="16183" width="9.140625" style="4"/>
    <col min="16184" max="16188" width="9.28515625" style="4" bestFit="1" customWidth="1"/>
    <col min="16189" max="16199" width="9.140625" style="4"/>
    <col min="16200" max="16204" width="9.28515625" style="4" bestFit="1" customWidth="1"/>
    <col min="16205" max="16215" width="9.140625" style="4"/>
    <col min="16216" max="16220" width="9.28515625" style="4" bestFit="1" customWidth="1"/>
    <col min="16221" max="16231" width="9.140625" style="4"/>
    <col min="16232" max="16236" width="9.28515625" style="4" bestFit="1" customWidth="1"/>
    <col min="16237" max="16247" width="9.140625" style="4"/>
    <col min="16248" max="16252" width="9.28515625" style="4" bestFit="1" customWidth="1"/>
    <col min="16253" max="16263" width="9.140625" style="4"/>
    <col min="16264" max="16268" width="9.28515625" style="4" bestFit="1" customWidth="1"/>
    <col min="16269" max="16279" width="9.140625" style="4"/>
    <col min="16280" max="16284" width="9.28515625" style="4" bestFit="1" customWidth="1"/>
    <col min="16285" max="16295" width="9.140625" style="4"/>
    <col min="16296" max="16300" width="9.28515625" style="4" bestFit="1" customWidth="1"/>
    <col min="16301" max="16311" width="9.140625" style="4"/>
    <col min="16312" max="16316" width="9.28515625" style="4" bestFit="1" customWidth="1"/>
    <col min="16317" max="16327" width="9.140625" style="4"/>
    <col min="16328" max="16332" width="9.28515625" style="4" bestFit="1" customWidth="1"/>
    <col min="16333" max="16343" width="9.140625" style="4"/>
    <col min="16344" max="16348" width="9.28515625" style="4" bestFit="1" customWidth="1"/>
    <col min="16349" max="16359" width="9.140625" style="4"/>
    <col min="16360" max="16364" width="9.28515625" style="4" bestFit="1" customWidth="1"/>
    <col min="16365" max="16375" width="9.140625" style="4"/>
    <col min="16376" max="16380" width="9.28515625" style="4" bestFit="1" customWidth="1"/>
    <col min="16381" max="16384" width="9.140625" style="4"/>
  </cols>
  <sheetData>
    <row r="1" spans="1:16" ht="18" customHeight="1" x14ac:dyDescent="0.25">
      <c r="A1" s="2"/>
      <c r="B1" s="2"/>
      <c r="C1" s="2"/>
      <c r="D1" s="2"/>
      <c r="E1" s="2"/>
      <c r="F1" s="2"/>
      <c r="H1" s="2"/>
      <c r="I1" s="3"/>
      <c r="J1" s="2"/>
      <c r="K1" s="2"/>
      <c r="L1" s="2"/>
      <c r="M1" s="2"/>
    </row>
    <row r="2" spans="1:16" ht="18" customHeight="1" x14ac:dyDescent="0.25">
      <c r="A2" s="2"/>
      <c r="B2" s="2"/>
      <c r="C2" s="2"/>
      <c r="D2" s="2"/>
      <c r="E2" s="2"/>
      <c r="F2" s="2"/>
      <c r="H2" s="452" t="s">
        <v>1030</v>
      </c>
      <c r="I2" s="452"/>
      <c r="J2" s="452"/>
      <c r="K2" s="452"/>
      <c r="L2" s="452"/>
      <c r="M2" s="452"/>
      <c r="N2" s="452"/>
      <c r="O2" s="452"/>
      <c r="P2" s="452"/>
    </row>
    <row r="3" spans="1:16" ht="18" customHeight="1" x14ac:dyDescent="0.25">
      <c r="A3" s="2"/>
      <c r="B3" s="2"/>
      <c r="C3" s="2"/>
      <c r="D3" s="2"/>
      <c r="E3" s="2"/>
      <c r="F3" s="2"/>
      <c r="H3" s="452"/>
      <c r="I3" s="452"/>
      <c r="J3" s="452"/>
      <c r="K3" s="452"/>
      <c r="L3" s="452"/>
      <c r="M3" s="452"/>
      <c r="N3" s="452"/>
      <c r="O3" s="452"/>
      <c r="P3" s="452"/>
    </row>
    <row r="4" spans="1:16" ht="18" customHeight="1" x14ac:dyDescent="0.25">
      <c r="A4" s="2"/>
      <c r="B4" s="2"/>
      <c r="C4" s="2"/>
      <c r="D4" s="2"/>
      <c r="E4" s="2"/>
      <c r="F4" s="2"/>
      <c r="H4" s="452"/>
      <c r="I4" s="452"/>
      <c r="J4" s="452"/>
      <c r="K4" s="452"/>
      <c r="L4" s="452"/>
      <c r="M4" s="452"/>
      <c r="N4" s="452"/>
      <c r="O4" s="452"/>
      <c r="P4" s="452"/>
    </row>
    <row r="5" spans="1:16" ht="18" customHeight="1" x14ac:dyDescent="0.25">
      <c r="A5" s="2"/>
      <c r="B5" s="2"/>
      <c r="C5" s="2"/>
      <c r="D5" s="2"/>
      <c r="E5" s="2"/>
      <c r="F5" s="2"/>
      <c r="H5" s="452"/>
      <c r="I5" s="452"/>
      <c r="J5" s="452"/>
      <c r="K5" s="452"/>
      <c r="L5" s="452"/>
      <c r="M5" s="452"/>
      <c r="N5" s="452"/>
      <c r="O5" s="452"/>
      <c r="P5" s="452"/>
    </row>
    <row r="6" spans="1:16" ht="18" customHeight="1" x14ac:dyDescent="0.25">
      <c r="A6" s="2"/>
      <c r="B6" s="2"/>
      <c r="C6" s="2"/>
      <c r="D6" s="2"/>
      <c r="E6" s="2"/>
      <c r="F6" s="2"/>
      <c r="H6" s="452"/>
      <c r="I6" s="452"/>
      <c r="J6" s="452"/>
      <c r="K6" s="452"/>
      <c r="L6" s="452"/>
      <c r="M6" s="452"/>
      <c r="N6" s="452"/>
      <c r="O6" s="452"/>
      <c r="P6" s="452"/>
    </row>
    <row r="7" spans="1:16" ht="18" customHeight="1" x14ac:dyDescent="0.25">
      <c r="A7" s="2"/>
      <c r="B7" s="453" t="s">
        <v>179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9" spans="1:16" ht="28.5" customHeight="1" x14ac:dyDescent="0.25">
      <c r="A9" s="411" t="s">
        <v>456</v>
      </c>
      <c r="B9" s="411" t="s">
        <v>457</v>
      </c>
      <c r="C9" s="411" t="s">
        <v>32</v>
      </c>
      <c r="D9" s="411" t="s">
        <v>458</v>
      </c>
      <c r="E9" s="411" t="s">
        <v>0</v>
      </c>
      <c r="F9" s="454" t="s">
        <v>33</v>
      </c>
      <c r="G9" s="454" t="s">
        <v>459</v>
      </c>
      <c r="H9" s="411" t="s">
        <v>460</v>
      </c>
      <c r="I9" s="411" t="s">
        <v>461</v>
      </c>
      <c r="J9" s="411"/>
      <c r="K9" s="411"/>
      <c r="L9" s="411"/>
      <c r="M9" s="412"/>
      <c r="N9" s="462" t="s">
        <v>34</v>
      </c>
      <c r="O9" s="411" t="s">
        <v>35</v>
      </c>
      <c r="P9" s="411" t="s">
        <v>38</v>
      </c>
    </row>
    <row r="10" spans="1:16" ht="55.35" customHeight="1" x14ac:dyDescent="0.25">
      <c r="A10" s="411"/>
      <c r="B10" s="411"/>
      <c r="C10" s="411"/>
      <c r="D10" s="411"/>
      <c r="E10" s="411"/>
      <c r="F10" s="455"/>
      <c r="G10" s="455"/>
      <c r="H10" s="411"/>
      <c r="I10" s="186" t="s">
        <v>462</v>
      </c>
      <c r="J10" s="167" t="s">
        <v>463</v>
      </c>
      <c r="K10" s="167" t="s">
        <v>464</v>
      </c>
      <c r="L10" s="167" t="s">
        <v>465</v>
      </c>
      <c r="M10" s="166" t="s">
        <v>466</v>
      </c>
      <c r="N10" s="462"/>
      <c r="O10" s="411"/>
      <c r="P10" s="411"/>
    </row>
    <row r="11" spans="1:16" x14ac:dyDescent="0.25">
      <c r="A11" s="187">
        <v>1</v>
      </c>
      <c r="B11" s="187">
        <v>2</v>
      </c>
      <c r="C11" s="187">
        <v>3</v>
      </c>
      <c r="D11" s="187">
        <v>4</v>
      </c>
      <c r="E11" s="187">
        <v>5</v>
      </c>
      <c r="F11" s="187">
        <v>6</v>
      </c>
      <c r="G11" s="187">
        <v>7</v>
      </c>
      <c r="H11" s="187">
        <v>8</v>
      </c>
      <c r="I11" s="188">
        <v>9</v>
      </c>
      <c r="J11" s="187">
        <v>10</v>
      </c>
      <c r="K11" s="187">
        <v>11</v>
      </c>
      <c r="L11" s="187">
        <v>12</v>
      </c>
      <c r="M11" s="187">
        <v>13</v>
      </c>
      <c r="N11" s="187">
        <v>14</v>
      </c>
      <c r="O11" s="187">
        <v>15</v>
      </c>
      <c r="P11" s="187">
        <v>16</v>
      </c>
    </row>
    <row r="12" spans="1:16" ht="22.5" customHeight="1" x14ac:dyDescent="0.25">
      <c r="A12" s="416" t="s">
        <v>1019</v>
      </c>
      <c r="B12" s="417"/>
      <c r="C12" s="417"/>
      <c r="D12" s="417"/>
      <c r="E12" s="417"/>
      <c r="F12" s="417"/>
      <c r="G12" s="417"/>
      <c r="H12" s="417"/>
      <c r="I12" s="417"/>
      <c r="J12" s="417"/>
      <c r="K12" s="417"/>
      <c r="L12" s="417"/>
      <c r="M12" s="417"/>
      <c r="N12" s="417"/>
      <c r="O12" s="417"/>
      <c r="P12" s="418"/>
    </row>
    <row r="13" spans="1:16" ht="22.5" customHeight="1" x14ac:dyDescent="0.25">
      <c r="A13" s="416" t="s">
        <v>451</v>
      </c>
      <c r="B13" s="417"/>
      <c r="C13" s="417"/>
      <c r="D13" s="417"/>
      <c r="E13" s="417"/>
      <c r="F13" s="417"/>
      <c r="G13" s="417"/>
      <c r="H13" s="417"/>
      <c r="I13" s="417"/>
      <c r="J13" s="417"/>
      <c r="K13" s="417"/>
      <c r="L13" s="417"/>
      <c r="M13" s="417"/>
      <c r="N13" s="417"/>
      <c r="O13" s="417"/>
      <c r="P13" s="418"/>
    </row>
    <row r="14" spans="1:16" ht="61.5" customHeight="1" x14ac:dyDescent="0.25">
      <c r="A14" s="168">
        <v>1</v>
      </c>
      <c r="B14" s="189" t="s">
        <v>255</v>
      </c>
      <c r="C14" s="168" t="s">
        <v>42</v>
      </c>
      <c r="D14" s="168" t="s">
        <v>47</v>
      </c>
      <c r="E14" s="168" t="s">
        <v>48</v>
      </c>
      <c r="F14" s="168" t="s">
        <v>87</v>
      </c>
      <c r="G14" s="168">
        <v>5.9</v>
      </c>
      <c r="H14" s="168">
        <v>4.5</v>
      </c>
      <c r="I14" s="67">
        <v>5.2</v>
      </c>
      <c r="J14" s="168">
        <v>5.6</v>
      </c>
      <c r="K14" s="168">
        <v>5.6</v>
      </c>
      <c r="L14" s="168">
        <v>5.8</v>
      </c>
      <c r="M14" s="72">
        <v>5.9</v>
      </c>
      <c r="N14" s="15"/>
      <c r="O14" s="15"/>
      <c r="P14" s="15"/>
    </row>
    <row r="15" spans="1:16" ht="61.5" customHeight="1" x14ac:dyDescent="0.25">
      <c r="A15" s="17">
        <v>2</v>
      </c>
      <c r="B15" s="189" t="s">
        <v>256</v>
      </c>
      <c r="C15" s="168" t="s">
        <v>42</v>
      </c>
      <c r="D15" s="168" t="s">
        <v>47</v>
      </c>
      <c r="E15" s="168" t="s">
        <v>48</v>
      </c>
      <c r="F15" s="168" t="s">
        <v>87</v>
      </c>
      <c r="G15" s="168">
        <v>111.1</v>
      </c>
      <c r="H15" s="168">
        <v>117.1</v>
      </c>
      <c r="I15" s="67">
        <v>124.8</v>
      </c>
      <c r="J15" s="168">
        <v>133.4</v>
      </c>
      <c r="K15" s="168">
        <v>142.30000000000001</v>
      </c>
      <c r="L15" s="168">
        <v>152</v>
      </c>
      <c r="M15" s="72">
        <v>153</v>
      </c>
      <c r="N15" s="15"/>
      <c r="O15" s="15"/>
      <c r="P15" s="15"/>
    </row>
    <row r="16" spans="1:16" ht="15.75" customHeight="1" x14ac:dyDescent="0.25">
      <c r="A16" s="168" t="s">
        <v>5</v>
      </c>
      <c r="B16" s="391" t="s">
        <v>36</v>
      </c>
      <c r="C16" s="392"/>
      <c r="D16" s="392"/>
      <c r="E16" s="392"/>
      <c r="F16" s="392"/>
      <c r="G16" s="392"/>
      <c r="H16" s="392"/>
      <c r="I16" s="392"/>
      <c r="J16" s="392"/>
      <c r="K16" s="392"/>
      <c r="L16" s="392"/>
      <c r="M16" s="392"/>
      <c r="N16" s="392"/>
      <c r="O16" s="392"/>
      <c r="P16" s="393"/>
    </row>
    <row r="17" spans="1:16" ht="15.75" customHeight="1" x14ac:dyDescent="0.25">
      <c r="A17" s="17"/>
      <c r="B17" s="391" t="s">
        <v>37</v>
      </c>
      <c r="C17" s="392"/>
      <c r="D17" s="392"/>
      <c r="E17" s="392"/>
      <c r="F17" s="392"/>
      <c r="G17" s="392"/>
      <c r="H17" s="392"/>
      <c r="I17" s="392"/>
      <c r="J17" s="392"/>
      <c r="K17" s="392"/>
      <c r="L17" s="392"/>
      <c r="M17" s="392"/>
      <c r="N17" s="392"/>
      <c r="O17" s="392"/>
      <c r="P17" s="393"/>
    </row>
    <row r="18" spans="1:16" ht="47.25" customHeight="1" x14ac:dyDescent="0.25">
      <c r="A18" s="11"/>
      <c r="B18" s="148" t="s">
        <v>586</v>
      </c>
      <c r="C18" s="171"/>
      <c r="D18" s="171"/>
      <c r="E18" s="171"/>
      <c r="F18" s="27"/>
      <c r="G18" s="27"/>
      <c r="H18" s="27"/>
      <c r="I18" s="27"/>
      <c r="J18" s="53"/>
      <c r="K18" s="53"/>
      <c r="L18" s="53"/>
      <c r="M18" s="54"/>
      <c r="N18" s="171"/>
      <c r="O18" s="8"/>
      <c r="P18" s="148"/>
    </row>
    <row r="19" spans="1:16" ht="48.75" customHeight="1" x14ac:dyDescent="0.25">
      <c r="A19" s="11"/>
      <c r="B19" s="302" t="s">
        <v>840</v>
      </c>
      <c r="C19" s="171" t="s">
        <v>438</v>
      </c>
      <c r="D19" s="171" t="s">
        <v>199</v>
      </c>
      <c r="E19" s="171" t="s">
        <v>78</v>
      </c>
      <c r="F19" s="27" t="s">
        <v>87</v>
      </c>
      <c r="G19" s="27">
        <v>178492.08</v>
      </c>
      <c r="H19" s="27">
        <v>193561.9779</v>
      </c>
      <c r="I19" s="27">
        <v>207028.89657399998</v>
      </c>
      <c r="J19" s="27">
        <v>223166.3114027</v>
      </c>
      <c r="K19" s="27">
        <v>241613.77697283498</v>
      </c>
      <c r="L19" s="27">
        <v>262731.97302147676</v>
      </c>
      <c r="M19" s="56">
        <v>285719.72312055063</v>
      </c>
      <c r="N19" s="171"/>
      <c r="O19" s="8"/>
      <c r="P19" s="148"/>
    </row>
    <row r="20" spans="1:16" ht="51.75" customHeight="1" x14ac:dyDescent="0.25">
      <c r="A20" s="11"/>
      <c r="B20" s="302" t="s">
        <v>841</v>
      </c>
      <c r="C20" s="171" t="s">
        <v>438</v>
      </c>
      <c r="D20" s="171" t="s">
        <v>199</v>
      </c>
      <c r="E20" s="171" t="s">
        <v>78</v>
      </c>
      <c r="F20" s="27" t="s">
        <v>87</v>
      </c>
      <c r="G20" s="27">
        <v>248.761</v>
      </c>
      <c r="H20" s="27">
        <v>290</v>
      </c>
      <c r="I20" s="27">
        <v>360.6</v>
      </c>
      <c r="J20" s="27">
        <v>386.6</v>
      </c>
      <c r="K20" s="27">
        <v>414.8</v>
      </c>
      <c r="L20" s="27">
        <v>445.5</v>
      </c>
      <c r="M20" s="56">
        <v>478.9</v>
      </c>
      <c r="N20" s="171"/>
      <c r="O20" s="8"/>
      <c r="P20" s="148"/>
    </row>
    <row r="21" spans="1:16" ht="53.25" customHeight="1" x14ac:dyDescent="0.25">
      <c r="A21" s="11"/>
      <c r="B21" s="302" t="s">
        <v>842</v>
      </c>
      <c r="C21" s="171" t="s">
        <v>438</v>
      </c>
      <c r="D21" s="171" t="s">
        <v>199</v>
      </c>
      <c r="E21" s="171" t="s">
        <v>78</v>
      </c>
      <c r="F21" s="27" t="s">
        <v>87</v>
      </c>
      <c r="G21" s="27">
        <v>166236.636</v>
      </c>
      <c r="H21" s="27">
        <v>180000</v>
      </c>
      <c r="I21" s="27">
        <v>192600</v>
      </c>
      <c r="J21" s="27">
        <v>208008</v>
      </c>
      <c r="K21" s="27">
        <v>225688.68</v>
      </c>
      <c r="L21" s="27">
        <v>246000.6612</v>
      </c>
      <c r="M21" s="56">
        <v>268140.72070800001</v>
      </c>
      <c r="N21" s="171"/>
      <c r="O21" s="8"/>
      <c r="P21" s="148"/>
    </row>
    <row r="22" spans="1:16" ht="53.25" customHeight="1" x14ac:dyDescent="0.25">
      <c r="A22" s="282"/>
      <c r="B22" s="302" t="s">
        <v>843</v>
      </c>
      <c r="C22" s="280" t="s">
        <v>438</v>
      </c>
      <c r="D22" s="280" t="s">
        <v>199</v>
      </c>
      <c r="E22" s="280" t="s">
        <v>78</v>
      </c>
      <c r="F22" s="27" t="s">
        <v>87</v>
      </c>
      <c r="G22" s="27">
        <v>54659.387000000002</v>
      </c>
      <c r="H22" s="27">
        <v>65000</v>
      </c>
      <c r="I22" s="27">
        <v>70450.000000000015</v>
      </c>
      <c r="J22" s="27">
        <v>76361.000000000015</v>
      </c>
      <c r="K22" s="27">
        <v>82772.380000000019</v>
      </c>
      <c r="L22" s="27">
        <v>90388.269200000039</v>
      </c>
      <c r="M22" s="56">
        <v>98706.225928000043</v>
      </c>
      <c r="N22" s="280"/>
      <c r="O22" s="8"/>
      <c r="P22" s="281"/>
    </row>
    <row r="23" spans="1:16" ht="51" customHeight="1" x14ac:dyDescent="0.25">
      <c r="A23" s="22"/>
      <c r="B23" s="55" t="s">
        <v>590</v>
      </c>
      <c r="C23" s="1" t="s">
        <v>182</v>
      </c>
      <c r="D23" s="1" t="s">
        <v>73</v>
      </c>
      <c r="E23" s="1" t="s">
        <v>78</v>
      </c>
      <c r="F23" s="1" t="s">
        <v>83</v>
      </c>
      <c r="G23" s="1">
        <v>2717</v>
      </c>
      <c r="H23" s="1">
        <v>2349</v>
      </c>
      <c r="I23" s="1">
        <v>2016</v>
      </c>
      <c r="J23" s="1">
        <v>0</v>
      </c>
      <c r="K23" s="1">
        <v>0</v>
      </c>
      <c r="L23" s="1">
        <v>0</v>
      </c>
      <c r="M23" s="1">
        <v>0</v>
      </c>
      <c r="N23" s="1" t="s">
        <v>167</v>
      </c>
      <c r="O23" s="171"/>
      <c r="P23" s="171" t="s">
        <v>183</v>
      </c>
    </row>
    <row r="24" spans="1:16" ht="45.75" customHeight="1" x14ac:dyDescent="0.25">
      <c r="A24" s="22"/>
      <c r="B24" s="55" t="s">
        <v>591</v>
      </c>
      <c r="C24" s="1" t="s">
        <v>182</v>
      </c>
      <c r="D24" s="1" t="s">
        <v>73</v>
      </c>
      <c r="E24" s="1" t="s">
        <v>78</v>
      </c>
      <c r="F24" s="1" t="s">
        <v>83</v>
      </c>
      <c r="G24" s="1">
        <v>1594</v>
      </c>
      <c r="H24" s="1">
        <v>1934</v>
      </c>
      <c r="I24" s="1">
        <v>2672</v>
      </c>
      <c r="J24" s="1">
        <v>1563</v>
      </c>
      <c r="K24" s="1">
        <v>1592</v>
      </c>
      <c r="L24" s="1">
        <v>1597</v>
      </c>
      <c r="M24" s="1">
        <v>1596</v>
      </c>
      <c r="N24" s="1" t="s">
        <v>167</v>
      </c>
      <c r="O24" s="171"/>
      <c r="P24" s="171" t="s">
        <v>184</v>
      </c>
    </row>
    <row r="25" spans="1:16" ht="42" customHeight="1" x14ac:dyDescent="0.25">
      <c r="A25" s="22"/>
      <c r="B25" s="55" t="s">
        <v>592</v>
      </c>
      <c r="C25" s="1" t="s">
        <v>182</v>
      </c>
      <c r="D25" s="1" t="s">
        <v>73</v>
      </c>
      <c r="E25" s="1" t="s">
        <v>78</v>
      </c>
      <c r="F25" s="1" t="s">
        <v>83</v>
      </c>
      <c r="G25" s="1">
        <v>2106</v>
      </c>
      <c r="H25" s="1">
        <v>11605</v>
      </c>
      <c r="I25" s="1">
        <v>1034</v>
      </c>
      <c r="J25" s="1">
        <v>724</v>
      </c>
      <c r="K25" s="1">
        <v>1034</v>
      </c>
      <c r="L25" s="1">
        <v>1034</v>
      </c>
      <c r="M25" s="1">
        <v>1034</v>
      </c>
      <c r="N25" s="1" t="s">
        <v>167</v>
      </c>
      <c r="O25" s="171"/>
      <c r="P25" s="171" t="s">
        <v>185</v>
      </c>
    </row>
    <row r="26" spans="1:16" ht="51.75" customHeight="1" x14ac:dyDescent="0.25">
      <c r="A26" s="22"/>
      <c r="B26" s="55" t="s">
        <v>593</v>
      </c>
      <c r="C26" s="1" t="s">
        <v>182</v>
      </c>
      <c r="D26" s="1" t="s">
        <v>73</v>
      </c>
      <c r="E26" s="1" t="s">
        <v>78</v>
      </c>
      <c r="F26" s="1" t="s">
        <v>83</v>
      </c>
      <c r="G26" s="1">
        <v>216</v>
      </c>
      <c r="H26" s="1">
        <v>116</v>
      </c>
      <c r="I26" s="1">
        <v>4674</v>
      </c>
      <c r="J26" s="1"/>
      <c r="K26" s="1"/>
      <c r="L26" s="1"/>
      <c r="M26" s="1"/>
      <c r="N26" s="1" t="s">
        <v>167</v>
      </c>
      <c r="O26" s="171"/>
      <c r="P26" s="171" t="s">
        <v>186</v>
      </c>
    </row>
    <row r="27" spans="1:16" ht="48.75" customHeight="1" x14ac:dyDescent="0.25">
      <c r="A27" s="22"/>
      <c r="B27" s="55" t="s">
        <v>594</v>
      </c>
      <c r="C27" s="1" t="s">
        <v>182</v>
      </c>
      <c r="D27" s="1" t="s">
        <v>73</v>
      </c>
      <c r="E27" s="1" t="s">
        <v>78</v>
      </c>
      <c r="F27" s="1" t="s">
        <v>83</v>
      </c>
      <c r="G27" s="1">
        <v>0</v>
      </c>
      <c r="H27" s="1">
        <v>0</v>
      </c>
      <c r="I27" s="1">
        <v>0</v>
      </c>
      <c r="J27" s="1">
        <v>746</v>
      </c>
      <c r="K27" s="1">
        <v>2495</v>
      </c>
      <c r="L27" s="1">
        <v>364</v>
      </c>
      <c r="M27" s="1">
        <v>0</v>
      </c>
      <c r="N27" s="1" t="s">
        <v>167</v>
      </c>
      <c r="O27" s="171"/>
      <c r="P27" s="171" t="s">
        <v>187</v>
      </c>
    </row>
    <row r="28" spans="1:16" ht="42.75" customHeight="1" x14ac:dyDescent="0.25">
      <c r="A28" s="22"/>
      <c r="B28" s="55" t="s">
        <v>595</v>
      </c>
      <c r="C28" s="1" t="s">
        <v>182</v>
      </c>
      <c r="D28" s="1" t="s">
        <v>73</v>
      </c>
      <c r="E28" s="1" t="s">
        <v>78</v>
      </c>
      <c r="F28" s="1" t="s">
        <v>83</v>
      </c>
      <c r="G28" s="1">
        <v>0</v>
      </c>
      <c r="H28" s="1">
        <v>0</v>
      </c>
      <c r="I28" s="1">
        <v>0</v>
      </c>
      <c r="J28" s="1">
        <v>1913</v>
      </c>
      <c r="K28" s="1">
        <v>2068</v>
      </c>
      <c r="L28" s="1">
        <v>0</v>
      </c>
      <c r="M28" s="1">
        <v>0</v>
      </c>
      <c r="N28" s="1" t="s">
        <v>167</v>
      </c>
      <c r="O28" s="171"/>
      <c r="P28" s="171" t="s">
        <v>188</v>
      </c>
    </row>
    <row r="29" spans="1:16" ht="38.25" customHeight="1" x14ac:dyDescent="0.25">
      <c r="A29" s="22"/>
      <c r="B29" s="55" t="s">
        <v>596</v>
      </c>
      <c r="C29" s="1" t="s">
        <v>182</v>
      </c>
      <c r="D29" s="1" t="s">
        <v>73</v>
      </c>
      <c r="E29" s="1" t="s">
        <v>78</v>
      </c>
      <c r="F29" s="1" t="s">
        <v>83</v>
      </c>
      <c r="G29" s="1">
        <v>0</v>
      </c>
      <c r="H29" s="1">
        <v>0</v>
      </c>
      <c r="I29" s="1">
        <v>330</v>
      </c>
      <c r="J29" s="1">
        <v>2940</v>
      </c>
      <c r="K29" s="1">
        <v>0</v>
      </c>
      <c r="L29" s="1">
        <v>0</v>
      </c>
      <c r="M29" s="1">
        <v>0</v>
      </c>
      <c r="N29" s="1" t="s">
        <v>167</v>
      </c>
      <c r="O29" s="171"/>
      <c r="P29" s="171" t="s">
        <v>190</v>
      </c>
    </row>
    <row r="30" spans="1:16" ht="72.75" customHeight="1" x14ac:dyDescent="0.25">
      <c r="A30" s="22"/>
      <c r="B30" s="55" t="s">
        <v>597</v>
      </c>
      <c r="C30" s="1" t="s">
        <v>180</v>
      </c>
      <c r="D30" s="1" t="s">
        <v>73</v>
      </c>
      <c r="E30" s="1" t="s">
        <v>78</v>
      </c>
      <c r="F30" s="1" t="s">
        <v>83</v>
      </c>
      <c r="G30" s="1">
        <v>2612</v>
      </c>
      <c r="H30" s="1">
        <v>2695.7</v>
      </c>
      <c r="I30" s="1">
        <v>824.2</v>
      </c>
      <c r="J30" s="1">
        <v>850.9</v>
      </c>
      <c r="K30" s="1">
        <v>371.6</v>
      </c>
      <c r="L30" s="1">
        <v>1203.4000000000001</v>
      </c>
      <c r="M30" s="1">
        <v>496.221</v>
      </c>
      <c r="N30" s="1" t="s">
        <v>167</v>
      </c>
      <c r="O30" s="171"/>
      <c r="P30" s="171" t="s">
        <v>181</v>
      </c>
    </row>
    <row r="31" spans="1:16" ht="98.25" customHeight="1" x14ac:dyDescent="0.25">
      <c r="A31" s="22"/>
      <c r="B31" s="55" t="s">
        <v>811</v>
      </c>
      <c r="C31" s="1" t="s">
        <v>809</v>
      </c>
      <c r="D31" s="1" t="s">
        <v>73</v>
      </c>
      <c r="E31" s="1" t="s">
        <v>78</v>
      </c>
      <c r="F31" s="1" t="s">
        <v>83</v>
      </c>
      <c r="G31" s="1"/>
      <c r="H31" s="1"/>
      <c r="I31" s="1">
        <v>500</v>
      </c>
      <c r="J31" s="1">
        <v>500</v>
      </c>
      <c r="K31" s="1"/>
      <c r="L31" s="1"/>
      <c r="M31" s="1"/>
      <c r="N31" s="1" t="s">
        <v>167</v>
      </c>
      <c r="O31" s="171"/>
      <c r="P31" s="171" t="s">
        <v>810</v>
      </c>
    </row>
    <row r="32" spans="1:16" ht="218.25" customHeight="1" x14ac:dyDescent="0.25">
      <c r="A32" s="22"/>
      <c r="B32" s="55" t="s">
        <v>945</v>
      </c>
      <c r="C32" s="1" t="s">
        <v>872</v>
      </c>
      <c r="D32" s="1" t="s">
        <v>73</v>
      </c>
      <c r="E32" s="1" t="s">
        <v>78</v>
      </c>
      <c r="F32" s="1" t="s">
        <v>237</v>
      </c>
      <c r="G32" s="1"/>
      <c r="H32" s="1"/>
      <c r="I32" s="1"/>
      <c r="J32" s="1">
        <v>6300</v>
      </c>
      <c r="K32" s="1">
        <v>6300</v>
      </c>
      <c r="L32" s="1">
        <v>6300</v>
      </c>
      <c r="M32" s="134"/>
      <c r="N32" s="1" t="s">
        <v>167</v>
      </c>
      <c r="O32" s="171"/>
      <c r="P32" s="171" t="s">
        <v>873</v>
      </c>
    </row>
    <row r="33" spans="1:16" ht="78.75" customHeight="1" x14ac:dyDescent="0.25">
      <c r="A33" s="22"/>
      <c r="B33" s="55" t="s">
        <v>946</v>
      </c>
      <c r="C33" s="1" t="s">
        <v>874</v>
      </c>
      <c r="D33" s="1" t="s">
        <v>73</v>
      </c>
      <c r="E33" s="1" t="s">
        <v>78</v>
      </c>
      <c r="F33" s="1" t="s">
        <v>237</v>
      </c>
      <c r="G33" s="1"/>
      <c r="H33" s="1"/>
      <c r="I33" s="1">
        <v>1000</v>
      </c>
      <c r="J33" s="1">
        <v>1000</v>
      </c>
      <c r="K33" s="1">
        <v>1000</v>
      </c>
      <c r="L33" s="1">
        <v>1000</v>
      </c>
      <c r="M33" s="134">
        <v>3500</v>
      </c>
      <c r="N33" s="1" t="s">
        <v>167</v>
      </c>
      <c r="O33" s="171"/>
      <c r="P33" s="171" t="s">
        <v>875</v>
      </c>
    </row>
    <row r="34" spans="1:16" ht="98.25" customHeight="1" x14ac:dyDescent="0.25">
      <c r="A34" s="22"/>
      <c r="B34" s="55" t="s">
        <v>947</v>
      </c>
      <c r="C34" s="1" t="s">
        <v>876</v>
      </c>
      <c r="D34" s="1" t="s">
        <v>73</v>
      </c>
      <c r="E34" s="1" t="s">
        <v>78</v>
      </c>
      <c r="F34" s="1" t="s">
        <v>237</v>
      </c>
      <c r="G34" s="1"/>
      <c r="H34" s="1"/>
      <c r="I34" s="1"/>
      <c r="J34" s="1"/>
      <c r="K34" s="1"/>
      <c r="L34" s="1"/>
      <c r="M34" s="134">
        <v>62700</v>
      </c>
      <c r="N34" s="1" t="s">
        <v>167</v>
      </c>
      <c r="O34" s="171"/>
      <c r="P34" s="171" t="s">
        <v>877</v>
      </c>
    </row>
    <row r="35" spans="1:16" ht="98.25" customHeight="1" x14ac:dyDescent="0.25">
      <c r="A35" s="22"/>
      <c r="B35" s="55" t="s">
        <v>1014</v>
      </c>
      <c r="C35" s="1" t="s">
        <v>1010</v>
      </c>
      <c r="D35" s="1" t="s">
        <v>73</v>
      </c>
      <c r="E35" s="1" t="s">
        <v>78</v>
      </c>
      <c r="F35" s="1" t="s">
        <v>237</v>
      </c>
      <c r="G35" s="1"/>
      <c r="H35" s="1"/>
      <c r="I35" s="508">
        <v>1000</v>
      </c>
      <c r="J35" s="509">
        <v>1000</v>
      </c>
      <c r="K35" s="509">
        <v>1500</v>
      </c>
      <c r="L35" s="509">
        <v>2000</v>
      </c>
      <c r="M35" s="509">
        <v>2500</v>
      </c>
      <c r="N35" s="1" t="s">
        <v>167</v>
      </c>
      <c r="O35" s="329"/>
      <c r="P35" s="329" t="s">
        <v>1012</v>
      </c>
    </row>
    <row r="36" spans="1:16" ht="143.25" customHeight="1" x14ac:dyDescent="0.25">
      <c r="A36" s="22"/>
      <c r="B36" s="55" t="s">
        <v>1015</v>
      </c>
      <c r="C36" s="1" t="s">
        <v>1011</v>
      </c>
      <c r="D36" s="1" t="s">
        <v>73</v>
      </c>
      <c r="E36" s="1" t="s">
        <v>78</v>
      </c>
      <c r="F36" s="1" t="s">
        <v>237</v>
      </c>
      <c r="G36" s="1"/>
      <c r="H36" s="1"/>
      <c r="I36" s="510"/>
      <c r="J36" s="510">
        <v>2500</v>
      </c>
      <c r="K36" s="510">
        <v>2500</v>
      </c>
      <c r="L36" s="510">
        <v>2500</v>
      </c>
      <c r="M36" s="510"/>
      <c r="N36" s="1" t="s">
        <v>167</v>
      </c>
      <c r="O36" s="329"/>
      <c r="P36" s="329" t="s">
        <v>1013</v>
      </c>
    </row>
    <row r="37" spans="1:16" ht="65.25" customHeight="1" x14ac:dyDescent="0.25">
      <c r="A37" s="11"/>
      <c r="B37" s="302" t="s">
        <v>1022</v>
      </c>
      <c r="C37" s="171" t="s">
        <v>240</v>
      </c>
      <c r="D37" s="171" t="s">
        <v>73</v>
      </c>
      <c r="E37" s="171" t="s">
        <v>78</v>
      </c>
      <c r="F37" s="27" t="s">
        <v>304</v>
      </c>
      <c r="G37" s="27"/>
      <c r="H37" s="27"/>
      <c r="I37" s="27"/>
      <c r="J37" s="45"/>
      <c r="K37" s="45"/>
      <c r="L37" s="1">
        <v>1000</v>
      </c>
      <c r="M37" s="1">
        <v>2000</v>
      </c>
      <c r="N37" s="171" t="s">
        <v>167</v>
      </c>
      <c r="O37" s="8"/>
      <c r="P37" s="176" t="s">
        <v>305</v>
      </c>
    </row>
    <row r="38" spans="1:16" ht="48.75" customHeight="1" x14ac:dyDescent="0.25">
      <c r="A38" s="11"/>
      <c r="B38" s="302" t="s">
        <v>1023</v>
      </c>
      <c r="C38" s="171" t="s">
        <v>240</v>
      </c>
      <c r="D38" s="171" t="s">
        <v>73</v>
      </c>
      <c r="E38" s="171" t="s">
        <v>60</v>
      </c>
      <c r="F38" s="27" t="s">
        <v>83</v>
      </c>
      <c r="G38" s="24">
        <v>2</v>
      </c>
      <c r="H38" s="24">
        <v>1</v>
      </c>
      <c r="I38" s="24">
        <v>1</v>
      </c>
      <c r="J38" s="45"/>
      <c r="K38" s="45"/>
      <c r="L38" s="45"/>
      <c r="M38" s="46"/>
      <c r="N38" s="171"/>
      <c r="O38" s="8"/>
      <c r="P38" s="148" t="s">
        <v>306</v>
      </c>
    </row>
    <row r="39" spans="1:16" ht="17.25" customHeight="1" x14ac:dyDescent="0.25">
      <c r="A39" s="10"/>
      <c r="B39" s="52" t="s">
        <v>90</v>
      </c>
      <c r="C39" s="52"/>
      <c r="D39" s="52"/>
      <c r="E39" s="52"/>
      <c r="F39" s="52"/>
      <c r="G39" s="190">
        <f>SUM(G40:G42)</f>
        <v>9245</v>
      </c>
      <c r="H39" s="190">
        <f t="shared" ref="H39:M39" si="0">SUM(H40:H42)</f>
        <v>18699.7</v>
      </c>
      <c r="I39" s="190">
        <f t="shared" si="0"/>
        <v>14050.2</v>
      </c>
      <c r="J39" s="190">
        <f t="shared" si="0"/>
        <v>20036.900000000001</v>
      </c>
      <c r="K39" s="190">
        <f t="shared" si="0"/>
        <v>18860.599999999999</v>
      </c>
      <c r="L39" s="190">
        <f t="shared" si="0"/>
        <v>16998.400000000001</v>
      </c>
      <c r="M39" s="190">
        <f t="shared" si="0"/>
        <v>73826.221000000005</v>
      </c>
      <c r="N39" s="52"/>
      <c r="O39" s="52"/>
      <c r="P39" s="52"/>
    </row>
    <row r="40" spans="1:16" ht="17.25" customHeight="1" x14ac:dyDescent="0.25">
      <c r="A40" s="10"/>
      <c r="B40" s="52" t="s">
        <v>79</v>
      </c>
      <c r="C40" s="52"/>
      <c r="D40" s="52"/>
      <c r="E40" s="52"/>
      <c r="F40" s="52"/>
      <c r="G40" s="190"/>
      <c r="H40" s="190"/>
      <c r="I40" s="190"/>
      <c r="J40" s="190"/>
      <c r="K40" s="190"/>
      <c r="L40" s="190"/>
      <c r="M40" s="190"/>
      <c r="N40" s="52"/>
      <c r="O40" s="52"/>
      <c r="P40" s="52"/>
    </row>
    <row r="41" spans="1:16" ht="17.25" customHeight="1" x14ac:dyDescent="0.25">
      <c r="A41" s="10"/>
      <c r="B41" s="52" t="s">
        <v>44</v>
      </c>
      <c r="C41" s="52"/>
      <c r="D41" s="52"/>
      <c r="E41" s="52"/>
      <c r="F41" s="52"/>
      <c r="G41" s="190"/>
      <c r="H41" s="190"/>
      <c r="I41" s="190"/>
      <c r="J41" s="190"/>
      <c r="K41" s="190"/>
      <c r="L41" s="190"/>
      <c r="M41" s="190"/>
      <c r="N41" s="52"/>
      <c r="O41" s="52"/>
      <c r="P41" s="52"/>
    </row>
    <row r="42" spans="1:16" ht="17.25" customHeight="1" x14ac:dyDescent="0.25">
      <c r="A42" s="10"/>
      <c r="B42" s="52" t="s">
        <v>167</v>
      </c>
      <c r="C42" s="52"/>
      <c r="D42" s="52"/>
      <c r="E42" s="52"/>
      <c r="F42" s="52"/>
      <c r="G42" s="190">
        <f>G23+G24+G25+G26+G27+G28+G29+G30+G37+G31+G35+G36+G32+G33+G34</f>
        <v>9245</v>
      </c>
      <c r="H42" s="190">
        <f t="shared" ref="H42:M42" si="1">H23+H24+H25+H26+H27+H28+H29+H30+H37+H31+H35+H36+H32+H33+H34</f>
        <v>18699.7</v>
      </c>
      <c r="I42" s="190">
        <f t="shared" si="1"/>
        <v>14050.2</v>
      </c>
      <c r="J42" s="190">
        <f t="shared" si="1"/>
        <v>20036.900000000001</v>
      </c>
      <c r="K42" s="190">
        <f t="shared" si="1"/>
        <v>18860.599999999999</v>
      </c>
      <c r="L42" s="190">
        <f t="shared" si="1"/>
        <v>16998.400000000001</v>
      </c>
      <c r="M42" s="190">
        <f t="shared" si="1"/>
        <v>73826.221000000005</v>
      </c>
      <c r="N42" s="52"/>
      <c r="O42" s="52"/>
      <c r="P42" s="52"/>
    </row>
    <row r="43" spans="1:16" ht="17.25" customHeight="1" x14ac:dyDescent="0.25">
      <c r="A43" s="191" t="s">
        <v>4</v>
      </c>
      <c r="B43" s="419" t="s">
        <v>449</v>
      </c>
      <c r="C43" s="420"/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1"/>
    </row>
    <row r="44" spans="1:16" ht="17.25" customHeight="1" x14ac:dyDescent="0.25">
      <c r="A44" s="18"/>
      <c r="B44" s="463" t="s">
        <v>450</v>
      </c>
      <c r="C44" s="463"/>
      <c r="D44" s="463"/>
      <c r="E44" s="463"/>
      <c r="F44" s="463"/>
      <c r="G44" s="463"/>
      <c r="H44" s="463"/>
      <c r="I44" s="463"/>
      <c r="J44" s="463"/>
      <c r="K44" s="463"/>
      <c r="L44" s="463"/>
      <c r="M44" s="464"/>
      <c r="N44" s="8"/>
      <c r="O44" s="8"/>
      <c r="P44" s="8"/>
    </row>
    <row r="45" spans="1:16" ht="41.25" customHeight="1" x14ac:dyDescent="0.25">
      <c r="A45" s="17"/>
      <c r="B45" s="141" t="s">
        <v>598</v>
      </c>
      <c r="C45" s="42" t="s">
        <v>192</v>
      </c>
      <c r="D45" s="1" t="s">
        <v>197</v>
      </c>
      <c r="E45" s="1" t="s">
        <v>193</v>
      </c>
      <c r="F45" s="1" t="s">
        <v>75</v>
      </c>
      <c r="G45" s="1">
        <v>189900</v>
      </c>
      <c r="H45" s="1">
        <v>193685</v>
      </c>
      <c r="I45" s="1">
        <v>195622</v>
      </c>
      <c r="J45" s="1">
        <v>197578</v>
      </c>
      <c r="K45" s="1">
        <v>199554</v>
      </c>
      <c r="L45" s="1">
        <v>201549.5</v>
      </c>
      <c r="M45" s="1">
        <v>203565</v>
      </c>
      <c r="N45" s="8"/>
      <c r="O45" s="8"/>
      <c r="P45" s="171" t="s">
        <v>194</v>
      </c>
    </row>
    <row r="46" spans="1:16" ht="67.5" customHeight="1" x14ac:dyDescent="0.25">
      <c r="A46" s="17"/>
      <c r="B46" s="189" t="s">
        <v>467</v>
      </c>
      <c r="C46" s="168" t="s">
        <v>587</v>
      </c>
      <c r="D46" s="168" t="s">
        <v>47</v>
      </c>
      <c r="E46" s="168" t="s">
        <v>257</v>
      </c>
      <c r="F46" s="168" t="s">
        <v>87</v>
      </c>
      <c r="G46" s="67">
        <v>2483</v>
      </c>
      <c r="H46" s="67">
        <v>2936</v>
      </c>
      <c r="I46" s="67">
        <v>2942.7</v>
      </c>
      <c r="J46" s="67">
        <v>2959.6</v>
      </c>
      <c r="K46" s="67">
        <v>3081.6</v>
      </c>
      <c r="L46" s="67">
        <v>3185.2</v>
      </c>
      <c r="M46" s="192">
        <v>3186</v>
      </c>
      <c r="N46" s="15"/>
      <c r="O46" s="15"/>
      <c r="P46" s="15"/>
    </row>
    <row r="47" spans="1:16" ht="17.25" customHeight="1" x14ac:dyDescent="0.25">
      <c r="A47" s="168" t="s">
        <v>3</v>
      </c>
      <c r="B47" s="419" t="s">
        <v>468</v>
      </c>
      <c r="C47" s="420"/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1"/>
    </row>
    <row r="48" spans="1:16" ht="20.25" customHeight="1" x14ac:dyDescent="0.25">
      <c r="A48" s="17"/>
      <c r="B48" s="419" t="s">
        <v>469</v>
      </c>
      <c r="C48" s="420"/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1"/>
    </row>
    <row r="49" spans="1:16" ht="39.75" customHeight="1" x14ac:dyDescent="0.25">
      <c r="A49" s="11"/>
      <c r="B49" s="148" t="s">
        <v>599</v>
      </c>
      <c r="C49" s="1" t="s">
        <v>182</v>
      </c>
      <c r="D49" s="1" t="s">
        <v>73</v>
      </c>
      <c r="E49" s="1" t="s">
        <v>78</v>
      </c>
      <c r="F49" s="1" t="s">
        <v>83</v>
      </c>
      <c r="G49" s="9">
        <v>107352.46600000001</v>
      </c>
      <c r="H49" s="9">
        <v>95075.11</v>
      </c>
      <c r="I49" s="9">
        <v>108500</v>
      </c>
      <c r="J49" s="9">
        <v>108499.99999999999</v>
      </c>
      <c r="K49" s="9">
        <v>108499.99999999999</v>
      </c>
      <c r="L49" s="9">
        <v>108500</v>
      </c>
      <c r="M49" s="9">
        <v>108500</v>
      </c>
      <c r="N49" s="171"/>
      <c r="O49" s="8"/>
      <c r="P49" s="148" t="s">
        <v>195</v>
      </c>
    </row>
    <row r="50" spans="1:16" ht="57" customHeight="1" x14ac:dyDescent="0.25">
      <c r="A50" s="11"/>
      <c r="B50" s="148" t="s">
        <v>600</v>
      </c>
      <c r="C50" s="1" t="s">
        <v>176</v>
      </c>
      <c r="D50" s="1" t="s">
        <v>174</v>
      </c>
      <c r="E50" s="1" t="s">
        <v>88</v>
      </c>
      <c r="F50" s="1" t="s">
        <v>83</v>
      </c>
      <c r="G50" s="9"/>
      <c r="H50" s="9"/>
      <c r="I50" s="9"/>
      <c r="J50" s="9"/>
      <c r="K50" s="9"/>
      <c r="L50" s="9"/>
      <c r="M50" s="9">
        <v>9500</v>
      </c>
      <c r="N50" s="171" t="s">
        <v>167</v>
      </c>
      <c r="O50" s="8"/>
      <c r="P50" s="148" t="s">
        <v>116</v>
      </c>
    </row>
    <row r="51" spans="1:16" ht="17.25" customHeight="1" x14ac:dyDescent="0.25">
      <c r="A51" s="10"/>
      <c r="B51" s="52" t="s">
        <v>90</v>
      </c>
      <c r="C51" s="52"/>
      <c r="D51" s="52"/>
      <c r="E51" s="52"/>
      <c r="F51" s="52"/>
      <c r="G51" s="190">
        <f>SUM(G53:G55)</f>
        <v>0</v>
      </c>
      <c r="H51" s="190">
        <f t="shared" ref="H51:M51" si="2">SUM(H53:H55)</f>
        <v>0</v>
      </c>
      <c r="I51" s="190">
        <f t="shared" si="2"/>
        <v>0</v>
      </c>
      <c r="J51" s="190">
        <f t="shared" si="2"/>
        <v>0</v>
      </c>
      <c r="K51" s="190">
        <f t="shared" si="2"/>
        <v>0</v>
      </c>
      <c r="L51" s="190">
        <f t="shared" si="2"/>
        <v>0</v>
      </c>
      <c r="M51" s="190">
        <f t="shared" si="2"/>
        <v>9500</v>
      </c>
      <c r="N51" s="52"/>
      <c r="O51" s="52"/>
      <c r="P51" s="52"/>
    </row>
    <row r="52" spans="1:16" ht="17.25" customHeight="1" x14ac:dyDescent="0.25">
      <c r="A52" s="10"/>
      <c r="B52" s="52" t="s">
        <v>51</v>
      </c>
      <c r="C52" s="52"/>
      <c r="D52" s="52"/>
      <c r="E52" s="52"/>
      <c r="F52" s="52"/>
      <c r="G52" s="190"/>
      <c r="H52" s="190"/>
      <c r="I52" s="190"/>
      <c r="J52" s="190"/>
      <c r="K52" s="190"/>
      <c r="L52" s="190"/>
      <c r="M52" s="190"/>
      <c r="N52" s="52"/>
      <c r="O52" s="52"/>
      <c r="P52" s="52"/>
    </row>
    <row r="53" spans="1:16" ht="17.25" customHeight="1" x14ac:dyDescent="0.25">
      <c r="A53" s="10"/>
      <c r="B53" s="52" t="s">
        <v>79</v>
      </c>
      <c r="C53" s="52"/>
      <c r="D53" s="52"/>
      <c r="E53" s="52"/>
      <c r="F53" s="52"/>
      <c r="G53" s="190"/>
      <c r="H53" s="190"/>
      <c r="I53" s="190"/>
      <c r="J53" s="190"/>
      <c r="K53" s="190"/>
      <c r="L53" s="190"/>
      <c r="M53" s="190"/>
      <c r="N53" s="52"/>
      <c r="O53" s="52"/>
      <c r="P53" s="52"/>
    </row>
    <row r="54" spans="1:16" ht="17.25" customHeight="1" x14ac:dyDescent="0.25">
      <c r="A54" s="10"/>
      <c r="B54" s="52" t="s">
        <v>207</v>
      </c>
      <c r="C54" s="52"/>
      <c r="D54" s="52"/>
      <c r="E54" s="52"/>
      <c r="F54" s="52"/>
      <c r="G54" s="190"/>
      <c r="H54" s="190"/>
      <c r="I54" s="190"/>
      <c r="J54" s="190"/>
      <c r="K54" s="190"/>
      <c r="L54" s="190"/>
      <c r="M54" s="190"/>
      <c r="N54" s="52"/>
      <c r="O54" s="52"/>
      <c r="P54" s="52"/>
    </row>
    <row r="55" spans="1:16" ht="17.25" customHeight="1" x14ac:dyDescent="0.25">
      <c r="A55" s="10"/>
      <c r="B55" s="52" t="s">
        <v>167</v>
      </c>
      <c r="C55" s="52"/>
      <c r="D55" s="52"/>
      <c r="E55" s="52"/>
      <c r="F55" s="52"/>
      <c r="G55" s="190">
        <f>G50</f>
        <v>0</v>
      </c>
      <c r="H55" s="190">
        <f t="shared" ref="H55:M55" si="3">H50</f>
        <v>0</v>
      </c>
      <c r="I55" s="190">
        <f t="shared" si="3"/>
        <v>0</v>
      </c>
      <c r="J55" s="190">
        <f t="shared" si="3"/>
        <v>0</v>
      </c>
      <c r="K55" s="190">
        <f t="shared" si="3"/>
        <v>0</v>
      </c>
      <c r="L55" s="190">
        <f t="shared" si="3"/>
        <v>0</v>
      </c>
      <c r="M55" s="190">
        <f t="shared" si="3"/>
        <v>9500</v>
      </c>
      <c r="N55" s="52"/>
      <c r="O55" s="52"/>
      <c r="P55" s="52"/>
    </row>
    <row r="56" spans="1:16" ht="17.25" customHeight="1" x14ac:dyDescent="0.25">
      <c r="A56" s="10"/>
      <c r="B56" s="52" t="s">
        <v>324</v>
      </c>
      <c r="C56" s="52"/>
      <c r="D56" s="52"/>
      <c r="E56" s="52"/>
      <c r="F56" s="52"/>
      <c r="G56" s="190">
        <f>SUM(G57:G60)</f>
        <v>9245</v>
      </c>
      <c r="H56" s="190">
        <f t="shared" ref="H56:M56" si="4">SUM(H57:H60)</f>
        <v>18699.7</v>
      </c>
      <c r="I56" s="190">
        <f t="shared" si="4"/>
        <v>14050.2</v>
      </c>
      <c r="J56" s="190">
        <f t="shared" si="4"/>
        <v>20036.900000000001</v>
      </c>
      <c r="K56" s="190">
        <f t="shared" si="4"/>
        <v>18860.599999999999</v>
      </c>
      <c r="L56" s="190">
        <f t="shared" si="4"/>
        <v>16998.400000000001</v>
      </c>
      <c r="M56" s="190">
        <f t="shared" si="4"/>
        <v>83326.221000000005</v>
      </c>
      <c r="N56" s="52"/>
      <c r="O56" s="52"/>
      <c r="P56" s="52"/>
    </row>
    <row r="57" spans="1:16" ht="17.25" customHeight="1" x14ac:dyDescent="0.25">
      <c r="A57" s="10"/>
      <c r="B57" s="52" t="s">
        <v>51</v>
      </c>
      <c r="C57" s="52"/>
      <c r="D57" s="52"/>
      <c r="E57" s="52"/>
      <c r="F57" s="52"/>
      <c r="G57" s="190"/>
      <c r="H57" s="190"/>
      <c r="I57" s="190"/>
      <c r="J57" s="190"/>
      <c r="K57" s="190"/>
      <c r="L57" s="190"/>
      <c r="M57" s="190"/>
      <c r="N57" s="52"/>
      <c r="O57" s="52"/>
      <c r="P57" s="52"/>
    </row>
    <row r="58" spans="1:16" ht="17.25" customHeight="1" x14ac:dyDescent="0.25">
      <c r="A58" s="10"/>
      <c r="B58" s="52" t="s">
        <v>79</v>
      </c>
      <c r="C58" s="52"/>
      <c r="D58" s="52"/>
      <c r="E58" s="52"/>
      <c r="F58" s="52"/>
      <c r="G58" s="190"/>
      <c r="H58" s="190"/>
      <c r="I58" s="190"/>
      <c r="J58" s="190"/>
      <c r="K58" s="190"/>
      <c r="L58" s="190"/>
      <c r="M58" s="190"/>
      <c r="N58" s="52"/>
      <c r="O58" s="52"/>
      <c r="P58" s="52"/>
    </row>
    <row r="59" spans="1:16" ht="17.25" customHeight="1" x14ac:dyDescent="0.25">
      <c r="A59" s="10"/>
      <c r="B59" s="52" t="s">
        <v>207</v>
      </c>
      <c r="C59" s="52"/>
      <c r="D59" s="52"/>
      <c r="E59" s="52"/>
      <c r="F59" s="52"/>
      <c r="G59" s="190"/>
      <c r="H59" s="190"/>
      <c r="I59" s="190"/>
      <c r="J59" s="190"/>
      <c r="K59" s="190"/>
      <c r="L59" s="190"/>
      <c r="M59" s="190"/>
      <c r="N59" s="52"/>
      <c r="O59" s="52"/>
      <c r="P59" s="52"/>
    </row>
    <row r="60" spans="1:16" ht="17.25" customHeight="1" x14ac:dyDescent="0.25">
      <c r="A60" s="10"/>
      <c r="B60" s="52" t="s">
        <v>167</v>
      </c>
      <c r="C60" s="52"/>
      <c r="D60" s="52"/>
      <c r="E60" s="52"/>
      <c r="F60" s="52"/>
      <c r="G60" s="190">
        <f t="shared" ref="G60:M60" si="5">G42+G55</f>
        <v>9245</v>
      </c>
      <c r="H60" s="190">
        <f t="shared" si="5"/>
        <v>18699.7</v>
      </c>
      <c r="I60" s="190">
        <f t="shared" si="5"/>
        <v>14050.2</v>
      </c>
      <c r="J60" s="190">
        <f t="shared" si="5"/>
        <v>20036.900000000001</v>
      </c>
      <c r="K60" s="190">
        <f t="shared" si="5"/>
        <v>18860.599999999999</v>
      </c>
      <c r="L60" s="190">
        <f t="shared" si="5"/>
        <v>16998.400000000001</v>
      </c>
      <c r="M60" s="190">
        <f t="shared" si="5"/>
        <v>83326.221000000005</v>
      </c>
      <c r="N60" s="52"/>
      <c r="O60" s="52"/>
      <c r="P60" s="52"/>
    </row>
    <row r="61" spans="1:16" ht="17.25" customHeight="1" x14ac:dyDescent="0.25">
      <c r="A61" s="193"/>
      <c r="B61" s="194"/>
      <c r="C61" s="194"/>
      <c r="D61" s="194"/>
      <c r="E61" s="194"/>
      <c r="F61" s="194"/>
      <c r="G61" s="195"/>
      <c r="H61" s="195"/>
      <c r="I61" s="195"/>
      <c r="J61" s="195"/>
      <c r="K61" s="195"/>
      <c r="L61" s="195"/>
      <c r="M61" s="195"/>
      <c r="N61" s="194"/>
      <c r="O61" s="194"/>
      <c r="P61" s="196"/>
    </row>
    <row r="62" spans="1:16" ht="15" customHeight="1" x14ac:dyDescent="0.25">
      <c r="A62" s="413" t="s">
        <v>470</v>
      </c>
      <c r="B62" s="414"/>
      <c r="C62" s="414"/>
      <c r="D62" s="414"/>
      <c r="E62" s="414"/>
      <c r="F62" s="414"/>
      <c r="G62" s="414"/>
      <c r="H62" s="414"/>
      <c r="I62" s="414"/>
      <c r="J62" s="414"/>
      <c r="K62" s="414"/>
      <c r="L62" s="414"/>
      <c r="M62" s="414"/>
      <c r="N62" s="414"/>
      <c r="O62" s="414"/>
      <c r="P62" s="415"/>
    </row>
    <row r="63" spans="1:16" ht="51" customHeight="1" x14ac:dyDescent="0.25">
      <c r="A63" s="197"/>
      <c r="B63" s="313" t="s">
        <v>949</v>
      </c>
      <c r="C63" s="168" t="s">
        <v>471</v>
      </c>
      <c r="D63" s="168" t="s">
        <v>47</v>
      </c>
      <c r="E63" s="168" t="s">
        <v>48</v>
      </c>
      <c r="F63" s="168" t="s">
        <v>101</v>
      </c>
      <c r="G63" s="168">
        <v>7.7</v>
      </c>
      <c r="H63" s="168">
        <v>16.5</v>
      </c>
      <c r="I63" s="67">
        <v>17.899999999999999</v>
      </c>
      <c r="J63" s="198">
        <v>19.8</v>
      </c>
      <c r="K63" s="198">
        <v>20.9</v>
      </c>
      <c r="L63" s="198">
        <v>22.5</v>
      </c>
      <c r="M63" s="199">
        <v>22.9</v>
      </c>
      <c r="N63" s="15"/>
      <c r="O63" s="15"/>
      <c r="P63" s="15"/>
    </row>
    <row r="64" spans="1:16" ht="51" customHeight="1" x14ac:dyDescent="0.25">
      <c r="A64" s="286" t="s">
        <v>177</v>
      </c>
      <c r="B64" s="310" t="s">
        <v>473</v>
      </c>
      <c r="C64" s="286" t="s">
        <v>196</v>
      </c>
      <c r="D64" s="286" t="s">
        <v>199</v>
      </c>
      <c r="E64" s="286" t="s">
        <v>48</v>
      </c>
      <c r="F64" s="286" t="s">
        <v>101</v>
      </c>
      <c r="G64" s="286">
        <v>5.0000000000000001E-3</v>
      </c>
      <c r="H64" s="286">
        <v>4.0000000000000001E-3</v>
      </c>
      <c r="I64" s="286">
        <v>5.0000000000000001E-3</v>
      </c>
      <c r="J64" s="286">
        <v>5.0000000000000001E-3</v>
      </c>
      <c r="K64" s="286">
        <v>6.0000000000000001E-3</v>
      </c>
      <c r="L64" s="286">
        <v>6.0000000000000001E-3</v>
      </c>
      <c r="M64" s="286">
        <v>7.0000000000000001E-3</v>
      </c>
      <c r="N64" s="15"/>
      <c r="O64" s="15"/>
      <c r="P64" s="15"/>
    </row>
    <row r="65" spans="1:16" ht="17.25" customHeight="1" x14ac:dyDescent="0.25">
      <c r="A65" s="198" t="s">
        <v>2</v>
      </c>
      <c r="B65" s="456" t="s">
        <v>472</v>
      </c>
      <c r="C65" s="457"/>
      <c r="D65" s="457"/>
      <c r="E65" s="457"/>
      <c r="F65" s="457"/>
      <c r="G65" s="457"/>
      <c r="H65" s="457"/>
      <c r="I65" s="457"/>
      <c r="J65" s="457"/>
      <c r="K65" s="457"/>
      <c r="L65" s="457"/>
      <c r="M65" s="457"/>
      <c r="N65" s="457"/>
      <c r="O65" s="457"/>
      <c r="P65" s="458"/>
    </row>
    <row r="66" spans="1:16" ht="23.25" customHeight="1" x14ac:dyDescent="0.25">
      <c r="A66" s="200"/>
      <c r="B66" s="459" t="s">
        <v>474</v>
      </c>
      <c r="C66" s="460"/>
      <c r="D66" s="460"/>
      <c r="E66" s="460"/>
      <c r="F66" s="460"/>
      <c r="G66" s="460"/>
      <c r="H66" s="460"/>
      <c r="I66" s="460"/>
      <c r="J66" s="460"/>
      <c r="K66" s="460"/>
      <c r="L66" s="460"/>
      <c r="M66" s="460"/>
      <c r="N66" s="460"/>
      <c r="O66" s="460"/>
      <c r="P66" s="461"/>
    </row>
    <row r="67" spans="1:16" ht="50.25" customHeight="1" x14ac:dyDescent="0.25">
      <c r="A67" s="11"/>
      <c r="B67" s="148" t="s">
        <v>601</v>
      </c>
      <c r="C67" s="171" t="s">
        <v>196</v>
      </c>
      <c r="D67" s="1" t="s">
        <v>197</v>
      </c>
      <c r="E67" s="1" t="s">
        <v>88</v>
      </c>
      <c r="F67" s="1" t="s">
        <v>75</v>
      </c>
      <c r="G67" s="27">
        <v>326.39999999999998</v>
      </c>
      <c r="H67" s="27">
        <v>329.7</v>
      </c>
      <c r="I67" s="27">
        <v>333</v>
      </c>
      <c r="J67" s="27">
        <v>336.3</v>
      </c>
      <c r="K67" s="27">
        <v>340</v>
      </c>
      <c r="L67" s="27">
        <v>343</v>
      </c>
      <c r="M67" s="56">
        <v>346.5</v>
      </c>
      <c r="N67" s="171"/>
      <c r="O67" s="8"/>
      <c r="P67" s="148"/>
    </row>
    <row r="68" spans="1:16" ht="15" customHeight="1" x14ac:dyDescent="0.25">
      <c r="A68" s="360" t="s">
        <v>113</v>
      </c>
      <c r="B68" s="361"/>
      <c r="C68" s="361"/>
      <c r="D68" s="361"/>
      <c r="E68" s="361"/>
      <c r="F68" s="361"/>
      <c r="G68" s="361"/>
      <c r="H68" s="361"/>
      <c r="I68" s="361"/>
      <c r="J68" s="361"/>
      <c r="K68" s="361"/>
      <c r="L68" s="361"/>
      <c r="M68" s="361"/>
      <c r="N68" s="361"/>
      <c r="O68" s="361"/>
      <c r="P68" s="362"/>
    </row>
    <row r="69" spans="1:16" ht="51" customHeight="1" x14ac:dyDescent="0.25">
      <c r="A69" s="11"/>
      <c r="B69" s="161" t="s">
        <v>602</v>
      </c>
      <c r="C69" s="149" t="s">
        <v>284</v>
      </c>
      <c r="D69" s="171" t="s">
        <v>76</v>
      </c>
      <c r="E69" s="57" t="s">
        <v>77</v>
      </c>
      <c r="F69" s="58" t="s">
        <v>87</v>
      </c>
      <c r="G69" s="159">
        <v>6.3</v>
      </c>
      <c r="H69" s="59">
        <v>6.48</v>
      </c>
      <c r="I69" s="169">
        <v>6.66</v>
      </c>
      <c r="J69" s="59">
        <v>6.84</v>
      </c>
      <c r="K69" s="59">
        <v>7.02</v>
      </c>
      <c r="L69" s="59">
        <v>7.02</v>
      </c>
      <c r="M69" s="59">
        <v>7.02</v>
      </c>
      <c r="N69" s="60"/>
      <c r="O69" s="32"/>
      <c r="P69" s="161" t="s">
        <v>319</v>
      </c>
    </row>
    <row r="70" spans="1:16" ht="51" customHeight="1" x14ac:dyDescent="0.25">
      <c r="A70" s="11"/>
      <c r="B70" s="161" t="s">
        <v>603</v>
      </c>
      <c r="C70" s="149" t="s">
        <v>284</v>
      </c>
      <c r="D70" s="171" t="s">
        <v>76</v>
      </c>
      <c r="E70" s="57" t="s">
        <v>60</v>
      </c>
      <c r="F70" s="58" t="s">
        <v>87</v>
      </c>
      <c r="G70" s="159">
        <v>34000</v>
      </c>
      <c r="H70" s="59">
        <v>34200</v>
      </c>
      <c r="I70" s="169">
        <v>34200</v>
      </c>
      <c r="J70" s="59">
        <v>34200</v>
      </c>
      <c r="K70" s="59">
        <v>34200</v>
      </c>
      <c r="L70" s="59">
        <v>34200</v>
      </c>
      <c r="M70" s="59">
        <v>34200</v>
      </c>
      <c r="N70" s="61"/>
      <c r="O70" s="32"/>
      <c r="P70" s="161" t="s">
        <v>318</v>
      </c>
    </row>
    <row r="71" spans="1:16" ht="51" customHeight="1" x14ac:dyDescent="0.25">
      <c r="A71" s="11"/>
      <c r="B71" s="161" t="s">
        <v>878</v>
      </c>
      <c r="C71" s="149" t="s">
        <v>284</v>
      </c>
      <c r="D71" s="171" t="s">
        <v>174</v>
      </c>
      <c r="E71" s="62" t="s">
        <v>78</v>
      </c>
      <c r="F71" s="62" t="s">
        <v>87</v>
      </c>
      <c r="G71" s="59">
        <v>57.19</v>
      </c>
      <c r="H71" s="59">
        <v>102.599</v>
      </c>
      <c r="I71" s="169">
        <v>76.492000000000004</v>
      </c>
      <c r="J71" s="59">
        <v>120.328</v>
      </c>
      <c r="K71" s="59">
        <v>127.824</v>
      </c>
      <c r="L71" s="59">
        <v>135.19999999999999</v>
      </c>
      <c r="M71" s="59">
        <v>143.31200000000001</v>
      </c>
      <c r="N71" s="159" t="s">
        <v>207</v>
      </c>
      <c r="O71" s="172">
        <v>262007</v>
      </c>
      <c r="P71" s="161" t="s">
        <v>321</v>
      </c>
    </row>
    <row r="72" spans="1:16" ht="51" customHeight="1" x14ac:dyDescent="0.25">
      <c r="A72" s="11"/>
      <c r="B72" s="161" t="s">
        <v>879</v>
      </c>
      <c r="C72" s="149" t="s">
        <v>284</v>
      </c>
      <c r="D72" s="171" t="s">
        <v>174</v>
      </c>
      <c r="E72" s="62" t="s">
        <v>78</v>
      </c>
      <c r="F72" s="62" t="s">
        <v>87</v>
      </c>
      <c r="G72" s="159">
        <v>127.6</v>
      </c>
      <c r="H72" s="159">
        <v>157.1</v>
      </c>
      <c r="I72" s="169">
        <v>159.80000000000001</v>
      </c>
      <c r="J72" s="159">
        <v>159.6</v>
      </c>
      <c r="K72" s="159">
        <v>162.69999999999999</v>
      </c>
      <c r="L72" s="59">
        <v>170.8</v>
      </c>
      <c r="M72" s="59">
        <v>179.3</v>
      </c>
      <c r="N72" s="159" t="s">
        <v>207</v>
      </c>
      <c r="O72" s="159">
        <v>819007</v>
      </c>
      <c r="P72" s="161" t="s">
        <v>285</v>
      </c>
    </row>
    <row r="73" spans="1:16" ht="51" customHeight="1" x14ac:dyDescent="0.25">
      <c r="A73" s="11"/>
      <c r="B73" s="161" t="s">
        <v>880</v>
      </c>
      <c r="C73" s="149" t="s">
        <v>284</v>
      </c>
      <c r="D73" s="171" t="s">
        <v>114</v>
      </c>
      <c r="E73" s="57" t="s">
        <v>77</v>
      </c>
      <c r="F73" s="58" t="s">
        <v>87</v>
      </c>
      <c r="G73" s="159">
        <v>284</v>
      </c>
      <c r="H73" s="159">
        <v>307.3</v>
      </c>
      <c r="I73" s="169">
        <v>316.5</v>
      </c>
      <c r="J73" s="159">
        <v>326</v>
      </c>
      <c r="K73" s="159">
        <v>335.8</v>
      </c>
      <c r="L73" s="159">
        <v>345.9</v>
      </c>
      <c r="M73" s="172">
        <v>345.9</v>
      </c>
      <c r="N73" s="63"/>
      <c r="O73" s="159"/>
      <c r="P73" s="161" t="s">
        <v>317</v>
      </c>
    </row>
    <row r="74" spans="1:16" ht="51" customHeight="1" x14ac:dyDescent="0.25">
      <c r="A74" s="10"/>
      <c r="B74" s="161" t="s">
        <v>881</v>
      </c>
      <c r="C74" s="149" t="s">
        <v>284</v>
      </c>
      <c r="D74" s="171" t="s">
        <v>114</v>
      </c>
      <c r="E74" s="57" t="s">
        <v>286</v>
      </c>
      <c r="F74" s="58" t="s">
        <v>87</v>
      </c>
      <c r="G74" s="159">
        <v>229.2</v>
      </c>
      <c r="H74" s="159">
        <v>229.5</v>
      </c>
      <c r="I74" s="169">
        <v>229.6</v>
      </c>
      <c r="J74" s="159">
        <v>229.7</v>
      </c>
      <c r="K74" s="159">
        <v>229.8</v>
      </c>
      <c r="L74" s="159">
        <v>229.9</v>
      </c>
      <c r="M74" s="172">
        <v>230</v>
      </c>
      <c r="N74" s="63"/>
      <c r="O74" s="159"/>
      <c r="P74" s="161" t="s">
        <v>285</v>
      </c>
    </row>
    <row r="75" spans="1:16" ht="42.75" customHeight="1" x14ac:dyDescent="0.25">
      <c r="A75" s="10"/>
      <c r="B75" s="161" t="s">
        <v>882</v>
      </c>
      <c r="C75" s="149" t="s">
        <v>203</v>
      </c>
      <c r="D75" s="171" t="s">
        <v>73</v>
      </c>
      <c r="E75" s="62" t="s">
        <v>78</v>
      </c>
      <c r="F75" s="62" t="s">
        <v>83</v>
      </c>
      <c r="G75" s="59">
        <v>8.1790000000000003</v>
      </c>
      <c r="H75" s="159"/>
      <c r="I75" s="169"/>
      <c r="J75" s="159"/>
      <c r="K75" s="159"/>
      <c r="L75" s="159"/>
      <c r="M75" s="172"/>
      <c r="N75" s="63" t="s">
        <v>207</v>
      </c>
      <c r="O75" s="159">
        <v>458085</v>
      </c>
      <c r="P75" s="161" t="s">
        <v>320</v>
      </c>
    </row>
    <row r="76" spans="1:16" ht="17.25" customHeight="1" x14ac:dyDescent="0.25">
      <c r="A76" s="10"/>
      <c r="B76" s="52" t="s">
        <v>90</v>
      </c>
      <c r="C76" s="52"/>
      <c r="D76" s="52"/>
      <c r="E76" s="52"/>
      <c r="F76" s="52"/>
      <c r="G76" s="190">
        <f t="shared" ref="G76:L76" si="6">SUM(G77:G78)</f>
        <v>192.96899999999999</v>
      </c>
      <c r="H76" s="190">
        <f t="shared" si="6"/>
        <v>259.69900000000001</v>
      </c>
      <c r="I76" s="190">
        <f t="shared" si="6"/>
        <v>236.29200000000003</v>
      </c>
      <c r="J76" s="190">
        <f t="shared" si="6"/>
        <v>279.928</v>
      </c>
      <c r="K76" s="190">
        <f t="shared" si="6"/>
        <v>290.524</v>
      </c>
      <c r="L76" s="190">
        <f t="shared" si="6"/>
        <v>306</v>
      </c>
      <c r="M76" s="190">
        <f>SUM(M77:M78)</f>
        <v>322.61200000000002</v>
      </c>
      <c r="N76" s="52"/>
      <c r="O76" s="52"/>
      <c r="P76" s="52"/>
    </row>
    <row r="77" spans="1:16" ht="17.25" customHeight="1" x14ac:dyDescent="0.25">
      <c r="A77" s="10"/>
      <c r="B77" s="52" t="s">
        <v>79</v>
      </c>
      <c r="C77" s="52"/>
      <c r="D77" s="52"/>
      <c r="E77" s="52"/>
      <c r="F77" s="52"/>
      <c r="G77" s="190"/>
      <c r="H77" s="190"/>
      <c r="I77" s="190"/>
      <c r="J77" s="190"/>
      <c r="K77" s="190"/>
      <c r="L77" s="190"/>
      <c r="M77" s="190"/>
      <c r="N77" s="52"/>
      <c r="O77" s="52"/>
      <c r="P77" s="52"/>
    </row>
    <row r="78" spans="1:16" ht="17.25" customHeight="1" x14ac:dyDescent="0.25">
      <c r="A78" s="10"/>
      <c r="B78" s="52" t="s">
        <v>207</v>
      </c>
      <c r="C78" s="52"/>
      <c r="D78" s="52"/>
      <c r="E78" s="52"/>
      <c r="F78" s="52"/>
      <c r="G78" s="190">
        <f t="shared" ref="G78:L78" si="7">G71+G72+G75</f>
        <v>192.96899999999999</v>
      </c>
      <c r="H78" s="190">
        <f t="shared" si="7"/>
        <v>259.69900000000001</v>
      </c>
      <c r="I78" s="190">
        <f t="shared" si="7"/>
        <v>236.29200000000003</v>
      </c>
      <c r="J78" s="190">
        <f t="shared" si="7"/>
        <v>279.928</v>
      </c>
      <c r="K78" s="190">
        <f t="shared" si="7"/>
        <v>290.524</v>
      </c>
      <c r="L78" s="190">
        <f t="shared" si="7"/>
        <v>306</v>
      </c>
      <c r="M78" s="190">
        <f>M71+M72+M75</f>
        <v>322.61200000000002</v>
      </c>
      <c r="N78" s="52"/>
      <c r="O78" s="52"/>
      <c r="P78" s="52"/>
    </row>
    <row r="79" spans="1:16" ht="47.25" customHeight="1" x14ac:dyDescent="0.25">
      <c r="A79" s="17"/>
      <c r="B79" s="189" t="s">
        <v>296</v>
      </c>
      <c r="C79" s="168" t="s">
        <v>297</v>
      </c>
      <c r="D79" s="168" t="s">
        <v>47</v>
      </c>
      <c r="E79" s="168" t="s">
        <v>298</v>
      </c>
      <c r="F79" s="168"/>
      <c r="G79" s="201">
        <v>0.4</v>
      </c>
      <c r="H79" s="202" t="s">
        <v>299</v>
      </c>
      <c r="I79" s="68" t="s">
        <v>300</v>
      </c>
      <c r="J79" s="202" t="s">
        <v>41</v>
      </c>
      <c r="K79" s="202" t="s">
        <v>301</v>
      </c>
      <c r="L79" s="168" t="s">
        <v>272</v>
      </c>
      <c r="M79" s="72">
        <v>0.64</v>
      </c>
      <c r="N79" s="15"/>
      <c r="O79" s="15"/>
      <c r="P79" s="15"/>
    </row>
    <row r="80" spans="1:16" ht="47.25" customHeight="1" x14ac:dyDescent="0.25">
      <c r="A80" s="287"/>
      <c r="B80" s="302" t="s">
        <v>864</v>
      </c>
      <c r="C80" s="286" t="s">
        <v>249</v>
      </c>
      <c r="D80" s="286" t="s">
        <v>199</v>
      </c>
      <c r="E80" s="286" t="s">
        <v>77</v>
      </c>
      <c r="F80" s="27" t="s">
        <v>75</v>
      </c>
      <c r="G80" s="284">
        <v>41.7</v>
      </c>
      <c r="H80" s="284"/>
      <c r="I80" s="284">
        <v>54</v>
      </c>
      <c r="J80" s="203">
        <v>57</v>
      </c>
      <c r="K80" s="203">
        <v>59</v>
      </c>
      <c r="L80" s="203">
        <v>61</v>
      </c>
      <c r="M80" s="204">
        <v>65</v>
      </c>
      <c r="N80" s="286"/>
      <c r="O80" s="8"/>
      <c r="P80" s="283"/>
    </row>
    <row r="81" spans="1:16" ht="47.25" customHeight="1" x14ac:dyDescent="0.25">
      <c r="A81" s="285">
        <v>8</v>
      </c>
      <c r="B81" s="52" t="s">
        <v>951</v>
      </c>
      <c r="C81" s="285" t="s">
        <v>297</v>
      </c>
      <c r="D81" s="285" t="s">
        <v>47</v>
      </c>
      <c r="E81" s="285" t="s">
        <v>476</v>
      </c>
      <c r="F81" s="285"/>
      <c r="G81" s="285">
        <v>1.7999999999999999E-2</v>
      </c>
      <c r="H81" s="202" t="s">
        <v>477</v>
      </c>
      <c r="I81" s="68" t="s">
        <v>478</v>
      </c>
      <c r="J81" s="202" t="s">
        <v>479</v>
      </c>
      <c r="K81" s="285" t="s">
        <v>480</v>
      </c>
      <c r="L81" s="285" t="s">
        <v>481</v>
      </c>
      <c r="M81" s="72">
        <v>7.0999999999999994E-2</v>
      </c>
      <c r="N81" s="15"/>
      <c r="O81" s="15"/>
      <c r="P81" s="205"/>
    </row>
    <row r="82" spans="1:16" ht="47.25" customHeight="1" x14ac:dyDescent="0.25">
      <c r="A82" s="287"/>
      <c r="B82" s="302" t="s">
        <v>865</v>
      </c>
      <c r="C82" s="286" t="s">
        <v>249</v>
      </c>
      <c r="D82" s="286" t="s">
        <v>199</v>
      </c>
      <c r="E82" s="286" t="s">
        <v>77</v>
      </c>
      <c r="F82" s="27" t="s">
        <v>75</v>
      </c>
      <c r="G82" s="284">
        <v>1.1819999999999999</v>
      </c>
      <c r="H82" s="284"/>
      <c r="I82" s="284">
        <v>4.5</v>
      </c>
      <c r="J82" s="203">
        <v>4.4000000000000004</v>
      </c>
      <c r="K82" s="203">
        <v>5</v>
      </c>
      <c r="L82" s="203">
        <v>5.5</v>
      </c>
      <c r="M82" s="204">
        <v>6</v>
      </c>
      <c r="N82" s="286"/>
      <c r="O82" s="8"/>
      <c r="P82" s="283"/>
    </row>
    <row r="83" spans="1:16" ht="25.5" customHeight="1" x14ac:dyDescent="0.25">
      <c r="A83" s="168" t="s">
        <v>6</v>
      </c>
      <c r="B83" s="419" t="s">
        <v>475</v>
      </c>
      <c r="C83" s="420"/>
      <c r="D83" s="420"/>
      <c r="E83" s="420"/>
      <c r="F83" s="420"/>
      <c r="G83" s="420"/>
      <c r="H83" s="420"/>
      <c r="I83" s="420"/>
      <c r="J83" s="420"/>
      <c r="K83" s="420"/>
      <c r="L83" s="420"/>
      <c r="M83" s="420"/>
      <c r="N83" s="420"/>
      <c r="O83" s="420"/>
      <c r="P83" s="421"/>
    </row>
    <row r="84" spans="1:16" ht="23.25" customHeight="1" x14ac:dyDescent="0.25">
      <c r="A84" s="17"/>
      <c r="B84" s="419" t="s">
        <v>452</v>
      </c>
      <c r="C84" s="420"/>
      <c r="D84" s="420"/>
      <c r="E84" s="420"/>
      <c r="F84" s="420"/>
      <c r="G84" s="420"/>
      <c r="H84" s="420"/>
      <c r="I84" s="420"/>
      <c r="J84" s="420"/>
      <c r="K84" s="420"/>
      <c r="L84" s="420"/>
      <c r="M84" s="420"/>
      <c r="N84" s="420"/>
      <c r="O84" s="420"/>
      <c r="P84" s="421"/>
    </row>
    <row r="85" spans="1:16" ht="21" customHeight="1" x14ac:dyDescent="0.25">
      <c r="A85" s="168" t="s">
        <v>7</v>
      </c>
      <c r="B85" s="403" t="s">
        <v>482</v>
      </c>
      <c r="C85" s="404"/>
      <c r="D85" s="404"/>
      <c r="E85" s="404"/>
      <c r="F85" s="404"/>
      <c r="G85" s="404"/>
      <c r="H85" s="404"/>
      <c r="I85" s="404"/>
      <c r="J85" s="404"/>
      <c r="K85" s="404"/>
      <c r="L85" s="404"/>
      <c r="M85" s="404"/>
      <c r="N85" s="404"/>
      <c r="O85" s="404"/>
      <c r="P85" s="405"/>
    </row>
    <row r="86" spans="1:16" ht="21" customHeight="1" x14ac:dyDescent="0.25">
      <c r="A86" s="17"/>
      <c r="B86" s="403" t="s">
        <v>483</v>
      </c>
      <c r="C86" s="404"/>
      <c r="D86" s="404"/>
      <c r="E86" s="404"/>
      <c r="F86" s="404"/>
      <c r="G86" s="404"/>
      <c r="H86" s="404"/>
      <c r="I86" s="404"/>
      <c r="J86" s="404"/>
      <c r="K86" s="404"/>
      <c r="L86" s="404"/>
      <c r="M86" s="404"/>
      <c r="N86" s="404"/>
      <c r="O86" s="404"/>
      <c r="P86" s="405"/>
    </row>
    <row r="87" spans="1:16" ht="60.75" customHeight="1" x14ac:dyDescent="0.25">
      <c r="A87" s="11"/>
      <c r="B87" s="148" t="s">
        <v>604</v>
      </c>
      <c r="C87" s="171" t="s">
        <v>580</v>
      </c>
      <c r="D87" s="149" t="s">
        <v>174</v>
      </c>
      <c r="E87" s="171" t="s">
        <v>88</v>
      </c>
      <c r="F87" s="27" t="s">
        <v>237</v>
      </c>
      <c r="G87" s="27">
        <v>200</v>
      </c>
      <c r="H87" s="27">
        <v>200</v>
      </c>
      <c r="I87" s="27"/>
      <c r="J87" s="45"/>
      <c r="K87" s="45"/>
      <c r="L87" s="45"/>
      <c r="M87" s="46"/>
      <c r="N87" s="171" t="s">
        <v>167</v>
      </c>
      <c r="O87" s="171"/>
      <c r="P87" s="148" t="s">
        <v>307</v>
      </c>
    </row>
    <row r="88" spans="1:16" ht="70.5" customHeight="1" x14ac:dyDescent="0.25">
      <c r="A88" s="11"/>
      <c r="B88" s="148" t="s">
        <v>605</v>
      </c>
      <c r="C88" s="171" t="s">
        <v>581</v>
      </c>
      <c r="D88" s="149" t="s">
        <v>174</v>
      </c>
      <c r="E88" s="171" t="s">
        <v>88</v>
      </c>
      <c r="F88" s="27" t="s">
        <v>237</v>
      </c>
      <c r="G88" s="27">
        <v>8</v>
      </c>
      <c r="H88" s="27">
        <v>20</v>
      </c>
      <c r="I88" s="27"/>
      <c r="J88" s="45"/>
      <c r="K88" s="45"/>
      <c r="L88" s="45"/>
      <c r="M88" s="46"/>
      <c r="N88" s="171" t="s">
        <v>167</v>
      </c>
      <c r="O88" s="171"/>
      <c r="P88" s="148" t="s">
        <v>308</v>
      </c>
    </row>
    <row r="89" spans="1:16" ht="77.25" customHeight="1" x14ac:dyDescent="0.25">
      <c r="A89" s="11"/>
      <c r="B89" s="148" t="s">
        <v>606</v>
      </c>
      <c r="C89" s="171" t="s">
        <v>582</v>
      </c>
      <c r="D89" s="149" t="s">
        <v>174</v>
      </c>
      <c r="E89" s="171" t="s">
        <v>88</v>
      </c>
      <c r="F89" s="27" t="s">
        <v>237</v>
      </c>
      <c r="G89" s="27">
        <v>0</v>
      </c>
      <c r="H89" s="27">
        <v>400</v>
      </c>
      <c r="I89" s="27">
        <v>500</v>
      </c>
      <c r="J89" s="27">
        <v>600</v>
      </c>
      <c r="K89" s="27">
        <v>600</v>
      </c>
      <c r="L89" s="45"/>
      <c r="M89" s="46"/>
      <c r="N89" s="171" t="s">
        <v>167</v>
      </c>
      <c r="O89" s="171"/>
      <c r="P89" s="148" t="s">
        <v>309</v>
      </c>
    </row>
    <row r="90" spans="1:16" ht="65.25" customHeight="1" x14ac:dyDescent="0.25">
      <c r="A90" s="11"/>
      <c r="B90" s="148" t="s">
        <v>607</v>
      </c>
      <c r="C90" s="171" t="s">
        <v>583</v>
      </c>
      <c r="D90" s="149" t="s">
        <v>174</v>
      </c>
      <c r="E90" s="171" t="s">
        <v>88</v>
      </c>
      <c r="F90" s="27" t="s">
        <v>237</v>
      </c>
      <c r="G90" s="27">
        <v>0</v>
      </c>
      <c r="H90" s="27">
        <v>0</v>
      </c>
      <c r="I90" s="27">
        <v>20</v>
      </c>
      <c r="J90" s="27">
        <v>20</v>
      </c>
      <c r="K90" s="27">
        <v>20</v>
      </c>
      <c r="L90" s="27">
        <v>20</v>
      </c>
      <c r="M90" s="27">
        <v>20</v>
      </c>
      <c r="N90" s="171" t="s">
        <v>167</v>
      </c>
      <c r="O90" s="171"/>
      <c r="P90" s="148" t="s">
        <v>310</v>
      </c>
    </row>
    <row r="91" spans="1:16" ht="51" customHeight="1" x14ac:dyDescent="0.25">
      <c r="A91" s="11"/>
      <c r="B91" s="71" t="s">
        <v>608</v>
      </c>
      <c r="C91" s="171" t="s">
        <v>577</v>
      </c>
      <c r="D91" s="149" t="s">
        <v>174</v>
      </c>
      <c r="E91" s="171" t="s">
        <v>64</v>
      </c>
      <c r="F91" s="171" t="s">
        <v>87</v>
      </c>
      <c r="G91" s="24">
        <v>1</v>
      </c>
      <c r="H91" s="27">
        <v>0</v>
      </c>
      <c r="I91" s="24">
        <v>1</v>
      </c>
      <c r="J91" s="24">
        <v>1</v>
      </c>
      <c r="K91" s="24">
        <v>1</v>
      </c>
      <c r="L91" s="24">
        <v>1</v>
      </c>
      <c r="M91" s="24">
        <v>1</v>
      </c>
      <c r="N91" s="171"/>
      <c r="O91" s="142"/>
      <c r="P91" s="148" t="s">
        <v>117</v>
      </c>
    </row>
    <row r="92" spans="1:16" ht="48" customHeight="1" x14ac:dyDescent="0.25">
      <c r="A92" s="11"/>
      <c r="B92" s="71" t="s">
        <v>609</v>
      </c>
      <c r="C92" s="171" t="s">
        <v>577</v>
      </c>
      <c r="D92" s="149" t="s">
        <v>174</v>
      </c>
      <c r="E92" s="171" t="s">
        <v>88</v>
      </c>
      <c r="F92" s="171" t="s">
        <v>87</v>
      </c>
      <c r="G92" s="27">
        <v>0</v>
      </c>
      <c r="H92" s="27">
        <v>0</v>
      </c>
      <c r="I92" s="27">
        <v>1</v>
      </c>
      <c r="J92" s="27">
        <v>1</v>
      </c>
      <c r="K92" s="27">
        <v>1</v>
      </c>
      <c r="L92" s="27">
        <v>1</v>
      </c>
      <c r="M92" s="27">
        <v>1</v>
      </c>
      <c r="N92" s="171" t="s">
        <v>207</v>
      </c>
      <c r="O92" s="142">
        <v>284004</v>
      </c>
      <c r="P92" s="148" t="s">
        <v>118</v>
      </c>
    </row>
    <row r="93" spans="1:16" ht="48" customHeight="1" x14ac:dyDescent="0.25">
      <c r="A93" s="11"/>
      <c r="B93" s="11" t="s">
        <v>610</v>
      </c>
      <c r="C93" s="171" t="s">
        <v>577</v>
      </c>
      <c r="D93" s="149" t="s">
        <v>174</v>
      </c>
      <c r="E93" s="171" t="s">
        <v>88</v>
      </c>
      <c r="F93" s="171" t="s">
        <v>87</v>
      </c>
      <c r="G93" s="27"/>
      <c r="H93" s="65"/>
      <c r="I93" s="64">
        <v>8.75</v>
      </c>
      <c r="J93" s="65">
        <v>9.3629999999999995</v>
      </c>
      <c r="K93" s="65">
        <v>10.018000000000001</v>
      </c>
      <c r="L93" s="65"/>
      <c r="M93" s="65"/>
      <c r="N93" s="171" t="s">
        <v>207</v>
      </c>
      <c r="O93" s="142">
        <v>458018</v>
      </c>
      <c r="P93" s="148" t="s">
        <v>119</v>
      </c>
    </row>
    <row r="94" spans="1:16" ht="71.25" customHeight="1" x14ac:dyDescent="0.25">
      <c r="A94" s="11"/>
      <c r="B94" s="11" t="s">
        <v>611</v>
      </c>
      <c r="C94" s="171" t="s">
        <v>577</v>
      </c>
      <c r="D94" s="149" t="s">
        <v>174</v>
      </c>
      <c r="E94" s="171" t="s">
        <v>88</v>
      </c>
      <c r="F94" s="171" t="s">
        <v>87</v>
      </c>
      <c r="G94" s="27"/>
      <c r="H94" s="65"/>
      <c r="I94" s="65"/>
      <c r="J94" s="65"/>
      <c r="K94" s="65"/>
      <c r="L94" s="65">
        <v>5</v>
      </c>
      <c r="M94" s="65">
        <v>5</v>
      </c>
      <c r="N94" s="171" t="s">
        <v>207</v>
      </c>
      <c r="O94" s="142">
        <v>284004</v>
      </c>
      <c r="P94" s="148" t="s">
        <v>120</v>
      </c>
    </row>
    <row r="95" spans="1:16" ht="78.75" customHeight="1" x14ac:dyDescent="0.25">
      <c r="A95" s="17"/>
      <c r="B95" s="148" t="s">
        <v>820</v>
      </c>
      <c r="C95" s="171" t="s">
        <v>578</v>
      </c>
      <c r="D95" s="179" t="s">
        <v>174</v>
      </c>
      <c r="E95" s="168" t="s">
        <v>88</v>
      </c>
      <c r="F95" s="168" t="s">
        <v>87</v>
      </c>
      <c r="G95" s="67"/>
      <c r="H95" s="68"/>
      <c r="I95" s="68"/>
      <c r="J95" s="68"/>
      <c r="K95" s="68"/>
      <c r="L95" s="68">
        <v>25000</v>
      </c>
      <c r="M95" s="69">
        <v>25000</v>
      </c>
      <c r="N95" s="133" t="s">
        <v>822</v>
      </c>
      <c r="O95" s="70"/>
      <c r="P95" s="66" t="s">
        <v>821</v>
      </c>
    </row>
    <row r="96" spans="1:16" ht="48" customHeight="1" x14ac:dyDescent="0.25">
      <c r="A96" s="11"/>
      <c r="B96" s="148" t="s">
        <v>612</v>
      </c>
      <c r="C96" s="171" t="s">
        <v>577</v>
      </c>
      <c r="D96" s="27" t="s">
        <v>73</v>
      </c>
      <c r="E96" s="171" t="s">
        <v>60</v>
      </c>
      <c r="F96" s="27" t="s">
        <v>87</v>
      </c>
      <c r="G96" s="24">
        <v>1</v>
      </c>
      <c r="H96" s="24">
        <v>1</v>
      </c>
      <c r="I96" s="24">
        <v>1</v>
      </c>
      <c r="J96" s="24">
        <v>1</v>
      </c>
      <c r="K96" s="24">
        <v>1</v>
      </c>
      <c r="L96" s="24">
        <v>1</v>
      </c>
      <c r="M96" s="24">
        <v>1</v>
      </c>
      <c r="N96" s="171"/>
      <c r="O96" s="8"/>
      <c r="P96" s="148" t="s">
        <v>311</v>
      </c>
    </row>
    <row r="97" spans="1:16" ht="54" customHeight="1" x14ac:dyDescent="0.25">
      <c r="A97" s="11"/>
      <c r="B97" s="71" t="s">
        <v>613</v>
      </c>
      <c r="C97" s="171" t="s">
        <v>577</v>
      </c>
      <c r="D97" s="27" t="s">
        <v>73</v>
      </c>
      <c r="E97" s="171" t="s">
        <v>60</v>
      </c>
      <c r="F97" s="27" t="s">
        <v>87</v>
      </c>
      <c r="G97" s="24">
        <v>1</v>
      </c>
      <c r="H97" s="24">
        <v>1</v>
      </c>
      <c r="I97" s="24">
        <v>1</v>
      </c>
      <c r="J97" s="24">
        <v>1</v>
      </c>
      <c r="K97" s="24">
        <v>1</v>
      </c>
      <c r="L97" s="24">
        <v>1</v>
      </c>
      <c r="M97" s="24">
        <v>1</v>
      </c>
      <c r="N97" s="171"/>
      <c r="O97" s="142"/>
      <c r="P97" s="148" t="s">
        <v>121</v>
      </c>
    </row>
    <row r="98" spans="1:16" ht="45.75" customHeight="1" x14ac:dyDescent="0.25">
      <c r="A98" s="11"/>
      <c r="B98" s="71" t="s">
        <v>614</v>
      </c>
      <c r="C98" s="171" t="s">
        <v>577</v>
      </c>
      <c r="D98" s="27" t="s">
        <v>73</v>
      </c>
      <c r="E98" s="171" t="s">
        <v>60</v>
      </c>
      <c r="F98" s="27" t="s">
        <v>87</v>
      </c>
      <c r="G98" s="24">
        <v>1</v>
      </c>
      <c r="H98" s="24">
        <v>1</v>
      </c>
      <c r="I98" s="24">
        <v>1</v>
      </c>
      <c r="J98" s="24">
        <v>1</v>
      </c>
      <c r="K98" s="24">
        <v>1</v>
      </c>
      <c r="L98" s="24">
        <v>1</v>
      </c>
      <c r="M98" s="24">
        <v>1</v>
      </c>
      <c r="N98" s="171"/>
      <c r="O98" s="142"/>
      <c r="P98" s="148" t="s">
        <v>121</v>
      </c>
    </row>
    <row r="99" spans="1:16" ht="65.25" customHeight="1" x14ac:dyDescent="0.25">
      <c r="A99" s="11"/>
      <c r="B99" s="309" t="s">
        <v>615</v>
      </c>
      <c r="C99" s="306" t="s">
        <v>577</v>
      </c>
      <c r="D99" s="27" t="s">
        <v>73</v>
      </c>
      <c r="E99" s="27" t="s">
        <v>88</v>
      </c>
      <c r="F99" s="27" t="s">
        <v>87</v>
      </c>
      <c r="G99" s="312"/>
      <c r="H99" s="312"/>
      <c r="I99" s="27"/>
      <c r="J99" s="312"/>
      <c r="K99" s="24">
        <v>200</v>
      </c>
      <c r="L99" s="312"/>
      <c r="M99" s="27"/>
      <c r="N99" s="171" t="s">
        <v>207</v>
      </c>
      <c r="O99" s="142"/>
      <c r="P99" s="148" t="s">
        <v>312</v>
      </c>
    </row>
    <row r="100" spans="1:16" ht="62.25" customHeight="1" x14ac:dyDescent="0.25">
      <c r="A100" s="10"/>
      <c r="B100" s="11" t="s">
        <v>616</v>
      </c>
      <c r="C100" s="171" t="s">
        <v>579</v>
      </c>
      <c r="D100" s="27" t="s">
        <v>73</v>
      </c>
      <c r="E100" s="27" t="s">
        <v>88</v>
      </c>
      <c r="F100" s="27" t="s">
        <v>237</v>
      </c>
      <c r="G100" s="24">
        <v>0</v>
      </c>
      <c r="H100" s="24">
        <v>0</v>
      </c>
      <c r="I100" s="24">
        <v>400</v>
      </c>
      <c r="J100" s="24">
        <v>400</v>
      </c>
      <c r="K100" s="24">
        <v>200</v>
      </c>
      <c r="L100" s="24"/>
      <c r="M100" s="24"/>
      <c r="N100" s="171" t="s">
        <v>167</v>
      </c>
      <c r="O100" s="142"/>
      <c r="P100" s="148" t="s">
        <v>765</v>
      </c>
    </row>
    <row r="101" spans="1:16" ht="61.5" customHeight="1" x14ac:dyDescent="0.25">
      <c r="A101" s="10"/>
      <c r="B101" s="11" t="s">
        <v>813</v>
      </c>
      <c r="C101" s="171" t="s">
        <v>814</v>
      </c>
      <c r="D101" s="149" t="s">
        <v>174</v>
      </c>
      <c r="E101" s="171" t="s">
        <v>88</v>
      </c>
      <c r="F101" s="27" t="s">
        <v>237</v>
      </c>
      <c r="G101" s="24"/>
      <c r="H101" s="24"/>
      <c r="I101" s="24"/>
      <c r="J101" s="24"/>
      <c r="K101" s="24"/>
      <c r="L101" s="24">
        <v>100</v>
      </c>
      <c r="M101" s="24"/>
      <c r="N101" s="171" t="s">
        <v>167</v>
      </c>
      <c r="O101" s="142"/>
      <c r="P101" s="148" t="s">
        <v>844</v>
      </c>
    </row>
    <row r="102" spans="1:16" ht="76.5" customHeight="1" x14ac:dyDescent="0.25">
      <c r="A102" s="10"/>
      <c r="B102" s="11" t="s">
        <v>617</v>
      </c>
      <c r="C102" s="171" t="s">
        <v>817</v>
      </c>
      <c r="D102" s="149" t="s">
        <v>174</v>
      </c>
      <c r="E102" s="171" t="s">
        <v>88</v>
      </c>
      <c r="F102" s="27" t="s">
        <v>237</v>
      </c>
      <c r="G102" s="24"/>
      <c r="H102" s="24"/>
      <c r="I102" s="24"/>
      <c r="J102" s="24"/>
      <c r="K102" s="24"/>
      <c r="L102" s="24">
        <v>100</v>
      </c>
      <c r="M102" s="24"/>
      <c r="N102" s="171" t="s">
        <v>167</v>
      </c>
      <c r="O102" s="142"/>
      <c r="P102" s="148" t="s">
        <v>844</v>
      </c>
    </row>
    <row r="103" spans="1:16" ht="144" customHeight="1" x14ac:dyDescent="0.25">
      <c r="A103" s="10"/>
      <c r="B103" s="331" t="s">
        <v>1017</v>
      </c>
      <c r="C103" s="329" t="s">
        <v>1018</v>
      </c>
      <c r="D103" s="328" t="s">
        <v>174</v>
      </c>
      <c r="E103" s="329" t="s">
        <v>88</v>
      </c>
      <c r="F103" s="27" t="s">
        <v>237</v>
      </c>
      <c r="G103" s="24"/>
      <c r="H103" s="24"/>
      <c r="I103" s="24">
        <v>100</v>
      </c>
      <c r="J103" s="24">
        <v>100</v>
      </c>
      <c r="K103" s="24">
        <v>100</v>
      </c>
      <c r="L103" s="24">
        <v>100</v>
      </c>
      <c r="M103" s="24">
        <v>100</v>
      </c>
      <c r="N103" s="329" t="s">
        <v>167</v>
      </c>
      <c r="O103" s="142"/>
      <c r="P103" s="331" t="s">
        <v>1016</v>
      </c>
    </row>
    <row r="104" spans="1:16" ht="17.25" customHeight="1" x14ac:dyDescent="0.25">
      <c r="A104" s="10"/>
      <c r="B104" s="52" t="s">
        <v>90</v>
      </c>
      <c r="C104" s="52"/>
      <c r="D104" s="52"/>
      <c r="E104" s="52"/>
      <c r="F104" s="52"/>
      <c r="G104" s="190">
        <f t="shared" ref="G104:L104" si="8">SUM(G105:G108)</f>
        <v>208</v>
      </c>
      <c r="H104" s="190">
        <f t="shared" si="8"/>
        <v>620</v>
      </c>
      <c r="I104" s="190">
        <f t="shared" si="8"/>
        <v>1029.75</v>
      </c>
      <c r="J104" s="190">
        <f t="shared" si="8"/>
        <v>1130.3630000000001</v>
      </c>
      <c r="K104" s="190">
        <f t="shared" si="8"/>
        <v>1131.018</v>
      </c>
      <c r="L104" s="190">
        <f t="shared" si="8"/>
        <v>25326</v>
      </c>
      <c r="M104" s="190">
        <f>SUM(M105:M108)</f>
        <v>25126</v>
      </c>
      <c r="N104" s="52"/>
      <c r="O104" s="52"/>
      <c r="P104" s="52"/>
    </row>
    <row r="105" spans="1:16" ht="17.25" customHeight="1" x14ac:dyDescent="0.25">
      <c r="A105" s="10"/>
      <c r="B105" s="52" t="s">
        <v>51</v>
      </c>
      <c r="C105" s="52"/>
      <c r="D105" s="52"/>
      <c r="E105" s="52"/>
      <c r="F105" s="52"/>
      <c r="G105" s="190"/>
      <c r="H105" s="190"/>
      <c r="I105" s="190"/>
      <c r="J105" s="190"/>
      <c r="K105" s="190"/>
      <c r="L105" s="190"/>
      <c r="M105" s="190"/>
      <c r="N105" s="52"/>
      <c r="O105" s="52"/>
      <c r="P105" s="52"/>
    </row>
    <row r="106" spans="1:16" ht="17.25" customHeight="1" x14ac:dyDescent="0.25">
      <c r="A106" s="10"/>
      <c r="B106" s="52" t="s">
        <v>79</v>
      </c>
      <c r="C106" s="52"/>
      <c r="D106" s="52"/>
      <c r="E106" s="52"/>
      <c r="F106" s="52"/>
      <c r="G106" s="190"/>
      <c r="H106" s="190"/>
      <c r="I106" s="190"/>
      <c r="J106" s="190"/>
      <c r="K106" s="190"/>
      <c r="L106" s="190"/>
      <c r="M106" s="190"/>
      <c r="N106" s="52"/>
      <c r="O106" s="52"/>
      <c r="P106" s="52"/>
    </row>
    <row r="107" spans="1:16" ht="17.25" customHeight="1" x14ac:dyDescent="0.25">
      <c r="A107" s="10"/>
      <c r="B107" s="52" t="s">
        <v>207</v>
      </c>
      <c r="C107" s="52"/>
      <c r="D107" s="52"/>
      <c r="E107" s="52"/>
      <c r="F107" s="52"/>
      <c r="G107" s="190">
        <f t="shared" ref="G107:M107" si="9">G92+G93+G94+G99</f>
        <v>0</v>
      </c>
      <c r="H107" s="190">
        <f t="shared" si="9"/>
        <v>0</v>
      </c>
      <c r="I107" s="190">
        <f t="shared" si="9"/>
        <v>9.75</v>
      </c>
      <c r="J107" s="190">
        <f t="shared" si="9"/>
        <v>10.363</v>
      </c>
      <c r="K107" s="190">
        <f t="shared" si="9"/>
        <v>211.018</v>
      </c>
      <c r="L107" s="190">
        <f t="shared" si="9"/>
        <v>6</v>
      </c>
      <c r="M107" s="190">
        <f t="shared" si="9"/>
        <v>6</v>
      </c>
      <c r="N107" s="52"/>
      <c r="O107" s="52"/>
      <c r="P107" s="52"/>
    </row>
    <row r="108" spans="1:16" ht="17.25" customHeight="1" x14ac:dyDescent="0.25">
      <c r="A108" s="10"/>
      <c r="B108" s="52" t="s">
        <v>167</v>
      </c>
      <c r="C108" s="52"/>
      <c r="D108" s="52"/>
      <c r="E108" s="52"/>
      <c r="F108" s="52"/>
      <c r="G108" s="190">
        <f>G87+G88+G89+G90+G95+G100+G101+G102+G103</f>
        <v>208</v>
      </c>
      <c r="H108" s="190">
        <f t="shared" ref="H108:M108" si="10">H87+H88+H89+H90+H95+H100+H101+H102+H103</f>
        <v>620</v>
      </c>
      <c r="I108" s="190">
        <f t="shared" si="10"/>
        <v>1020</v>
      </c>
      <c r="J108" s="190">
        <f t="shared" si="10"/>
        <v>1120</v>
      </c>
      <c r="K108" s="190">
        <f t="shared" si="10"/>
        <v>920</v>
      </c>
      <c r="L108" s="190">
        <f t="shared" si="10"/>
        <v>25320</v>
      </c>
      <c r="M108" s="190">
        <f t="shared" si="10"/>
        <v>25120</v>
      </c>
      <c r="N108" s="52"/>
      <c r="O108" s="52"/>
      <c r="P108" s="52"/>
    </row>
    <row r="109" spans="1:16" ht="26.25" customHeight="1" x14ac:dyDescent="0.25">
      <c r="A109" s="168" t="s">
        <v>8</v>
      </c>
      <c r="B109" s="403" t="s">
        <v>484</v>
      </c>
      <c r="C109" s="404"/>
      <c r="D109" s="404"/>
      <c r="E109" s="404"/>
      <c r="F109" s="404"/>
      <c r="G109" s="404"/>
      <c r="H109" s="404"/>
      <c r="I109" s="404"/>
      <c r="J109" s="404"/>
      <c r="K109" s="404"/>
      <c r="L109" s="404"/>
      <c r="M109" s="404"/>
      <c r="N109" s="404"/>
      <c r="O109" s="404"/>
      <c r="P109" s="405"/>
    </row>
    <row r="110" spans="1:16" ht="24" customHeight="1" x14ac:dyDescent="0.25">
      <c r="A110" s="17"/>
      <c r="B110" s="403" t="s">
        <v>485</v>
      </c>
      <c r="C110" s="404"/>
      <c r="D110" s="404"/>
      <c r="E110" s="404"/>
      <c r="F110" s="404"/>
      <c r="G110" s="404"/>
      <c r="H110" s="404"/>
      <c r="I110" s="404"/>
      <c r="J110" s="404"/>
      <c r="K110" s="404"/>
      <c r="L110" s="404"/>
      <c r="M110" s="404"/>
      <c r="N110" s="404"/>
      <c r="O110" s="404"/>
      <c r="P110" s="405"/>
    </row>
    <row r="111" spans="1:16" ht="56.25" customHeight="1" x14ac:dyDescent="0.25">
      <c r="A111" s="11"/>
      <c r="B111" s="148" t="s">
        <v>866</v>
      </c>
      <c r="C111" s="171" t="s">
        <v>238</v>
      </c>
      <c r="D111" s="168" t="s">
        <v>43</v>
      </c>
      <c r="E111" s="171" t="s">
        <v>239</v>
      </c>
      <c r="F111" s="27" t="s">
        <v>105</v>
      </c>
      <c r="G111" s="27"/>
      <c r="H111" s="24">
        <v>4</v>
      </c>
      <c r="I111" s="24">
        <v>4</v>
      </c>
      <c r="J111" s="24">
        <v>4</v>
      </c>
      <c r="K111" s="24">
        <v>4</v>
      </c>
      <c r="L111" s="24">
        <v>4</v>
      </c>
      <c r="M111" s="24">
        <v>4</v>
      </c>
      <c r="N111" s="171"/>
      <c r="O111" s="8"/>
      <c r="P111" s="148" t="s">
        <v>313</v>
      </c>
    </row>
    <row r="112" spans="1:16" ht="60" customHeight="1" x14ac:dyDescent="0.25">
      <c r="A112" s="11"/>
      <c r="B112" s="148" t="s">
        <v>867</v>
      </c>
      <c r="C112" s="171" t="s">
        <v>577</v>
      </c>
      <c r="D112" s="168" t="s">
        <v>43</v>
      </c>
      <c r="E112" s="306" t="s">
        <v>950</v>
      </c>
      <c r="F112" s="27" t="s">
        <v>105</v>
      </c>
      <c r="G112" s="24">
        <v>96</v>
      </c>
      <c r="H112" s="24">
        <v>96</v>
      </c>
      <c r="I112" s="24">
        <v>96</v>
      </c>
      <c r="J112" s="24">
        <v>96</v>
      </c>
      <c r="K112" s="24">
        <v>96</v>
      </c>
      <c r="L112" s="24">
        <v>96</v>
      </c>
      <c r="M112" s="24">
        <v>96</v>
      </c>
      <c r="N112" s="306"/>
      <c r="O112" s="8"/>
      <c r="P112" s="148" t="s">
        <v>313</v>
      </c>
    </row>
    <row r="113" spans="1:16" ht="50.25" customHeight="1" x14ac:dyDescent="0.25">
      <c r="A113" s="11"/>
      <c r="B113" s="148" t="s">
        <v>868</v>
      </c>
      <c r="C113" s="171" t="s">
        <v>584</v>
      </c>
      <c r="D113" s="168" t="s">
        <v>43</v>
      </c>
      <c r="E113" s="171" t="s">
        <v>239</v>
      </c>
      <c r="F113" s="27" t="s">
        <v>105</v>
      </c>
      <c r="G113" s="24">
        <v>20</v>
      </c>
      <c r="H113" s="24">
        <v>20</v>
      </c>
      <c r="I113" s="24">
        <v>20</v>
      </c>
      <c r="J113" s="24">
        <v>20</v>
      </c>
      <c r="K113" s="24">
        <v>20</v>
      </c>
      <c r="L113" s="24">
        <v>20</v>
      </c>
      <c r="M113" s="24">
        <v>20</v>
      </c>
      <c r="N113" s="171"/>
      <c r="O113" s="8"/>
      <c r="P113" s="148" t="s">
        <v>313</v>
      </c>
    </row>
    <row r="114" spans="1:16" ht="48.75" customHeight="1" x14ac:dyDescent="0.25">
      <c r="A114" s="11"/>
      <c r="B114" s="148" t="s">
        <v>869</v>
      </c>
      <c r="C114" s="171" t="s">
        <v>585</v>
      </c>
      <c r="D114" s="168" t="s">
        <v>43</v>
      </c>
      <c r="E114" s="171" t="s">
        <v>60</v>
      </c>
      <c r="F114" s="27" t="s">
        <v>105</v>
      </c>
      <c r="G114" s="24">
        <v>25</v>
      </c>
      <c r="H114" s="24">
        <v>12</v>
      </c>
      <c r="I114" s="24">
        <v>20</v>
      </c>
      <c r="J114" s="24">
        <v>20</v>
      </c>
      <c r="K114" s="24">
        <v>20</v>
      </c>
      <c r="L114" s="24">
        <v>20</v>
      </c>
      <c r="M114" s="77">
        <v>20</v>
      </c>
      <c r="N114" s="171"/>
      <c r="O114" s="8"/>
      <c r="P114" s="148" t="s">
        <v>313</v>
      </c>
    </row>
    <row r="115" spans="1:16" ht="48.75" customHeight="1" x14ac:dyDescent="0.25">
      <c r="A115" s="11"/>
      <c r="B115" s="148" t="s">
        <v>948</v>
      </c>
      <c r="C115" s="171" t="s">
        <v>827</v>
      </c>
      <c r="D115" s="168" t="s">
        <v>73</v>
      </c>
      <c r="E115" s="171" t="s">
        <v>88</v>
      </c>
      <c r="F115" s="27" t="s">
        <v>83</v>
      </c>
      <c r="G115" s="24"/>
      <c r="H115" s="24"/>
      <c r="I115" s="24"/>
      <c r="J115" s="24">
        <v>500</v>
      </c>
      <c r="K115" s="24"/>
      <c r="L115" s="24"/>
      <c r="M115" s="77"/>
      <c r="N115" s="171" t="s">
        <v>167</v>
      </c>
      <c r="O115" s="8"/>
      <c r="P115" s="148" t="s">
        <v>313</v>
      </c>
    </row>
    <row r="116" spans="1:16" ht="27" customHeight="1" x14ac:dyDescent="0.25">
      <c r="A116" s="168" t="s">
        <v>9</v>
      </c>
      <c r="B116" s="391" t="s">
        <v>45</v>
      </c>
      <c r="C116" s="392"/>
      <c r="D116" s="392"/>
      <c r="E116" s="392"/>
      <c r="F116" s="392"/>
      <c r="G116" s="392"/>
      <c r="H116" s="392"/>
      <c r="I116" s="392"/>
      <c r="J116" s="392"/>
      <c r="K116" s="392"/>
      <c r="L116" s="392"/>
      <c r="M116" s="392"/>
      <c r="N116" s="392"/>
      <c r="O116" s="392"/>
      <c r="P116" s="393"/>
    </row>
    <row r="117" spans="1:16" ht="23.25" customHeight="1" x14ac:dyDescent="0.25">
      <c r="A117" s="17"/>
      <c r="B117" s="391" t="s">
        <v>46</v>
      </c>
      <c r="C117" s="392"/>
      <c r="D117" s="392"/>
      <c r="E117" s="392"/>
      <c r="F117" s="392"/>
      <c r="G117" s="392"/>
      <c r="H117" s="392"/>
      <c r="I117" s="392"/>
      <c r="J117" s="392"/>
      <c r="K117" s="392"/>
      <c r="L117" s="392"/>
      <c r="M117" s="392"/>
      <c r="N117" s="392"/>
      <c r="O117" s="392"/>
      <c r="P117" s="393"/>
    </row>
    <row r="118" spans="1:16" ht="47.25" x14ac:dyDescent="0.25">
      <c r="A118" s="168"/>
      <c r="B118" s="189" t="s">
        <v>856</v>
      </c>
      <c r="C118" s="168" t="s">
        <v>258</v>
      </c>
      <c r="D118" s="168" t="s">
        <v>73</v>
      </c>
      <c r="E118" s="168" t="s">
        <v>48</v>
      </c>
      <c r="F118" s="168"/>
      <c r="G118" s="94">
        <v>77.400000000000006</v>
      </c>
      <c r="H118" s="94">
        <v>80</v>
      </c>
      <c r="I118" s="94">
        <v>112</v>
      </c>
      <c r="J118" s="94">
        <v>112</v>
      </c>
      <c r="K118" s="94">
        <v>112</v>
      </c>
      <c r="L118" s="94">
        <v>112</v>
      </c>
      <c r="M118" s="97">
        <v>112</v>
      </c>
      <c r="N118" s="206"/>
      <c r="O118" s="206"/>
      <c r="P118" s="206"/>
    </row>
    <row r="119" spans="1:16" ht="38.25" customHeight="1" x14ac:dyDescent="0.25">
      <c r="A119" s="141"/>
      <c r="B119" s="207" t="s">
        <v>952</v>
      </c>
      <c r="C119" s="171" t="s">
        <v>198</v>
      </c>
      <c r="D119" s="171" t="s">
        <v>73</v>
      </c>
      <c r="E119" s="171" t="s">
        <v>48</v>
      </c>
      <c r="F119" s="27" t="s">
        <v>83</v>
      </c>
      <c r="G119" s="208"/>
      <c r="H119" s="86"/>
      <c r="I119" s="86">
        <v>0</v>
      </c>
      <c r="J119" s="86">
        <v>0</v>
      </c>
      <c r="K119" s="1">
        <v>0</v>
      </c>
      <c r="L119" s="1">
        <v>0</v>
      </c>
      <c r="M119" s="87">
        <v>1</v>
      </c>
      <c r="N119" s="73"/>
      <c r="O119" s="8"/>
      <c r="P119" s="88"/>
    </row>
    <row r="120" spans="1:16" ht="15" customHeight="1" x14ac:dyDescent="0.25">
      <c r="A120" s="360" t="s">
        <v>123</v>
      </c>
      <c r="B120" s="361"/>
      <c r="C120" s="361"/>
      <c r="D120" s="361"/>
      <c r="E120" s="361"/>
      <c r="F120" s="361"/>
      <c r="G120" s="361"/>
      <c r="H120" s="361"/>
      <c r="I120" s="361"/>
      <c r="J120" s="361"/>
      <c r="K120" s="361"/>
      <c r="L120" s="361"/>
      <c r="M120" s="361"/>
      <c r="N120" s="361"/>
      <c r="O120" s="361"/>
      <c r="P120" s="362"/>
    </row>
    <row r="121" spans="1:16" s="12" customFormat="1" ht="33.75" customHeight="1" x14ac:dyDescent="0.25">
      <c r="A121" s="42"/>
      <c r="B121" s="71" t="s">
        <v>618</v>
      </c>
      <c r="C121" s="168" t="s">
        <v>198</v>
      </c>
      <c r="D121" s="168" t="s">
        <v>199</v>
      </c>
      <c r="E121" s="168" t="s">
        <v>200</v>
      </c>
      <c r="F121" s="168" t="s">
        <v>75</v>
      </c>
      <c r="G121" s="168">
        <v>1117.7</v>
      </c>
      <c r="H121" s="168">
        <v>1075.2</v>
      </c>
      <c r="I121" s="67">
        <v>1080.5999999999999</v>
      </c>
      <c r="J121" s="168">
        <v>1090</v>
      </c>
      <c r="K121" s="168">
        <v>1100</v>
      </c>
      <c r="L121" s="168">
        <v>1120</v>
      </c>
      <c r="M121" s="72">
        <v>1140</v>
      </c>
      <c r="N121" s="73"/>
      <c r="O121" s="8"/>
      <c r="P121" s="148" t="s">
        <v>107</v>
      </c>
    </row>
    <row r="122" spans="1:16" ht="39" customHeight="1" x14ac:dyDescent="0.25">
      <c r="A122" s="22"/>
      <c r="B122" s="55" t="s">
        <v>619</v>
      </c>
      <c r="C122" s="1" t="s">
        <v>201</v>
      </c>
      <c r="D122" s="168" t="s">
        <v>43</v>
      </c>
      <c r="E122" s="1" t="s">
        <v>78</v>
      </c>
      <c r="F122" s="1" t="s">
        <v>83</v>
      </c>
      <c r="G122" s="1"/>
      <c r="H122" s="1">
        <v>80</v>
      </c>
      <c r="I122" s="1"/>
      <c r="J122" s="1"/>
      <c r="K122" s="1"/>
      <c r="L122" s="1"/>
      <c r="M122" s="1"/>
      <c r="N122" s="1" t="s">
        <v>167</v>
      </c>
      <c r="O122" s="8"/>
      <c r="P122" s="148" t="s">
        <v>107</v>
      </c>
    </row>
    <row r="123" spans="1:16" ht="42" customHeight="1" x14ac:dyDescent="0.25">
      <c r="A123" s="22"/>
      <c r="B123" s="55" t="s">
        <v>620</v>
      </c>
      <c r="C123" s="1" t="s">
        <v>201</v>
      </c>
      <c r="D123" s="168" t="s">
        <v>43</v>
      </c>
      <c r="E123" s="1" t="s">
        <v>78</v>
      </c>
      <c r="F123" s="1" t="s">
        <v>83</v>
      </c>
      <c r="G123" s="1"/>
      <c r="H123" s="1"/>
      <c r="I123" s="1"/>
      <c r="J123" s="1">
        <v>30</v>
      </c>
      <c r="K123" s="1"/>
      <c r="L123" s="1"/>
      <c r="M123" s="1"/>
      <c r="N123" s="1" t="s">
        <v>167</v>
      </c>
      <c r="O123" s="8"/>
      <c r="P123" s="148" t="s">
        <v>107</v>
      </c>
    </row>
    <row r="124" spans="1:16" ht="43.5" customHeight="1" x14ac:dyDescent="0.25">
      <c r="A124" s="22"/>
      <c r="B124" s="55" t="s">
        <v>828</v>
      </c>
      <c r="C124" s="171" t="s">
        <v>829</v>
      </c>
      <c r="D124" s="168" t="s">
        <v>43</v>
      </c>
      <c r="E124" s="1" t="s">
        <v>78</v>
      </c>
      <c r="F124" s="1" t="s">
        <v>83</v>
      </c>
      <c r="G124" s="1"/>
      <c r="H124" s="1"/>
      <c r="I124" s="1"/>
      <c r="J124" s="1">
        <v>100</v>
      </c>
      <c r="K124" s="1"/>
      <c r="L124" s="1"/>
      <c r="M124" s="134"/>
      <c r="N124" s="1" t="s">
        <v>167</v>
      </c>
      <c r="O124" s="8"/>
      <c r="P124" s="148" t="s">
        <v>107</v>
      </c>
    </row>
    <row r="125" spans="1:16" ht="47.25" x14ac:dyDescent="0.25">
      <c r="A125" s="168"/>
      <c r="B125" s="189" t="s">
        <v>857</v>
      </c>
      <c r="C125" s="168" t="s">
        <v>258</v>
      </c>
      <c r="D125" s="168" t="s">
        <v>73</v>
      </c>
      <c r="E125" s="168" t="s">
        <v>48</v>
      </c>
      <c r="F125" s="168"/>
      <c r="G125" s="94">
        <v>42.1</v>
      </c>
      <c r="H125" s="94">
        <v>42.7</v>
      </c>
      <c r="I125" s="94">
        <v>48</v>
      </c>
      <c r="J125" s="94">
        <v>49</v>
      </c>
      <c r="K125" s="94">
        <v>50</v>
      </c>
      <c r="L125" s="94">
        <v>51</v>
      </c>
      <c r="M125" s="97">
        <v>52</v>
      </c>
      <c r="N125" s="206"/>
      <c r="O125" s="206"/>
      <c r="P125" s="206"/>
    </row>
    <row r="126" spans="1:16" ht="46.5" customHeight="1" x14ac:dyDescent="0.25">
      <c r="A126" s="11"/>
      <c r="B126" s="207" t="s">
        <v>952</v>
      </c>
      <c r="C126" s="171" t="s">
        <v>198</v>
      </c>
      <c r="D126" s="171" t="s">
        <v>73</v>
      </c>
      <c r="E126" s="171" t="s">
        <v>48</v>
      </c>
      <c r="F126" s="27" t="s">
        <v>83</v>
      </c>
      <c r="G126" s="209"/>
      <c r="H126" s="1"/>
      <c r="I126" s="1">
        <v>1</v>
      </c>
      <c r="J126" s="1">
        <v>1.5</v>
      </c>
      <c r="K126" s="1">
        <v>1.5</v>
      </c>
      <c r="L126" s="1">
        <v>1.5</v>
      </c>
      <c r="M126" s="134">
        <v>1.8</v>
      </c>
      <c r="N126" s="8"/>
      <c r="O126" s="15"/>
      <c r="P126" s="15"/>
    </row>
    <row r="127" spans="1:16" ht="45.75" customHeight="1" x14ac:dyDescent="0.25">
      <c r="A127" s="11"/>
      <c r="B127" s="71" t="s">
        <v>621</v>
      </c>
      <c r="C127" s="168" t="s">
        <v>198</v>
      </c>
      <c r="D127" s="168" t="s">
        <v>199</v>
      </c>
      <c r="E127" s="168" t="s">
        <v>200</v>
      </c>
      <c r="F127" s="168" t="s">
        <v>75</v>
      </c>
      <c r="G127" s="168">
        <v>3888.2</v>
      </c>
      <c r="H127" s="168">
        <v>3893.8</v>
      </c>
      <c r="I127" s="67">
        <v>3906</v>
      </c>
      <c r="J127" s="168">
        <v>3925</v>
      </c>
      <c r="K127" s="168">
        <v>3945</v>
      </c>
      <c r="L127" s="168">
        <v>3964</v>
      </c>
      <c r="M127" s="72">
        <v>3984</v>
      </c>
      <c r="N127" s="171"/>
      <c r="O127" s="8"/>
      <c r="P127" s="148" t="s">
        <v>314</v>
      </c>
    </row>
    <row r="128" spans="1:16" ht="42.75" customHeight="1" x14ac:dyDescent="0.25">
      <c r="A128" s="11"/>
      <c r="B128" s="71" t="s">
        <v>622</v>
      </c>
      <c r="C128" s="168" t="s">
        <v>202</v>
      </c>
      <c r="D128" s="168"/>
      <c r="E128" s="168" t="s">
        <v>78</v>
      </c>
      <c r="F128" s="168" t="s">
        <v>83</v>
      </c>
      <c r="G128" s="168">
        <v>46</v>
      </c>
      <c r="H128" s="168"/>
      <c r="I128" s="67"/>
      <c r="J128" s="168"/>
      <c r="K128" s="168">
        <v>52</v>
      </c>
      <c r="L128" s="168"/>
      <c r="M128" s="72"/>
      <c r="N128" s="1" t="s">
        <v>167</v>
      </c>
      <c r="O128" s="8"/>
      <c r="P128" s="148" t="s">
        <v>314</v>
      </c>
    </row>
    <row r="129" spans="1:16" ht="17.25" customHeight="1" x14ac:dyDescent="0.25">
      <c r="A129" s="10"/>
      <c r="B129" s="52" t="s">
        <v>90</v>
      </c>
      <c r="C129" s="52"/>
      <c r="D129" s="52"/>
      <c r="E129" s="52"/>
      <c r="F129" s="52"/>
      <c r="G129" s="190">
        <f>SUM(G130:G133)</f>
        <v>46</v>
      </c>
      <c r="H129" s="190">
        <f t="shared" ref="H129:M129" si="11">SUM(H130:H133)</f>
        <v>80</v>
      </c>
      <c r="I129" s="190">
        <f t="shared" si="11"/>
        <v>0</v>
      </c>
      <c r="J129" s="190">
        <f t="shared" si="11"/>
        <v>630</v>
      </c>
      <c r="K129" s="190">
        <f t="shared" si="11"/>
        <v>52</v>
      </c>
      <c r="L129" s="190">
        <f t="shared" si="11"/>
        <v>0</v>
      </c>
      <c r="M129" s="190">
        <f t="shared" si="11"/>
        <v>0</v>
      </c>
      <c r="N129" s="52"/>
      <c r="O129" s="52"/>
      <c r="P129" s="52"/>
    </row>
    <row r="130" spans="1:16" ht="17.25" customHeight="1" x14ac:dyDescent="0.25">
      <c r="A130" s="10"/>
      <c r="B130" s="52" t="s">
        <v>51</v>
      </c>
      <c r="C130" s="52"/>
      <c r="D130" s="52"/>
      <c r="E130" s="52"/>
      <c r="F130" s="52"/>
      <c r="G130" s="190"/>
      <c r="H130" s="190"/>
      <c r="I130" s="190"/>
      <c r="J130" s="190"/>
      <c r="K130" s="190"/>
      <c r="L130" s="190"/>
      <c r="M130" s="190"/>
      <c r="N130" s="52"/>
      <c r="O130" s="52"/>
      <c r="P130" s="52"/>
    </row>
    <row r="131" spans="1:16" ht="17.25" customHeight="1" x14ac:dyDescent="0.25">
      <c r="A131" s="10"/>
      <c r="B131" s="52" t="s">
        <v>79</v>
      </c>
      <c r="C131" s="52"/>
      <c r="D131" s="52"/>
      <c r="E131" s="52"/>
      <c r="F131" s="52"/>
      <c r="G131" s="190"/>
      <c r="H131" s="190"/>
      <c r="I131" s="190"/>
      <c r="J131" s="190"/>
      <c r="K131" s="190"/>
      <c r="L131" s="190"/>
      <c r="M131" s="190"/>
      <c r="N131" s="52"/>
      <c r="O131" s="52"/>
      <c r="P131" s="52"/>
    </row>
    <row r="132" spans="1:16" ht="17.25" customHeight="1" x14ac:dyDescent="0.25">
      <c r="A132" s="10"/>
      <c r="B132" s="52" t="s">
        <v>207</v>
      </c>
      <c r="C132" s="52"/>
      <c r="D132" s="52"/>
      <c r="E132" s="52"/>
      <c r="F132" s="52"/>
      <c r="G132" s="190"/>
      <c r="H132" s="190"/>
      <c r="I132" s="190"/>
      <c r="J132" s="190"/>
      <c r="K132" s="190"/>
      <c r="L132" s="190"/>
      <c r="M132" s="190"/>
      <c r="N132" s="52"/>
      <c r="O132" s="52"/>
      <c r="P132" s="52"/>
    </row>
    <row r="133" spans="1:16" ht="17.25" customHeight="1" x14ac:dyDescent="0.25">
      <c r="A133" s="10"/>
      <c r="B133" s="52" t="s">
        <v>167</v>
      </c>
      <c r="C133" s="52"/>
      <c r="D133" s="52"/>
      <c r="E133" s="52"/>
      <c r="F133" s="52"/>
      <c r="G133" s="190">
        <f t="shared" ref="G133:I133" si="12">G122+G123+G128+G115+G124</f>
        <v>46</v>
      </c>
      <c r="H133" s="190">
        <f t="shared" si="12"/>
        <v>80</v>
      </c>
      <c r="I133" s="190">
        <f t="shared" si="12"/>
        <v>0</v>
      </c>
      <c r="J133" s="190">
        <f>J122+J123+J128+J115+J124</f>
        <v>630</v>
      </c>
      <c r="K133" s="190">
        <f t="shared" ref="K133:M133" si="13">K122+K123+K128+K115+K124</f>
        <v>52</v>
      </c>
      <c r="L133" s="190">
        <f t="shared" si="13"/>
        <v>0</v>
      </c>
      <c r="M133" s="190">
        <f t="shared" si="13"/>
        <v>0</v>
      </c>
      <c r="N133" s="52"/>
      <c r="O133" s="52"/>
      <c r="P133" s="52"/>
    </row>
    <row r="134" spans="1:16" ht="17.25" customHeight="1" x14ac:dyDescent="0.25">
      <c r="A134" s="210"/>
      <c r="B134" s="52" t="s">
        <v>241</v>
      </c>
      <c r="C134" s="52"/>
      <c r="D134" s="52"/>
      <c r="E134" s="52"/>
      <c r="F134" s="52"/>
      <c r="G134" s="190">
        <f t="shared" ref="G134:M134" si="14">SUM(G135:G138)</f>
        <v>446.96899999999999</v>
      </c>
      <c r="H134" s="190">
        <f t="shared" si="14"/>
        <v>959.69900000000007</v>
      </c>
      <c r="I134" s="190">
        <f t="shared" si="14"/>
        <v>1266.0419999999999</v>
      </c>
      <c r="J134" s="190">
        <f t="shared" si="14"/>
        <v>2040.2909999999999</v>
      </c>
      <c r="K134" s="190">
        <f t="shared" si="14"/>
        <v>1473.5419999999999</v>
      </c>
      <c r="L134" s="190">
        <f t="shared" si="14"/>
        <v>25632</v>
      </c>
      <c r="M134" s="190">
        <f t="shared" si="14"/>
        <v>25448.612000000001</v>
      </c>
      <c r="N134" s="52"/>
      <c r="O134" s="52"/>
      <c r="P134" s="52"/>
    </row>
    <row r="135" spans="1:16" ht="17.25" customHeight="1" x14ac:dyDescent="0.25">
      <c r="A135" s="10"/>
      <c r="B135" s="52" t="s">
        <v>51</v>
      </c>
      <c r="C135" s="52"/>
      <c r="D135" s="52"/>
      <c r="E135" s="52"/>
      <c r="F135" s="52"/>
      <c r="G135" s="190">
        <f t="shared" ref="G135:M135" si="15">G105+G130</f>
        <v>0</v>
      </c>
      <c r="H135" s="190">
        <f t="shared" si="15"/>
        <v>0</v>
      </c>
      <c r="I135" s="190">
        <f t="shared" si="15"/>
        <v>0</v>
      </c>
      <c r="J135" s="190">
        <f t="shared" si="15"/>
        <v>0</v>
      </c>
      <c r="K135" s="190">
        <f t="shared" si="15"/>
        <v>0</v>
      </c>
      <c r="L135" s="190">
        <f t="shared" si="15"/>
        <v>0</v>
      </c>
      <c r="M135" s="190">
        <f t="shared" si="15"/>
        <v>0</v>
      </c>
      <c r="N135" s="52"/>
      <c r="O135" s="52"/>
      <c r="P135" s="52"/>
    </row>
    <row r="136" spans="1:16" ht="17.25" customHeight="1" x14ac:dyDescent="0.25">
      <c r="A136" s="10"/>
      <c r="B136" s="52" t="s">
        <v>79</v>
      </c>
      <c r="C136" s="52"/>
      <c r="D136" s="52"/>
      <c r="E136" s="52"/>
      <c r="F136" s="52"/>
      <c r="G136" s="190">
        <f t="shared" ref="G136:M137" si="16">G77+G106+G131</f>
        <v>0</v>
      </c>
      <c r="H136" s="190">
        <f t="shared" si="16"/>
        <v>0</v>
      </c>
      <c r="I136" s="190">
        <f t="shared" si="16"/>
        <v>0</v>
      </c>
      <c r="J136" s="190">
        <f t="shared" si="16"/>
        <v>0</v>
      </c>
      <c r="K136" s="190">
        <f t="shared" si="16"/>
        <v>0</v>
      </c>
      <c r="L136" s="190">
        <f t="shared" si="16"/>
        <v>0</v>
      </c>
      <c r="M136" s="190">
        <f t="shared" si="16"/>
        <v>0</v>
      </c>
      <c r="N136" s="52"/>
      <c r="O136" s="52"/>
      <c r="P136" s="52"/>
    </row>
    <row r="137" spans="1:16" ht="17.25" customHeight="1" x14ac:dyDescent="0.25">
      <c r="A137" s="10"/>
      <c r="B137" s="52" t="s">
        <v>207</v>
      </c>
      <c r="C137" s="52"/>
      <c r="D137" s="52"/>
      <c r="E137" s="52"/>
      <c r="F137" s="52"/>
      <c r="G137" s="190">
        <f t="shared" si="16"/>
        <v>192.96899999999999</v>
      </c>
      <c r="H137" s="190">
        <f t="shared" si="16"/>
        <v>259.69900000000001</v>
      </c>
      <c r="I137" s="190">
        <f t="shared" si="16"/>
        <v>246.04200000000003</v>
      </c>
      <c r="J137" s="190">
        <f t="shared" si="16"/>
        <v>290.291</v>
      </c>
      <c r="K137" s="190">
        <f t="shared" si="16"/>
        <v>501.54200000000003</v>
      </c>
      <c r="L137" s="190">
        <f t="shared" si="16"/>
        <v>312</v>
      </c>
      <c r="M137" s="190">
        <f t="shared" si="16"/>
        <v>328.61200000000002</v>
      </c>
      <c r="N137" s="52"/>
      <c r="O137" s="52"/>
      <c r="P137" s="52"/>
    </row>
    <row r="138" spans="1:16" ht="17.25" customHeight="1" x14ac:dyDescent="0.25">
      <c r="A138" s="10"/>
      <c r="B138" s="52" t="s">
        <v>167</v>
      </c>
      <c r="C138" s="52"/>
      <c r="D138" s="52"/>
      <c r="E138" s="52"/>
      <c r="F138" s="52"/>
      <c r="G138" s="190">
        <f t="shared" ref="G138:M138" si="17">G108+G133</f>
        <v>254</v>
      </c>
      <c r="H138" s="190">
        <f t="shared" si="17"/>
        <v>700</v>
      </c>
      <c r="I138" s="190">
        <f t="shared" si="17"/>
        <v>1020</v>
      </c>
      <c r="J138" s="190">
        <f t="shared" si="17"/>
        <v>1750</v>
      </c>
      <c r="K138" s="190">
        <f t="shared" si="17"/>
        <v>972</v>
      </c>
      <c r="L138" s="190">
        <f t="shared" si="17"/>
        <v>25320</v>
      </c>
      <c r="M138" s="190">
        <f t="shared" si="17"/>
        <v>25120</v>
      </c>
      <c r="N138" s="52"/>
      <c r="O138" s="52"/>
      <c r="P138" s="52"/>
    </row>
    <row r="139" spans="1:16" ht="26.25" customHeight="1" x14ac:dyDescent="0.25">
      <c r="A139" s="408" t="s">
        <v>486</v>
      </c>
      <c r="B139" s="409"/>
      <c r="C139" s="409"/>
      <c r="D139" s="409"/>
      <c r="E139" s="409"/>
      <c r="F139" s="409"/>
      <c r="G139" s="409"/>
      <c r="H139" s="409"/>
      <c r="I139" s="409"/>
      <c r="J139" s="409"/>
      <c r="K139" s="409"/>
      <c r="L139" s="409"/>
      <c r="M139" s="409"/>
      <c r="N139" s="409"/>
      <c r="O139" s="409"/>
      <c r="P139" s="410"/>
    </row>
    <row r="140" spans="1:16" ht="54.75" customHeight="1" x14ac:dyDescent="0.25">
      <c r="A140" s="168">
        <v>13</v>
      </c>
      <c r="B140" s="189" t="s">
        <v>845</v>
      </c>
      <c r="C140" s="168" t="s">
        <v>1</v>
      </c>
      <c r="D140" s="168" t="s">
        <v>47</v>
      </c>
      <c r="E140" s="168" t="s">
        <v>48</v>
      </c>
      <c r="F140" s="168" t="s">
        <v>101</v>
      </c>
      <c r="G140" s="168">
        <v>24.5</v>
      </c>
      <c r="H140" s="168">
        <v>24.4</v>
      </c>
      <c r="I140" s="67">
        <v>25.2</v>
      </c>
      <c r="J140" s="94">
        <v>26.1</v>
      </c>
      <c r="K140" s="94">
        <v>27</v>
      </c>
      <c r="L140" s="94">
        <v>27.8</v>
      </c>
      <c r="M140" s="97">
        <v>28</v>
      </c>
      <c r="N140" s="15"/>
      <c r="O140" s="15"/>
      <c r="P140" s="15"/>
    </row>
    <row r="141" spans="1:16" ht="21.75" customHeight="1" x14ac:dyDescent="0.25">
      <c r="A141" s="135" t="s">
        <v>846</v>
      </c>
      <c r="B141" s="422" t="s">
        <v>847</v>
      </c>
      <c r="C141" s="423"/>
      <c r="D141" s="423"/>
      <c r="E141" s="423"/>
      <c r="F141" s="423"/>
      <c r="G141" s="423"/>
      <c r="H141" s="423"/>
      <c r="I141" s="423"/>
      <c r="J141" s="423"/>
      <c r="K141" s="423"/>
      <c r="L141" s="423"/>
      <c r="M141" s="423"/>
      <c r="N141" s="423"/>
      <c r="O141" s="423"/>
      <c r="P141" s="424"/>
    </row>
    <row r="142" spans="1:16" ht="25.5" customHeight="1" x14ac:dyDescent="0.25">
      <c r="A142" s="211"/>
      <c r="B142" s="422" t="s">
        <v>848</v>
      </c>
      <c r="C142" s="423"/>
      <c r="D142" s="423"/>
      <c r="E142" s="423"/>
      <c r="F142" s="423"/>
      <c r="G142" s="423"/>
      <c r="H142" s="423"/>
      <c r="I142" s="423"/>
      <c r="J142" s="423"/>
      <c r="K142" s="423"/>
      <c r="L142" s="423"/>
      <c r="M142" s="423"/>
      <c r="N142" s="423"/>
      <c r="O142" s="423"/>
      <c r="P142" s="424"/>
    </row>
    <row r="143" spans="1:16" ht="50.25" customHeight="1" x14ac:dyDescent="0.25">
      <c r="A143" s="168">
        <v>14</v>
      </c>
      <c r="B143" s="52" t="s">
        <v>953</v>
      </c>
      <c r="C143" s="168" t="s">
        <v>1</v>
      </c>
      <c r="D143" s="168" t="s">
        <v>47</v>
      </c>
      <c r="E143" s="168" t="s">
        <v>48</v>
      </c>
      <c r="F143" s="168" t="s">
        <v>101</v>
      </c>
      <c r="G143" s="168">
        <v>8</v>
      </c>
      <c r="H143" s="168">
        <v>8.8000000000000007</v>
      </c>
      <c r="I143" s="67">
        <v>9.6999999999999993</v>
      </c>
      <c r="J143" s="94">
        <v>11.2</v>
      </c>
      <c r="K143" s="94">
        <v>11.5</v>
      </c>
      <c r="L143" s="94">
        <v>11.7</v>
      </c>
      <c r="M143" s="97">
        <v>11.9</v>
      </c>
      <c r="N143" s="15"/>
      <c r="O143" s="15"/>
      <c r="P143" s="15"/>
    </row>
    <row r="144" spans="1:16" ht="24" customHeight="1" x14ac:dyDescent="0.25">
      <c r="A144" s="171" t="s">
        <v>10</v>
      </c>
      <c r="B144" s="403" t="s">
        <v>12</v>
      </c>
      <c r="C144" s="404"/>
      <c r="D144" s="404"/>
      <c r="E144" s="404"/>
      <c r="F144" s="404"/>
      <c r="G144" s="404"/>
      <c r="H144" s="404"/>
      <c r="I144" s="404"/>
      <c r="J144" s="404"/>
      <c r="K144" s="404"/>
      <c r="L144" s="404"/>
      <c r="M144" s="404"/>
      <c r="N144" s="404"/>
      <c r="O144" s="404"/>
      <c r="P144" s="405"/>
    </row>
    <row r="145" spans="1:16" ht="19.5" customHeight="1" x14ac:dyDescent="0.25">
      <c r="A145" s="78"/>
      <c r="B145" s="403" t="s">
        <v>13</v>
      </c>
      <c r="C145" s="404"/>
      <c r="D145" s="404"/>
      <c r="E145" s="404"/>
      <c r="F145" s="404"/>
      <c r="G145" s="404"/>
      <c r="H145" s="404"/>
      <c r="I145" s="404"/>
      <c r="J145" s="404"/>
      <c r="K145" s="404"/>
      <c r="L145" s="404"/>
      <c r="M145" s="404"/>
      <c r="N145" s="404"/>
      <c r="O145" s="404"/>
      <c r="P145" s="405"/>
    </row>
    <row r="146" spans="1:16" ht="46.5" customHeight="1" x14ac:dyDescent="0.25">
      <c r="A146" s="11"/>
      <c r="B146" s="148" t="s">
        <v>780</v>
      </c>
      <c r="C146" s="171" t="s">
        <v>249</v>
      </c>
      <c r="D146" s="171" t="s">
        <v>199</v>
      </c>
      <c r="E146" s="171" t="s">
        <v>88</v>
      </c>
      <c r="F146" s="27" t="s">
        <v>75</v>
      </c>
      <c r="G146" s="27">
        <v>90521</v>
      </c>
      <c r="H146" s="27">
        <v>50848</v>
      </c>
      <c r="I146" s="27">
        <v>104238.39999999999</v>
      </c>
      <c r="J146" s="27">
        <v>116747</v>
      </c>
      <c r="K146" s="27">
        <v>130756.6</v>
      </c>
      <c r="L146" s="27">
        <v>147755</v>
      </c>
      <c r="M146" s="56">
        <v>166963.20000000001</v>
      </c>
      <c r="N146" s="171"/>
      <c r="O146" s="8"/>
      <c r="P146" s="148"/>
    </row>
    <row r="147" spans="1:16" ht="63.75" customHeight="1" x14ac:dyDescent="0.25">
      <c r="A147" s="179"/>
      <c r="B147" s="161" t="s">
        <v>623</v>
      </c>
      <c r="C147" s="179" t="s">
        <v>205</v>
      </c>
      <c r="D147" s="168" t="s">
        <v>73</v>
      </c>
      <c r="E147" s="168" t="s">
        <v>60</v>
      </c>
      <c r="F147" s="179" t="s">
        <v>87</v>
      </c>
      <c r="G147" s="168">
        <v>14</v>
      </c>
      <c r="H147" s="168">
        <v>16</v>
      </c>
      <c r="I147" s="168">
        <v>12</v>
      </c>
      <c r="J147" s="74">
        <v>12</v>
      </c>
      <c r="K147" s="168">
        <v>12</v>
      </c>
      <c r="L147" s="168">
        <v>12</v>
      </c>
      <c r="M147" s="168">
        <v>12</v>
      </c>
      <c r="N147" s="75"/>
      <c r="O147" s="75"/>
      <c r="P147" s="76" t="s">
        <v>333</v>
      </c>
    </row>
    <row r="148" spans="1:16" ht="57" customHeight="1" x14ac:dyDescent="0.25">
      <c r="A148" s="11"/>
      <c r="B148" s="148" t="s">
        <v>624</v>
      </c>
      <c r="C148" s="171" t="s">
        <v>240</v>
      </c>
      <c r="D148" s="168" t="s">
        <v>73</v>
      </c>
      <c r="E148" s="171" t="s">
        <v>78</v>
      </c>
      <c r="F148" s="179" t="s">
        <v>237</v>
      </c>
      <c r="G148" s="27">
        <v>120</v>
      </c>
      <c r="H148" s="27"/>
      <c r="I148" s="27"/>
      <c r="J148" s="45"/>
      <c r="K148" s="45"/>
      <c r="L148" s="45"/>
      <c r="M148" s="46"/>
      <c r="N148" s="171" t="s">
        <v>167</v>
      </c>
      <c r="O148" s="8"/>
      <c r="P148" s="148" t="s">
        <v>454</v>
      </c>
    </row>
    <row r="149" spans="1:16" ht="70.5" customHeight="1" x14ac:dyDescent="0.25">
      <c r="A149" s="11"/>
      <c r="B149" s="148" t="s">
        <v>625</v>
      </c>
      <c r="C149" s="171" t="s">
        <v>240</v>
      </c>
      <c r="D149" s="168" t="s">
        <v>73</v>
      </c>
      <c r="E149" s="171" t="s">
        <v>78</v>
      </c>
      <c r="F149" s="179" t="s">
        <v>237</v>
      </c>
      <c r="G149" s="27">
        <v>29</v>
      </c>
      <c r="H149" s="27"/>
      <c r="I149" s="27"/>
      <c r="J149" s="45"/>
      <c r="K149" s="45"/>
      <c r="L149" s="45"/>
      <c r="M149" s="46"/>
      <c r="N149" s="171" t="s">
        <v>167</v>
      </c>
      <c r="O149" s="8"/>
      <c r="P149" s="148" t="s">
        <v>455</v>
      </c>
    </row>
    <row r="150" spans="1:16" ht="69" customHeight="1" x14ac:dyDescent="0.25">
      <c r="A150" s="11"/>
      <c r="B150" s="148" t="s">
        <v>818</v>
      </c>
      <c r="C150" s="171" t="s">
        <v>453</v>
      </c>
      <c r="D150" s="168" t="s">
        <v>73</v>
      </c>
      <c r="E150" s="171" t="s">
        <v>78</v>
      </c>
      <c r="F150" s="179" t="s">
        <v>237</v>
      </c>
      <c r="G150" s="168"/>
      <c r="H150" s="168"/>
      <c r="I150" s="168"/>
      <c r="J150" s="74">
        <v>50</v>
      </c>
      <c r="K150" s="168"/>
      <c r="L150" s="168"/>
      <c r="M150" s="168"/>
      <c r="N150" s="171" t="s">
        <v>167</v>
      </c>
      <c r="O150" s="8"/>
      <c r="P150" s="148" t="s">
        <v>819</v>
      </c>
    </row>
    <row r="151" spans="1:16" ht="62.25" customHeight="1" x14ac:dyDescent="0.25">
      <c r="A151" s="11"/>
      <c r="B151" s="212" t="s">
        <v>823</v>
      </c>
      <c r="C151" s="171" t="s">
        <v>814</v>
      </c>
      <c r="D151" s="168" t="s">
        <v>43</v>
      </c>
      <c r="E151" s="171" t="s">
        <v>60</v>
      </c>
      <c r="F151" s="27" t="s">
        <v>105</v>
      </c>
      <c r="G151" s="24"/>
      <c r="H151" s="24"/>
      <c r="I151" s="24"/>
      <c r="J151" s="24">
        <v>200</v>
      </c>
      <c r="K151" s="24">
        <v>300</v>
      </c>
      <c r="L151" s="24"/>
      <c r="M151" s="24"/>
      <c r="N151" s="171" t="s">
        <v>167</v>
      </c>
      <c r="O151" s="8"/>
      <c r="P151" s="148" t="s">
        <v>812</v>
      </c>
    </row>
    <row r="152" spans="1:16" ht="75" customHeight="1" x14ac:dyDescent="0.25">
      <c r="A152" s="11"/>
      <c r="B152" s="148" t="s">
        <v>824</v>
      </c>
      <c r="C152" s="171" t="s">
        <v>240</v>
      </c>
      <c r="D152" s="168" t="s">
        <v>73</v>
      </c>
      <c r="E152" s="171" t="s">
        <v>60</v>
      </c>
      <c r="F152" s="179" t="s">
        <v>87</v>
      </c>
      <c r="G152" s="24">
        <v>1</v>
      </c>
      <c r="H152" s="24">
        <v>1</v>
      </c>
      <c r="I152" s="24">
        <v>3</v>
      </c>
      <c r="J152" s="24">
        <v>3</v>
      </c>
      <c r="K152" s="24">
        <v>3</v>
      </c>
      <c r="L152" s="24">
        <v>3</v>
      </c>
      <c r="M152" s="24">
        <v>3</v>
      </c>
      <c r="N152" s="171"/>
      <c r="O152" s="8"/>
      <c r="P152" s="148" t="s">
        <v>315</v>
      </c>
    </row>
    <row r="153" spans="1:16" ht="57" customHeight="1" x14ac:dyDescent="0.25">
      <c r="A153" s="11"/>
      <c r="B153" s="148" t="s">
        <v>825</v>
      </c>
      <c r="C153" s="171" t="s">
        <v>240</v>
      </c>
      <c r="D153" s="168" t="s">
        <v>73</v>
      </c>
      <c r="E153" s="171" t="s">
        <v>60</v>
      </c>
      <c r="F153" s="179" t="s">
        <v>87</v>
      </c>
      <c r="G153" s="24"/>
      <c r="H153" s="24"/>
      <c r="I153" s="24"/>
      <c r="J153" s="24"/>
      <c r="K153" s="24"/>
      <c r="L153" s="24"/>
      <c r="M153" s="77"/>
      <c r="N153" s="171"/>
      <c r="O153" s="8"/>
      <c r="P153" s="148" t="s">
        <v>316</v>
      </c>
    </row>
    <row r="154" spans="1:16" ht="69.75" customHeight="1" x14ac:dyDescent="0.25">
      <c r="A154" s="11"/>
      <c r="B154" s="148" t="s">
        <v>826</v>
      </c>
      <c r="C154" s="171" t="s">
        <v>240</v>
      </c>
      <c r="D154" s="168" t="s">
        <v>73</v>
      </c>
      <c r="E154" s="171" t="s">
        <v>60</v>
      </c>
      <c r="F154" s="179" t="s">
        <v>87</v>
      </c>
      <c r="G154" s="24">
        <v>2</v>
      </c>
      <c r="H154" s="24">
        <v>2</v>
      </c>
      <c r="I154" s="24">
        <v>3</v>
      </c>
      <c r="J154" s="24">
        <v>3</v>
      </c>
      <c r="K154" s="24">
        <v>3</v>
      </c>
      <c r="L154" s="24">
        <v>3</v>
      </c>
      <c r="M154" s="77">
        <v>3</v>
      </c>
      <c r="N154" s="171"/>
      <c r="O154" s="8"/>
      <c r="P154" s="148" t="s">
        <v>316</v>
      </c>
    </row>
    <row r="155" spans="1:16" ht="24" customHeight="1" x14ac:dyDescent="0.25">
      <c r="A155" s="10"/>
      <c r="B155" s="52" t="s">
        <v>90</v>
      </c>
      <c r="C155" s="52"/>
      <c r="D155" s="52"/>
      <c r="E155" s="52"/>
      <c r="F155" s="52"/>
      <c r="G155" s="190">
        <f>SUM(G156:G159)</f>
        <v>149</v>
      </c>
      <c r="H155" s="190">
        <f t="shared" ref="H155:M155" si="18">SUM(H156:H159)</f>
        <v>0</v>
      </c>
      <c r="I155" s="190">
        <f t="shared" si="18"/>
        <v>0</v>
      </c>
      <c r="J155" s="190">
        <f t="shared" si="18"/>
        <v>250</v>
      </c>
      <c r="K155" s="190">
        <f t="shared" si="18"/>
        <v>300</v>
      </c>
      <c r="L155" s="190">
        <f t="shared" si="18"/>
        <v>0</v>
      </c>
      <c r="M155" s="190">
        <f t="shared" si="18"/>
        <v>0</v>
      </c>
      <c r="N155" s="52"/>
      <c r="O155" s="52"/>
      <c r="P155" s="52"/>
    </row>
    <row r="156" spans="1:16" ht="24" customHeight="1" x14ac:dyDescent="0.25">
      <c r="A156" s="10"/>
      <c r="B156" s="52" t="s">
        <v>51</v>
      </c>
      <c r="C156" s="52"/>
      <c r="D156" s="52"/>
      <c r="E156" s="52"/>
      <c r="F156" s="52"/>
      <c r="G156" s="190"/>
      <c r="H156" s="190"/>
      <c r="I156" s="190"/>
      <c r="J156" s="190"/>
      <c r="K156" s="190"/>
      <c r="L156" s="190"/>
      <c r="M156" s="190"/>
      <c r="N156" s="52"/>
      <c r="O156" s="52"/>
      <c r="P156" s="52"/>
    </row>
    <row r="157" spans="1:16" ht="24" customHeight="1" x14ac:dyDescent="0.25">
      <c r="A157" s="10"/>
      <c r="B157" s="52" t="s">
        <v>79</v>
      </c>
      <c r="C157" s="52"/>
      <c r="D157" s="52"/>
      <c r="E157" s="52"/>
      <c r="F157" s="52"/>
      <c r="G157" s="190"/>
      <c r="H157" s="190"/>
      <c r="I157" s="190"/>
      <c r="J157" s="190"/>
      <c r="K157" s="190"/>
      <c r="L157" s="190"/>
      <c r="M157" s="190"/>
      <c r="N157" s="52"/>
      <c r="O157" s="52"/>
      <c r="P157" s="52"/>
    </row>
    <row r="158" spans="1:16" ht="24" customHeight="1" x14ac:dyDescent="0.25">
      <c r="A158" s="10"/>
      <c r="B158" s="52" t="s">
        <v>207</v>
      </c>
      <c r="C158" s="52"/>
      <c r="D158" s="52"/>
      <c r="E158" s="52"/>
      <c r="F158" s="52"/>
      <c r="G158" s="190"/>
      <c r="H158" s="190"/>
      <c r="I158" s="190"/>
      <c r="J158" s="190"/>
      <c r="K158" s="190"/>
      <c r="L158" s="190"/>
      <c r="M158" s="190"/>
      <c r="N158" s="52"/>
      <c r="O158" s="52"/>
      <c r="P158" s="52"/>
    </row>
    <row r="159" spans="1:16" ht="24" customHeight="1" x14ac:dyDescent="0.25">
      <c r="A159" s="10"/>
      <c r="B159" s="52" t="s">
        <v>167</v>
      </c>
      <c r="C159" s="52"/>
      <c r="D159" s="52"/>
      <c r="E159" s="52"/>
      <c r="F159" s="52"/>
      <c r="G159" s="190">
        <f>G148+G149+G150+G151</f>
        <v>149</v>
      </c>
      <c r="H159" s="190">
        <f t="shared" ref="H159:M159" si="19">H148+H149+H150+H151</f>
        <v>0</v>
      </c>
      <c r="I159" s="190">
        <f t="shared" si="19"/>
        <v>0</v>
      </c>
      <c r="J159" s="190">
        <f t="shared" si="19"/>
        <v>250</v>
      </c>
      <c r="K159" s="190">
        <f t="shared" si="19"/>
        <v>300</v>
      </c>
      <c r="L159" s="190">
        <f t="shared" si="19"/>
        <v>0</v>
      </c>
      <c r="M159" s="190">
        <f t="shared" si="19"/>
        <v>0</v>
      </c>
      <c r="N159" s="52"/>
      <c r="O159" s="52"/>
      <c r="P159" s="52"/>
    </row>
    <row r="160" spans="1:16" ht="44.25" customHeight="1" x14ac:dyDescent="0.25">
      <c r="A160" s="168">
        <v>15</v>
      </c>
      <c r="B160" s="52" t="s">
        <v>954</v>
      </c>
      <c r="C160" s="168" t="s">
        <v>259</v>
      </c>
      <c r="D160" s="168" t="s">
        <v>47</v>
      </c>
      <c r="E160" s="168" t="s">
        <v>250</v>
      </c>
      <c r="F160" s="168"/>
      <c r="G160" s="94">
        <v>768.2</v>
      </c>
      <c r="H160" s="94" t="s">
        <v>260</v>
      </c>
      <c r="I160" s="67">
        <v>1256.3</v>
      </c>
      <c r="J160" s="94">
        <v>1542</v>
      </c>
      <c r="K160" s="94">
        <v>1901.4</v>
      </c>
      <c r="L160" s="94">
        <v>2333</v>
      </c>
      <c r="M160" s="97">
        <v>2710.6</v>
      </c>
      <c r="N160" s="15"/>
      <c r="O160" s="15"/>
      <c r="P160" s="15"/>
    </row>
    <row r="161" spans="1:16" ht="48.75" customHeight="1" x14ac:dyDescent="0.25">
      <c r="A161" s="11"/>
      <c r="B161" s="148" t="s">
        <v>253</v>
      </c>
      <c r="C161" s="171" t="s">
        <v>438</v>
      </c>
      <c r="D161" s="171" t="s">
        <v>199</v>
      </c>
      <c r="E161" s="168" t="s">
        <v>250</v>
      </c>
      <c r="F161" s="27" t="s">
        <v>75</v>
      </c>
      <c r="G161" s="27">
        <v>82.8</v>
      </c>
      <c r="H161" s="27"/>
      <c r="I161" s="27">
        <v>147.1</v>
      </c>
      <c r="J161" s="27">
        <v>213.5</v>
      </c>
      <c r="K161" s="27">
        <v>262.7</v>
      </c>
      <c r="L161" s="27">
        <v>339.8</v>
      </c>
      <c r="M161" s="56">
        <v>340.9</v>
      </c>
      <c r="N161" s="171"/>
      <c r="O161" s="8"/>
      <c r="P161" s="148"/>
    </row>
    <row r="162" spans="1:16" ht="51" customHeight="1" x14ac:dyDescent="0.25">
      <c r="A162" s="168">
        <v>16</v>
      </c>
      <c r="B162" s="52" t="s">
        <v>955</v>
      </c>
      <c r="C162" s="168" t="s">
        <v>14</v>
      </c>
      <c r="D162" s="168" t="s">
        <v>47</v>
      </c>
      <c r="E162" s="168" t="s">
        <v>250</v>
      </c>
      <c r="F162" s="168"/>
      <c r="G162" s="94">
        <v>50.9</v>
      </c>
      <c r="H162" s="94">
        <v>234.3</v>
      </c>
      <c r="I162" s="67">
        <v>288.89999999999998</v>
      </c>
      <c r="J162" s="94">
        <v>385.5</v>
      </c>
      <c r="K162" s="94">
        <v>513.4</v>
      </c>
      <c r="L162" s="94">
        <v>699.9</v>
      </c>
      <c r="M162" s="97">
        <v>813.2</v>
      </c>
      <c r="N162" s="15"/>
      <c r="O162" s="15"/>
      <c r="P162" s="15"/>
    </row>
    <row r="163" spans="1:16" ht="52.5" customHeight="1" x14ac:dyDescent="0.25">
      <c r="A163" s="11"/>
      <c r="B163" s="148" t="s">
        <v>253</v>
      </c>
      <c r="C163" s="171" t="s">
        <v>438</v>
      </c>
      <c r="D163" s="171" t="s">
        <v>199</v>
      </c>
      <c r="E163" s="168" t="s">
        <v>250</v>
      </c>
      <c r="F163" s="27" t="s">
        <v>75</v>
      </c>
      <c r="G163" s="27">
        <v>0.2</v>
      </c>
      <c r="H163" s="27"/>
      <c r="I163" s="208">
        <v>4.0999999999999996</v>
      </c>
      <c r="J163" s="208">
        <v>5.0999999999999996</v>
      </c>
      <c r="K163" s="208">
        <v>6.4</v>
      </c>
      <c r="L163" s="208">
        <v>6.4</v>
      </c>
      <c r="M163" s="213">
        <v>8</v>
      </c>
      <c r="N163" s="171"/>
      <c r="O163" s="8"/>
      <c r="P163" s="148"/>
    </row>
    <row r="164" spans="1:16" ht="19.5" customHeight="1" x14ac:dyDescent="0.25">
      <c r="A164" s="171" t="s">
        <v>29</v>
      </c>
      <c r="B164" s="403" t="s">
        <v>17</v>
      </c>
      <c r="C164" s="404"/>
      <c r="D164" s="404"/>
      <c r="E164" s="404"/>
      <c r="F164" s="404"/>
      <c r="G164" s="404"/>
      <c r="H164" s="404"/>
      <c r="I164" s="404"/>
      <c r="J164" s="404"/>
      <c r="K164" s="404"/>
      <c r="L164" s="404"/>
      <c r="M164" s="404"/>
      <c r="N164" s="404"/>
      <c r="O164" s="404"/>
      <c r="P164" s="405"/>
    </row>
    <row r="165" spans="1:16" ht="19.5" customHeight="1" x14ac:dyDescent="0.25">
      <c r="A165" s="78"/>
      <c r="B165" s="403" t="s">
        <v>18</v>
      </c>
      <c r="C165" s="404"/>
      <c r="D165" s="404"/>
      <c r="E165" s="404"/>
      <c r="F165" s="404"/>
      <c r="G165" s="404"/>
      <c r="H165" s="404"/>
      <c r="I165" s="404"/>
      <c r="J165" s="404"/>
      <c r="K165" s="404"/>
      <c r="L165" s="404"/>
      <c r="M165" s="404"/>
      <c r="N165" s="404"/>
      <c r="O165" s="404"/>
      <c r="P165" s="405"/>
    </row>
    <row r="166" spans="1:16" ht="19.5" customHeight="1" x14ac:dyDescent="0.25">
      <c r="A166" s="214"/>
      <c r="B166" s="391" t="s">
        <v>211</v>
      </c>
      <c r="C166" s="392"/>
      <c r="D166" s="392"/>
      <c r="E166" s="392"/>
      <c r="F166" s="392"/>
      <c r="G166" s="392"/>
      <c r="H166" s="392"/>
      <c r="I166" s="392"/>
      <c r="J166" s="392"/>
      <c r="K166" s="392"/>
      <c r="L166" s="392"/>
      <c r="M166" s="392"/>
      <c r="N166" s="392"/>
      <c r="O166" s="392"/>
      <c r="P166" s="393"/>
    </row>
    <row r="167" spans="1:16" ht="19.5" customHeight="1" x14ac:dyDescent="0.25">
      <c r="A167" s="78"/>
      <c r="B167" s="403" t="s">
        <v>212</v>
      </c>
      <c r="C167" s="404"/>
      <c r="D167" s="404"/>
      <c r="E167" s="404"/>
      <c r="F167" s="404"/>
      <c r="G167" s="404"/>
      <c r="H167" s="404"/>
      <c r="I167" s="404"/>
      <c r="J167" s="404"/>
      <c r="K167" s="404"/>
      <c r="L167" s="404"/>
      <c r="M167" s="404"/>
      <c r="N167" s="404"/>
      <c r="O167" s="404"/>
      <c r="P167" s="405"/>
    </row>
    <row r="168" spans="1:16" ht="50.25" customHeight="1" x14ac:dyDescent="0.25">
      <c r="A168" s="78"/>
      <c r="B168" s="55" t="s">
        <v>626</v>
      </c>
      <c r="C168" s="1" t="s">
        <v>182</v>
      </c>
      <c r="D168" s="1" t="s">
        <v>73</v>
      </c>
      <c r="E168" s="1" t="s">
        <v>78</v>
      </c>
      <c r="F168" s="1" t="s">
        <v>83</v>
      </c>
      <c r="G168" s="1">
        <v>64.451984575499992</v>
      </c>
      <c r="H168" s="1">
        <v>0</v>
      </c>
      <c r="I168" s="1">
        <v>0</v>
      </c>
      <c r="J168" s="1">
        <v>921.42945399999996</v>
      </c>
      <c r="K168" s="1">
        <v>3721.3132660000001</v>
      </c>
      <c r="L168" s="1">
        <v>1598.6694680000001</v>
      </c>
      <c r="M168" s="1">
        <v>0</v>
      </c>
      <c r="N168" s="1" t="s">
        <v>167</v>
      </c>
      <c r="O168" s="171"/>
      <c r="P168" s="55" t="s">
        <v>334</v>
      </c>
    </row>
    <row r="169" spans="1:16" ht="76.5" customHeight="1" x14ac:dyDescent="0.25">
      <c r="A169" s="22"/>
      <c r="B169" s="55" t="s">
        <v>627</v>
      </c>
      <c r="C169" s="1" t="s">
        <v>182</v>
      </c>
      <c r="D169" s="1" t="s">
        <v>73</v>
      </c>
      <c r="E169" s="1" t="s">
        <v>78</v>
      </c>
      <c r="F169" s="1" t="s">
        <v>83</v>
      </c>
      <c r="G169" s="1">
        <v>0</v>
      </c>
      <c r="H169" s="1">
        <v>45</v>
      </c>
      <c r="I169" s="1">
        <v>1540</v>
      </c>
      <c r="J169" s="1">
        <v>6185</v>
      </c>
      <c r="K169" s="1">
        <v>0</v>
      </c>
      <c r="L169" s="1">
        <v>0</v>
      </c>
      <c r="M169" s="1">
        <v>0</v>
      </c>
      <c r="N169" s="1" t="s">
        <v>167</v>
      </c>
      <c r="O169" s="171"/>
      <c r="P169" s="55" t="s">
        <v>335</v>
      </c>
    </row>
    <row r="170" spans="1:16" ht="19.5" customHeight="1" x14ac:dyDescent="0.25">
      <c r="A170" s="10"/>
      <c r="B170" s="52" t="s">
        <v>90</v>
      </c>
      <c r="C170" s="52"/>
      <c r="D170" s="52"/>
      <c r="E170" s="52"/>
      <c r="F170" s="52"/>
      <c r="G170" s="190">
        <f>SUM(G171:G174)</f>
        <v>64.451984575499992</v>
      </c>
      <c r="H170" s="190">
        <f t="shared" ref="H170:M170" si="20">SUM(H171:H174)</f>
        <v>45</v>
      </c>
      <c r="I170" s="190">
        <f t="shared" si="20"/>
        <v>1540</v>
      </c>
      <c r="J170" s="190">
        <f t="shared" si="20"/>
        <v>7106.4294540000001</v>
      </c>
      <c r="K170" s="190">
        <f t="shared" si="20"/>
        <v>3721.3132660000001</v>
      </c>
      <c r="L170" s="190">
        <f t="shared" si="20"/>
        <v>1598.6694680000001</v>
      </c>
      <c r="M170" s="190">
        <f t="shared" si="20"/>
        <v>0</v>
      </c>
      <c r="N170" s="52"/>
      <c r="O170" s="52"/>
      <c r="P170" s="52"/>
    </row>
    <row r="171" spans="1:16" ht="19.5" customHeight="1" x14ac:dyDescent="0.25">
      <c r="A171" s="10"/>
      <c r="B171" s="52" t="s">
        <v>51</v>
      </c>
      <c r="C171" s="52"/>
      <c r="D171" s="52"/>
      <c r="E171" s="52"/>
      <c r="F171" s="52"/>
      <c r="G171" s="190"/>
      <c r="H171" s="190"/>
      <c r="I171" s="190"/>
      <c r="J171" s="190"/>
      <c r="K171" s="190"/>
      <c r="L171" s="190"/>
      <c r="M171" s="190"/>
      <c r="N171" s="52"/>
      <c r="O171" s="52"/>
      <c r="P171" s="52"/>
    </row>
    <row r="172" spans="1:16" ht="19.5" customHeight="1" x14ac:dyDescent="0.25">
      <c r="A172" s="10"/>
      <c r="B172" s="52" t="s">
        <v>79</v>
      </c>
      <c r="C172" s="52"/>
      <c r="D172" s="52"/>
      <c r="E172" s="52"/>
      <c r="F172" s="52"/>
      <c r="G172" s="190"/>
      <c r="H172" s="190"/>
      <c r="I172" s="190"/>
      <c r="J172" s="190"/>
      <c r="K172" s="190"/>
      <c r="L172" s="190"/>
      <c r="M172" s="190"/>
      <c r="N172" s="52"/>
      <c r="O172" s="52"/>
      <c r="P172" s="52"/>
    </row>
    <row r="173" spans="1:16" ht="19.5" customHeight="1" x14ac:dyDescent="0.25">
      <c r="A173" s="10"/>
      <c r="B173" s="52" t="s">
        <v>207</v>
      </c>
      <c r="C173" s="52"/>
      <c r="D173" s="52"/>
      <c r="E173" s="52"/>
      <c r="F173" s="52"/>
      <c r="G173" s="190"/>
      <c r="H173" s="190"/>
      <c r="I173" s="190"/>
      <c r="J173" s="190"/>
      <c r="K173" s="190"/>
      <c r="L173" s="190"/>
      <c r="M173" s="190"/>
      <c r="N173" s="52"/>
      <c r="O173" s="52"/>
      <c r="P173" s="52"/>
    </row>
    <row r="174" spans="1:16" ht="19.5" customHeight="1" x14ac:dyDescent="0.25">
      <c r="A174" s="10"/>
      <c r="B174" s="52" t="s">
        <v>167</v>
      </c>
      <c r="C174" s="52"/>
      <c r="D174" s="52"/>
      <c r="E174" s="52"/>
      <c r="F174" s="52"/>
      <c r="G174" s="190">
        <f>SUM(G168:G169)</f>
        <v>64.451984575499992</v>
      </c>
      <c r="H174" s="190">
        <f t="shared" ref="H174:M174" si="21">SUM(H168:H169)</f>
        <v>45</v>
      </c>
      <c r="I174" s="190">
        <f t="shared" si="21"/>
        <v>1540</v>
      </c>
      <c r="J174" s="190">
        <f t="shared" si="21"/>
        <v>7106.4294540000001</v>
      </c>
      <c r="K174" s="190">
        <f t="shared" si="21"/>
        <v>3721.3132660000001</v>
      </c>
      <c r="L174" s="190">
        <f t="shared" si="21"/>
        <v>1598.6694680000001</v>
      </c>
      <c r="M174" s="190">
        <f t="shared" si="21"/>
        <v>0</v>
      </c>
      <c r="N174" s="52"/>
      <c r="O174" s="52"/>
      <c r="P174" s="52"/>
    </row>
    <row r="175" spans="1:16" ht="19.5" customHeight="1" x14ac:dyDescent="0.25">
      <c r="A175" s="78" t="s">
        <v>781</v>
      </c>
      <c r="B175" s="403" t="s">
        <v>782</v>
      </c>
      <c r="C175" s="404"/>
      <c r="D175" s="404"/>
      <c r="E175" s="404"/>
      <c r="F175" s="404"/>
      <c r="G175" s="404"/>
      <c r="H175" s="404"/>
      <c r="I175" s="404"/>
      <c r="J175" s="404"/>
      <c r="K175" s="404"/>
      <c r="L175" s="404"/>
      <c r="M175" s="404"/>
      <c r="N175" s="404"/>
      <c r="O175" s="404"/>
      <c r="P175" s="405"/>
    </row>
    <row r="176" spans="1:16" ht="62.25" customHeight="1" x14ac:dyDescent="0.25">
      <c r="A176" s="168">
        <v>18</v>
      </c>
      <c r="B176" s="189" t="s">
        <v>849</v>
      </c>
      <c r="C176" s="168" t="s">
        <v>49</v>
      </c>
      <c r="D176" s="168" t="s">
        <v>261</v>
      </c>
      <c r="E176" s="168" t="s">
        <v>48</v>
      </c>
      <c r="F176" s="168"/>
      <c r="G176" s="168">
        <v>23</v>
      </c>
      <c r="H176" s="168">
        <v>28</v>
      </c>
      <c r="I176" s="67">
        <v>29</v>
      </c>
      <c r="J176" s="168">
        <v>30</v>
      </c>
      <c r="K176" s="168">
        <v>32</v>
      </c>
      <c r="L176" s="168">
        <v>33</v>
      </c>
      <c r="M176" s="72">
        <v>34</v>
      </c>
      <c r="N176" s="15"/>
      <c r="O176" s="15"/>
      <c r="P176" s="15"/>
    </row>
    <row r="177" spans="1:16" ht="39.75" customHeight="1" x14ac:dyDescent="0.25">
      <c r="A177" s="11"/>
      <c r="B177" s="148" t="s">
        <v>253</v>
      </c>
      <c r="C177" s="171" t="s">
        <v>203</v>
      </c>
      <c r="D177" s="171" t="s">
        <v>73</v>
      </c>
      <c r="E177" s="168" t="s">
        <v>48</v>
      </c>
      <c r="F177" s="27" t="s">
        <v>83</v>
      </c>
      <c r="G177" s="27">
        <v>14</v>
      </c>
      <c r="H177" s="27">
        <v>14.5</v>
      </c>
      <c r="I177" s="27">
        <v>15</v>
      </c>
      <c r="J177" s="27">
        <v>15.5</v>
      </c>
      <c r="K177" s="27">
        <v>15.8</v>
      </c>
      <c r="L177" s="27">
        <v>16</v>
      </c>
      <c r="M177" s="56">
        <v>8</v>
      </c>
      <c r="N177" s="171"/>
      <c r="O177" s="8"/>
      <c r="P177" s="148"/>
    </row>
    <row r="178" spans="1:16" ht="23.25" customHeight="1" x14ac:dyDescent="0.25">
      <c r="A178" s="78"/>
      <c r="B178" s="403" t="s">
        <v>52</v>
      </c>
      <c r="C178" s="404"/>
      <c r="D178" s="404"/>
      <c r="E178" s="404"/>
      <c r="F178" s="404"/>
      <c r="G178" s="404"/>
      <c r="H178" s="404"/>
      <c r="I178" s="404"/>
      <c r="J178" s="404"/>
      <c r="K178" s="404"/>
      <c r="L178" s="404"/>
      <c r="M178" s="404"/>
      <c r="N178" s="404"/>
      <c r="O178" s="404"/>
      <c r="P178" s="405"/>
    </row>
    <row r="179" spans="1:16" ht="91.5" customHeight="1" x14ac:dyDescent="0.25">
      <c r="A179" s="11"/>
      <c r="B179" s="148" t="s">
        <v>628</v>
      </c>
      <c r="C179" s="171" t="s">
        <v>203</v>
      </c>
      <c r="D179" s="171" t="s">
        <v>199</v>
      </c>
      <c r="E179" s="171" t="s">
        <v>200</v>
      </c>
      <c r="F179" s="27" t="s">
        <v>75</v>
      </c>
      <c r="G179" s="171">
        <v>29078</v>
      </c>
      <c r="H179" s="171">
        <v>29576</v>
      </c>
      <c r="I179" s="27">
        <v>29000</v>
      </c>
      <c r="J179" s="171">
        <v>30000</v>
      </c>
      <c r="K179" s="171">
        <v>30000</v>
      </c>
      <c r="L179" s="171">
        <v>32000</v>
      </c>
      <c r="M179" s="62">
        <v>33000</v>
      </c>
      <c r="N179" s="171"/>
      <c r="O179" s="8"/>
      <c r="P179" s="148" t="s">
        <v>236</v>
      </c>
    </row>
    <row r="180" spans="1:16" ht="85.5" customHeight="1" x14ac:dyDescent="0.25">
      <c r="A180" s="11"/>
      <c r="B180" s="148" t="s">
        <v>631</v>
      </c>
      <c r="C180" s="171" t="s">
        <v>203</v>
      </c>
      <c r="D180" s="171" t="s">
        <v>73</v>
      </c>
      <c r="E180" s="171" t="s">
        <v>200</v>
      </c>
      <c r="F180" s="27" t="s">
        <v>83</v>
      </c>
      <c r="G180" s="171">
        <v>22235</v>
      </c>
      <c r="H180" s="171">
        <v>23227</v>
      </c>
      <c r="I180" s="27">
        <v>25000</v>
      </c>
      <c r="J180" s="171">
        <v>25000</v>
      </c>
      <c r="K180" s="171">
        <v>25000</v>
      </c>
      <c r="L180" s="171">
        <v>26000</v>
      </c>
      <c r="M180" s="62">
        <v>27000</v>
      </c>
      <c r="N180" s="171"/>
      <c r="O180" s="8"/>
      <c r="P180" s="148" t="s">
        <v>236</v>
      </c>
    </row>
    <row r="181" spans="1:16" ht="55.5" customHeight="1" x14ac:dyDescent="0.25">
      <c r="A181" s="22"/>
      <c r="B181" s="55" t="s">
        <v>629</v>
      </c>
      <c r="C181" s="1" t="s">
        <v>235</v>
      </c>
      <c r="D181" s="1" t="s">
        <v>73</v>
      </c>
      <c r="E181" s="1" t="s">
        <v>78</v>
      </c>
      <c r="F181" s="1" t="s">
        <v>83</v>
      </c>
      <c r="G181" s="1">
        <v>357</v>
      </c>
      <c r="H181" s="1">
        <v>205</v>
      </c>
      <c r="I181" s="1">
        <v>496</v>
      </c>
      <c r="J181" s="1"/>
      <c r="K181" s="1"/>
      <c r="L181" s="1"/>
      <c r="M181" s="1"/>
      <c r="N181" s="1" t="s">
        <v>167</v>
      </c>
      <c r="O181" s="171"/>
      <c r="P181" s="171" t="s">
        <v>191</v>
      </c>
    </row>
    <row r="182" spans="1:16" ht="55.5" customHeight="1" x14ac:dyDescent="0.25">
      <c r="A182" s="22"/>
      <c r="B182" s="55" t="s">
        <v>630</v>
      </c>
      <c r="C182" s="1" t="s">
        <v>182</v>
      </c>
      <c r="D182" s="1" t="s">
        <v>73</v>
      </c>
      <c r="E182" s="1" t="s">
        <v>78</v>
      </c>
      <c r="F182" s="1" t="s">
        <v>83</v>
      </c>
      <c r="G182" s="1">
        <v>0</v>
      </c>
      <c r="H182" s="1">
        <v>29</v>
      </c>
      <c r="I182" s="1">
        <v>709</v>
      </c>
      <c r="J182" s="1">
        <v>7789</v>
      </c>
      <c r="K182" s="1">
        <v>1547</v>
      </c>
      <c r="L182" s="1">
        <v>0</v>
      </c>
      <c r="M182" s="1">
        <v>0</v>
      </c>
      <c r="N182" s="1" t="s">
        <v>167</v>
      </c>
      <c r="O182" s="171"/>
      <c r="P182" s="171" t="s">
        <v>189</v>
      </c>
    </row>
    <row r="183" spans="1:16" ht="18" customHeight="1" x14ac:dyDescent="0.25">
      <c r="A183" s="10"/>
      <c r="B183" s="52" t="s">
        <v>90</v>
      </c>
      <c r="C183" s="52"/>
      <c r="D183" s="52"/>
      <c r="E183" s="52"/>
      <c r="F183" s="52"/>
      <c r="G183" s="190">
        <f>SUM(G184:G187)</f>
        <v>357</v>
      </c>
      <c r="H183" s="190">
        <f t="shared" ref="H183:M183" si="22">SUM(H184:H187)</f>
        <v>234</v>
      </c>
      <c r="I183" s="190">
        <f t="shared" si="22"/>
        <v>1205</v>
      </c>
      <c r="J183" s="190">
        <f t="shared" si="22"/>
        <v>7789</v>
      </c>
      <c r="K183" s="190">
        <f t="shared" si="22"/>
        <v>1547</v>
      </c>
      <c r="L183" s="190">
        <f t="shared" si="22"/>
        <v>0</v>
      </c>
      <c r="M183" s="190">
        <f t="shared" si="22"/>
        <v>0</v>
      </c>
      <c r="N183" s="52"/>
      <c r="O183" s="52"/>
      <c r="P183" s="52"/>
    </row>
    <row r="184" spans="1:16" ht="18" customHeight="1" x14ac:dyDescent="0.25">
      <c r="A184" s="10"/>
      <c r="B184" s="52" t="s">
        <v>51</v>
      </c>
      <c r="C184" s="52"/>
      <c r="D184" s="52"/>
      <c r="E184" s="52"/>
      <c r="F184" s="52"/>
      <c r="G184" s="190"/>
      <c r="H184" s="190"/>
      <c r="I184" s="190"/>
      <c r="J184" s="190"/>
      <c r="K184" s="190"/>
      <c r="L184" s="190"/>
      <c r="M184" s="190"/>
      <c r="N184" s="52"/>
      <c r="O184" s="52"/>
      <c r="P184" s="52"/>
    </row>
    <row r="185" spans="1:16" ht="18" customHeight="1" x14ac:dyDescent="0.25">
      <c r="A185" s="10"/>
      <c r="B185" s="52" t="s">
        <v>79</v>
      </c>
      <c r="C185" s="52"/>
      <c r="D185" s="52"/>
      <c r="E185" s="52"/>
      <c r="F185" s="52"/>
      <c r="G185" s="190"/>
      <c r="H185" s="190"/>
      <c r="I185" s="190"/>
      <c r="J185" s="190"/>
      <c r="K185" s="190"/>
      <c r="L185" s="190"/>
      <c r="M185" s="190"/>
      <c r="N185" s="52"/>
      <c r="O185" s="52"/>
      <c r="P185" s="52"/>
    </row>
    <row r="186" spans="1:16" ht="18" customHeight="1" x14ac:dyDescent="0.25">
      <c r="A186" s="10"/>
      <c r="B186" s="52" t="s">
        <v>207</v>
      </c>
      <c r="C186" s="52"/>
      <c r="D186" s="52"/>
      <c r="E186" s="52"/>
      <c r="F186" s="52"/>
      <c r="G186" s="190"/>
      <c r="H186" s="190"/>
      <c r="I186" s="190"/>
      <c r="J186" s="190"/>
      <c r="K186" s="190"/>
      <c r="L186" s="190"/>
      <c r="M186" s="190"/>
      <c r="N186" s="52"/>
      <c r="O186" s="52"/>
      <c r="P186" s="52"/>
    </row>
    <row r="187" spans="1:16" ht="18" customHeight="1" x14ac:dyDescent="0.25">
      <c r="A187" s="10"/>
      <c r="B187" s="52" t="s">
        <v>167</v>
      </c>
      <c r="C187" s="52"/>
      <c r="D187" s="52"/>
      <c r="E187" s="52"/>
      <c r="F187" s="52"/>
      <c r="G187" s="190">
        <f>G181+G182</f>
        <v>357</v>
      </c>
      <c r="H187" s="190">
        <f t="shared" ref="H187:M187" si="23">H181+H182</f>
        <v>234</v>
      </c>
      <c r="I187" s="190">
        <f t="shared" si="23"/>
        <v>1205</v>
      </c>
      <c r="J187" s="190">
        <f t="shared" si="23"/>
        <v>7789</v>
      </c>
      <c r="K187" s="190">
        <f t="shared" si="23"/>
        <v>1547</v>
      </c>
      <c r="L187" s="190">
        <f t="shared" si="23"/>
        <v>0</v>
      </c>
      <c r="M187" s="190">
        <f t="shared" si="23"/>
        <v>0</v>
      </c>
      <c r="N187" s="52"/>
      <c r="O187" s="52"/>
      <c r="P187" s="52"/>
    </row>
    <row r="188" spans="1:16" ht="21" customHeight="1" x14ac:dyDescent="0.25">
      <c r="A188" s="168" t="s">
        <v>11</v>
      </c>
      <c r="B188" s="403" t="s">
        <v>20</v>
      </c>
      <c r="C188" s="404"/>
      <c r="D188" s="404"/>
      <c r="E188" s="404"/>
      <c r="F188" s="404"/>
      <c r="G188" s="404"/>
      <c r="H188" s="404"/>
      <c r="I188" s="404"/>
      <c r="J188" s="404"/>
      <c r="K188" s="404"/>
      <c r="L188" s="404"/>
      <c r="M188" s="404"/>
      <c r="N188" s="404"/>
      <c r="O188" s="404"/>
      <c r="P188" s="405"/>
    </row>
    <row r="189" spans="1:16" ht="21.75" customHeight="1" x14ac:dyDescent="0.25">
      <c r="A189" s="17"/>
      <c r="B189" s="403" t="s">
        <v>21</v>
      </c>
      <c r="C189" s="404"/>
      <c r="D189" s="404"/>
      <c r="E189" s="404"/>
      <c r="F189" s="404"/>
      <c r="G189" s="404"/>
      <c r="H189" s="404"/>
      <c r="I189" s="404"/>
      <c r="J189" s="404"/>
      <c r="K189" s="404"/>
      <c r="L189" s="404"/>
      <c r="M189" s="404"/>
      <c r="N189" s="404"/>
      <c r="O189" s="404"/>
      <c r="P189" s="405"/>
    </row>
    <row r="190" spans="1:16" ht="84.75" customHeight="1" x14ac:dyDescent="0.25">
      <c r="A190" s="11"/>
      <c r="B190" s="79" t="s">
        <v>632</v>
      </c>
      <c r="C190" s="171" t="s">
        <v>323</v>
      </c>
      <c r="D190" s="171" t="s">
        <v>174</v>
      </c>
      <c r="E190" s="171" t="s">
        <v>88</v>
      </c>
      <c r="F190" s="27" t="s">
        <v>75</v>
      </c>
      <c r="G190" s="27">
        <v>0.69</v>
      </c>
      <c r="H190" s="27">
        <v>0.69</v>
      </c>
      <c r="I190" s="27">
        <v>0.69</v>
      </c>
      <c r="J190" s="27">
        <v>0.69</v>
      </c>
      <c r="K190" s="27">
        <v>0.69</v>
      </c>
      <c r="L190" s="27">
        <v>0.69</v>
      </c>
      <c r="M190" s="56">
        <v>0.69</v>
      </c>
      <c r="N190" s="171" t="s">
        <v>207</v>
      </c>
      <c r="O190" s="8"/>
      <c r="P190" s="148" t="s">
        <v>322</v>
      </c>
    </row>
    <row r="191" spans="1:16" ht="20.25" customHeight="1" x14ac:dyDescent="0.25">
      <c r="A191" s="168" t="s">
        <v>15</v>
      </c>
      <c r="B191" s="403" t="s">
        <v>54</v>
      </c>
      <c r="C191" s="404"/>
      <c r="D191" s="404"/>
      <c r="E191" s="404"/>
      <c r="F191" s="404"/>
      <c r="G191" s="404"/>
      <c r="H191" s="404"/>
      <c r="I191" s="404"/>
      <c r="J191" s="404"/>
      <c r="K191" s="404"/>
      <c r="L191" s="404"/>
      <c r="M191" s="404"/>
      <c r="N191" s="404"/>
      <c r="O191" s="404"/>
      <c r="P191" s="405"/>
    </row>
    <row r="192" spans="1:16" ht="20.25" customHeight="1" x14ac:dyDescent="0.25">
      <c r="A192" s="17"/>
      <c r="B192" s="403" t="s">
        <v>158</v>
      </c>
      <c r="C192" s="404"/>
      <c r="D192" s="404"/>
      <c r="E192" s="404"/>
      <c r="F192" s="404"/>
      <c r="G192" s="404"/>
      <c r="H192" s="404"/>
      <c r="I192" s="404"/>
      <c r="J192" s="404"/>
      <c r="K192" s="404"/>
      <c r="L192" s="404"/>
      <c r="M192" s="404"/>
      <c r="N192" s="404"/>
      <c r="O192" s="404"/>
      <c r="P192" s="405"/>
    </row>
    <row r="193" spans="1:23" ht="45.75" customHeight="1" x14ac:dyDescent="0.25">
      <c r="A193" s="308"/>
      <c r="B193" s="302" t="s">
        <v>633</v>
      </c>
      <c r="C193" s="66"/>
      <c r="D193" s="66"/>
      <c r="E193" s="66"/>
      <c r="F193" s="66"/>
      <c r="G193" s="94">
        <v>663.3</v>
      </c>
      <c r="H193" s="94">
        <v>811.3</v>
      </c>
      <c r="I193" s="94">
        <v>825</v>
      </c>
      <c r="J193" s="94">
        <v>959.7</v>
      </c>
      <c r="K193" s="94">
        <v>965.2</v>
      </c>
      <c r="L193" s="94">
        <v>1031.5999999999999</v>
      </c>
      <c r="M193" s="94">
        <v>1103.9000000000001</v>
      </c>
      <c r="N193" s="304" t="s">
        <v>207</v>
      </c>
      <c r="O193" s="66"/>
      <c r="P193" s="66" t="s">
        <v>980</v>
      </c>
    </row>
    <row r="194" spans="1:23" ht="17.25" customHeight="1" x14ac:dyDescent="0.25">
      <c r="A194" s="17"/>
      <c r="B194" s="345" t="s">
        <v>159</v>
      </c>
      <c r="C194" s="345"/>
      <c r="D194" s="345"/>
      <c r="E194" s="345"/>
      <c r="F194" s="345"/>
      <c r="G194" s="427"/>
      <c r="H194" s="427"/>
      <c r="I194" s="427"/>
      <c r="J194" s="427"/>
      <c r="K194" s="427"/>
      <c r="L194" s="427"/>
      <c r="M194" s="428"/>
      <c r="N194" s="8"/>
      <c r="O194" s="8"/>
      <c r="P194" s="8"/>
    </row>
    <row r="195" spans="1:23" ht="32.25" customHeight="1" x14ac:dyDescent="0.25">
      <c r="A195" s="389"/>
      <c r="B195" s="351" t="s">
        <v>634</v>
      </c>
      <c r="C195" s="381" t="s">
        <v>762</v>
      </c>
      <c r="D195" s="381" t="s">
        <v>43</v>
      </c>
      <c r="E195" s="168" t="s">
        <v>157</v>
      </c>
      <c r="F195" s="429" t="s">
        <v>87</v>
      </c>
      <c r="G195" s="80">
        <v>5000</v>
      </c>
      <c r="H195" s="80">
        <v>7000</v>
      </c>
      <c r="I195" s="80">
        <v>8000</v>
      </c>
      <c r="J195" s="80">
        <v>9000</v>
      </c>
      <c r="K195" s="80">
        <v>10000</v>
      </c>
      <c r="L195" s="80">
        <v>11000</v>
      </c>
      <c r="M195" s="80">
        <v>12000</v>
      </c>
      <c r="N195" s="425" t="s">
        <v>207</v>
      </c>
      <c r="O195" s="433">
        <v>263007</v>
      </c>
      <c r="P195" s="431" t="s">
        <v>160</v>
      </c>
      <c r="Q195" s="13"/>
      <c r="R195" s="13"/>
      <c r="S195" s="13"/>
      <c r="T195" s="13"/>
      <c r="U195" s="13"/>
      <c r="V195" s="13"/>
      <c r="W195" s="13"/>
    </row>
    <row r="196" spans="1:23" ht="51.75" customHeight="1" x14ac:dyDescent="0.25">
      <c r="A196" s="390"/>
      <c r="B196" s="435"/>
      <c r="C196" s="381"/>
      <c r="D196" s="381"/>
      <c r="E196" s="168" t="s">
        <v>78</v>
      </c>
      <c r="F196" s="430"/>
      <c r="G196" s="67">
        <v>22.475999999999999</v>
      </c>
      <c r="H196" s="67">
        <v>29.556000000000001</v>
      </c>
      <c r="I196" s="67">
        <v>32.1</v>
      </c>
      <c r="J196" s="67">
        <v>34.347000000000001</v>
      </c>
      <c r="K196" s="67">
        <v>36.750999999999998</v>
      </c>
      <c r="L196" s="67">
        <v>39.323999999999998</v>
      </c>
      <c r="M196" s="67">
        <v>42.076000000000001</v>
      </c>
      <c r="N196" s="426"/>
      <c r="O196" s="434"/>
      <c r="P196" s="432"/>
      <c r="Q196" s="14"/>
      <c r="R196" s="14"/>
      <c r="S196" s="14"/>
      <c r="T196" s="14"/>
      <c r="U196" s="14"/>
    </row>
    <row r="197" spans="1:23" ht="17.25" customHeight="1" x14ac:dyDescent="0.25">
      <c r="A197" s="10"/>
      <c r="B197" s="52" t="s">
        <v>90</v>
      </c>
      <c r="C197" s="52"/>
      <c r="D197" s="52"/>
      <c r="E197" s="52"/>
      <c r="F197" s="52"/>
      <c r="G197" s="190">
        <f>SUM(G198:G201)</f>
        <v>686.46600000000001</v>
      </c>
      <c r="H197" s="190">
        <f t="shared" ref="H197:M197" si="24">SUM(H198:H201)</f>
        <v>841.54600000000005</v>
      </c>
      <c r="I197" s="190">
        <f t="shared" si="24"/>
        <v>857.79000000000008</v>
      </c>
      <c r="J197" s="190">
        <f t="shared" si="24"/>
        <v>994.73700000000008</v>
      </c>
      <c r="K197" s="190">
        <f t="shared" si="24"/>
        <v>1002.6410000000001</v>
      </c>
      <c r="L197" s="190">
        <f t="shared" si="24"/>
        <v>1071.614</v>
      </c>
      <c r="M197" s="190">
        <f t="shared" si="24"/>
        <v>1146.6660000000002</v>
      </c>
      <c r="N197" s="52"/>
      <c r="O197" s="52"/>
      <c r="P197" s="52"/>
    </row>
    <row r="198" spans="1:23" ht="17.25" customHeight="1" x14ac:dyDescent="0.25">
      <c r="A198" s="10"/>
      <c r="B198" s="52" t="s">
        <v>51</v>
      </c>
      <c r="C198" s="52"/>
      <c r="D198" s="52"/>
      <c r="E198" s="52"/>
      <c r="F198" s="52"/>
      <c r="G198" s="190"/>
      <c r="H198" s="190"/>
      <c r="I198" s="190"/>
      <c r="J198" s="190"/>
      <c r="K198" s="190"/>
      <c r="L198" s="190"/>
      <c r="M198" s="190"/>
      <c r="N198" s="52"/>
      <c r="O198" s="52"/>
      <c r="P198" s="52"/>
    </row>
    <row r="199" spans="1:23" ht="17.25" customHeight="1" x14ac:dyDescent="0.25">
      <c r="A199" s="10"/>
      <c r="B199" s="52" t="s">
        <v>79</v>
      </c>
      <c r="C199" s="52"/>
      <c r="D199" s="52"/>
      <c r="E199" s="52"/>
      <c r="F199" s="52"/>
      <c r="G199" s="190"/>
      <c r="H199" s="190"/>
      <c r="I199" s="190"/>
      <c r="J199" s="190"/>
      <c r="K199" s="190"/>
      <c r="L199" s="190"/>
      <c r="M199" s="190"/>
      <c r="N199" s="52"/>
      <c r="O199" s="52"/>
      <c r="P199" s="52"/>
    </row>
    <row r="200" spans="1:23" ht="17.25" customHeight="1" x14ac:dyDescent="0.25">
      <c r="A200" s="10"/>
      <c r="B200" s="52" t="s">
        <v>207</v>
      </c>
      <c r="C200" s="52"/>
      <c r="D200" s="52"/>
      <c r="E200" s="52"/>
      <c r="F200" s="52"/>
      <c r="G200" s="190">
        <f>G190+G193+G196</f>
        <v>686.46600000000001</v>
      </c>
      <c r="H200" s="190">
        <f t="shared" ref="H200:M200" si="25">H190+H193+H196</f>
        <v>841.54600000000005</v>
      </c>
      <c r="I200" s="190">
        <f t="shared" si="25"/>
        <v>857.79000000000008</v>
      </c>
      <c r="J200" s="190">
        <f t="shared" si="25"/>
        <v>994.73700000000008</v>
      </c>
      <c r="K200" s="190">
        <f t="shared" si="25"/>
        <v>1002.6410000000001</v>
      </c>
      <c r="L200" s="190">
        <f t="shared" si="25"/>
        <v>1071.614</v>
      </c>
      <c r="M200" s="190">
        <f t="shared" si="25"/>
        <v>1146.6660000000002</v>
      </c>
      <c r="N200" s="52"/>
      <c r="O200" s="52"/>
      <c r="P200" s="52"/>
    </row>
    <row r="201" spans="1:23" ht="17.25" customHeight="1" x14ac:dyDescent="0.25">
      <c r="A201" s="10"/>
      <c r="B201" s="52" t="s">
        <v>167</v>
      </c>
      <c r="C201" s="52"/>
      <c r="D201" s="52"/>
      <c r="E201" s="52"/>
      <c r="F201" s="52"/>
      <c r="G201" s="190"/>
      <c r="H201" s="190"/>
      <c r="I201" s="190"/>
      <c r="J201" s="190"/>
      <c r="K201" s="190"/>
      <c r="L201" s="190"/>
      <c r="M201" s="190"/>
      <c r="N201" s="52"/>
      <c r="O201" s="52"/>
      <c r="P201" s="52"/>
    </row>
    <row r="202" spans="1:23" ht="17.25" customHeight="1" x14ac:dyDescent="0.25">
      <c r="A202" s="10"/>
      <c r="B202" s="52" t="s">
        <v>213</v>
      </c>
      <c r="C202" s="52"/>
      <c r="D202" s="52"/>
      <c r="E202" s="52"/>
      <c r="F202" s="52"/>
      <c r="G202" s="190">
        <f>SUM(G203:G206)</f>
        <v>1256.9179845755</v>
      </c>
      <c r="H202" s="190">
        <f t="shared" ref="H202:M202" si="26">SUM(H203:H206)</f>
        <v>1120.546</v>
      </c>
      <c r="I202" s="190">
        <f t="shared" si="26"/>
        <v>3602.79</v>
      </c>
      <c r="J202" s="190">
        <f t="shared" si="26"/>
        <v>16140.166454000002</v>
      </c>
      <c r="K202" s="190">
        <f t="shared" si="26"/>
        <v>6570.9542660000006</v>
      </c>
      <c r="L202" s="190">
        <f t="shared" si="26"/>
        <v>2670.2834680000001</v>
      </c>
      <c r="M202" s="190">
        <f t="shared" si="26"/>
        <v>1146.6660000000002</v>
      </c>
      <c r="N202" s="52"/>
      <c r="O202" s="52"/>
      <c r="P202" s="52"/>
    </row>
    <row r="203" spans="1:23" ht="17.25" customHeight="1" x14ac:dyDescent="0.25">
      <c r="A203" s="10"/>
      <c r="B203" s="52" t="s">
        <v>51</v>
      </c>
      <c r="C203" s="52"/>
      <c r="D203" s="52"/>
      <c r="E203" s="52"/>
      <c r="F203" s="52"/>
      <c r="G203" s="190">
        <f t="shared" ref="G203:M205" si="27">G156+G171+G184+G198</f>
        <v>0</v>
      </c>
      <c r="H203" s="190">
        <f t="shared" si="27"/>
        <v>0</v>
      </c>
      <c r="I203" s="190">
        <f t="shared" si="27"/>
        <v>0</v>
      </c>
      <c r="J203" s="190">
        <f t="shared" si="27"/>
        <v>0</v>
      </c>
      <c r="K203" s="190">
        <f t="shared" si="27"/>
        <v>0</v>
      </c>
      <c r="L203" s="190">
        <f t="shared" si="27"/>
        <v>0</v>
      </c>
      <c r="M203" s="190">
        <f t="shared" si="27"/>
        <v>0</v>
      </c>
      <c r="N203" s="52"/>
      <c r="O203" s="52"/>
      <c r="P203" s="52"/>
    </row>
    <row r="204" spans="1:23" ht="17.25" customHeight="1" x14ac:dyDescent="0.25">
      <c r="A204" s="10"/>
      <c r="B204" s="52" t="s">
        <v>79</v>
      </c>
      <c r="C204" s="52"/>
      <c r="D204" s="52"/>
      <c r="E204" s="52"/>
      <c r="F204" s="52"/>
      <c r="G204" s="190">
        <f t="shared" si="27"/>
        <v>0</v>
      </c>
      <c r="H204" s="190">
        <f t="shared" si="27"/>
        <v>0</v>
      </c>
      <c r="I204" s="190">
        <f t="shared" si="27"/>
        <v>0</v>
      </c>
      <c r="J204" s="190">
        <f t="shared" si="27"/>
        <v>0</v>
      </c>
      <c r="K204" s="190">
        <f t="shared" si="27"/>
        <v>0</v>
      </c>
      <c r="L204" s="190">
        <f t="shared" si="27"/>
        <v>0</v>
      </c>
      <c r="M204" s="190">
        <f t="shared" si="27"/>
        <v>0</v>
      </c>
      <c r="N204" s="52"/>
      <c r="O204" s="52"/>
      <c r="P204" s="52"/>
    </row>
    <row r="205" spans="1:23" ht="17.25" customHeight="1" x14ac:dyDescent="0.25">
      <c r="A205" s="10"/>
      <c r="B205" s="52" t="s">
        <v>207</v>
      </c>
      <c r="C205" s="52"/>
      <c r="D205" s="52"/>
      <c r="E205" s="52"/>
      <c r="F205" s="52"/>
      <c r="G205" s="190">
        <f t="shared" si="27"/>
        <v>686.46600000000001</v>
      </c>
      <c r="H205" s="190">
        <f t="shared" si="27"/>
        <v>841.54600000000005</v>
      </c>
      <c r="I205" s="190">
        <f t="shared" si="27"/>
        <v>857.79000000000008</v>
      </c>
      <c r="J205" s="190">
        <f t="shared" si="27"/>
        <v>994.73700000000008</v>
      </c>
      <c r="K205" s="190">
        <f t="shared" si="27"/>
        <v>1002.6410000000001</v>
      </c>
      <c r="L205" s="190">
        <f t="shared" si="27"/>
        <v>1071.614</v>
      </c>
      <c r="M205" s="190">
        <f t="shared" si="27"/>
        <v>1146.6660000000002</v>
      </c>
      <c r="N205" s="52"/>
      <c r="O205" s="52"/>
      <c r="P205" s="52"/>
    </row>
    <row r="206" spans="1:23" ht="17.25" customHeight="1" x14ac:dyDescent="0.25">
      <c r="A206" s="10"/>
      <c r="B206" s="52" t="s">
        <v>167</v>
      </c>
      <c r="C206" s="52"/>
      <c r="D206" s="52"/>
      <c r="E206" s="52"/>
      <c r="F206" s="52"/>
      <c r="G206" s="190">
        <f t="shared" ref="G206:M206" si="28">G159+G187+G201+G174</f>
        <v>570.45198457549998</v>
      </c>
      <c r="H206" s="190">
        <f t="shared" si="28"/>
        <v>279</v>
      </c>
      <c r="I206" s="190">
        <f t="shared" si="28"/>
        <v>2745</v>
      </c>
      <c r="J206" s="190">
        <f t="shared" si="28"/>
        <v>15145.429454000001</v>
      </c>
      <c r="K206" s="190">
        <f t="shared" si="28"/>
        <v>5568.3132660000001</v>
      </c>
      <c r="L206" s="190">
        <f t="shared" si="28"/>
        <v>1598.6694680000001</v>
      </c>
      <c r="M206" s="190">
        <f t="shared" si="28"/>
        <v>0</v>
      </c>
      <c r="N206" s="52"/>
      <c r="O206" s="52"/>
      <c r="P206" s="52"/>
    </row>
    <row r="207" spans="1:23" ht="15" customHeight="1" x14ac:dyDescent="0.25">
      <c r="A207" s="408" t="s">
        <v>487</v>
      </c>
      <c r="B207" s="409"/>
      <c r="C207" s="409"/>
      <c r="D207" s="409"/>
      <c r="E207" s="409"/>
      <c r="F207" s="409"/>
      <c r="G207" s="409"/>
      <c r="H207" s="409"/>
      <c r="I207" s="409"/>
      <c r="J207" s="409"/>
      <c r="K207" s="409"/>
      <c r="L207" s="409"/>
      <c r="M207" s="409"/>
      <c r="N207" s="409"/>
      <c r="O207" s="409"/>
      <c r="P207" s="410"/>
    </row>
    <row r="208" spans="1:23" ht="57" customHeight="1" x14ac:dyDescent="0.25">
      <c r="A208" s="168">
        <v>21</v>
      </c>
      <c r="B208" s="52" t="s">
        <v>956</v>
      </c>
      <c r="C208" s="168" t="s">
        <v>57</v>
      </c>
      <c r="D208" s="168" t="s">
        <v>47</v>
      </c>
      <c r="E208" s="168" t="s">
        <v>262</v>
      </c>
      <c r="F208" s="168" t="s">
        <v>87</v>
      </c>
      <c r="G208" s="168">
        <v>73.41</v>
      </c>
      <c r="H208" s="168">
        <v>74.2</v>
      </c>
      <c r="I208" s="67">
        <v>74.599999999999994</v>
      </c>
      <c r="J208" s="168">
        <v>75</v>
      </c>
      <c r="K208" s="168">
        <v>75.3</v>
      </c>
      <c r="L208" s="168">
        <v>75.599999999999994</v>
      </c>
      <c r="M208" s="72">
        <v>75.900000000000006</v>
      </c>
      <c r="N208" s="15"/>
      <c r="O208" s="15"/>
      <c r="P208" s="15"/>
    </row>
    <row r="209" spans="1:16383" ht="18.75" customHeight="1" x14ac:dyDescent="0.25">
      <c r="A209" s="171" t="s">
        <v>16</v>
      </c>
      <c r="B209" s="403" t="s">
        <v>434</v>
      </c>
      <c r="C209" s="404"/>
      <c r="D209" s="404"/>
      <c r="E209" s="404"/>
      <c r="F209" s="404"/>
      <c r="G209" s="404"/>
      <c r="H209" s="404"/>
      <c r="I209" s="404"/>
      <c r="J209" s="404"/>
      <c r="K209" s="404"/>
      <c r="L209" s="404"/>
      <c r="M209" s="404"/>
      <c r="N209" s="404"/>
      <c r="O209" s="404"/>
      <c r="P209" s="405"/>
    </row>
    <row r="210" spans="1:16383" ht="78.75" customHeight="1" x14ac:dyDescent="0.25">
      <c r="A210" s="215"/>
      <c r="B210" s="311" t="s">
        <v>957</v>
      </c>
      <c r="C210" s="133" t="s">
        <v>57</v>
      </c>
      <c r="D210" s="133" t="s">
        <v>47</v>
      </c>
      <c r="E210" s="133" t="s">
        <v>48</v>
      </c>
      <c r="F210" s="133" t="s">
        <v>101</v>
      </c>
      <c r="G210" s="168">
        <v>17.2</v>
      </c>
      <c r="H210" s="168">
        <v>17.100000000000001</v>
      </c>
      <c r="I210" s="67">
        <v>17</v>
      </c>
      <c r="J210" s="168">
        <v>16.899999999999999</v>
      </c>
      <c r="K210" s="168">
        <v>16.8</v>
      </c>
      <c r="L210" s="168">
        <v>16.7</v>
      </c>
      <c r="M210" s="72">
        <v>16.600000000000001</v>
      </c>
      <c r="N210" s="185"/>
      <c r="O210" s="249"/>
      <c r="P210" s="249"/>
    </row>
    <row r="211" spans="1:16383" ht="60" customHeight="1" x14ac:dyDescent="0.25">
      <c r="A211" s="17"/>
      <c r="B211" s="189" t="s">
        <v>488</v>
      </c>
      <c r="C211" s="168" t="s">
        <v>57</v>
      </c>
      <c r="D211" s="168" t="s">
        <v>263</v>
      </c>
      <c r="E211" s="168" t="s">
        <v>440</v>
      </c>
      <c r="F211" s="171" t="s">
        <v>87</v>
      </c>
      <c r="G211" s="168">
        <v>141.4</v>
      </c>
      <c r="H211" s="168">
        <v>173.7</v>
      </c>
      <c r="I211" s="67">
        <v>107.1</v>
      </c>
      <c r="J211" s="168">
        <v>106.5</v>
      </c>
      <c r="K211" s="168">
        <v>106.1</v>
      </c>
      <c r="L211" s="168">
        <v>105.8</v>
      </c>
      <c r="M211" s="97">
        <v>105.7</v>
      </c>
      <c r="N211" s="15"/>
      <c r="O211" s="15"/>
      <c r="P211" s="15"/>
    </row>
    <row r="212" spans="1:16383" ht="75.75" customHeight="1" x14ac:dyDescent="0.25">
      <c r="A212" s="11"/>
      <c r="B212" s="148" t="s">
        <v>269</v>
      </c>
      <c r="C212" s="171" t="s">
        <v>204</v>
      </c>
      <c r="D212" s="171" t="s">
        <v>122</v>
      </c>
      <c r="E212" s="171" t="s">
        <v>439</v>
      </c>
      <c r="F212" s="27" t="s">
        <v>101</v>
      </c>
      <c r="G212" s="27">
        <v>19.600000000000001</v>
      </c>
      <c r="H212" s="171"/>
      <c r="I212" s="27">
        <v>105.7</v>
      </c>
      <c r="J212" s="27">
        <v>105.6</v>
      </c>
      <c r="K212" s="27">
        <v>105.3</v>
      </c>
      <c r="L212" s="27">
        <v>105.2</v>
      </c>
      <c r="M212" s="56">
        <v>105.1</v>
      </c>
      <c r="N212" s="171"/>
      <c r="O212" s="8"/>
      <c r="P212" s="148"/>
      <c r="Q212" s="148" t="s">
        <v>61</v>
      </c>
      <c r="R212" s="171"/>
      <c r="S212" s="171"/>
      <c r="T212" s="171"/>
      <c r="U212" s="27"/>
      <c r="V212" s="27"/>
      <c r="W212" s="27"/>
      <c r="X212" s="27">
        <v>105.7</v>
      </c>
      <c r="Y212" s="45">
        <v>105.6</v>
      </c>
      <c r="Z212" s="45">
        <v>105.3</v>
      </c>
      <c r="AA212" s="45">
        <v>105.2</v>
      </c>
      <c r="AB212" s="46">
        <v>105.1</v>
      </c>
      <c r="AC212" s="171"/>
      <c r="AD212" s="8"/>
      <c r="AE212" s="148"/>
      <c r="AF212" s="11"/>
      <c r="AG212" s="148" t="s">
        <v>61</v>
      </c>
      <c r="AH212" s="171"/>
      <c r="AI212" s="171"/>
      <c r="AJ212" s="171"/>
      <c r="AK212" s="27"/>
      <c r="AL212" s="27"/>
      <c r="AM212" s="27"/>
      <c r="AN212" s="27">
        <v>105.7</v>
      </c>
      <c r="AO212" s="45">
        <v>105.6</v>
      </c>
      <c r="AP212" s="45">
        <v>105.3</v>
      </c>
      <c r="AQ212" s="45">
        <v>105.2</v>
      </c>
      <c r="AR212" s="46">
        <v>105.1</v>
      </c>
      <c r="AS212" s="171"/>
      <c r="AT212" s="8"/>
      <c r="AU212" s="148"/>
      <c r="AV212" s="11"/>
      <c r="AW212" s="148" t="s">
        <v>61</v>
      </c>
      <c r="AX212" s="171"/>
      <c r="AY212" s="171"/>
      <c r="AZ212" s="171"/>
      <c r="BA212" s="27"/>
      <c r="BB212" s="27"/>
      <c r="BC212" s="27"/>
      <c r="BD212" s="27">
        <v>105.7</v>
      </c>
      <c r="BE212" s="45">
        <v>105.6</v>
      </c>
      <c r="BF212" s="45">
        <v>105.3</v>
      </c>
      <c r="BG212" s="45">
        <v>105.2</v>
      </c>
      <c r="BH212" s="46">
        <v>105.1</v>
      </c>
      <c r="BI212" s="171"/>
      <c r="BJ212" s="8"/>
      <c r="BK212" s="148"/>
      <c r="BL212" s="11"/>
      <c r="BM212" s="148" t="s">
        <v>61</v>
      </c>
      <c r="BN212" s="171"/>
      <c r="BO212" s="171"/>
      <c r="BP212" s="171"/>
      <c r="BQ212" s="27"/>
      <c r="BR212" s="27"/>
      <c r="BS212" s="27"/>
      <c r="BT212" s="27">
        <v>105.7</v>
      </c>
      <c r="BU212" s="45">
        <v>105.6</v>
      </c>
      <c r="BV212" s="45">
        <v>105.3</v>
      </c>
      <c r="BW212" s="45">
        <v>105.2</v>
      </c>
      <c r="BX212" s="46">
        <v>105.1</v>
      </c>
      <c r="BY212" s="171"/>
      <c r="BZ212" s="8"/>
      <c r="CA212" s="148"/>
      <c r="CB212" s="11"/>
      <c r="CC212" s="148" t="s">
        <v>61</v>
      </c>
      <c r="CD212" s="171"/>
      <c r="CE212" s="171"/>
      <c r="CF212" s="171"/>
      <c r="CG212" s="27"/>
      <c r="CH212" s="27"/>
      <c r="CI212" s="27"/>
      <c r="CJ212" s="27">
        <v>105.7</v>
      </c>
      <c r="CK212" s="45">
        <v>105.6</v>
      </c>
      <c r="CL212" s="45">
        <v>105.3</v>
      </c>
      <c r="CM212" s="45">
        <v>105.2</v>
      </c>
      <c r="CN212" s="46">
        <v>105.1</v>
      </c>
      <c r="CO212" s="171"/>
      <c r="CP212" s="8"/>
      <c r="CQ212" s="148"/>
      <c r="CR212" s="11"/>
      <c r="CS212" s="148" t="s">
        <v>61</v>
      </c>
      <c r="CT212" s="171"/>
      <c r="CU212" s="171"/>
      <c r="CV212" s="171"/>
      <c r="CW212" s="27"/>
      <c r="CX212" s="27"/>
      <c r="CY212" s="27"/>
      <c r="CZ212" s="27">
        <v>105.7</v>
      </c>
      <c r="DA212" s="45">
        <v>105.6</v>
      </c>
      <c r="DB212" s="45">
        <v>105.3</v>
      </c>
      <c r="DC212" s="45">
        <v>105.2</v>
      </c>
      <c r="DD212" s="46">
        <v>105.1</v>
      </c>
      <c r="DE212" s="171"/>
      <c r="DF212" s="8"/>
      <c r="DG212" s="148"/>
      <c r="DH212" s="11"/>
      <c r="DI212" s="148" t="s">
        <v>61</v>
      </c>
      <c r="DJ212" s="171"/>
      <c r="DK212" s="171"/>
      <c r="DL212" s="171"/>
      <c r="DM212" s="27"/>
      <c r="DN212" s="27"/>
      <c r="DO212" s="27"/>
      <c r="DP212" s="27">
        <v>105.7</v>
      </c>
      <c r="DQ212" s="45">
        <v>105.6</v>
      </c>
      <c r="DR212" s="45">
        <v>105.3</v>
      </c>
      <c r="DS212" s="45">
        <v>105.2</v>
      </c>
      <c r="DT212" s="46">
        <v>105.1</v>
      </c>
      <c r="DU212" s="171"/>
      <c r="DV212" s="8"/>
      <c r="DW212" s="148"/>
      <c r="DX212" s="11"/>
      <c r="DY212" s="148" t="s">
        <v>61</v>
      </c>
      <c r="DZ212" s="171"/>
      <c r="EA212" s="171"/>
      <c r="EB212" s="171"/>
      <c r="EC212" s="27"/>
      <c r="ED212" s="27"/>
      <c r="EE212" s="27"/>
      <c r="EF212" s="27">
        <v>105.7</v>
      </c>
      <c r="EG212" s="45">
        <v>105.6</v>
      </c>
      <c r="EH212" s="45">
        <v>105.3</v>
      </c>
      <c r="EI212" s="45">
        <v>105.2</v>
      </c>
      <c r="EJ212" s="46">
        <v>105.1</v>
      </c>
      <c r="EK212" s="171"/>
      <c r="EL212" s="8"/>
      <c r="EM212" s="148"/>
      <c r="EN212" s="11"/>
      <c r="EO212" s="148" t="s">
        <v>61</v>
      </c>
      <c r="EP212" s="171"/>
      <c r="EQ212" s="171"/>
      <c r="ER212" s="171"/>
      <c r="ES212" s="27"/>
      <c r="ET212" s="27"/>
      <c r="EU212" s="27"/>
      <c r="EV212" s="27">
        <v>105.7</v>
      </c>
      <c r="EW212" s="45">
        <v>105.6</v>
      </c>
      <c r="EX212" s="45">
        <v>105.3</v>
      </c>
      <c r="EY212" s="45">
        <v>105.2</v>
      </c>
      <c r="EZ212" s="46">
        <v>105.1</v>
      </c>
      <c r="FA212" s="171"/>
      <c r="FB212" s="8"/>
      <c r="FC212" s="148"/>
      <c r="FD212" s="11"/>
      <c r="FE212" s="148" t="s">
        <v>61</v>
      </c>
      <c r="FF212" s="171"/>
      <c r="FG212" s="171"/>
      <c r="FH212" s="171"/>
      <c r="FI212" s="27"/>
      <c r="FJ212" s="27"/>
      <c r="FK212" s="27"/>
      <c r="FL212" s="27">
        <v>105.7</v>
      </c>
      <c r="FM212" s="45">
        <v>105.6</v>
      </c>
      <c r="FN212" s="45">
        <v>105.3</v>
      </c>
      <c r="FO212" s="45">
        <v>105.2</v>
      </c>
      <c r="FP212" s="46">
        <v>105.1</v>
      </c>
      <c r="FQ212" s="171"/>
      <c r="FR212" s="8"/>
      <c r="FS212" s="148"/>
      <c r="FT212" s="11"/>
      <c r="FU212" s="148" t="s">
        <v>61</v>
      </c>
      <c r="FV212" s="171"/>
      <c r="FW212" s="171"/>
      <c r="FX212" s="171"/>
      <c r="FY212" s="27"/>
      <c r="FZ212" s="27"/>
      <c r="GA212" s="27"/>
      <c r="GB212" s="27">
        <v>105.7</v>
      </c>
      <c r="GC212" s="45">
        <v>105.6</v>
      </c>
      <c r="GD212" s="45">
        <v>105.3</v>
      </c>
      <c r="GE212" s="45">
        <v>105.2</v>
      </c>
      <c r="GF212" s="46">
        <v>105.1</v>
      </c>
      <c r="GG212" s="171"/>
      <c r="GH212" s="8"/>
      <c r="GI212" s="148"/>
      <c r="GJ212" s="11"/>
      <c r="GK212" s="148" t="s">
        <v>61</v>
      </c>
      <c r="GL212" s="171"/>
      <c r="GM212" s="171"/>
      <c r="GN212" s="171"/>
      <c r="GO212" s="27"/>
      <c r="GP212" s="27"/>
      <c r="GQ212" s="27"/>
      <c r="GR212" s="27">
        <v>105.7</v>
      </c>
      <c r="GS212" s="45">
        <v>105.6</v>
      </c>
      <c r="GT212" s="45">
        <v>105.3</v>
      </c>
      <c r="GU212" s="45">
        <v>105.2</v>
      </c>
      <c r="GV212" s="46">
        <v>105.1</v>
      </c>
      <c r="GW212" s="171"/>
      <c r="GX212" s="8"/>
      <c r="GY212" s="148"/>
      <c r="GZ212" s="11"/>
      <c r="HA212" s="148" t="s">
        <v>61</v>
      </c>
      <c r="HB212" s="171"/>
      <c r="HC212" s="171"/>
      <c r="HD212" s="171"/>
      <c r="HE212" s="27"/>
      <c r="HF212" s="27"/>
      <c r="HG212" s="27"/>
      <c r="HH212" s="27">
        <v>105.7</v>
      </c>
      <c r="HI212" s="45">
        <v>105.6</v>
      </c>
      <c r="HJ212" s="45">
        <v>105.3</v>
      </c>
      <c r="HK212" s="45">
        <v>105.2</v>
      </c>
      <c r="HL212" s="46">
        <v>105.1</v>
      </c>
      <c r="HM212" s="171"/>
      <c r="HN212" s="8"/>
      <c r="HO212" s="148"/>
      <c r="HP212" s="11"/>
      <c r="HQ212" s="148" t="s">
        <v>61</v>
      </c>
      <c r="HR212" s="171"/>
      <c r="HS212" s="171"/>
      <c r="HT212" s="171"/>
      <c r="HU212" s="27"/>
      <c r="HV212" s="27"/>
      <c r="HW212" s="27"/>
      <c r="HX212" s="27">
        <v>105.7</v>
      </c>
      <c r="HY212" s="45">
        <v>105.6</v>
      </c>
      <c r="HZ212" s="45">
        <v>105.3</v>
      </c>
      <c r="IA212" s="45">
        <v>105.2</v>
      </c>
      <c r="IB212" s="46">
        <v>105.1</v>
      </c>
      <c r="IC212" s="171"/>
      <c r="ID212" s="8"/>
      <c r="IE212" s="148"/>
      <c r="IF212" s="11"/>
      <c r="IG212" s="148" t="s">
        <v>61</v>
      </c>
      <c r="IH212" s="171"/>
      <c r="II212" s="171"/>
      <c r="IJ212" s="171"/>
      <c r="IK212" s="27"/>
      <c r="IL212" s="27"/>
      <c r="IM212" s="27"/>
      <c r="IN212" s="27">
        <v>105.7</v>
      </c>
      <c r="IO212" s="45">
        <v>105.6</v>
      </c>
      <c r="IP212" s="45">
        <v>105.3</v>
      </c>
      <c r="IQ212" s="45">
        <v>105.2</v>
      </c>
      <c r="IR212" s="46">
        <v>105.1</v>
      </c>
      <c r="IS212" s="171"/>
      <c r="IT212" s="8"/>
      <c r="IU212" s="148"/>
      <c r="IV212" s="11"/>
      <c r="IW212" s="148" t="s">
        <v>61</v>
      </c>
      <c r="IX212" s="171"/>
      <c r="IY212" s="171"/>
      <c r="IZ212" s="171"/>
      <c r="JA212" s="27"/>
      <c r="JB212" s="27"/>
      <c r="JC212" s="27"/>
      <c r="JD212" s="27">
        <v>105.7</v>
      </c>
      <c r="JE212" s="45">
        <v>105.6</v>
      </c>
      <c r="JF212" s="45">
        <v>105.3</v>
      </c>
      <c r="JG212" s="45">
        <v>105.2</v>
      </c>
      <c r="JH212" s="46">
        <v>105.1</v>
      </c>
      <c r="JI212" s="171"/>
      <c r="JJ212" s="8"/>
      <c r="JK212" s="148"/>
      <c r="JL212" s="11"/>
      <c r="JM212" s="148" t="s">
        <v>61</v>
      </c>
      <c r="JN212" s="171"/>
      <c r="JO212" s="171"/>
      <c r="JP212" s="171"/>
      <c r="JQ212" s="27"/>
      <c r="JR212" s="27"/>
      <c r="JS212" s="27"/>
      <c r="JT212" s="27">
        <v>105.7</v>
      </c>
      <c r="JU212" s="45">
        <v>105.6</v>
      </c>
      <c r="JV212" s="45">
        <v>105.3</v>
      </c>
      <c r="JW212" s="45">
        <v>105.2</v>
      </c>
      <c r="JX212" s="46">
        <v>105.1</v>
      </c>
      <c r="JY212" s="171"/>
      <c r="JZ212" s="8"/>
      <c r="KA212" s="148"/>
      <c r="KB212" s="11"/>
      <c r="KC212" s="148" t="s">
        <v>61</v>
      </c>
      <c r="KD212" s="171"/>
      <c r="KE212" s="171"/>
      <c r="KF212" s="171"/>
      <c r="KG212" s="27"/>
      <c r="KH212" s="27"/>
      <c r="KI212" s="27"/>
      <c r="KJ212" s="27">
        <v>105.7</v>
      </c>
      <c r="KK212" s="45">
        <v>105.6</v>
      </c>
      <c r="KL212" s="45">
        <v>105.3</v>
      </c>
      <c r="KM212" s="45">
        <v>105.2</v>
      </c>
      <c r="KN212" s="46">
        <v>105.1</v>
      </c>
      <c r="KO212" s="171"/>
      <c r="KP212" s="8"/>
      <c r="KQ212" s="148"/>
      <c r="KR212" s="11"/>
      <c r="KS212" s="148" t="s">
        <v>61</v>
      </c>
      <c r="KT212" s="171"/>
      <c r="KU212" s="171"/>
      <c r="KV212" s="171"/>
      <c r="KW212" s="27"/>
      <c r="KX212" s="27"/>
      <c r="KY212" s="27"/>
      <c r="KZ212" s="27">
        <v>105.7</v>
      </c>
      <c r="LA212" s="45">
        <v>105.6</v>
      </c>
      <c r="LB212" s="45">
        <v>105.3</v>
      </c>
      <c r="LC212" s="45">
        <v>105.2</v>
      </c>
      <c r="LD212" s="46">
        <v>105.1</v>
      </c>
      <c r="LE212" s="171"/>
      <c r="LF212" s="8"/>
      <c r="LG212" s="148"/>
      <c r="LH212" s="11"/>
      <c r="LI212" s="148" t="s">
        <v>61</v>
      </c>
      <c r="LJ212" s="171"/>
      <c r="LK212" s="171"/>
      <c r="LL212" s="171"/>
      <c r="LM212" s="27"/>
      <c r="LN212" s="27"/>
      <c r="LO212" s="27"/>
      <c r="LP212" s="27">
        <v>105.7</v>
      </c>
      <c r="LQ212" s="45">
        <v>105.6</v>
      </c>
      <c r="LR212" s="45">
        <v>105.3</v>
      </c>
      <c r="LS212" s="45">
        <v>105.2</v>
      </c>
      <c r="LT212" s="46">
        <v>105.1</v>
      </c>
      <c r="LU212" s="171"/>
      <c r="LV212" s="8"/>
      <c r="LW212" s="148"/>
      <c r="LX212" s="11"/>
      <c r="LY212" s="148" t="s">
        <v>61</v>
      </c>
      <c r="LZ212" s="171"/>
      <c r="MA212" s="171"/>
      <c r="MB212" s="171"/>
      <c r="MC212" s="27"/>
      <c r="MD212" s="27"/>
      <c r="ME212" s="27"/>
      <c r="MF212" s="27">
        <v>105.7</v>
      </c>
      <c r="MG212" s="45">
        <v>105.6</v>
      </c>
      <c r="MH212" s="45">
        <v>105.3</v>
      </c>
      <c r="MI212" s="45">
        <v>105.2</v>
      </c>
      <c r="MJ212" s="46">
        <v>105.1</v>
      </c>
      <c r="MK212" s="171"/>
      <c r="ML212" s="8"/>
      <c r="MM212" s="148"/>
      <c r="MN212" s="11"/>
      <c r="MO212" s="148" t="s">
        <v>61</v>
      </c>
      <c r="MP212" s="171"/>
      <c r="MQ212" s="171"/>
      <c r="MR212" s="171"/>
      <c r="MS212" s="27"/>
      <c r="MT212" s="27"/>
      <c r="MU212" s="27"/>
      <c r="MV212" s="27">
        <v>105.7</v>
      </c>
      <c r="MW212" s="45">
        <v>105.6</v>
      </c>
      <c r="MX212" s="45">
        <v>105.3</v>
      </c>
      <c r="MY212" s="45">
        <v>105.2</v>
      </c>
      <c r="MZ212" s="46">
        <v>105.1</v>
      </c>
      <c r="NA212" s="171"/>
      <c r="NB212" s="8"/>
      <c r="NC212" s="148"/>
      <c r="ND212" s="11"/>
      <c r="NE212" s="148" t="s">
        <v>61</v>
      </c>
      <c r="NF212" s="171"/>
      <c r="NG212" s="171"/>
      <c r="NH212" s="171"/>
      <c r="NI212" s="27"/>
      <c r="NJ212" s="27"/>
      <c r="NK212" s="27"/>
      <c r="NL212" s="27">
        <v>105.7</v>
      </c>
      <c r="NM212" s="45">
        <v>105.6</v>
      </c>
      <c r="NN212" s="45">
        <v>105.3</v>
      </c>
      <c r="NO212" s="45">
        <v>105.2</v>
      </c>
      <c r="NP212" s="46">
        <v>105.1</v>
      </c>
      <c r="NQ212" s="171"/>
      <c r="NR212" s="8"/>
      <c r="NS212" s="148"/>
      <c r="NT212" s="11"/>
      <c r="NU212" s="148" t="s">
        <v>61</v>
      </c>
      <c r="NV212" s="171"/>
      <c r="NW212" s="171"/>
      <c r="NX212" s="171"/>
      <c r="NY212" s="27"/>
      <c r="NZ212" s="27"/>
      <c r="OA212" s="27"/>
      <c r="OB212" s="27">
        <v>105.7</v>
      </c>
      <c r="OC212" s="45">
        <v>105.6</v>
      </c>
      <c r="OD212" s="45">
        <v>105.3</v>
      </c>
      <c r="OE212" s="45">
        <v>105.2</v>
      </c>
      <c r="OF212" s="46">
        <v>105.1</v>
      </c>
      <c r="OG212" s="171"/>
      <c r="OH212" s="8"/>
      <c r="OI212" s="148"/>
      <c r="OJ212" s="11"/>
      <c r="OK212" s="148" t="s">
        <v>61</v>
      </c>
      <c r="OL212" s="171"/>
      <c r="OM212" s="171"/>
      <c r="ON212" s="171"/>
      <c r="OO212" s="27"/>
      <c r="OP212" s="27"/>
      <c r="OQ212" s="27"/>
      <c r="OR212" s="27">
        <v>105.7</v>
      </c>
      <c r="OS212" s="45">
        <v>105.6</v>
      </c>
      <c r="OT212" s="45">
        <v>105.3</v>
      </c>
      <c r="OU212" s="45">
        <v>105.2</v>
      </c>
      <c r="OV212" s="46">
        <v>105.1</v>
      </c>
      <c r="OW212" s="171"/>
      <c r="OX212" s="8"/>
      <c r="OY212" s="148"/>
      <c r="OZ212" s="11"/>
      <c r="PA212" s="148" t="s">
        <v>61</v>
      </c>
      <c r="PB212" s="171"/>
      <c r="PC212" s="171"/>
      <c r="PD212" s="171"/>
      <c r="PE212" s="27"/>
      <c r="PF212" s="27"/>
      <c r="PG212" s="27"/>
      <c r="PH212" s="27">
        <v>105.7</v>
      </c>
      <c r="PI212" s="45">
        <v>105.6</v>
      </c>
      <c r="PJ212" s="45">
        <v>105.3</v>
      </c>
      <c r="PK212" s="45">
        <v>105.2</v>
      </c>
      <c r="PL212" s="46">
        <v>105.1</v>
      </c>
      <c r="PM212" s="171"/>
      <c r="PN212" s="8"/>
      <c r="PO212" s="148"/>
      <c r="PP212" s="11"/>
      <c r="PQ212" s="148" t="s">
        <v>61</v>
      </c>
      <c r="PR212" s="171"/>
      <c r="PS212" s="171"/>
      <c r="PT212" s="171"/>
      <c r="PU212" s="27"/>
      <c r="PV212" s="27"/>
      <c r="PW212" s="27"/>
      <c r="PX212" s="27">
        <v>105.7</v>
      </c>
      <c r="PY212" s="45">
        <v>105.6</v>
      </c>
      <c r="PZ212" s="45">
        <v>105.3</v>
      </c>
      <c r="QA212" s="45">
        <v>105.2</v>
      </c>
      <c r="QB212" s="46">
        <v>105.1</v>
      </c>
      <c r="QC212" s="171"/>
      <c r="QD212" s="8"/>
      <c r="QE212" s="148"/>
      <c r="QF212" s="11"/>
      <c r="QG212" s="148" t="s">
        <v>61</v>
      </c>
      <c r="QH212" s="171"/>
      <c r="QI212" s="171"/>
      <c r="QJ212" s="171"/>
      <c r="QK212" s="27"/>
      <c r="QL212" s="27"/>
      <c r="QM212" s="27"/>
      <c r="QN212" s="27">
        <v>105.7</v>
      </c>
      <c r="QO212" s="45">
        <v>105.6</v>
      </c>
      <c r="QP212" s="45">
        <v>105.3</v>
      </c>
      <c r="QQ212" s="45">
        <v>105.2</v>
      </c>
      <c r="QR212" s="46">
        <v>105.1</v>
      </c>
      <c r="QS212" s="171"/>
      <c r="QT212" s="8"/>
      <c r="QU212" s="148"/>
      <c r="QV212" s="11"/>
      <c r="QW212" s="148" t="s">
        <v>61</v>
      </c>
      <c r="QX212" s="171"/>
      <c r="QY212" s="171"/>
      <c r="QZ212" s="171"/>
      <c r="RA212" s="27"/>
      <c r="RB212" s="27"/>
      <c r="RC212" s="27"/>
      <c r="RD212" s="27">
        <v>105.7</v>
      </c>
      <c r="RE212" s="45">
        <v>105.6</v>
      </c>
      <c r="RF212" s="45">
        <v>105.3</v>
      </c>
      <c r="RG212" s="45">
        <v>105.2</v>
      </c>
      <c r="RH212" s="46">
        <v>105.1</v>
      </c>
      <c r="RI212" s="171"/>
      <c r="RJ212" s="8"/>
      <c r="RK212" s="148"/>
      <c r="RL212" s="11"/>
      <c r="RM212" s="148" t="s">
        <v>61</v>
      </c>
      <c r="RN212" s="171"/>
      <c r="RO212" s="171"/>
      <c r="RP212" s="171"/>
      <c r="RQ212" s="27"/>
      <c r="RR212" s="27"/>
      <c r="RS212" s="27"/>
      <c r="RT212" s="27">
        <v>105.7</v>
      </c>
      <c r="RU212" s="45">
        <v>105.6</v>
      </c>
      <c r="RV212" s="45">
        <v>105.3</v>
      </c>
      <c r="RW212" s="45">
        <v>105.2</v>
      </c>
      <c r="RX212" s="46">
        <v>105.1</v>
      </c>
      <c r="RY212" s="171"/>
      <c r="RZ212" s="8"/>
      <c r="SA212" s="148"/>
      <c r="SB212" s="11"/>
      <c r="SC212" s="148" t="s">
        <v>61</v>
      </c>
      <c r="SD212" s="171"/>
      <c r="SE212" s="171"/>
      <c r="SF212" s="171"/>
      <c r="SG212" s="27"/>
      <c r="SH212" s="27"/>
      <c r="SI212" s="27"/>
      <c r="SJ212" s="27">
        <v>105.7</v>
      </c>
      <c r="SK212" s="45">
        <v>105.6</v>
      </c>
      <c r="SL212" s="45">
        <v>105.3</v>
      </c>
      <c r="SM212" s="45">
        <v>105.2</v>
      </c>
      <c r="SN212" s="46">
        <v>105.1</v>
      </c>
      <c r="SO212" s="171"/>
      <c r="SP212" s="8"/>
      <c r="SQ212" s="148"/>
      <c r="SR212" s="11"/>
      <c r="SS212" s="148" t="s">
        <v>61</v>
      </c>
      <c r="ST212" s="171"/>
      <c r="SU212" s="171"/>
      <c r="SV212" s="171"/>
      <c r="SW212" s="27"/>
      <c r="SX212" s="27"/>
      <c r="SY212" s="27"/>
      <c r="SZ212" s="27">
        <v>105.7</v>
      </c>
      <c r="TA212" s="45">
        <v>105.6</v>
      </c>
      <c r="TB212" s="45">
        <v>105.3</v>
      </c>
      <c r="TC212" s="45">
        <v>105.2</v>
      </c>
      <c r="TD212" s="46">
        <v>105.1</v>
      </c>
      <c r="TE212" s="171"/>
      <c r="TF212" s="8"/>
      <c r="TG212" s="148"/>
      <c r="TH212" s="11"/>
      <c r="TI212" s="148" t="s">
        <v>61</v>
      </c>
      <c r="TJ212" s="171"/>
      <c r="TK212" s="171"/>
      <c r="TL212" s="171"/>
      <c r="TM212" s="27"/>
      <c r="TN212" s="27"/>
      <c r="TO212" s="27"/>
      <c r="TP212" s="27">
        <v>105.7</v>
      </c>
      <c r="TQ212" s="45">
        <v>105.6</v>
      </c>
      <c r="TR212" s="45">
        <v>105.3</v>
      </c>
      <c r="TS212" s="45">
        <v>105.2</v>
      </c>
      <c r="TT212" s="46">
        <v>105.1</v>
      </c>
      <c r="TU212" s="171"/>
      <c r="TV212" s="8"/>
      <c r="TW212" s="148"/>
      <c r="TX212" s="11"/>
      <c r="TY212" s="148" t="s">
        <v>61</v>
      </c>
      <c r="TZ212" s="171"/>
      <c r="UA212" s="171"/>
      <c r="UB212" s="171"/>
      <c r="UC212" s="27"/>
      <c r="UD212" s="27"/>
      <c r="UE212" s="27"/>
      <c r="UF212" s="27">
        <v>105.7</v>
      </c>
      <c r="UG212" s="45">
        <v>105.6</v>
      </c>
      <c r="UH212" s="45">
        <v>105.3</v>
      </c>
      <c r="UI212" s="45">
        <v>105.2</v>
      </c>
      <c r="UJ212" s="46">
        <v>105.1</v>
      </c>
      <c r="UK212" s="171"/>
      <c r="UL212" s="8"/>
      <c r="UM212" s="148"/>
      <c r="UN212" s="11"/>
      <c r="UO212" s="148" t="s">
        <v>61</v>
      </c>
      <c r="UP212" s="171"/>
      <c r="UQ212" s="171"/>
      <c r="UR212" s="171"/>
      <c r="US212" s="27"/>
      <c r="UT212" s="27"/>
      <c r="UU212" s="27"/>
      <c r="UV212" s="27">
        <v>105.7</v>
      </c>
      <c r="UW212" s="45">
        <v>105.6</v>
      </c>
      <c r="UX212" s="45">
        <v>105.3</v>
      </c>
      <c r="UY212" s="45">
        <v>105.2</v>
      </c>
      <c r="UZ212" s="46">
        <v>105.1</v>
      </c>
      <c r="VA212" s="171"/>
      <c r="VB212" s="8"/>
      <c r="VC212" s="148"/>
      <c r="VD212" s="11"/>
      <c r="VE212" s="148" t="s">
        <v>61</v>
      </c>
      <c r="VF212" s="171"/>
      <c r="VG212" s="171"/>
      <c r="VH212" s="171"/>
      <c r="VI212" s="27"/>
      <c r="VJ212" s="27"/>
      <c r="VK212" s="27"/>
      <c r="VL212" s="27">
        <v>105.7</v>
      </c>
      <c r="VM212" s="45">
        <v>105.6</v>
      </c>
      <c r="VN212" s="45">
        <v>105.3</v>
      </c>
      <c r="VO212" s="45">
        <v>105.2</v>
      </c>
      <c r="VP212" s="46">
        <v>105.1</v>
      </c>
      <c r="VQ212" s="171"/>
      <c r="VR212" s="8"/>
      <c r="VS212" s="148"/>
      <c r="VT212" s="11"/>
      <c r="VU212" s="148" t="s">
        <v>61</v>
      </c>
      <c r="VV212" s="171"/>
      <c r="VW212" s="171"/>
      <c r="VX212" s="171"/>
      <c r="VY212" s="27"/>
      <c r="VZ212" s="27"/>
      <c r="WA212" s="27"/>
      <c r="WB212" s="27">
        <v>105.7</v>
      </c>
      <c r="WC212" s="45">
        <v>105.6</v>
      </c>
      <c r="WD212" s="45">
        <v>105.3</v>
      </c>
      <c r="WE212" s="45">
        <v>105.2</v>
      </c>
      <c r="WF212" s="46">
        <v>105.1</v>
      </c>
      <c r="WG212" s="171"/>
      <c r="WH212" s="8"/>
      <c r="WI212" s="148"/>
      <c r="WJ212" s="11"/>
      <c r="WK212" s="148" t="s">
        <v>61</v>
      </c>
      <c r="WL212" s="171"/>
      <c r="WM212" s="171"/>
      <c r="WN212" s="171"/>
      <c r="WO212" s="27"/>
      <c r="WP212" s="27"/>
      <c r="WQ212" s="27"/>
      <c r="WR212" s="27">
        <v>105.7</v>
      </c>
      <c r="WS212" s="45">
        <v>105.6</v>
      </c>
      <c r="WT212" s="45">
        <v>105.3</v>
      </c>
      <c r="WU212" s="45">
        <v>105.2</v>
      </c>
      <c r="WV212" s="46">
        <v>105.1</v>
      </c>
      <c r="WW212" s="171"/>
      <c r="WX212" s="8"/>
      <c r="WY212" s="148"/>
      <c r="WZ212" s="11"/>
      <c r="XA212" s="148" t="s">
        <v>61</v>
      </c>
      <c r="XB212" s="171"/>
      <c r="XC212" s="171"/>
      <c r="XD212" s="171"/>
      <c r="XE212" s="27"/>
      <c r="XF212" s="27"/>
      <c r="XG212" s="27"/>
      <c r="XH212" s="27">
        <v>105.7</v>
      </c>
      <c r="XI212" s="45">
        <v>105.6</v>
      </c>
      <c r="XJ212" s="45">
        <v>105.3</v>
      </c>
      <c r="XK212" s="45">
        <v>105.2</v>
      </c>
      <c r="XL212" s="46">
        <v>105.1</v>
      </c>
      <c r="XM212" s="171"/>
      <c r="XN212" s="8"/>
      <c r="XO212" s="148"/>
      <c r="XP212" s="11"/>
      <c r="XQ212" s="148" t="s">
        <v>61</v>
      </c>
      <c r="XR212" s="171"/>
      <c r="XS212" s="171"/>
      <c r="XT212" s="171"/>
      <c r="XU212" s="27"/>
      <c r="XV212" s="27"/>
      <c r="XW212" s="27"/>
      <c r="XX212" s="27">
        <v>105.7</v>
      </c>
      <c r="XY212" s="45">
        <v>105.6</v>
      </c>
      <c r="XZ212" s="45">
        <v>105.3</v>
      </c>
      <c r="YA212" s="45">
        <v>105.2</v>
      </c>
      <c r="YB212" s="46">
        <v>105.1</v>
      </c>
      <c r="YC212" s="171"/>
      <c r="YD212" s="8"/>
      <c r="YE212" s="148"/>
      <c r="YF212" s="11"/>
      <c r="YG212" s="148" t="s">
        <v>61</v>
      </c>
      <c r="YH212" s="171"/>
      <c r="YI212" s="171"/>
      <c r="YJ212" s="171"/>
      <c r="YK212" s="27"/>
      <c r="YL212" s="27"/>
      <c r="YM212" s="27"/>
      <c r="YN212" s="27">
        <v>105.7</v>
      </c>
      <c r="YO212" s="45">
        <v>105.6</v>
      </c>
      <c r="YP212" s="45">
        <v>105.3</v>
      </c>
      <c r="YQ212" s="45">
        <v>105.2</v>
      </c>
      <c r="YR212" s="46">
        <v>105.1</v>
      </c>
      <c r="YS212" s="171"/>
      <c r="YT212" s="8"/>
      <c r="YU212" s="148"/>
      <c r="YV212" s="11"/>
      <c r="YW212" s="148" t="s">
        <v>61</v>
      </c>
      <c r="YX212" s="171"/>
      <c r="YY212" s="171"/>
      <c r="YZ212" s="171"/>
      <c r="ZA212" s="27"/>
      <c r="ZB212" s="27"/>
      <c r="ZC212" s="27"/>
      <c r="ZD212" s="27">
        <v>105.7</v>
      </c>
      <c r="ZE212" s="45">
        <v>105.6</v>
      </c>
      <c r="ZF212" s="45">
        <v>105.3</v>
      </c>
      <c r="ZG212" s="45">
        <v>105.2</v>
      </c>
      <c r="ZH212" s="46">
        <v>105.1</v>
      </c>
      <c r="ZI212" s="171"/>
      <c r="ZJ212" s="8"/>
      <c r="ZK212" s="148"/>
      <c r="ZL212" s="11"/>
      <c r="ZM212" s="148" t="s">
        <v>61</v>
      </c>
      <c r="ZN212" s="171"/>
      <c r="ZO212" s="171"/>
      <c r="ZP212" s="171"/>
      <c r="ZQ212" s="27"/>
      <c r="ZR212" s="27"/>
      <c r="ZS212" s="27"/>
      <c r="ZT212" s="27">
        <v>105.7</v>
      </c>
      <c r="ZU212" s="45">
        <v>105.6</v>
      </c>
      <c r="ZV212" s="45">
        <v>105.3</v>
      </c>
      <c r="ZW212" s="45">
        <v>105.2</v>
      </c>
      <c r="ZX212" s="46">
        <v>105.1</v>
      </c>
      <c r="ZY212" s="171"/>
      <c r="ZZ212" s="8"/>
      <c r="AAA212" s="148"/>
      <c r="AAB212" s="11"/>
      <c r="AAC212" s="148" t="s">
        <v>61</v>
      </c>
      <c r="AAD212" s="171"/>
      <c r="AAE212" s="171"/>
      <c r="AAF212" s="171"/>
      <c r="AAG212" s="27"/>
      <c r="AAH212" s="27"/>
      <c r="AAI212" s="27"/>
      <c r="AAJ212" s="27">
        <v>105.7</v>
      </c>
      <c r="AAK212" s="45">
        <v>105.6</v>
      </c>
      <c r="AAL212" s="45">
        <v>105.3</v>
      </c>
      <c r="AAM212" s="45">
        <v>105.2</v>
      </c>
      <c r="AAN212" s="46">
        <v>105.1</v>
      </c>
      <c r="AAO212" s="171"/>
      <c r="AAP212" s="8"/>
      <c r="AAQ212" s="148"/>
      <c r="AAR212" s="11"/>
      <c r="AAS212" s="148" t="s">
        <v>61</v>
      </c>
      <c r="AAT212" s="171"/>
      <c r="AAU212" s="171"/>
      <c r="AAV212" s="171"/>
      <c r="AAW212" s="27"/>
      <c r="AAX212" s="27"/>
      <c r="AAY212" s="27"/>
      <c r="AAZ212" s="27">
        <v>105.7</v>
      </c>
      <c r="ABA212" s="45">
        <v>105.6</v>
      </c>
      <c r="ABB212" s="45">
        <v>105.3</v>
      </c>
      <c r="ABC212" s="45">
        <v>105.2</v>
      </c>
      <c r="ABD212" s="46">
        <v>105.1</v>
      </c>
      <c r="ABE212" s="171"/>
      <c r="ABF212" s="8"/>
      <c r="ABG212" s="148"/>
      <c r="ABH212" s="11"/>
      <c r="ABI212" s="148" t="s">
        <v>61</v>
      </c>
      <c r="ABJ212" s="171"/>
      <c r="ABK212" s="171"/>
      <c r="ABL212" s="171"/>
      <c r="ABM212" s="27"/>
      <c r="ABN212" s="27"/>
      <c r="ABO212" s="27"/>
      <c r="ABP212" s="27">
        <v>105.7</v>
      </c>
      <c r="ABQ212" s="45">
        <v>105.6</v>
      </c>
      <c r="ABR212" s="45">
        <v>105.3</v>
      </c>
      <c r="ABS212" s="45">
        <v>105.2</v>
      </c>
      <c r="ABT212" s="46">
        <v>105.1</v>
      </c>
      <c r="ABU212" s="171"/>
      <c r="ABV212" s="8"/>
      <c r="ABW212" s="148"/>
      <c r="ABX212" s="11"/>
      <c r="ABY212" s="148" t="s">
        <v>61</v>
      </c>
      <c r="ABZ212" s="171"/>
      <c r="ACA212" s="171"/>
      <c r="ACB212" s="171"/>
      <c r="ACC212" s="27"/>
      <c r="ACD212" s="27"/>
      <c r="ACE212" s="27"/>
      <c r="ACF212" s="27">
        <v>105.7</v>
      </c>
      <c r="ACG212" s="45">
        <v>105.6</v>
      </c>
      <c r="ACH212" s="45">
        <v>105.3</v>
      </c>
      <c r="ACI212" s="45">
        <v>105.2</v>
      </c>
      <c r="ACJ212" s="46">
        <v>105.1</v>
      </c>
      <c r="ACK212" s="171"/>
      <c r="ACL212" s="8"/>
      <c r="ACM212" s="148"/>
      <c r="ACN212" s="11"/>
      <c r="ACO212" s="148" t="s">
        <v>61</v>
      </c>
      <c r="ACP212" s="171"/>
      <c r="ACQ212" s="171"/>
      <c r="ACR212" s="171"/>
      <c r="ACS212" s="27"/>
      <c r="ACT212" s="27"/>
      <c r="ACU212" s="27"/>
      <c r="ACV212" s="27">
        <v>105.7</v>
      </c>
      <c r="ACW212" s="45">
        <v>105.6</v>
      </c>
      <c r="ACX212" s="45">
        <v>105.3</v>
      </c>
      <c r="ACY212" s="45">
        <v>105.2</v>
      </c>
      <c r="ACZ212" s="46">
        <v>105.1</v>
      </c>
      <c r="ADA212" s="171"/>
      <c r="ADB212" s="8"/>
      <c r="ADC212" s="148"/>
      <c r="ADD212" s="11"/>
      <c r="ADE212" s="148" t="s">
        <v>61</v>
      </c>
      <c r="ADF212" s="171"/>
      <c r="ADG212" s="171"/>
      <c r="ADH212" s="171"/>
      <c r="ADI212" s="27"/>
      <c r="ADJ212" s="27"/>
      <c r="ADK212" s="27"/>
      <c r="ADL212" s="27">
        <v>105.7</v>
      </c>
      <c r="ADM212" s="45">
        <v>105.6</v>
      </c>
      <c r="ADN212" s="45">
        <v>105.3</v>
      </c>
      <c r="ADO212" s="45">
        <v>105.2</v>
      </c>
      <c r="ADP212" s="46">
        <v>105.1</v>
      </c>
      <c r="ADQ212" s="171"/>
      <c r="ADR212" s="8"/>
      <c r="ADS212" s="148"/>
      <c r="ADT212" s="11"/>
      <c r="ADU212" s="148" t="s">
        <v>61</v>
      </c>
      <c r="ADV212" s="171"/>
      <c r="ADW212" s="171"/>
      <c r="ADX212" s="171"/>
      <c r="ADY212" s="27"/>
      <c r="ADZ212" s="27"/>
      <c r="AEA212" s="27"/>
      <c r="AEB212" s="27">
        <v>105.7</v>
      </c>
      <c r="AEC212" s="45">
        <v>105.6</v>
      </c>
      <c r="AED212" s="45">
        <v>105.3</v>
      </c>
      <c r="AEE212" s="45">
        <v>105.2</v>
      </c>
      <c r="AEF212" s="46">
        <v>105.1</v>
      </c>
      <c r="AEG212" s="171"/>
      <c r="AEH212" s="8"/>
      <c r="AEI212" s="148"/>
      <c r="AEJ212" s="11"/>
      <c r="AEK212" s="148" t="s">
        <v>61</v>
      </c>
      <c r="AEL212" s="171"/>
      <c r="AEM212" s="171"/>
      <c r="AEN212" s="171"/>
      <c r="AEO212" s="27"/>
      <c r="AEP212" s="27"/>
      <c r="AEQ212" s="27"/>
      <c r="AER212" s="27">
        <v>105.7</v>
      </c>
      <c r="AES212" s="45">
        <v>105.6</v>
      </c>
      <c r="AET212" s="45">
        <v>105.3</v>
      </c>
      <c r="AEU212" s="45">
        <v>105.2</v>
      </c>
      <c r="AEV212" s="46">
        <v>105.1</v>
      </c>
      <c r="AEW212" s="171"/>
      <c r="AEX212" s="8"/>
      <c r="AEY212" s="148"/>
      <c r="AEZ212" s="11"/>
      <c r="AFA212" s="148" t="s">
        <v>61</v>
      </c>
      <c r="AFB212" s="171"/>
      <c r="AFC212" s="171"/>
      <c r="AFD212" s="171"/>
      <c r="AFE212" s="27"/>
      <c r="AFF212" s="27"/>
      <c r="AFG212" s="27"/>
      <c r="AFH212" s="27">
        <v>105.7</v>
      </c>
      <c r="AFI212" s="45">
        <v>105.6</v>
      </c>
      <c r="AFJ212" s="45">
        <v>105.3</v>
      </c>
      <c r="AFK212" s="45">
        <v>105.2</v>
      </c>
      <c r="AFL212" s="46">
        <v>105.1</v>
      </c>
      <c r="AFM212" s="171"/>
      <c r="AFN212" s="8"/>
      <c r="AFO212" s="148"/>
      <c r="AFP212" s="11"/>
      <c r="AFQ212" s="148" t="s">
        <v>61</v>
      </c>
      <c r="AFR212" s="171"/>
      <c r="AFS212" s="171"/>
      <c r="AFT212" s="171"/>
      <c r="AFU212" s="27"/>
      <c r="AFV212" s="27"/>
      <c r="AFW212" s="27"/>
      <c r="AFX212" s="27">
        <v>105.7</v>
      </c>
      <c r="AFY212" s="45">
        <v>105.6</v>
      </c>
      <c r="AFZ212" s="45">
        <v>105.3</v>
      </c>
      <c r="AGA212" s="45">
        <v>105.2</v>
      </c>
      <c r="AGB212" s="46">
        <v>105.1</v>
      </c>
      <c r="AGC212" s="171"/>
      <c r="AGD212" s="8"/>
      <c r="AGE212" s="148"/>
      <c r="AGF212" s="11"/>
      <c r="AGG212" s="148" t="s">
        <v>61</v>
      </c>
      <c r="AGH212" s="171"/>
      <c r="AGI212" s="171"/>
      <c r="AGJ212" s="171"/>
      <c r="AGK212" s="27"/>
      <c r="AGL212" s="27"/>
      <c r="AGM212" s="27"/>
      <c r="AGN212" s="27">
        <v>105.7</v>
      </c>
      <c r="AGO212" s="45">
        <v>105.6</v>
      </c>
      <c r="AGP212" s="45">
        <v>105.3</v>
      </c>
      <c r="AGQ212" s="45">
        <v>105.2</v>
      </c>
      <c r="AGR212" s="46">
        <v>105.1</v>
      </c>
      <c r="AGS212" s="171"/>
      <c r="AGT212" s="8"/>
      <c r="AGU212" s="148"/>
      <c r="AGV212" s="11"/>
      <c r="AGW212" s="148" t="s">
        <v>61</v>
      </c>
      <c r="AGX212" s="171"/>
      <c r="AGY212" s="171"/>
      <c r="AGZ212" s="171"/>
      <c r="AHA212" s="27"/>
      <c r="AHB212" s="27"/>
      <c r="AHC212" s="27"/>
      <c r="AHD212" s="27">
        <v>105.7</v>
      </c>
      <c r="AHE212" s="45">
        <v>105.6</v>
      </c>
      <c r="AHF212" s="45">
        <v>105.3</v>
      </c>
      <c r="AHG212" s="45">
        <v>105.2</v>
      </c>
      <c r="AHH212" s="46">
        <v>105.1</v>
      </c>
      <c r="AHI212" s="171"/>
      <c r="AHJ212" s="8"/>
      <c r="AHK212" s="148"/>
      <c r="AHL212" s="11"/>
      <c r="AHM212" s="148" t="s">
        <v>61</v>
      </c>
      <c r="AHN212" s="171"/>
      <c r="AHO212" s="171"/>
      <c r="AHP212" s="171"/>
      <c r="AHQ212" s="27"/>
      <c r="AHR212" s="27"/>
      <c r="AHS212" s="27"/>
      <c r="AHT212" s="27">
        <v>105.7</v>
      </c>
      <c r="AHU212" s="45">
        <v>105.6</v>
      </c>
      <c r="AHV212" s="45">
        <v>105.3</v>
      </c>
      <c r="AHW212" s="45">
        <v>105.2</v>
      </c>
      <c r="AHX212" s="46">
        <v>105.1</v>
      </c>
      <c r="AHY212" s="171"/>
      <c r="AHZ212" s="8"/>
      <c r="AIA212" s="148"/>
      <c r="AIB212" s="11"/>
      <c r="AIC212" s="148" t="s">
        <v>61</v>
      </c>
      <c r="AID212" s="171"/>
      <c r="AIE212" s="171"/>
      <c r="AIF212" s="171"/>
      <c r="AIG212" s="27"/>
      <c r="AIH212" s="27"/>
      <c r="AII212" s="27"/>
      <c r="AIJ212" s="27">
        <v>105.7</v>
      </c>
      <c r="AIK212" s="45">
        <v>105.6</v>
      </c>
      <c r="AIL212" s="45">
        <v>105.3</v>
      </c>
      <c r="AIM212" s="45">
        <v>105.2</v>
      </c>
      <c r="AIN212" s="46">
        <v>105.1</v>
      </c>
      <c r="AIO212" s="171"/>
      <c r="AIP212" s="8"/>
      <c r="AIQ212" s="148"/>
      <c r="AIR212" s="11"/>
      <c r="AIS212" s="148" t="s">
        <v>61</v>
      </c>
      <c r="AIT212" s="171"/>
      <c r="AIU212" s="171"/>
      <c r="AIV212" s="171"/>
      <c r="AIW212" s="27"/>
      <c r="AIX212" s="27"/>
      <c r="AIY212" s="27"/>
      <c r="AIZ212" s="27">
        <v>105.7</v>
      </c>
      <c r="AJA212" s="45">
        <v>105.6</v>
      </c>
      <c r="AJB212" s="45">
        <v>105.3</v>
      </c>
      <c r="AJC212" s="45">
        <v>105.2</v>
      </c>
      <c r="AJD212" s="46">
        <v>105.1</v>
      </c>
      <c r="AJE212" s="171"/>
      <c r="AJF212" s="8"/>
      <c r="AJG212" s="148"/>
      <c r="AJH212" s="11"/>
      <c r="AJI212" s="148" t="s">
        <v>61</v>
      </c>
      <c r="AJJ212" s="171"/>
      <c r="AJK212" s="171"/>
      <c r="AJL212" s="171"/>
      <c r="AJM212" s="27"/>
      <c r="AJN212" s="27"/>
      <c r="AJO212" s="27"/>
      <c r="AJP212" s="27">
        <v>105.7</v>
      </c>
      <c r="AJQ212" s="45">
        <v>105.6</v>
      </c>
      <c r="AJR212" s="45">
        <v>105.3</v>
      </c>
      <c r="AJS212" s="45">
        <v>105.2</v>
      </c>
      <c r="AJT212" s="46">
        <v>105.1</v>
      </c>
      <c r="AJU212" s="171"/>
      <c r="AJV212" s="8"/>
      <c r="AJW212" s="148"/>
      <c r="AJX212" s="11"/>
      <c r="AJY212" s="148" t="s">
        <v>61</v>
      </c>
      <c r="AJZ212" s="171"/>
      <c r="AKA212" s="171"/>
      <c r="AKB212" s="171"/>
      <c r="AKC212" s="27"/>
      <c r="AKD212" s="27"/>
      <c r="AKE212" s="27"/>
      <c r="AKF212" s="27">
        <v>105.7</v>
      </c>
      <c r="AKG212" s="45">
        <v>105.6</v>
      </c>
      <c r="AKH212" s="45">
        <v>105.3</v>
      </c>
      <c r="AKI212" s="45">
        <v>105.2</v>
      </c>
      <c r="AKJ212" s="46">
        <v>105.1</v>
      </c>
      <c r="AKK212" s="171"/>
      <c r="AKL212" s="8"/>
      <c r="AKM212" s="148"/>
      <c r="AKN212" s="11"/>
      <c r="AKO212" s="148" t="s">
        <v>61</v>
      </c>
      <c r="AKP212" s="171"/>
      <c r="AKQ212" s="171"/>
      <c r="AKR212" s="171"/>
      <c r="AKS212" s="27"/>
      <c r="AKT212" s="27"/>
      <c r="AKU212" s="27"/>
      <c r="AKV212" s="27">
        <v>105.7</v>
      </c>
      <c r="AKW212" s="45">
        <v>105.6</v>
      </c>
      <c r="AKX212" s="45">
        <v>105.3</v>
      </c>
      <c r="AKY212" s="45">
        <v>105.2</v>
      </c>
      <c r="AKZ212" s="46">
        <v>105.1</v>
      </c>
      <c r="ALA212" s="171"/>
      <c r="ALB212" s="8"/>
      <c r="ALC212" s="148"/>
      <c r="ALD212" s="11"/>
      <c r="ALE212" s="148" t="s">
        <v>61</v>
      </c>
      <c r="ALF212" s="171"/>
      <c r="ALG212" s="171"/>
      <c r="ALH212" s="171"/>
      <c r="ALI212" s="27"/>
      <c r="ALJ212" s="27"/>
      <c r="ALK212" s="27"/>
      <c r="ALL212" s="27">
        <v>105.7</v>
      </c>
      <c r="ALM212" s="45">
        <v>105.6</v>
      </c>
      <c r="ALN212" s="45">
        <v>105.3</v>
      </c>
      <c r="ALO212" s="45">
        <v>105.2</v>
      </c>
      <c r="ALP212" s="46">
        <v>105.1</v>
      </c>
      <c r="ALQ212" s="171"/>
      <c r="ALR212" s="8"/>
      <c r="ALS212" s="148"/>
      <c r="ALT212" s="11"/>
      <c r="ALU212" s="148" t="s">
        <v>61</v>
      </c>
      <c r="ALV212" s="171"/>
      <c r="ALW212" s="171"/>
      <c r="ALX212" s="171"/>
      <c r="ALY212" s="27"/>
      <c r="ALZ212" s="27"/>
      <c r="AMA212" s="27"/>
      <c r="AMB212" s="27">
        <v>105.7</v>
      </c>
      <c r="AMC212" s="45">
        <v>105.6</v>
      </c>
      <c r="AMD212" s="45">
        <v>105.3</v>
      </c>
      <c r="AME212" s="45">
        <v>105.2</v>
      </c>
      <c r="AMF212" s="46">
        <v>105.1</v>
      </c>
      <c r="AMG212" s="171"/>
      <c r="AMH212" s="8"/>
      <c r="AMI212" s="148"/>
      <c r="AMJ212" s="11"/>
      <c r="AMK212" s="148" t="s">
        <v>61</v>
      </c>
      <c r="AML212" s="171"/>
      <c r="AMM212" s="171"/>
      <c r="AMN212" s="171"/>
      <c r="AMO212" s="27"/>
      <c r="AMP212" s="27"/>
      <c r="AMQ212" s="27"/>
      <c r="AMR212" s="27">
        <v>105.7</v>
      </c>
      <c r="AMS212" s="45">
        <v>105.6</v>
      </c>
      <c r="AMT212" s="45">
        <v>105.3</v>
      </c>
      <c r="AMU212" s="45">
        <v>105.2</v>
      </c>
      <c r="AMV212" s="46">
        <v>105.1</v>
      </c>
      <c r="AMW212" s="171"/>
      <c r="AMX212" s="8"/>
      <c r="AMY212" s="148"/>
      <c r="AMZ212" s="11"/>
      <c r="ANA212" s="148" t="s">
        <v>61</v>
      </c>
      <c r="ANB212" s="171"/>
      <c r="ANC212" s="171"/>
      <c r="AND212" s="171"/>
      <c r="ANE212" s="27"/>
      <c r="ANF212" s="27"/>
      <c r="ANG212" s="27"/>
      <c r="ANH212" s="27">
        <v>105.7</v>
      </c>
      <c r="ANI212" s="45">
        <v>105.6</v>
      </c>
      <c r="ANJ212" s="45">
        <v>105.3</v>
      </c>
      <c r="ANK212" s="45">
        <v>105.2</v>
      </c>
      <c r="ANL212" s="46">
        <v>105.1</v>
      </c>
      <c r="ANM212" s="171"/>
      <c r="ANN212" s="8"/>
      <c r="ANO212" s="148"/>
      <c r="ANP212" s="11"/>
      <c r="ANQ212" s="148" t="s">
        <v>61</v>
      </c>
      <c r="ANR212" s="171"/>
      <c r="ANS212" s="171"/>
      <c r="ANT212" s="171"/>
      <c r="ANU212" s="27"/>
      <c r="ANV212" s="27"/>
      <c r="ANW212" s="27"/>
      <c r="ANX212" s="27">
        <v>105.7</v>
      </c>
      <c r="ANY212" s="45">
        <v>105.6</v>
      </c>
      <c r="ANZ212" s="45">
        <v>105.3</v>
      </c>
      <c r="AOA212" s="45">
        <v>105.2</v>
      </c>
      <c r="AOB212" s="46">
        <v>105.1</v>
      </c>
      <c r="AOC212" s="171"/>
      <c r="AOD212" s="8"/>
      <c r="AOE212" s="148"/>
      <c r="AOF212" s="11"/>
      <c r="AOG212" s="148" t="s">
        <v>61</v>
      </c>
      <c r="AOH212" s="171"/>
      <c r="AOI212" s="171"/>
      <c r="AOJ212" s="171"/>
      <c r="AOK212" s="27"/>
      <c r="AOL212" s="27"/>
      <c r="AOM212" s="27"/>
      <c r="AON212" s="27">
        <v>105.7</v>
      </c>
      <c r="AOO212" s="45">
        <v>105.6</v>
      </c>
      <c r="AOP212" s="45">
        <v>105.3</v>
      </c>
      <c r="AOQ212" s="45">
        <v>105.2</v>
      </c>
      <c r="AOR212" s="46">
        <v>105.1</v>
      </c>
      <c r="AOS212" s="171"/>
      <c r="AOT212" s="8"/>
      <c r="AOU212" s="148"/>
      <c r="AOV212" s="11"/>
      <c r="AOW212" s="148" t="s">
        <v>61</v>
      </c>
      <c r="AOX212" s="171"/>
      <c r="AOY212" s="171"/>
      <c r="AOZ212" s="171"/>
      <c r="APA212" s="27"/>
      <c r="APB212" s="27"/>
      <c r="APC212" s="27"/>
      <c r="APD212" s="27">
        <v>105.7</v>
      </c>
      <c r="APE212" s="45">
        <v>105.6</v>
      </c>
      <c r="APF212" s="45">
        <v>105.3</v>
      </c>
      <c r="APG212" s="45">
        <v>105.2</v>
      </c>
      <c r="APH212" s="46">
        <v>105.1</v>
      </c>
      <c r="API212" s="171"/>
      <c r="APJ212" s="8"/>
      <c r="APK212" s="148"/>
      <c r="APL212" s="11"/>
      <c r="APM212" s="148" t="s">
        <v>61</v>
      </c>
      <c r="APN212" s="171"/>
      <c r="APO212" s="171"/>
      <c r="APP212" s="171"/>
      <c r="APQ212" s="27"/>
      <c r="APR212" s="27"/>
      <c r="APS212" s="27"/>
      <c r="APT212" s="27">
        <v>105.7</v>
      </c>
      <c r="APU212" s="45">
        <v>105.6</v>
      </c>
      <c r="APV212" s="45">
        <v>105.3</v>
      </c>
      <c r="APW212" s="45">
        <v>105.2</v>
      </c>
      <c r="APX212" s="46">
        <v>105.1</v>
      </c>
      <c r="APY212" s="171"/>
      <c r="APZ212" s="8"/>
      <c r="AQA212" s="148"/>
      <c r="AQB212" s="11"/>
      <c r="AQC212" s="148" t="s">
        <v>61</v>
      </c>
      <c r="AQD212" s="171"/>
      <c r="AQE212" s="171"/>
      <c r="AQF212" s="171"/>
      <c r="AQG212" s="27"/>
      <c r="AQH212" s="27"/>
      <c r="AQI212" s="27"/>
      <c r="AQJ212" s="27">
        <v>105.7</v>
      </c>
      <c r="AQK212" s="45">
        <v>105.6</v>
      </c>
      <c r="AQL212" s="45">
        <v>105.3</v>
      </c>
      <c r="AQM212" s="45">
        <v>105.2</v>
      </c>
      <c r="AQN212" s="46">
        <v>105.1</v>
      </c>
      <c r="AQO212" s="171"/>
      <c r="AQP212" s="8"/>
      <c r="AQQ212" s="148"/>
      <c r="AQR212" s="11"/>
      <c r="AQS212" s="148" t="s">
        <v>61</v>
      </c>
      <c r="AQT212" s="171"/>
      <c r="AQU212" s="171"/>
      <c r="AQV212" s="171"/>
      <c r="AQW212" s="27"/>
      <c r="AQX212" s="27"/>
      <c r="AQY212" s="27"/>
      <c r="AQZ212" s="27">
        <v>105.7</v>
      </c>
      <c r="ARA212" s="45">
        <v>105.6</v>
      </c>
      <c r="ARB212" s="45">
        <v>105.3</v>
      </c>
      <c r="ARC212" s="45">
        <v>105.2</v>
      </c>
      <c r="ARD212" s="46">
        <v>105.1</v>
      </c>
      <c r="ARE212" s="171"/>
      <c r="ARF212" s="8"/>
      <c r="ARG212" s="148"/>
      <c r="ARH212" s="11"/>
      <c r="ARI212" s="148" t="s">
        <v>61</v>
      </c>
      <c r="ARJ212" s="171"/>
      <c r="ARK212" s="171"/>
      <c r="ARL212" s="171"/>
      <c r="ARM212" s="27"/>
      <c r="ARN212" s="27"/>
      <c r="ARO212" s="27"/>
      <c r="ARP212" s="27">
        <v>105.7</v>
      </c>
      <c r="ARQ212" s="45">
        <v>105.6</v>
      </c>
      <c r="ARR212" s="45">
        <v>105.3</v>
      </c>
      <c r="ARS212" s="45">
        <v>105.2</v>
      </c>
      <c r="ART212" s="46">
        <v>105.1</v>
      </c>
      <c r="ARU212" s="171"/>
      <c r="ARV212" s="8"/>
      <c r="ARW212" s="148"/>
      <c r="ARX212" s="11"/>
      <c r="ARY212" s="148" t="s">
        <v>61</v>
      </c>
      <c r="ARZ212" s="171"/>
      <c r="ASA212" s="171"/>
      <c r="ASB212" s="171"/>
      <c r="ASC212" s="27"/>
      <c r="ASD212" s="27"/>
      <c r="ASE212" s="27"/>
      <c r="ASF212" s="27">
        <v>105.7</v>
      </c>
      <c r="ASG212" s="45">
        <v>105.6</v>
      </c>
      <c r="ASH212" s="45">
        <v>105.3</v>
      </c>
      <c r="ASI212" s="45">
        <v>105.2</v>
      </c>
      <c r="ASJ212" s="46">
        <v>105.1</v>
      </c>
      <c r="ASK212" s="171"/>
      <c r="ASL212" s="8"/>
      <c r="ASM212" s="148"/>
      <c r="ASN212" s="11"/>
      <c r="ASO212" s="148" t="s">
        <v>61</v>
      </c>
      <c r="ASP212" s="171"/>
      <c r="ASQ212" s="171"/>
      <c r="ASR212" s="171"/>
      <c r="ASS212" s="27"/>
      <c r="AST212" s="27"/>
      <c r="ASU212" s="27"/>
      <c r="ASV212" s="27">
        <v>105.7</v>
      </c>
      <c r="ASW212" s="45">
        <v>105.6</v>
      </c>
      <c r="ASX212" s="45">
        <v>105.3</v>
      </c>
      <c r="ASY212" s="45">
        <v>105.2</v>
      </c>
      <c r="ASZ212" s="46">
        <v>105.1</v>
      </c>
      <c r="ATA212" s="171"/>
      <c r="ATB212" s="8"/>
      <c r="ATC212" s="148"/>
      <c r="ATD212" s="11"/>
      <c r="ATE212" s="148" t="s">
        <v>61</v>
      </c>
      <c r="ATF212" s="171"/>
      <c r="ATG212" s="171"/>
      <c r="ATH212" s="171"/>
      <c r="ATI212" s="27"/>
      <c r="ATJ212" s="27"/>
      <c r="ATK212" s="27"/>
      <c r="ATL212" s="27">
        <v>105.7</v>
      </c>
      <c r="ATM212" s="45">
        <v>105.6</v>
      </c>
      <c r="ATN212" s="45">
        <v>105.3</v>
      </c>
      <c r="ATO212" s="45">
        <v>105.2</v>
      </c>
      <c r="ATP212" s="46">
        <v>105.1</v>
      </c>
      <c r="ATQ212" s="171"/>
      <c r="ATR212" s="8"/>
      <c r="ATS212" s="148"/>
      <c r="ATT212" s="11"/>
      <c r="ATU212" s="148" t="s">
        <v>61</v>
      </c>
      <c r="ATV212" s="171"/>
      <c r="ATW212" s="171"/>
      <c r="ATX212" s="171"/>
      <c r="ATY212" s="27"/>
      <c r="ATZ212" s="27"/>
      <c r="AUA212" s="27"/>
      <c r="AUB212" s="27">
        <v>105.7</v>
      </c>
      <c r="AUC212" s="45">
        <v>105.6</v>
      </c>
      <c r="AUD212" s="45">
        <v>105.3</v>
      </c>
      <c r="AUE212" s="45">
        <v>105.2</v>
      </c>
      <c r="AUF212" s="46">
        <v>105.1</v>
      </c>
      <c r="AUG212" s="171"/>
      <c r="AUH212" s="8"/>
      <c r="AUI212" s="148"/>
      <c r="AUJ212" s="11"/>
      <c r="AUK212" s="148" t="s">
        <v>61</v>
      </c>
      <c r="AUL212" s="171"/>
      <c r="AUM212" s="171"/>
      <c r="AUN212" s="171"/>
      <c r="AUO212" s="27"/>
      <c r="AUP212" s="27"/>
      <c r="AUQ212" s="27"/>
      <c r="AUR212" s="27">
        <v>105.7</v>
      </c>
      <c r="AUS212" s="45">
        <v>105.6</v>
      </c>
      <c r="AUT212" s="45">
        <v>105.3</v>
      </c>
      <c r="AUU212" s="45">
        <v>105.2</v>
      </c>
      <c r="AUV212" s="46">
        <v>105.1</v>
      </c>
      <c r="AUW212" s="171"/>
      <c r="AUX212" s="8"/>
      <c r="AUY212" s="148"/>
      <c r="AUZ212" s="11"/>
      <c r="AVA212" s="148" t="s">
        <v>61</v>
      </c>
      <c r="AVB212" s="171"/>
      <c r="AVC212" s="171"/>
      <c r="AVD212" s="171"/>
      <c r="AVE212" s="27"/>
      <c r="AVF212" s="27"/>
      <c r="AVG212" s="27"/>
      <c r="AVH212" s="27">
        <v>105.7</v>
      </c>
      <c r="AVI212" s="45">
        <v>105.6</v>
      </c>
      <c r="AVJ212" s="45">
        <v>105.3</v>
      </c>
      <c r="AVK212" s="45">
        <v>105.2</v>
      </c>
      <c r="AVL212" s="46">
        <v>105.1</v>
      </c>
      <c r="AVM212" s="171"/>
      <c r="AVN212" s="8"/>
      <c r="AVO212" s="148"/>
      <c r="AVP212" s="11"/>
      <c r="AVQ212" s="148" t="s">
        <v>61</v>
      </c>
      <c r="AVR212" s="171"/>
      <c r="AVS212" s="171"/>
      <c r="AVT212" s="171"/>
      <c r="AVU212" s="27"/>
      <c r="AVV212" s="27"/>
      <c r="AVW212" s="27"/>
      <c r="AVX212" s="27">
        <v>105.7</v>
      </c>
      <c r="AVY212" s="45">
        <v>105.6</v>
      </c>
      <c r="AVZ212" s="45">
        <v>105.3</v>
      </c>
      <c r="AWA212" s="45">
        <v>105.2</v>
      </c>
      <c r="AWB212" s="46">
        <v>105.1</v>
      </c>
      <c r="AWC212" s="171"/>
      <c r="AWD212" s="8"/>
      <c r="AWE212" s="148"/>
      <c r="AWF212" s="11"/>
      <c r="AWG212" s="148" t="s">
        <v>61</v>
      </c>
      <c r="AWH212" s="171"/>
      <c r="AWI212" s="171"/>
      <c r="AWJ212" s="171"/>
      <c r="AWK212" s="27"/>
      <c r="AWL212" s="27"/>
      <c r="AWM212" s="27"/>
      <c r="AWN212" s="27">
        <v>105.7</v>
      </c>
      <c r="AWO212" s="45">
        <v>105.6</v>
      </c>
      <c r="AWP212" s="45">
        <v>105.3</v>
      </c>
      <c r="AWQ212" s="45">
        <v>105.2</v>
      </c>
      <c r="AWR212" s="46">
        <v>105.1</v>
      </c>
      <c r="AWS212" s="171"/>
      <c r="AWT212" s="8"/>
      <c r="AWU212" s="148"/>
      <c r="AWV212" s="11"/>
      <c r="AWW212" s="148" t="s">
        <v>61</v>
      </c>
      <c r="AWX212" s="171"/>
      <c r="AWY212" s="171"/>
      <c r="AWZ212" s="171"/>
      <c r="AXA212" s="27"/>
      <c r="AXB212" s="27"/>
      <c r="AXC212" s="27"/>
      <c r="AXD212" s="27">
        <v>105.7</v>
      </c>
      <c r="AXE212" s="45">
        <v>105.6</v>
      </c>
      <c r="AXF212" s="45">
        <v>105.3</v>
      </c>
      <c r="AXG212" s="45">
        <v>105.2</v>
      </c>
      <c r="AXH212" s="46">
        <v>105.1</v>
      </c>
      <c r="AXI212" s="171"/>
      <c r="AXJ212" s="8"/>
      <c r="AXK212" s="148"/>
      <c r="AXL212" s="11"/>
      <c r="AXM212" s="148" t="s">
        <v>61</v>
      </c>
      <c r="AXN212" s="171"/>
      <c r="AXO212" s="171"/>
      <c r="AXP212" s="171"/>
      <c r="AXQ212" s="27"/>
      <c r="AXR212" s="27"/>
      <c r="AXS212" s="27"/>
      <c r="AXT212" s="27">
        <v>105.7</v>
      </c>
      <c r="AXU212" s="45">
        <v>105.6</v>
      </c>
      <c r="AXV212" s="45">
        <v>105.3</v>
      </c>
      <c r="AXW212" s="45">
        <v>105.2</v>
      </c>
      <c r="AXX212" s="46">
        <v>105.1</v>
      </c>
      <c r="AXY212" s="171"/>
      <c r="AXZ212" s="8"/>
      <c r="AYA212" s="148"/>
      <c r="AYB212" s="11"/>
      <c r="AYC212" s="148" t="s">
        <v>61</v>
      </c>
      <c r="AYD212" s="171"/>
      <c r="AYE212" s="171"/>
      <c r="AYF212" s="171"/>
      <c r="AYG212" s="27"/>
      <c r="AYH212" s="27"/>
      <c r="AYI212" s="27"/>
      <c r="AYJ212" s="27">
        <v>105.7</v>
      </c>
      <c r="AYK212" s="45">
        <v>105.6</v>
      </c>
      <c r="AYL212" s="45">
        <v>105.3</v>
      </c>
      <c r="AYM212" s="45">
        <v>105.2</v>
      </c>
      <c r="AYN212" s="46">
        <v>105.1</v>
      </c>
      <c r="AYO212" s="171"/>
      <c r="AYP212" s="8"/>
      <c r="AYQ212" s="148"/>
      <c r="AYR212" s="11"/>
      <c r="AYS212" s="148" t="s">
        <v>61</v>
      </c>
      <c r="AYT212" s="171"/>
      <c r="AYU212" s="171"/>
      <c r="AYV212" s="171"/>
      <c r="AYW212" s="27"/>
      <c r="AYX212" s="27"/>
      <c r="AYY212" s="27"/>
      <c r="AYZ212" s="27">
        <v>105.7</v>
      </c>
      <c r="AZA212" s="45">
        <v>105.6</v>
      </c>
      <c r="AZB212" s="45">
        <v>105.3</v>
      </c>
      <c r="AZC212" s="45">
        <v>105.2</v>
      </c>
      <c r="AZD212" s="46">
        <v>105.1</v>
      </c>
      <c r="AZE212" s="171"/>
      <c r="AZF212" s="8"/>
      <c r="AZG212" s="148"/>
      <c r="AZH212" s="11"/>
      <c r="AZI212" s="148" t="s">
        <v>61</v>
      </c>
      <c r="AZJ212" s="171"/>
      <c r="AZK212" s="171"/>
      <c r="AZL212" s="171"/>
      <c r="AZM212" s="27"/>
      <c r="AZN212" s="27"/>
      <c r="AZO212" s="27"/>
      <c r="AZP212" s="27">
        <v>105.7</v>
      </c>
      <c r="AZQ212" s="45">
        <v>105.6</v>
      </c>
      <c r="AZR212" s="45">
        <v>105.3</v>
      </c>
      <c r="AZS212" s="45">
        <v>105.2</v>
      </c>
      <c r="AZT212" s="46">
        <v>105.1</v>
      </c>
      <c r="AZU212" s="171"/>
      <c r="AZV212" s="8"/>
      <c r="AZW212" s="148"/>
      <c r="AZX212" s="11"/>
      <c r="AZY212" s="148" t="s">
        <v>61</v>
      </c>
      <c r="AZZ212" s="171"/>
      <c r="BAA212" s="171"/>
      <c r="BAB212" s="171"/>
      <c r="BAC212" s="27"/>
      <c r="BAD212" s="27"/>
      <c r="BAE212" s="27"/>
      <c r="BAF212" s="27">
        <v>105.7</v>
      </c>
      <c r="BAG212" s="45">
        <v>105.6</v>
      </c>
      <c r="BAH212" s="45">
        <v>105.3</v>
      </c>
      <c r="BAI212" s="45">
        <v>105.2</v>
      </c>
      <c r="BAJ212" s="46">
        <v>105.1</v>
      </c>
      <c r="BAK212" s="171"/>
      <c r="BAL212" s="8"/>
      <c r="BAM212" s="148"/>
      <c r="BAN212" s="11"/>
      <c r="BAO212" s="148" t="s">
        <v>61</v>
      </c>
      <c r="BAP212" s="171"/>
      <c r="BAQ212" s="171"/>
      <c r="BAR212" s="171"/>
      <c r="BAS212" s="27"/>
      <c r="BAT212" s="27"/>
      <c r="BAU212" s="27"/>
      <c r="BAV212" s="27">
        <v>105.7</v>
      </c>
      <c r="BAW212" s="45">
        <v>105.6</v>
      </c>
      <c r="BAX212" s="45">
        <v>105.3</v>
      </c>
      <c r="BAY212" s="45">
        <v>105.2</v>
      </c>
      <c r="BAZ212" s="46">
        <v>105.1</v>
      </c>
      <c r="BBA212" s="171"/>
      <c r="BBB212" s="8"/>
      <c r="BBC212" s="148"/>
      <c r="BBD212" s="11"/>
      <c r="BBE212" s="148" t="s">
        <v>61</v>
      </c>
      <c r="BBF212" s="171"/>
      <c r="BBG212" s="171"/>
      <c r="BBH212" s="171"/>
      <c r="BBI212" s="27"/>
      <c r="BBJ212" s="27"/>
      <c r="BBK212" s="27"/>
      <c r="BBL212" s="27">
        <v>105.7</v>
      </c>
      <c r="BBM212" s="45">
        <v>105.6</v>
      </c>
      <c r="BBN212" s="45">
        <v>105.3</v>
      </c>
      <c r="BBO212" s="45">
        <v>105.2</v>
      </c>
      <c r="BBP212" s="46">
        <v>105.1</v>
      </c>
      <c r="BBQ212" s="171"/>
      <c r="BBR212" s="8"/>
      <c r="BBS212" s="148"/>
      <c r="BBT212" s="11"/>
      <c r="BBU212" s="148" t="s">
        <v>61</v>
      </c>
      <c r="BBV212" s="171"/>
      <c r="BBW212" s="171"/>
      <c r="BBX212" s="171"/>
      <c r="BBY212" s="27"/>
      <c r="BBZ212" s="27"/>
      <c r="BCA212" s="27"/>
      <c r="BCB212" s="27">
        <v>105.7</v>
      </c>
      <c r="BCC212" s="45">
        <v>105.6</v>
      </c>
      <c r="BCD212" s="45">
        <v>105.3</v>
      </c>
      <c r="BCE212" s="45">
        <v>105.2</v>
      </c>
      <c r="BCF212" s="46">
        <v>105.1</v>
      </c>
      <c r="BCG212" s="171"/>
      <c r="BCH212" s="8"/>
      <c r="BCI212" s="148"/>
      <c r="BCJ212" s="11"/>
      <c r="BCK212" s="148" t="s">
        <v>61</v>
      </c>
      <c r="BCL212" s="171"/>
      <c r="BCM212" s="171"/>
      <c r="BCN212" s="171"/>
      <c r="BCO212" s="27"/>
      <c r="BCP212" s="27"/>
      <c r="BCQ212" s="27"/>
      <c r="BCR212" s="27">
        <v>105.7</v>
      </c>
      <c r="BCS212" s="45">
        <v>105.6</v>
      </c>
      <c r="BCT212" s="45">
        <v>105.3</v>
      </c>
      <c r="BCU212" s="45">
        <v>105.2</v>
      </c>
      <c r="BCV212" s="46">
        <v>105.1</v>
      </c>
      <c r="BCW212" s="171"/>
      <c r="BCX212" s="8"/>
      <c r="BCY212" s="148"/>
      <c r="BCZ212" s="11"/>
      <c r="BDA212" s="148" t="s">
        <v>61</v>
      </c>
      <c r="BDB212" s="171"/>
      <c r="BDC212" s="171"/>
      <c r="BDD212" s="171"/>
      <c r="BDE212" s="27"/>
      <c r="BDF212" s="27"/>
      <c r="BDG212" s="27"/>
      <c r="BDH212" s="27">
        <v>105.7</v>
      </c>
      <c r="BDI212" s="45">
        <v>105.6</v>
      </c>
      <c r="BDJ212" s="45">
        <v>105.3</v>
      </c>
      <c r="BDK212" s="45">
        <v>105.2</v>
      </c>
      <c r="BDL212" s="46">
        <v>105.1</v>
      </c>
      <c r="BDM212" s="171"/>
      <c r="BDN212" s="8"/>
      <c r="BDO212" s="148"/>
      <c r="BDP212" s="11"/>
      <c r="BDQ212" s="148" t="s">
        <v>61</v>
      </c>
      <c r="BDR212" s="171"/>
      <c r="BDS212" s="171"/>
      <c r="BDT212" s="171"/>
      <c r="BDU212" s="27"/>
      <c r="BDV212" s="27"/>
      <c r="BDW212" s="27"/>
      <c r="BDX212" s="27">
        <v>105.7</v>
      </c>
      <c r="BDY212" s="45">
        <v>105.6</v>
      </c>
      <c r="BDZ212" s="45">
        <v>105.3</v>
      </c>
      <c r="BEA212" s="45">
        <v>105.2</v>
      </c>
      <c r="BEB212" s="46">
        <v>105.1</v>
      </c>
      <c r="BEC212" s="171"/>
      <c r="BED212" s="8"/>
      <c r="BEE212" s="148"/>
      <c r="BEF212" s="11"/>
      <c r="BEG212" s="148" t="s">
        <v>61</v>
      </c>
      <c r="BEH212" s="171"/>
      <c r="BEI212" s="171"/>
      <c r="BEJ212" s="171"/>
      <c r="BEK212" s="27"/>
      <c r="BEL212" s="27"/>
      <c r="BEM212" s="27"/>
      <c r="BEN212" s="27">
        <v>105.7</v>
      </c>
      <c r="BEO212" s="45">
        <v>105.6</v>
      </c>
      <c r="BEP212" s="45">
        <v>105.3</v>
      </c>
      <c r="BEQ212" s="45">
        <v>105.2</v>
      </c>
      <c r="BER212" s="46">
        <v>105.1</v>
      </c>
      <c r="BES212" s="171"/>
      <c r="BET212" s="8"/>
      <c r="BEU212" s="148"/>
      <c r="BEV212" s="11"/>
      <c r="BEW212" s="148" t="s">
        <v>61</v>
      </c>
      <c r="BEX212" s="171"/>
      <c r="BEY212" s="171"/>
      <c r="BEZ212" s="171"/>
      <c r="BFA212" s="27"/>
      <c r="BFB212" s="27"/>
      <c r="BFC212" s="27"/>
      <c r="BFD212" s="27">
        <v>105.7</v>
      </c>
      <c r="BFE212" s="45">
        <v>105.6</v>
      </c>
      <c r="BFF212" s="45">
        <v>105.3</v>
      </c>
      <c r="BFG212" s="45">
        <v>105.2</v>
      </c>
      <c r="BFH212" s="46">
        <v>105.1</v>
      </c>
      <c r="BFI212" s="171"/>
      <c r="BFJ212" s="8"/>
      <c r="BFK212" s="148"/>
      <c r="BFL212" s="11"/>
      <c r="BFM212" s="148" t="s">
        <v>61</v>
      </c>
      <c r="BFN212" s="171"/>
      <c r="BFO212" s="171"/>
      <c r="BFP212" s="171"/>
      <c r="BFQ212" s="27"/>
      <c r="BFR212" s="27"/>
      <c r="BFS212" s="27"/>
      <c r="BFT212" s="27">
        <v>105.7</v>
      </c>
      <c r="BFU212" s="45">
        <v>105.6</v>
      </c>
      <c r="BFV212" s="45">
        <v>105.3</v>
      </c>
      <c r="BFW212" s="45">
        <v>105.2</v>
      </c>
      <c r="BFX212" s="46">
        <v>105.1</v>
      </c>
      <c r="BFY212" s="171"/>
      <c r="BFZ212" s="8"/>
      <c r="BGA212" s="148"/>
      <c r="BGB212" s="11"/>
      <c r="BGC212" s="148" t="s">
        <v>61</v>
      </c>
      <c r="BGD212" s="171"/>
      <c r="BGE212" s="171"/>
      <c r="BGF212" s="171"/>
      <c r="BGG212" s="27"/>
      <c r="BGH212" s="27"/>
      <c r="BGI212" s="27"/>
      <c r="BGJ212" s="27">
        <v>105.7</v>
      </c>
      <c r="BGK212" s="45">
        <v>105.6</v>
      </c>
      <c r="BGL212" s="45">
        <v>105.3</v>
      </c>
      <c r="BGM212" s="45">
        <v>105.2</v>
      </c>
      <c r="BGN212" s="46">
        <v>105.1</v>
      </c>
      <c r="BGO212" s="171"/>
      <c r="BGP212" s="8"/>
      <c r="BGQ212" s="148"/>
      <c r="BGR212" s="11"/>
      <c r="BGS212" s="148" t="s">
        <v>61</v>
      </c>
      <c r="BGT212" s="171"/>
      <c r="BGU212" s="171"/>
      <c r="BGV212" s="171"/>
      <c r="BGW212" s="27"/>
      <c r="BGX212" s="27"/>
      <c r="BGY212" s="27"/>
      <c r="BGZ212" s="27">
        <v>105.7</v>
      </c>
      <c r="BHA212" s="45">
        <v>105.6</v>
      </c>
      <c r="BHB212" s="45">
        <v>105.3</v>
      </c>
      <c r="BHC212" s="45">
        <v>105.2</v>
      </c>
      <c r="BHD212" s="46">
        <v>105.1</v>
      </c>
      <c r="BHE212" s="171"/>
      <c r="BHF212" s="8"/>
      <c r="BHG212" s="148"/>
      <c r="BHH212" s="11"/>
      <c r="BHI212" s="148" t="s">
        <v>61</v>
      </c>
      <c r="BHJ212" s="171"/>
      <c r="BHK212" s="171"/>
      <c r="BHL212" s="171"/>
      <c r="BHM212" s="27"/>
      <c r="BHN212" s="27"/>
      <c r="BHO212" s="27"/>
      <c r="BHP212" s="27">
        <v>105.7</v>
      </c>
      <c r="BHQ212" s="45">
        <v>105.6</v>
      </c>
      <c r="BHR212" s="45">
        <v>105.3</v>
      </c>
      <c r="BHS212" s="45">
        <v>105.2</v>
      </c>
      <c r="BHT212" s="46">
        <v>105.1</v>
      </c>
      <c r="BHU212" s="171"/>
      <c r="BHV212" s="8"/>
      <c r="BHW212" s="148"/>
      <c r="BHX212" s="11"/>
      <c r="BHY212" s="148" t="s">
        <v>61</v>
      </c>
      <c r="BHZ212" s="171"/>
      <c r="BIA212" s="171"/>
      <c r="BIB212" s="171"/>
      <c r="BIC212" s="27"/>
      <c r="BID212" s="27"/>
      <c r="BIE212" s="27"/>
      <c r="BIF212" s="27">
        <v>105.7</v>
      </c>
      <c r="BIG212" s="45">
        <v>105.6</v>
      </c>
      <c r="BIH212" s="45">
        <v>105.3</v>
      </c>
      <c r="BII212" s="45">
        <v>105.2</v>
      </c>
      <c r="BIJ212" s="46">
        <v>105.1</v>
      </c>
      <c r="BIK212" s="171"/>
      <c r="BIL212" s="8"/>
      <c r="BIM212" s="148"/>
      <c r="BIN212" s="11"/>
      <c r="BIO212" s="148" t="s">
        <v>61</v>
      </c>
      <c r="BIP212" s="171"/>
      <c r="BIQ212" s="171"/>
      <c r="BIR212" s="171"/>
      <c r="BIS212" s="27"/>
      <c r="BIT212" s="27"/>
      <c r="BIU212" s="27"/>
      <c r="BIV212" s="27">
        <v>105.7</v>
      </c>
      <c r="BIW212" s="45">
        <v>105.6</v>
      </c>
      <c r="BIX212" s="45">
        <v>105.3</v>
      </c>
      <c r="BIY212" s="45">
        <v>105.2</v>
      </c>
      <c r="BIZ212" s="46">
        <v>105.1</v>
      </c>
      <c r="BJA212" s="171"/>
      <c r="BJB212" s="8"/>
      <c r="BJC212" s="148"/>
      <c r="BJD212" s="11"/>
      <c r="BJE212" s="148" t="s">
        <v>61</v>
      </c>
      <c r="BJF212" s="171"/>
      <c r="BJG212" s="171"/>
      <c r="BJH212" s="171"/>
      <c r="BJI212" s="27"/>
      <c r="BJJ212" s="27"/>
      <c r="BJK212" s="27"/>
      <c r="BJL212" s="27">
        <v>105.7</v>
      </c>
      <c r="BJM212" s="45">
        <v>105.6</v>
      </c>
      <c r="BJN212" s="45">
        <v>105.3</v>
      </c>
      <c r="BJO212" s="45">
        <v>105.2</v>
      </c>
      <c r="BJP212" s="46">
        <v>105.1</v>
      </c>
      <c r="BJQ212" s="171"/>
      <c r="BJR212" s="8"/>
      <c r="BJS212" s="148"/>
      <c r="BJT212" s="11"/>
      <c r="BJU212" s="148" t="s">
        <v>61</v>
      </c>
      <c r="BJV212" s="171"/>
      <c r="BJW212" s="171"/>
      <c r="BJX212" s="171"/>
      <c r="BJY212" s="27"/>
      <c r="BJZ212" s="27"/>
      <c r="BKA212" s="27"/>
      <c r="BKB212" s="27">
        <v>105.7</v>
      </c>
      <c r="BKC212" s="45">
        <v>105.6</v>
      </c>
      <c r="BKD212" s="45">
        <v>105.3</v>
      </c>
      <c r="BKE212" s="45">
        <v>105.2</v>
      </c>
      <c r="BKF212" s="46">
        <v>105.1</v>
      </c>
      <c r="BKG212" s="171"/>
      <c r="BKH212" s="8"/>
      <c r="BKI212" s="148"/>
      <c r="BKJ212" s="11"/>
      <c r="BKK212" s="148" t="s">
        <v>61</v>
      </c>
      <c r="BKL212" s="171"/>
      <c r="BKM212" s="171"/>
      <c r="BKN212" s="171"/>
      <c r="BKO212" s="27"/>
      <c r="BKP212" s="27"/>
      <c r="BKQ212" s="27"/>
      <c r="BKR212" s="27">
        <v>105.7</v>
      </c>
      <c r="BKS212" s="45">
        <v>105.6</v>
      </c>
      <c r="BKT212" s="45">
        <v>105.3</v>
      </c>
      <c r="BKU212" s="45">
        <v>105.2</v>
      </c>
      <c r="BKV212" s="46">
        <v>105.1</v>
      </c>
      <c r="BKW212" s="171"/>
      <c r="BKX212" s="8"/>
      <c r="BKY212" s="148"/>
      <c r="BKZ212" s="11"/>
      <c r="BLA212" s="148" t="s">
        <v>61</v>
      </c>
      <c r="BLB212" s="171"/>
      <c r="BLC212" s="171"/>
      <c r="BLD212" s="171"/>
      <c r="BLE212" s="27"/>
      <c r="BLF212" s="27"/>
      <c r="BLG212" s="27"/>
      <c r="BLH212" s="27">
        <v>105.7</v>
      </c>
      <c r="BLI212" s="45">
        <v>105.6</v>
      </c>
      <c r="BLJ212" s="45">
        <v>105.3</v>
      </c>
      <c r="BLK212" s="45">
        <v>105.2</v>
      </c>
      <c r="BLL212" s="46">
        <v>105.1</v>
      </c>
      <c r="BLM212" s="171"/>
      <c r="BLN212" s="8"/>
      <c r="BLO212" s="148"/>
      <c r="BLP212" s="11"/>
      <c r="BLQ212" s="148" t="s">
        <v>61</v>
      </c>
      <c r="BLR212" s="171"/>
      <c r="BLS212" s="171"/>
      <c r="BLT212" s="171"/>
      <c r="BLU212" s="27"/>
      <c r="BLV212" s="27"/>
      <c r="BLW212" s="27"/>
      <c r="BLX212" s="27">
        <v>105.7</v>
      </c>
      <c r="BLY212" s="45">
        <v>105.6</v>
      </c>
      <c r="BLZ212" s="45">
        <v>105.3</v>
      </c>
      <c r="BMA212" s="45">
        <v>105.2</v>
      </c>
      <c r="BMB212" s="46">
        <v>105.1</v>
      </c>
      <c r="BMC212" s="171"/>
      <c r="BMD212" s="8"/>
      <c r="BME212" s="148"/>
      <c r="BMF212" s="11"/>
      <c r="BMG212" s="148" t="s">
        <v>61</v>
      </c>
      <c r="BMH212" s="171"/>
      <c r="BMI212" s="171"/>
      <c r="BMJ212" s="171"/>
      <c r="BMK212" s="27"/>
      <c r="BML212" s="27"/>
      <c r="BMM212" s="27"/>
      <c r="BMN212" s="27">
        <v>105.7</v>
      </c>
      <c r="BMO212" s="45">
        <v>105.6</v>
      </c>
      <c r="BMP212" s="45">
        <v>105.3</v>
      </c>
      <c r="BMQ212" s="45">
        <v>105.2</v>
      </c>
      <c r="BMR212" s="46">
        <v>105.1</v>
      </c>
      <c r="BMS212" s="171"/>
      <c r="BMT212" s="8"/>
      <c r="BMU212" s="148"/>
      <c r="BMV212" s="11"/>
      <c r="BMW212" s="148" t="s">
        <v>61</v>
      </c>
      <c r="BMX212" s="171"/>
      <c r="BMY212" s="171"/>
      <c r="BMZ212" s="171"/>
      <c r="BNA212" s="27"/>
      <c r="BNB212" s="27"/>
      <c r="BNC212" s="27"/>
      <c r="BND212" s="27">
        <v>105.7</v>
      </c>
      <c r="BNE212" s="45">
        <v>105.6</v>
      </c>
      <c r="BNF212" s="45">
        <v>105.3</v>
      </c>
      <c r="BNG212" s="45">
        <v>105.2</v>
      </c>
      <c r="BNH212" s="46">
        <v>105.1</v>
      </c>
      <c r="BNI212" s="171"/>
      <c r="BNJ212" s="8"/>
      <c r="BNK212" s="148"/>
      <c r="BNL212" s="11"/>
      <c r="BNM212" s="148" t="s">
        <v>61</v>
      </c>
      <c r="BNN212" s="171"/>
      <c r="BNO212" s="171"/>
      <c r="BNP212" s="171"/>
      <c r="BNQ212" s="27"/>
      <c r="BNR212" s="27"/>
      <c r="BNS212" s="27"/>
      <c r="BNT212" s="27">
        <v>105.7</v>
      </c>
      <c r="BNU212" s="45">
        <v>105.6</v>
      </c>
      <c r="BNV212" s="45">
        <v>105.3</v>
      </c>
      <c r="BNW212" s="45">
        <v>105.2</v>
      </c>
      <c r="BNX212" s="46">
        <v>105.1</v>
      </c>
      <c r="BNY212" s="171"/>
      <c r="BNZ212" s="8"/>
      <c r="BOA212" s="148"/>
      <c r="BOB212" s="11"/>
      <c r="BOC212" s="148" t="s">
        <v>61</v>
      </c>
      <c r="BOD212" s="171"/>
      <c r="BOE212" s="171"/>
      <c r="BOF212" s="171"/>
      <c r="BOG212" s="27"/>
      <c r="BOH212" s="27"/>
      <c r="BOI212" s="27"/>
      <c r="BOJ212" s="27">
        <v>105.7</v>
      </c>
      <c r="BOK212" s="45">
        <v>105.6</v>
      </c>
      <c r="BOL212" s="45">
        <v>105.3</v>
      </c>
      <c r="BOM212" s="45">
        <v>105.2</v>
      </c>
      <c r="BON212" s="46">
        <v>105.1</v>
      </c>
      <c r="BOO212" s="171"/>
      <c r="BOP212" s="8"/>
      <c r="BOQ212" s="148"/>
      <c r="BOR212" s="11"/>
      <c r="BOS212" s="148" t="s">
        <v>61</v>
      </c>
      <c r="BOT212" s="171"/>
      <c r="BOU212" s="171"/>
      <c r="BOV212" s="171"/>
      <c r="BOW212" s="27"/>
      <c r="BOX212" s="27"/>
      <c r="BOY212" s="27"/>
      <c r="BOZ212" s="27">
        <v>105.7</v>
      </c>
      <c r="BPA212" s="45">
        <v>105.6</v>
      </c>
      <c r="BPB212" s="45">
        <v>105.3</v>
      </c>
      <c r="BPC212" s="45">
        <v>105.2</v>
      </c>
      <c r="BPD212" s="46">
        <v>105.1</v>
      </c>
      <c r="BPE212" s="171"/>
      <c r="BPF212" s="8"/>
      <c r="BPG212" s="148"/>
      <c r="BPH212" s="11"/>
      <c r="BPI212" s="148" t="s">
        <v>61</v>
      </c>
      <c r="BPJ212" s="171"/>
      <c r="BPK212" s="171"/>
      <c r="BPL212" s="171"/>
      <c r="BPM212" s="27"/>
      <c r="BPN212" s="27"/>
      <c r="BPO212" s="27"/>
      <c r="BPP212" s="27">
        <v>105.7</v>
      </c>
      <c r="BPQ212" s="45">
        <v>105.6</v>
      </c>
      <c r="BPR212" s="45">
        <v>105.3</v>
      </c>
      <c r="BPS212" s="45">
        <v>105.2</v>
      </c>
      <c r="BPT212" s="46">
        <v>105.1</v>
      </c>
      <c r="BPU212" s="171"/>
      <c r="BPV212" s="8"/>
      <c r="BPW212" s="148"/>
      <c r="BPX212" s="11"/>
      <c r="BPY212" s="148" t="s">
        <v>61</v>
      </c>
      <c r="BPZ212" s="171"/>
      <c r="BQA212" s="171"/>
      <c r="BQB212" s="171"/>
      <c r="BQC212" s="27"/>
      <c r="BQD212" s="27"/>
      <c r="BQE212" s="27"/>
      <c r="BQF212" s="27">
        <v>105.7</v>
      </c>
      <c r="BQG212" s="45">
        <v>105.6</v>
      </c>
      <c r="BQH212" s="45">
        <v>105.3</v>
      </c>
      <c r="BQI212" s="45">
        <v>105.2</v>
      </c>
      <c r="BQJ212" s="46">
        <v>105.1</v>
      </c>
      <c r="BQK212" s="171"/>
      <c r="BQL212" s="8"/>
      <c r="BQM212" s="148"/>
      <c r="BQN212" s="11"/>
      <c r="BQO212" s="148" t="s">
        <v>61</v>
      </c>
      <c r="BQP212" s="171"/>
      <c r="BQQ212" s="171"/>
      <c r="BQR212" s="171"/>
      <c r="BQS212" s="27"/>
      <c r="BQT212" s="27"/>
      <c r="BQU212" s="27"/>
      <c r="BQV212" s="27">
        <v>105.7</v>
      </c>
      <c r="BQW212" s="45">
        <v>105.6</v>
      </c>
      <c r="BQX212" s="45">
        <v>105.3</v>
      </c>
      <c r="BQY212" s="45">
        <v>105.2</v>
      </c>
      <c r="BQZ212" s="46">
        <v>105.1</v>
      </c>
      <c r="BRA212" s="171"/>
      <c r="BRB212" s="8"/>
      <c r="BRC212" s="148"/>
      <c r="BRD212" s="11"/>
      <c r="BRE212" s="148" t="s">
        <v>61</v>
      </c>
      <c r="BRF212" s="171"/>
      <c r="BRG212" s="171"/>
      <c r="BRH212" s="171"/>
      <c r="BRI212" s="27"/>
      <c r="BRJ212" s="27"/>
      <c r="BRK212" s="27"/>
      <c r="BRL212" s="27">
        <v>105.7</v>
      </c>
      <c r="BRM212" s="45">
        <v>105.6</v>
      </c>
      <c r="BRN212" s="45">
        <v>105.3</v>
      </c>
      <c r="BRO212" s="45">
        <v>105.2</v>
      </c>
      <c r="BRP212" s="46">
        <v>105.1</v>
      </c>
      <c r="BRQ212" s="171"/>
      <c r="BRR212" s="8"/>
      <c r="BRS212" s="148"/>
      <c r="BRT212" s="11"/>
      <c r="BRU212" s="148" t="s">
        <v>61</v>
      </c>
      <c r="BRV212" s="171"/>
      <c r="BRW212" s="171"/>
      <c r="BRX212" s="171"/>
      <c r="BRY212" s="27"/>
      <c r="BRZ212" s="27"/>
      <c r="BSA212" s="27"/>
      <c r="BSB212" s="27">
        <v>105.7</v>
      </c>
      <c r="BSC212" s="45">
        <v>105.6</v>
      </c>
      <c r="BSD212" s="45">
        <v>105.3</v>
      </c>
      <c r="BSE212" s="45">
        <v>105.2</v>
      </c>
      <c r="BSF212" s="46">
        <v>105.1</v>
      </c>
      <c r="BSG212" s="171"/>
      <c r="BSH212" s="8"/>
      <c r="BSI212" s="148"/>
      <c r="BSJ212" s="11"/>
      <c r="BSK212" s="148" t="s">
        <v>61</v>
      </c>
      <c r="BSL212" s="171"/>
      <c r="BSM212" s="171"/>
      <c r="BSN212" s="171"/>
      <c r="BSO212" s="27"/>
      <c r="BSP212" s="27"/>
      <c r="BSQ212" s="27"/>
      <c r="BSR212" s="27">
        <v>105.7</v>
      </c>
      <c r="BSS212" s="45">
        <v>105.6</v>
      </c>
      <c r="BST212" s="45">
        <v>105.3</v>
      </c>
      <c r="BSU212" s="45">
        <v>105.2</v>
      </c>
      <c r="BSV212" s="46">
        <v>105.1</v>
      </c>
      <c r="BSW212" s="171"/>
      <c r="BSX212" s="8"/>
      <c r="BSY212" s="148"/>
      <c r="BSZ212" s="11"/>
      <c r="BTA212" s="148" t="s">
        <v>61</v>
      </c>
      <c r="BTB212" s="171"/>
      <c r="BTC212" s="171"/>
      <c r="BTD212" s="171"/>
      <c r="BTE212" s="27"/>
      <c r="BTF212" s="27"/>
      <c r="BTG212" s="27"/>
      <c r="BTH212" s="27">
        <v>105.7</v>
      </c>
      <c r="BTI212" s="45">
        <v>105.6</v>
      </c>
      <c r="BTJ212" s="45">
        <v>105.3</v>
      </c>
      <c r="BTK212" s="45">
        <v>105.2</v>
      </c>
      <c r="BTL212" s="46">
        <v>105.1</v>
      </c>
      <c r="BTM212" s="171"/>
      <c r="BTN212" s="8"/>
      <c r="BTO212" s="148"/>
      <c r="BTP212" s="11"/>
      <c r="BTQ212" s="148" t="s">
        <v>61</v>
      </c>
      <c r="BTR212" s="171"/>
      <c r="BTS212" s="171"/>
      <c r="BTT212" s="171"/>
      <c r="BTU212" s="27"/>
      <c r="BTV212" s="27"/>
      <c r="BTW212" s="27"/>
      <c r="BTX212" s="27">
        <v>105.7</v>
      </c>
      <c r="BTY212" s="45">
        <v>105.6</v>
      </c>
      <c r="BTZ212" s="45">
        <v>105.3</v>
      </c>
      <c r="BUA212" s="45">
        <v>105.2</v>
      </c>
      <c r="BUB212" s="46">
        <v>105.1</v>
      </c>
      <c r="BUC212" s="171"/>
      <c r="BUD212" s="8"/>
      <c r="BUE212" s="148"/>
      <c r="BUF212" s="11"/>
      <c r="BUG212" s="148" t="s">
        <v>61</v>
      </c>
      <c r="BUH212" s="171"/>
      <c r="BUI212" s="171"/>
      <c r="BUJ212" s="171"/>
      <c r="BUK212" s="27"/>
      <c r="BUL212" s="27"/>
      <c r="BUM212" s="27"/>
      <c r="BUN212" s="27">
        <v>105.7</v>
      </c>
      <c r="BUO212" s="45">
        <v>105.6</v>
      </c>
      <c r="BUP212" s="45">
        <v>105.3</v>
      </c>
      <c r="BUQ212" s="45">
        <v>105.2</v>
      </c>
      <c r="BUR212" s="46">
        <v>105.1</v>
      </c>
      <c r="BUS212" s="171"/>
      <c r="BUT212" s="8"/>
      <c r="BUU212" s="148"/>
      <c r="BUV212" s="11"/>
      <c r="BUW212" s="148" t="s">
        <v>61</v>
      </c>
      <c r="BUX212" s="171"/>
      <c r="BUY212" s="171"/>
      <c r="BUZ212" s="171"/>
      <c r="BVA212" s="27"/>
      <c r="BVB212" s="27"/>
      <c r="BVC212" s="27"/>
      <c r="BVD212" s="27">
        <v>105.7</v>
      </c>
      <c r="BVE212" s="45">
        <v>105.6</v>
      </c>
      <c r="BVF212" s="45">
        <v>105.3</v>
      </c>
      <c r="BVG212" s="45">
        <v>105.2</v>
      </c>
      <c r="BVH212" s="46">
        <v>105.1</v>
      </c>
      <c r="BVI212" s="171"/>
      <c r="BVJ212" s="8"/>
      <c r="BVK212" s="148"/>
      <c r="BVL212" s="11"/>
      <c r="BVM212" s="148" t="s">
        <v>61</v>
      </c>
      <c r="BVN212" s="171"/>
      <c r="BVO212" s="171"/>
      <c r="BVP212" s="171"/>
      <c r="BVQ212" s="27"/>
      <c r="BVR212" s="27"/>
      <c r="BVS212" s="27"/>
      <c r="BVT212" s="27">
        <v>105.7</v>
      </c>
      <c r="BVU212" s="45">
        <v>105.6</v>
      </c>
      <c r="BVV212" s="45">
        <v>105.3</v>
      </c>
      <c r="BVW212" s="45">
        <v>105.2</v>
      </c>
      <c r="BVX212" s="46">
        <v>105.1</v>
      </c>
      <c r="BVY212" s="171"/>
      <c r="BVZ212" s="8"/>
      <c r="BWA212" s="148"/>
      <c r="BWB212" s="11"/>
      <c r="BWC212" s="148" t="s">
        <v>61</v>
      </c>
      <c r="BWD212" s="171"/>
      <c r="BWE212" s="171"/>
      <c r="BWF212" s="171"/>
      <c r="BWG212" s="27"/>
      <c r="BWH212" s="27"/>
      <c r="BWI212" s="27"/>
      <c r="BWJ212" s="27">
        <v>105.7</v>
      </c>
      <c r="BWK212" s="45">
        <v>105.6</v>
      </c>
      <c r="BWL212" s="45">
        <v>105.3</v>
      </c>
      <c r="BWM212" s="45">
        <v>105.2</v>
      </c>
      <c r="BWN212" s="46">
        <v>105.1</v>
      </c>
      <c r="BWO212" s="171"/>
      <c r="BWP212" s="8"/>
      <c r="BWQ212" s="148"/>
      <c r="BWR212" s="11"/>
      <c r="BWS212" s="148" t="s">
        <v>61</v>
      </c>
      <c r="BWT212" s="171"/>
      <c r="BWU212" s="171"/>
      <c r="BWV212" s="171"/>
      <c r="BWW212" s="27"/>
      <c r="BWX212" s="27"/>
      <c r="BWY212" s="27"/>
      <c r="BWZ212" s="27">
        <v>105.7</v>
      </c>
      <c r="BXA212" s="45">
        <v>105.6</v>
      </c>
      <c r="BXB212" s="45">
        <v>105.3</v>
      </c>
      <c r="BXC212" s="45">
        <v>105.2</v>
      </c>
      <c r="BXD212" s="46">
        <v>105.1</v>
      </c>
      <c r="BXE212" s="171"/>
      <c r="BXF212" s="8"/>
      <c r="BXG212" s="148"/>
      <c r="BXH212" s="11"/>
      <c r="BXI212" s="148" t="s">
        <v>61</v>
      </c>
      <c r="BXJ212" s="171"/>
      <c r="BXK212" s="171"/>
      <c r="BXL212" s="171"/>
      <c r="BXM212" s="27"/>
      <c r="BXN212" s="27"/>
      <c r="BXO212" s="27"/>
      <c r="BXP212" s="27">
        <v>105.7</v>
      </c>
      <c r="BXQ212" s="45">
        <v>105.6</v>
      </c>
      <c r="BXR212" s="45">
        <v>105.3</v>
      </c>
      <c r="BXS212" s="45">
        <v>105.2</v>
      </c>
      <c r="BXT212" s="46">
        <v>105.1</v>
      </c>
      <c r="BXU212" s="171"/>
      <c r="BXV212" s="8"/>
      <c r="BXW212" s="148"/>
      <c r="BXX212" s="11"/>
      <c r="BXY212" s="148" t="s">
        <v>61</v>
      </c>
      <c r="BXZ212" s="171"/>
      <c r="BYA212" s="171"/>
      <c r="BYB212" s="171"/>
      <c r="BYC212" s="27"/>
      <c r="BYD212" s="27"/>
      <c r="BYE212" s="27"/>
      <c r="BYF212" s="27">
        <v>105.7</v>
      </c>
      <c r="BYG212" s="45">
        <v>105.6</v>
      </c>
      <c r="BYH212" s="45">
        <v>105.3</v>
      </c>
      <c r="BYI212" s="45">
        <v>105.2</v>
      </c>
      <c r="BYJ212" s="46">
        <v>105.1</v>
      </c>
      <c r="BYK212" s="171"/>
      <c r="BYL212" s="8"/>
      <c r="BYM212" s="148"/>
      <c r="BYN212" s="11"/>
      <c r="BYO212" s="148" t="s">
        <v>61</v>
      </c>
      <c r="BYP212" s="171"/>
      <c r="BYQ212" s="171"/>
      <c r="BYR212" s="171"/>
      <c r="BYS212" s="27"/>
      <c r="BYT212" s="27"/>
      <c r="BYU212" s="27"/>
      <c r="BYV212" s="27">
        <v>105.7</v>
      </c>
      <c r="BYW212" s="45">
        <v>105.6</v>
      </c>
      <c r="BYX212" s="45">
        <v>105.3</v>
      </c>
      <c r="BYY212" s="45">
        <v>105.2</v>
      </c>
      <c r="BYZ212" s="46">
        <v>105.1</v>
      </c>
      <c r="BZA212" s="171"/>
      <c r="BZB212" s="8"/>
      <c r="BZC212" s="148"/>
      <c r="BZD212" s="11"/>
      <c r="BZE212" s="148" t="s">
        <v>61</v>
      </c>
      <c r="BZF212" s="171"/>
      <c r="BZG212" s="171"/>
      <c r="BZH212" s="171"/>
      <c r="BZI212" s="27"/>
      <c r="BZJ212" s="27"/>
      <c r="BZK212" s="27"/>
      <c r="BZL212" s="27">
        <v>105.7</v>
      </c>
      <c r="BZM212" s="45">
        <v>105.6</v>
      </c>
      <c r="BZN212" s="45">
        <v>105.3</v>
      </c>
      <c r="BZO212" s="45">
        <v>105.2</v>
      </c>
      <c r="BZP212" s="46">
        <v>105.1</v>
      </c>
      <c r="BZQ212" s="171"/>
      <c r="BZR212" s="8"/>
      <c r="BZS212" s="148"/>
      <c r="BZT212" s="11"/>
      <c r="BZU212" s="148" t="s">
        <v>61</v>
      </c>
      <c r="BZV212" s="171"/>
      <c r="BZW212" s="171"/>
      <c r="BZX212" s="171"/>
      <c r="BZY212" s="27"/>
      <c r="BZZ212" s="27"/>
      <c r="CAA212" s="27"/>
      <c r="CAB212" s="27">
        <v>105.7</v>
      </c>
      <c r="CAC212" s="45">
        <v>105.6</v>
      </c>
      <c r="CAD212" s="45">
        <v>105.3</v>
      </c>
      <c r="CAE212" s="45">
        <v>105.2</v>
      </c>
      <c r="CAF212" s="46">
        <v>105.1</v>
      </c>
      <c r="CAG212" s="171"/>
      <c r="CAH212" s="8"/>
      <c r="CAI212" s="148"/>
      <c r="CAJ212" s="11"/>
      <c r="CAK212" s="148" t="s">
        <v>61</v>
      </c>
      <c r="CAL212" s="171"/>
      <c r="CAM212" s="171"/>
      <c r="CAN212" s="171"/>
      <c r="CAO212" s="27"/>
      <c r="CAP212" s="27"/>
      <c r="CAQ212" s="27"/>
      <c r="CAR212" s="27">
        <v>105.7</v>
      </c>
      <c r="CAS212" s="45">
        <v>105.6</v>
      </c>
      <c r="CAT212" s="45">
        <v>105.3</v>
      </c>
      <c r="CAU212" s="45">
        <v>105.2</v>
      </c>
      <c r="CAV212" s="46">
        <v>105.1</v>
      </c>
      <c r="CAW212" s="171"/>
      <c r="CAX212" s="8"/>
      <c r="CAY212" s="148"/>
      <c r="CAZ212" s="11"/>
      <c r="CBA212" s="148" t="s">
        <v>61</v>
      </c>
      <c r="CBB212" s="171"/>
      <c r="CBC212" s="171"/>
      <c r="CBD212" s="171"/>
      <c r="CBE212" s="27"/>
      <c r="CBF212" s="27"/>
      <c r="CBG212" s="27"/>
      <c r="CBH212" s="27">
        <v>105.7</v>
      </c>
      <c r="CBI212" s="45">
        <v>105.6</v>
      </c>
      <c r="CBJ212" s="45">
        <v>105.3</v>
      </c>
      <c r="CBK212" s="45">
        <v>105.2</v>
      </c>
      <c r="CBL212" s="46">
        <v>105.1</v>
      </c>
      <c r="CBM212" s="171"/>
      <c r="CBN212" s="8"/>
      <c r="CBO212" s="148"/>
      <c r="CBP212" s="11"/>
      <c r="CBQ212" s="148" t="s">
        <v>61</v>
      </c>
      <c r="CBR212" s="171"/>
      <c r="CBS212" s="171"/>
      <c r="CBT212" s="171"/>
      <c r="CBU212" s="27"/>
      <c r="CBV212" s="27"/>
      <c r="CBW212" s="27"/>
      <c r="CBX212" s="27">
        <v>105.7</v>
      </c>
      <c r="CBY212" s="45">
        <v>105.6</v>
      </c>
      <c r="CBZ212" s="45">
        <v>105.3</v>
      </c>
      <c r="CCA212" s="45">
        <v>105.2</v>
      </c>
      <c r="CCB212" s="46">
        <v>105.1</v>
      </c>
      <c r="CCC212" s="171"/>
      <c r="CCD212" s="8"/>
      <c r="CCE212" s="148"/>
      <c r="CCF212" s="11"/>
      <c r="CCG212" s="148" t="s">
        <v>61</v>
      </c>
      <c r="CCH212" s="171"/>
      <c r="CCI212" s="171"/>
      <c r="CCJ212" s="171"/>
      <c r="CCK212" s="27"/>
      <c r="CCL212" s="27"/>
      <c r="CCM212" s="27"/>
      <c r="CCN212" s="27">
        <v>105.7</v>
      </c>
      <c r="CCO212" s="45">
        <v>105.6</v>
      </c>
      <c r="CCP212" s="45">
        <v>105.3</v>
      </c>
      <c r="CCQ212" s="45">
        <v>105.2</v>
      </c>
      <c r="CCR212" s="46">
        <v>105.1</v>
      </c>
      <c r="CCS212" s="171"/>
      <c r="CCT212" s="8"/>
      <c r="CCU212" s="148"/>
      <c r="CCV212" s="11"/>
      <c r="CCW212" s="148" t="s">
        <v>61</v>
      </c>
      <c r="CCX212" s="171"/>
      <c r="CCY212" s="171"/>
      <c r="CCZ212" s="171"/>
      <c r="CDA212" s="27"/>
      <c r="CDB212" s="27"/>
      <c r="CDC212" s="27"/>
      <c r="CDD212" s="27">
        <v>105.7</v>
      </c>
      <c r="CDE212" s="45">
        <v>105.6</v>
      </c>
      <c r="CDF212" s="45">
        <v>105.3</v>
      </c>
      <c r="CDG212" s="45">
        <v>105.2</v>
      </c>
      <c r="CDH212" s="46">
        <v>105.1</v>
      </c>
      <c r="CDI212" s="171"/>
      <c r="CDJ212" s="8"/>
      <c r="CDK212" s="148"/>
      <c r="CDL212" s="11"/>
      <c r="CDM212" s="148" t="s">
        <v>61</v>
      </c>
      <c r="CDN212" s="171"/>
      <c r="CDO212" s="171"/>
      <c r="CDP212" s="171"/>
      <c r="CDQ212" s="27"/>
      <c r="CDR212" s="27"/>
      <c r="CDS212" s="27"/>
      <c r="CDT212" s="27">
        <v>105.7</v>
      </c>
      <c r="CDU212" s="45">
        <v>105.6</v>
      </c>
      <c r="CDV212" s="45">
        <v>105.3</v>
      </c>
      <c r="CDW212" s="45">
        <v>105.2</v>
      </c>
      <c r="CDX212" s="46">
        <v>105.1</v>
      </c>
      <c r="CDY212" s="171"/>
      <c r="CDZ212" s="8"/>
      <c r="CEA212" s="148"/>
      <c r="CEB212" s="11"/>
      <c r="CEC212" s="148" t="s">
        <v>61</v>
      </c>
      <c r="CED212" s="171"/>
      <c r="CEE212" s="171"/>
      <c r="CEF212" s="171"/>
      <c r="CEG212" s="27"/>
      <c r="CEH212" s="27"/>
      <c r="CEI212" s="27"/>
      <c r="CEJ212" s="27">
        <v>105.7</v>
      </c>
      <c r="CEK212" s="45">
        <v>105.6</v>
      </c>
      <c r="CEL212" s="45">
        <v>105.3</v>
      </c>
      <c r="CEM212" s="45">
        <v>105.2</v>
      </c>
      <c r="CEN212" s="46">
        <v>105.1</v>
      </c>
      <c r="CEO212" s="171"/>
      <c r="CEP212" s="8"/>
      <c r="CEQ212" s="148"/>
      <c r="CER212" s="11"/>
      <c r="CES212" s="148" t="s">
        <v>61</v>
      </c>
      <c r="CET212" s="171"/>
      <c r="CEU212" s="171"/>
      <c r="CEV212" s="171"/>
      <c r="CEW212" s="27"/>
      <c r="CEX212" s="27"/>
      <c r="CEY212" s="27"/>
      <c r="CEZ212" s="27">
        <v>105.7</v>
      </c>
      <c r="CFA212" s="45">
        <v>105.6</v>
      </c>
      <c r="CFB212" s="45">
        <v>105.3</v>
      </c>
      <c r="CFC212" s="45">
        <v>105.2</v>
      </c>
      <c r="CFD212" s="46">
        <v>105.1</v>
      </c>
      <c r="CFE212" s="171"/>
      <c r="CFF212" s="8"/>
      <c r="CFG212" s="148"/>
      <c r="CFH212" s="11"/>
      <c r="CFI212" s="148" t="s">
        <v>61</v>
      </c>
      <c r="CFJ212" s="171"/>
      <c r="CFK212" s="171"/>
      <c r="CFL212" s="171"/>
      <c r="CFM212" s="27"/>
      <c r="CFN212" s="27"/>
      <c r="CFO212" s="27"/>
      <c r="CFP212" s="27">
        <v>105.7</v>
      </c>
      <c r="CFQ212" s="45">
        <v>105.6</v>
      </c>
      <c r="CFR212" s="45">
        <v>105.3</v>
      </c>
      <c r="CFS212" s="45">
        <v>105.2</v>
      </c>
      <c r="CFT212" s="46">
        <v>105.1</v>
      </c>
      <c r="CFU212" s="171"/>
      <c r="CFV212" s="8"/>
      <c r="CFW212" s="148"/>
      <c r="CFX212" s="11"/>
      <c r="CFY212" s="148" t="s">
        <v>61</v>
      </c>
      <c r="CFZ212" s="171"/>
      <c r="CGA212" s="171"/>
      <c r="CGB212" s="171"/>
      <c r="CGC212" s="27"/>
      <c r="CGD212" s="27"/>
      <c r="CGE212" s="27"/>
      <c r="CGF212" s="27">
        <v>105.7</v>
      </c>
      <c r="CGG212" s="45">
        <v>105.6</v>
      </c>
      <c r="CGH212" s="45">
        <v>105.3</v>
      </c>
      <c r="CGI212" s="45">
        <v>105.2</v>
      </c>
      <c r="CGJ212" s="46">
        <v>105.1</v>
      </c>
      <c r="CGK212" s="171"/>
      <c r="CGL212" s="8"/>
      <c r="CGM212" s="148"/>
      <c r="CGN212" s="11"/>
      <c r="CGO212" s="148" t="s">
        <v>61</v>
      </c>
      <c r="CGP212" s="171"/>
      <c r="CGQ212" s="171"/>
      <c r="CGR212" s="171"/>
      <c r="CGS212" s="27"/>
      <c r="CGT212" s="27"/>
      <c r="CGU212" s="27"/>
      <c r="CGV212" s="27">
        <v>105.7</v>
      </c>
      <c r="CGW212" s="45">
        <v>105.6</v>
      </c>
      <c r="CGX212" s="45">
        <v>105.3</v>
      </c>
      <c r="CGY212" s="45">
        <v>105.2</v>
      </c>
      <c r="CGZ212" s="46">
        <v>105.1</v>
      </c>
      <c r="CHA212" s="171"/>
      <c r="CHB212" s="8"/>
      <c r="CHC212" s="148"/>
      <c r="CHD212" s="11"/>
      <c r="CHE212" s="148" t="s">
        <v>61</v>
      </c>
      <c r="CHF212" s="171"/>
      <c r="CHG212" s="171"/>
      <c r="CHH212" s="171"/>
      <c r="CHI212" s="27"/>
      <c r="CHJ212" s="27"/>
      <c r="CHK212" s="27"/>
      <c r="CHL212" s="27">
        <v>105.7</v>
      </c>
      <c r="CHM212" s="45">
        <v>105.6</v>
      </c>
      <c r="CHN212" s="45">
        <v>105.3</v>
      </c>
      <c r="CHO212" s="45">
        <v>105.2</v>
      </c>
      <c r="CHP212" s="46">
        <v>105.1</v>
      </c>
      <c r="CHQ212" s="171"/>
      <c r="CHR212" s="8"/>
      <c r="CHS212" s="148"/>
      <c r="CHT212" s="11"/>
      <c r="CHU212" s="148" t="s">
        <v>61</v>
      </c>
      <c r="CHV212" s="171"/>
      <c r="CHW212" s="171"/>
      <c r="CHX212" s="171"/>
      <c r="CHY212" s="27"/>
      <c r="CHZ212" s="27"/>
      <c r="CIA212" s="27"/>
      <c r="CIB212" s="27">
        <v>105.7</v>
      </c>
      <c r="CIC212" s="45">
        <v>105.6</v>
      </c>
      <c r="CID212" s="45">
        <v>105.3</v>
      </c>
      <c r="CIE212" s="45">
        <v>105.2</v>
      </c>
      <c r="CIF212" s="46">
        <v>105.1</v>
      </c>
      <c r="CIG212" s="171"/>
      <c r="CIH212" s="8"/>
      <c r="CII212" s="148"/>
      <c r="CIJ212" s="11"/>
      <c r="CIK212" s="148" t="s">
        <v>61</v>
      </c>
      <c r="CIL212" s="171"/>
      <c r="CIM212" s="171"/>
      <c r="CIN212" s="171"/>
      <c r="CIO212" s="27"/>
      <c r="CIP212" s="27"/>
      <c r="CIQ212" s="27"/>
      <c r="CIR212" s="27">
        <v>105.7</v>
      </c>
      <c r="CIS212" s="45">
        <v>105.6</v>
      </c>
      <c r="CIT212" s="45">
        <v>105.3</v>
      </c>
      <c r="CIU212" s="45">
        <v>105.2</v>
      </c>
      <c r="CIV212" s="46">
        <v>105.1</v>
      </c>
      <c r="CIW212" s="171"/>
      <c r="CIX212" s="8"/>
      <c r="CIY212" s="148"/>
      <c r="CIZ212" s="11"/>
      <c r="CJA212" s="148" t="s">
        <v>61</v>
      </c>
      <c r="CJB212" s="171"/>
      <c r="CJC212" s="171"/>
      <c r="CJD212" s="171"/>
      <c r="CJE212" s="27"/>
      <c r="CJF212" s="27"/>
      <c r="CJG212" s="27"/>
      <c r="CJH212" s="27">
        <v>105.7</v>
      </c>
      <c r="CJI212" s="45">
        <v>105.6</v>
      </c>
      <c r="CJJ212" s="45">
        <v>105.3</v>
      </c>
      <c r="CJK212" s="45">
        <v>105.2</v>
      </c>
      <c r="CJL212" s="46">
        <v>105.1</v>
      </c>
      <c r="CJM212" s="171"/>
      <c r="CJN212" s="8"/>
      <c r="CJO212" s="148"/>
      <c r="CJP212" s="11"/>
      <c r="CJQ212" s="148" t="s">
        <v>61</v>
      </c>
      <c r="CJR212" s="171"/>
      <c r="CJS212" s="171"/>
      <c r="CJT212" s="171"/>
      <c r="CJU212" s="27"/>
      <c r="CJV212" s="27"/>
      <c r="CJW212" s="27"/>
      <c r="CJX212" s="27">
        <v>105.7</v>
      </c>
      <c r="CJY212" s="45">
        <v>105.6</v>
      </c>
      <c r="CJZ212" s="45">
        <v>105.3</v>
      </c>
      <c r="CKA212" s="45">
        <v>105.2</v>
      </c>
      <c r="CKB212" s="46">
        <v>105.1</v>
      </c>
      <c r="CKC212" s="171"/>
      <c r="CKD212" s="8"/>
      <c r="CKE212" s="148"/>
      <c r="CKF212" s="11"/>
      <c r="CKG212" s="148" t="s">
        <v>61</v>
      </c>
      <c r="CKH212" s="171"/>
      <c r="CKI212" s="171"/>
      <c r="CKJ212" s="171"/>
      <c r="CKK212" s="27"/>
      <c r="CKL212" s="27"/>
      <c r="CKM212" s="27"/>
      <c r="CKN212" s="27">
        <v>105.7</v>
      </c>
      <c r="CKO212" s="45">
        <v>105.6</v>
      </c>
      <c r="CKP212" s="45">
        <v>105.3</v>
      </c>
      <c r="CKQ212" s="45">
        <v>105.2</v>
      </c>
      <c r="CKR212" s="46">
        <v>105.1</v>
      </c>
      <c r="CKS212" s="171"/>
      <c r="CKT212" s="8"/>
      <c r="CKU212" s="148"/>
      <c r="CKV212" s="11"/>
      <c r="CKW212" s="148" t="s">
        <v>61</v>
      </c>
      <c r="CKX212" s="171"/>
      <c r="CKY212" s="171"/>
      <c r="CKZ212" s="171"/>
      <c r="CLA212" s="27"/>
      <c r="CLB212" s="27"/>
      <c r="CLC212" s="27"/>
      <c r="CLD212" s="27">
        <v>105.7</v>
      </c>
      <c r="CLE212" s="45">
        <v>105.6</v>
      </c>
      <c r="CLF212" s="45">
        <v>105.3</v>
      </c>
      <c r="CLG212" s="45">
        <v>105.2</v>
      </c>
      <c r="CLH212" s="46">
        <v>105.1</v>
      </c>
      <c r="CLI212" s="171"/>
      <c r="CLJ212" s="8"/>
      <c r="CLK212" s="148"/>
      <c r="CLL212" s="11"/>
      <c r="CLM212" s="148" t="s">
        <v>61</v>
      </c>
      <c r="CLN212" s="171"/>
      <c r="CLO212" s="171"/>
      <c r="CLP212" s="171"/>
      <c r="CLQ212" s="27"/>
      <c r="CLR212" s="27"/>
      <c r="CLS212" s="27"/>
      <c r="CLT212" s="27">
        <v>105.7</v>
      </c>
      <c r="CLU212" s="45">
        <v>105.6</v>
      </c>
      <c r="CLV212" s="45">
        <v>105.3</v>
      </c>
      <c r="CLW212" s="45">
        <v>105.2</v>
      </c>
      <c r="CLX212" s="46">
        <v>105.1</v>
      </c>
      <c r="CLY212" s="171"/>
      <c r="CLZ212" s="8"/>
      <c r="CMA212" s="148"/>
      <c r="CMB212" s="11"/>
      <c r="CMC212" s="148" t="s">
        <v>61</v>
      </c>
      <c r="CMD212" s="171"/>
      <c r="CME212" s="171"/>
      <c r="CMF212" s="171"/>
      <c r="CMG212" s="27"/>
      <c r="CMH212" s="27"/>
      <c r="CMI212" s="27"/>
      <c r="CMJ212" s="27">
        <v>105.7</v>
      </c>
      <c r="CMK212" s="45">
        <v>105.6</v>
      </c>
      <c r="CML212" s="45">
        <v>105.3</v>
      </c>
      <c r="CMM212" s="45">
        <v>105.2</v>
      </c>
      <c r="CMN212" s="46">
        <v>105.1</v>
      </c>
      <c r="CMO212" s="171"/>
      <c r="CMP212" s="8"/>
      <c r="CMQ212" s="148"/>
      <c r="CMR212" s="11"/>
      <c r="CMS212" s="148" t="s">
        <v>61</v>
      </c>
      <c r="CMT212" s="171"/>
      <c r="CMU212" s="171"/>
      <c r="CMV212" s="171"/>
      <c r="CMW212" s="27"/>
      <c r="CMX212" s="27"/>
      <c r="CMY212" s="27"/>
      <c r="CMZ212" s="27">
        <v>105.7</v>
      </c>
      <c r="CNA212" s="45">
        <v>105.6</v>
      </c>
      <c r="CNB212" s="45">
        <v>105.3</v>
      </c>
      <c r="CNC212" s="45">
        <v>105.2</v>
      </c>
      <c r="CND212" s="46">
        <v>105.1</v>
      </c>
      <c r="CNE212" s="171"/>
      <c r="CNF212" s="8"/>
      <c r="CNG212" s="148"/>
      <c r="CNH212" s="11"/>
      <c r="CNI212" s="148" t="s">
        <v>61</v>
      </c>
      <c r="CNJ212" s="171"/>
      <c r="CNK212" s="171"/>
      <c r="CNL212" s="171"/>
      <c r="CNM212" s="27"/>
      <c r="CNN212" s="27"/>
      <c r="CNO212" s="27"/>
      <c r="CNP212" s="27">
        <v>105.7</v>
      </c>
      <c r="CNQ212" s="45">
        <v>105.6</v>
      </c>
      <c r="CNR212" s="45">
        <v>105.3</v>
      </c>
      <c r="CNS212" s="45">
        <v>105.2</v>
      </c>
      <c r="CNT212" s="46">
        <v>105.1</v>
      </c>
      <c r="CNU212" s="171"/>
      <c r="CNV212" s="8"/>
      <c r="CNW212" s="148"/>
      <c r="CNX212" s="11"/>
      <c r="CNY212" s="148" t="s">
        <v>61</v>
      </c>
      <c r="CNZ212" s="171"/>
      <c r="COA212" s="171"/>
      <c r="COB212" s="171"/>
      <c r="COC212" s="27"/>
      <c r="COD212" s="27"/>
      <c r="COE212" s="27"/>
      <c r="COF212" s="27">
        <v>105.7</v>
      </c>
      <c r="COG212" s="45">
        <v>105.6</v>
      </c>
      <c r="COH212" s="45">
        <v>105.3</v>
      </c>
      <c r="COI212" s="45">
        <v>105.2</v>
      </c>
      <c r="COJ212" s="46">
        <v>105.1</v>
      </c>
      <c r="COK212" s="171"/>
      <c r="COL212" s="8"/>
      <c r="COM212" s="148"/>
      <c r="CON212" s="11"/>
      <c r="COO212" s="148" t="s">
        <v>61</v>
      </c>
      <c r="COP212" s="171"/>
      <c r="COQ212" s="171"/>
      <c r="COR212" s="171"/>
      <c r="COS212" s="27"/>
      <c r="COT212" s="27"/>
      <c r="COU212" s="27"/>
      <c r="COV212" s="27">
        <v>105.7</v>
      </c>
      <c r="COW212" s="45">
        <v>105.6</v>
      </c>
      <c r="COX212" s="45">
        <v>105.3</v>
      </c>
      <c r="COY212" s="45">
        <v>105.2</v>
      </c>
      <c r="COZ212" s="46">
        <v>105.1</v>
      </c>
      <c r="CPA212" s="171"/>
      <c r="CPB212" s="8"/>
      <c r="CPC212" s="148"/>
      <c r="CPD212" s="11"/>
      <c r="CPE212" s="148" t="s">
        <v>61</v>
      </c>
      <c r="CPF212" s="171"/>
      <c r="CPG212" s="171"/>
      <c r="CPH212" s="171"/>
      <c r="CPI212" s="27"/>
      <c r="CPJ212" s="27"/>
      <c r="CPK212" s="27"/>
      <c r="CPL212" s="27">
        <v>105.7</v>
      </c>
      <c r="CPM212" s="45">
        <v>105.6</v>
      </c>
      <c r="CPN212" s="45">
        <v>105.3</v>
      </c>
      <c r="CPO212" s="45">
        <v>105.2</v>
      </c>
      <c r="CPP212" s="46">
        <v>105.1</v>
      </c>
      <c r="CPQ212" s="171"/>
      <c r="CPR212" s="8"/>
      <c r="CPS212" s="148"/>
      <c r="CPT212" s="11"/>
      <c r="CPU212" s="148" t="s">
        <v>61</v>
      </c>
      <c r="CPV212" s="171"/>
      <c r="CPW212" s="171"/>
      <c r="CPX212" s="171"/>
      <c r="CPY212" s="27"/>
      <c r="CPZ212" s="27"/>
      <c r="CQA212" s="27"/>
      <c r="CQB212" s="27">
        <v>105.7</v>
      </c>
      <c r="CQC212" s="45">
        <v>105.6</v>
      </c>
      <c r="CQD212" s="45">
        <v>105.3</v>
      </c>
      <c r="CQE212" s="45">
        <v>105.2</v>
      </c>
      <c r="CQF212" s="46">
        <v>105.1</v>
      </c>
      <c r="CQG212" s="171"/>
      <c r="CQH212" s="8"/>
      <c r="CQI212" s="148"/>
      <c r="CQJ212" s="11"/>
      <c r="CQK212" s="148" t="s">
        <v>61</v>
      </c>
      <c r="CQL212" s="171"/>
      <c r="CQM212" s="171"/>
      <c r="CQN212" s="171"/>
      <c r="CQO212" s="27"/>
      <c r="CQP212" s="27"/>
      <c r="CQQ212" s="27"/>
      <c r="CQR212" s="27">
        <v>105.7</v>
      </c>
      <c r="CQS212" s="45">
        <v>105.6</v>
      </c>
      <c r="CQT212" s="45">
        <v>105.3</v>
      </c>
      <c r="CQU212" s="45">
        <v>105.2</v>
      </c>
      <c r="CQV212" s="46">
        <v>105.1</v>
      </c>
      <c r="CQW212" s="171"/>
      <c r="CQX212" s="8"/>
      <c r="CQY212" s="148"/>
      <c r="CQZ212" s="11"/>
      <c r="CRA212" s="148" t="s">
        <v>61</v>
      </c>
      <c r="CRB212" s="171"/>
      <c r="CRC212" s="171"/>
      <c r="CRD212" s="171"/>
      <c r="CRE212" s="27"/>
      <c r="CRF212" s="27"/>
      <c r="CRG212" s="27"/>
      <c r="CRH212" s="27">
        <v>105.7</v>
      </c>
      <c r="CRI212" s="45">
        <v>105.6</v>
      </c>
      <c r="CRJ212" s="45">
        <v>105.3</v>
      </c>
      <c r="CRK212" s="45">
        <v>105.2</v>
      </c>
      <c r="CRL212" s="46">
        <v>105.1</v>
      </c>
      <c r="CRM212" s="171"/>
      <c r="CRN212" s="8"/>
      <c r="CRO212" s="148"/>
      <c r="CRP212" s="11"/>
      <c r="CRQ212" s="148" t="s">
        <v>61</v>
      </c>
      <c r="CRR212" s="171"/>
      <c r="CRS212" s="171"/>
      <c r="CRT212" s="171"/>
      <c r="CRU212" s="27"/>
      <c r="CRV212" s="27"/>
      <c r="CRW212" s="27"/>
      <c r="CRX212" s="27">
        <v>105.7</v>
      </c>
      <c r="CRY212" s="45">
        <v>105.6</v>
      </c>
      <c r="CRZ212" s="45">
        <v>105.3</v>
      </c>
      <c r="CSA212" s="45">
        <v>105.2</v>
      </c>
      <c r="CSB212" s="46">
        <v>105.1</v>
      </c>
      <c r="CSC212" s="171"/>
      <c r="CSD212" s="8"/>
      <c r="CSE212" s="148"/>
      <c r="CSF212" s="11"/>
      <c r="CSG212" s="148" t="s">
        <v>61</v>
      </c>
      <c r="CSH212" s="171"/>
      <c r="CSI212" s="171"/>
      <c r="CSJ212" s="171"/>
      <c r="CSK212" s="27"/>
      <c r="CSL212" s="27"/>
      <c r="CSM212" s="27"/>
      <c r="CSN212" s="27">
        <v>105.7</v>
      </c>
      <c r="CSO212" s="45">
        <v>105.6</v>
      </c>
      <c r="CSP212" s="45">
        <v>105.3</v>
      </c>
      <c r="CSQ212" s="45">
        <v>105.2</v>
      </c>
      <c r="CSR212" s="46">
        <v>105.1</v>
      </c>
      <c r="CSS212" s="171"/>
      <c r="CST212" s="8"/>
      <c r="CSU212" s="148"/>
      <c r="CSV212" s="11"/>
      <c r="CSW212" s="148" t="s">
        <v>61</v>
      </c>
      <c r="CSX212" s="171"/>
      <c r="CSY212" s="171"/>
      <c r="CSZ212" s="171"/>
      <c r="CTA212" s="27"/>
      <c r="CTB212" s="27"/>
      <c r="CTC212" s="27"/>
      <c r="CTD212" s="27">
        <v>105.7</v>
      </c>
      <c r="CTE212" s="45">
        <v>105.6</v>
      </c>
      <c r="CTF212" s="45">
        <v>105.3</v>
      </c>
      <c r="CTG212" s="45">
        <v>105.2</v>
      </c>
      <c r="CTH212" s="46">
        <v>105.1</v>
      </c>
      <c r="CTI212" s="171"/>
      <c r="CTJ212" s="8"/>
      <c r="CTK212" s="148"/>
      <c r="CTL212" s="11"/>
      <c r="CTM212" s="148" t="s">
        <v>61</v>
      </c>
      <c r="CTN212" s="171"/>
      <c r="CTO212" s="171"/>
      <c r="CTP212" s="171"/>
      <c r="CTQ212" s="27"/>
      <c r="CTR212" s="27"/>
      <c r="CTS212" s="27"/>
      <c r="CTT212" s="27">
        <v>105.7</v>
      </c>
      <c r="CTU212" s="45">
        <v>105.6</v>
      </c>
      <c r="CTV212" s="45">
        <v>105.3</v>
      </c>
      <c r="CTW212" s="45">
        <v>105.2</v>
      </c>
      <c r="CTX212" s="46">
        <v>105.1</v>
      </c>
      <c r="CTY212" s="171"/>
      <c r="CTZ212" s="8"/>
      <c r="CUA212" s="148"/>
      <c r="CUB212" s="11"/>
      <c r="CUC212" s="148" t="s">
        <v>61</v>
      </c>
      <c r="CUD212" s="171"/>
      <c r="CUE212" s="171"/>
      <c r="CUF212" s="171"/>
      <c r="CUG212" s="27"/>
      <c r="CUH212" s="27"/>
      <c r="CUI212" s="27"/>
      <c r="CUJ212" s="27">
        <v>105.7</v>
      </c>
      <c r="CUK212" s="45">
        <v>105.6</v>
      </c>
      <c r="CUL212" s="45">
        <v>105.3</v>
      </c>
      <c r="CUM212" s="45">
        <v>105.2</v>
      </c>
      <c r="CUN212" s="46">
        <v>105.1</v>
      </c>
      <c r="CUO212" s="171"/>
      <c r="CUP212" s="8"/>
      <c r="CUQ212" s="148"/>
      <c r="CUR212" s="11"/>
      <c r="CUS212" s="148" t="s">
        <v>61</v>
      </c>
      <c r="CUT212" s="171"/>
      <c r="CUU212" s="171"/>
      <c r="CUV212" s="171"/>
      <c r="CUW212" s="27"/>
      <c r="CUX212" s="27"/>
      <c r="CUY212" s="27"/>
      <c r="CUZ212" s="27">
        <v>105.7</v>
      </c>
      <c r="CVA212" s="45">
        <v>105.6</v>
      </c>
      <c r="CVB212" s="45">
        <v>105.3</v>
      </c>
      <c r="CVC212" s="45">
        <v>105.2</v>
      </c>
      <c r="CVD212" s="46">
        <v>105.1</v>
      </c>
      <c r="CVE212" s="171"/>
      <c r="CVF212" s="8"/>
      <c r="CVG212" s="148"/>
      <c r="CVH212" s="11"/>
      <c r="CVI212" s="148" t="s">
        <v>61</v>
      </c>
      <c r="CVJ212" s="171"/>
      <c r="CVK212" s="171"/>
      <c r="CVL212" s="171"/>
      <c r="CVM212" s="27"/>
      <c r="CVN212" s="27"/>
      <c r="CVO212" s="27"/>
      <c r="CVP212" s="27">
        <v>105.7</v>
      </c>
      <c r="CVQ212" s="45">
        <v>105.6</v>
      </c>
      <c r="CVR212" s="45">
        <v>105.3</v>
      </c>
      <c r="CVS212" s="45">
        <v>105.2</v>
      </c>
      <c r="CVT212" s="46">
        <v>105.1</v>
      </c>
      <c r="CVU212" s="171"/>
      <c r="CVV212" s="8"/>
      <c r="CVW212" s="148"/>
      <c r="CVX212" s="11"/>
      <c r="CVY212" s="148" t="s">
        <v>61</v>
      </c>
      <c r="CVZ212" s="171"/>
      <c r="CWA212" s="171"/>
      <c r="CWB212" s="171"/>
      <c r="CWC212" s="27"/>
      <c r="CWD212" s="27"/>
      <c r="CWE212" s="27"/>
      <c r="CWF212" s="27">
        <v>105.7</v>
      </c>
      <c r="CWG212" s="45">
        <v>105.6</v>
      </c>
      <c r="CWH212" s="45">
        <v>105.3</v>
      </c>
      <c r="CWI212" s="45">
        <v>105.2</v>
      </c>
      <c r="CWJ212" s="46">
        <v>105.1</v>
      </c>
      <c r="CWK212" s="171"/>
      <c r="CWL212" s="8"/>
      <c r="CWM212" s="148"/>
      <c r="CWN212" s="11"/>
      <c r="CWO212" s="148" t="s">
        <v>61</v>
      </c>
      <c r="CWP212" s="171"/>
      <c r="CWQ212" s="171"/>
      <c r="CWR212" s="171"/>
      <c r="CWS212" s="27"/>
      <c r="CWT212" s="27"/>
      <c r="CWU212" s="27"/>
      <c r="CWV212" s="27">
        <v>105.7</v>
      </c>
      <c r="CWW212" s="45">
        <v>105.6</v>
      </c>
      <c r="CWX212" s="45">
        <v>105.3</v>
      </c>
      <c r="CWY212" s="45">
        <v>105.2</v>
      </c>
      <c r="CWZ212" s="46">
        <v>105.1</v>
      </c>
      <c r="CXA212" s="171"/>
      <c r="CXB212" s="8"/>
      <c r="CXC212" s="148"/>
      <c r="CXD212" s="11"/>
      <c r="CXE212" s="148" t="s">
        <v>61</v>
      </c>
      <c r="CXF212" s="171"/>
      <c r="CXG212" s="171"/>
      <c r="CXH212" s="171"/>
      <c r="CXI212" s="27"/>
      <c r="CXJ212" s="27"/>
      <c r="CXK212" s="27"/>
      <c r="CXL212" s="27">
        <v>105.7</v>
      </c>
      <c r="CXM212" s="45">
        <v>105.6</v>
      </c>
      <c r="CXN212" s="45">
        <v>105.3</v>
      </c>
      <c r="CXO212" s="45">
        <v>105.2</v>
      </c>
      <c r="CXP212" s="46">
        <v>105.1</v>
      </c>
      <c r="CXQ212" s="171"/>
      <c r="CXR212" s="8"/>
      <c r="CXS212" s="148"/>
      <c r="CXT212" s="11"/>
      <c r="CXU212" s="148" t="s">
        <v>61</v>
      </c>
      <c r="CXV212" s="171"/>
      <c r="CXW212" s="171"/>
      <c r="CXX212" s="171"/>
      <c r="CXY212" s="27"/>
      <c r="CXZ212" s="27"/>
      <c r="CYA212" s="27"/>
      <c r="CYB212" s="27">
        <v>105.7</v>
      </c>
      <c r="CYC212" s="45">
        <v>105.6</v>
      </c>
      <c r="CYD212" s="45">
        <v>105.3</v>
      </c>
      <c r="CYE212" s="45">
        <v>105.2</v>
      </c>
      <c r="CYF212" s="46">
        <v>105.1</v>
      </c>
      <c r="CYG212" s="171"/>
      <c r="CYH212" s="8"/>
      <c r="CYI212" s="148"/>
      <c r="CYJ212" s="11"/>
      <c r="CYK212" s="148" t="s">
        <v>61</v>
      </c>
      <c r="CYL212" s="171"/>
      <c r="CYM212" s="171"/>
      <c r="CYN212" s="171"/>
      <c r="CYO212" s="27"/>
      <c r="CYP212" s="27"/>
      <c r="CYQ212" s="27"/>
      <c r="CYR212" s="27">
        <v>105.7</v>
      </c>
      <c r="CYS212" s="45">
        <v>105.6</v>
      </c>
      <c r="CYT212" s="45">
        <v>105.3</v>
      </c>
      <c r="CYU212" s="45">
        <v>105.2</v>
      </c>
      <c r="CYV212" s="46">
        <v>105.1</v>
      </c>
      <c r="CYW212" s="171"/>
      <c r="CYX212" s="8"/>
      <c r="CYY212" s="148"/>
      <c r="CYZ212" s="11"/>
      <c r="CZA212" s="148" t="s">
        <v>61</v>
      </c>
      <c r="CZB212" s="171"/>
      <c r="CZC212" s="171"/>
      <c r="CZD212" s="171"/>
      <c r="CZE212" s="27"/>
      <c r="CZF212" s="27"/>
      <c r="CZG212" s="27"/>
      <c r="CZH212" s="27">
        <v>105.7</v>
      </c>
      <c r="CZI212" s="45">
        <v>105.6</v>
      </c>
      <c r="CZJ212" s="45">
        <v>105.3</v>
      </c>
      <c r="CZK212" s="45">
        <v>105.2</v>
      </c>
      <c r="CZL212" s="46">
        <v>105.1</v>
      </c>
      <c r="CZM212" s="171"/>
      <c r="CZN212" s="8"/>
      <c r="CZO212" s="148"/>
      <c r="CZP212" s="11"/>
      <c r="CZQ212" s="148" t="s">
        <v>61</v>
      </c>
      <c r="CZR212" s="171"/>
      <c r="CZS212" s="171"/>
      <c r="CZT212" s="171"/>
      <c r="CZU212" s="27"/>
      <c r="CZV212" s="27"/>
      <c r="CZW212" s="27"/>
      <c r="CZX212" s="27">
        <v>105.7</v>
      </c>
      <c r="CZY212" s="45">
        <v>105.6</v>
      </c>
      <c r="CZZ212" s="45">
        <v>105.3</v>
      </c>
      <c r="DAA212" s="45">
        <v>105.2</v>
      </c>
      <c r="DAB212" s="46">
        <v>105.1</v>
      </c>
      <c r="DAC212" s="171"/>
      <c r="DAD212" s="8"/>
      <c r="DAE212" s="148"/>
      <c r="DAF212" s="11"/>
      <c r="DAG212" s="148" t="s">
        <v>61</v>
      </c>
      <c r="DAH212" s="171"/>
      <c r="DAI212" s="171"/>
      <c r="DAJ212" s="171"/>
      <c r="DAK212" s="27"/>
      <c r="DAL212" s="27"/>
      <c r="DAM212" s="27"/>
      <c r="DAN212" s="27">
        <v>105.7</v>
      </c>
      <c r="DAO212" s="45">
        <v>105.6</v>
      </c>
      <c r="DAP212" s="45">
        <v>105.3</v>
      </c>
      <c r="DAQ212" s="45">
        <v>105.2</v>
      </c>
      <c r="DAR212" s="46">
        <v>105.1</v>
      </c>
      <c r="DAS212" s="171"/>
      <c r="DAT212" s="8"/>
      <c r="DAU212" s="148"/>
      <c r="DAV212" s="11"/>
      <c r="DAW212" s="148" t="s">
        <v>61</v>
      </c>
      <c r="DAX212" s="171"/>
      <c r="DAY212" s="171"/>
      <c r="DAZ212" s="171"/>
      <c r="DBA212" s="27"/>
      <c r="DBB212" s="27"/>
      <c r="DBC212" s="27"/>
      <c r="DBD212" s="27">
        <v>105.7</v>
      </c>
      <c r="DBE212" s="45">
        <v>105.6</v>
      </c>
      <c r="DBF212" s="45">
        <v>105.3</v>
      </c>
      <c r="DBG212" s="45">
        <v>105.2</v>
      </c>
      <c r="DBH212" s="46">
        <v>105.1</v>
      </c>
      <c r="DBI212" s="171"/>
      <c r="DBJ212" s="8"/>
      <c r="DBK212" s="148"/>
      <c r="DBL212" s="11"/>
      <c r="DBM212" s="148" t="s">
        <v>61</v>
      </c>
      <c r="DBN212" s="171"/>
      <c r="DBO212" s="171"/>
      <c r="DBP212" s="171"/>
      <c r="DBQ212" s="27"/>
      <c r="DBR212" s="27"/>
      <c r="DBS212" s="27"/>
      <c r="DBT212" s="27">
        <v>105.7</v>
      </c>
      <c r="DBU212" s="45">
        <v>105.6</v>
      </c>
      <c r="DBV212" s="45">
        <v>105.3</v>
      </c>
      <c r="DBW212" s="45">
        <v>105.2</v>
      </c>
      <c r="DBX212" s="46">
        <v>105.1</v>
      </c>
      <c r="DBY212" s="171"/>
      <c r="DBZ212" s="8"/>
      <c r="DCA212" s="148"/>
      <c r="DCB212" s="11"/>
      <c r="DCC212" s="148" t="s">
        <v>61</v>
      </c>
      <c r="DCD212" s="171"/>
      <c r="DCE212" s="171"/>
      <c r="DCF212" s="171"/>
      <c r="DCG212" s="27"/>
      <c r="DCH212" s="27"/>
      <c r="DCI212" s="27"/>
      <c r="DCJ212" s="27">
        <v>105.7</v>
      </c>
      <c r="DCK212" s="45">
        <v>105.6</v>
      </c>
      <c r="DCL212" s="45">
        <v>105.3</v>
      </c>
      <c r="DCM212" s="45">
        <v>105.2</v>
      </c>
      <c r="DCN212" s="46">
        <v>105.1</v>
      </c>
      <c r="DCO212" s="171"/>
      <c r="DCP212" s="8"/>
      <c r="DCQ212" s="148"/>
      <c r="DCR212" s="11"/>
      <c r="DCS212" s="148" t="s">
        <v>61</v>
      </c>
      <c r="DCT212" s="171"/>
      <c r="DCU212" s="171"/>
      <c r="DCV212" s="171"/>
      <c r="DCW212" s="27"/>
      <c r="DCX212" s="27"/>
      <c r="DCY212" s="27"/>
      <c r="DCZ212" s="27">
        <v>105.7</v>
      </c>
      <c r="DDA212" s="45">
        <v>105.6</v>
      </c>
      <c r="DDB212" s="45">
        <v>105.3</v>
      </c>
      <c r="DDC212" s="45">
        <v>105.2</v>
      </c>
      <c r="DDD212" s="46">
        <v>105.1</v>
      </c>
      <c r="DDE212" s="171"/>
      <c r="DDF212" s="8"/>
      <c r="DDG212" s="148"/>
      <c r="DDH212" s="11"/>
      <c r="DDI212" s="148" t="s">
        <v>61</v>
      </c>
      <c r="DDJ212" s="171"/>
      <c r="DDK212" s="171"/>
      <c r="DDL212" s="171"/>
      <c r="DDM212" s="27"/>
      <c r="DDN212" s="27"/>
      <c r="DDO212" s="27"/>
      <c r="DDP212" s="27">
        <v>105.7</v>
      </c>
      <c r="DDQ212" s="45">
        <v>105.6</v>
      </c>
      <c r="DDR212" s="45">
        <v>105.3</v>
      </c>
      <c r="DDS212" s="45">
        <v>105.2</v>
      </c>
      <c r="DDT212" s="46">
        <v>105.1</v>
      </c>
      <c r="DDU212" s="171"/>
      <c r="DDV212" s="8"/>
      <c r="DDW212" s="148"/>
      <c r="DDX212" s="11"/>
      <c r="DDY212" s="148" t="s">
        <v>61</v>
      </c>
      <c r="DDZ212" s="171"/>
      <c r="DEA212" s="171"/>
      <c r="DEB212" s="171"/>
      <c r="DEC212" s="27"/>
      <c r="DED212" s="27"/>
      <c r="DEE212" s="27"/>
      <c r="DEF212" s="27">
        <v>105.7</v>
      </c>
      <c r="DEG212" s="45">
        <v>105.6</v>
      </c>
      <c r="DEH212" s="45">
        <v>105.3</v>
      </c>
      <c r="DEI212" s="45">
        <v>105.2</v>
      </c>
      <c r="DEJ212" s="46">
        <v>105.1</v>
      </c>
      <c r="DEK212" s="171"/>
      <c r="DEL212" s="8"/>
      <c r="DEM212" s="148"/>
      <c r="DEN212" s="11"/>
      <c r="DEO212" s="148" t="s">
        <v>61</v>
      </c>
      <c r="DEP212" s="171"/>
      <c r="DEQ212" s="171"/>
      <c r="DER212" s="171"/>
      <c r="DES212" s="27"/>
      <c r="DET212" s="27"/>
      <c r="DEU212" s="27"/>
      <c r="DEV212" s="27">
        <v>105.7</v>
      </c>
      <c r="DEW212" s="45">
        <v>105.6</v>
      </c>
      <c r="DEX212" s="45">
        <v>105.3</v>
      </c>
      <c r="DEY212" s="45">
        <v>105.2</v>
      </c>
      <c r="DEZ212" s="46">
        <v>105.1</v>
      </c>
      <c r="DFA212" s="171"/>
      <c r="DFB212" s="8"/>
      <c r="DFC212" s="148"/>
      <c r="DFD212" s="11"/>
      <c r="DFE212" s="148" t="s">
        <v>61</v>
      </c>
      <c r="DFF212" s="171"/>
      <c r="DFG212" s="171"/>
      <c r="DFH212" s="171"/>
      <c r="DFI212" s="27"/>
      <c r="DFJ212" s="27"/>
      <c r="DFK212" s="27"/>
      <c r="DFL212" s="27">
        <v>105.7</v>
      </c>
      <c r="DFM212" s="45">
        <v>105.6</v>
      </c>
      <c r="DFN212" s="45">
        <v>105.3</v>
      </c>
      <c r="DFO212" s="45">
        <v>105.2</v>
      </c>
      <c r="DFP212" s="46">
        <v>105.1</v>
      </c>
      <c r="DFQ212" s="171"/>
      <c r="DFR212" s="8"/>
      <c r="DFS212" s="148"/>
      <c r="DFT212" s="11"/>
      <c r="DFU212" s="148" t="s">
        <v>61</v>
      </c>
      <c r="DFV212" s="171"/>
      <c r="DFW212" s="171"/>
      <c r="DFX212" s="171"/>
      <c r="DFY212" s="27"/>
      <c r="DFZ212" s="27"/>
      <c r="DGA212" s="27"/>
      <c r="DGB212" s="27">
        <v>105.7</v>
      </c>
      <c r="DGC212" s="45">
        <v>105.6</v>
      </c>
      <c r="DGD212" s="45">
        <v>105.3</v>
      </c>
      <c r="DGE212" s="45">
        <v>105.2</v>
      </c>
      <c r="DGF212" s="46">
        <v>105.1</v>
      </c>
      <c r="DGG212" s="171"/>
      <c r="DGH212" s="8"/>
      <c r="DGI212" s="148"/>
      <c r="DGJ212" s="11"/>
      <c r="DGK212" s="148" t="s">
        <v>61</v>
      </c>
      <c r="DGL212" s="171"/>
      <c r="DGM212" s="171"/>
      <c r="DGN212" s="171"/>
      <c r="DGO212" s="27"/>
      <c r="DGP212" s="27"/>
      <c r="DGQ212" s="27"/>
      <c r="DGR212" s="27">
        <v>105.7</v>
      </c>
      <c r="DGS212" s="45">
        <v>105.6</v>
      </c>
      <c r="DGT212" s="45">
        <v>105.3</v>
      </c>
      <c r="DGU212" s="45">
        <v>105.2</v>
      </c>
      <c r="DGV212" s="46">
        <v>105.1</v>
      </c>
      <c r="DGW212" s="171"/>
      <c r="DGX212" s="8"/>
      <c r="DGY212" s="148"/>
      <c r="DGZ212" s="11"/>
      <c r="DHA212" s="148" t="s">
        <v>61</v>
      </c>
      <c r="DHB212" s="171"/>
      <c r="DHC212" s="171"/>
      <c r="DHD212" s="171"/>
      <c r="DHE212" s="27"/>
      <c r="DHF212" s="27"/>
      <c r="DHG212" s="27"/>
      <c r="DHH212" s="27">
        <v>105.7</v>
      </c>
      <c r="DHI212" s="45">
        <v>105.6</v>
      </c>
      <c r="DHJ212" s="45">
        <v>105.3</v>
      </c>
      <c r="DHK212" s="45">
        <v>105.2</v>
      </c>
      <c r="DHL212" s="46">
        <v>105.1</v>
      </c>
      <c r="DHM212" s="171"/>
      <c r="DHN212" s="8"/>
      <c r="DHO212" s="148"/>
      <c r="DHP212" s="11"/>
      <c r="DHQ212" s="148" t="s">
        <v>61</v>
      </c>
      <c r="DHR212" s="171"/>
      <c r="DHS212" s="171"/>
      <c r="DHT212" s="171"/>
      <c r="DHU212" s="27"/>
      <c r="DHV212" s="27"/>
      <c r="DHW212" s="27"/>
      <c r="DHX212" s="27">
        <v>105.7</v>
      </c>
      <c r="DHY212" s="45">
        <v>105.6</v>
      </c>
      <c r="DHZ212" s="45">
        <v>105.3</v>
      </c>
      <c r="DIA212" s="45">
        <v>105.2</v>
      </c>
      <c r="DIB212" s="46">
        <v>105.1</v>
      </c>
      <c r="DIC212" s="171"/>
      <c r="DID212" s="8"/>
      <c r="DIE212" s="148"/>
      <c r="DIF212" s="11"/>
      <c r="DIG212" s="148" t="s">
        <v>61</v>
      </c>
      <c r="DIH212" s="171"/>
      <c r="DII212" s="171"/>
      <c r="DIJ212" s="171"/>
      <c r="DIK212" s="27"/>
      <c r="DIL212" s="27"/>
      <c r="DIM212" s="27"/>
      <c r="DIN212" s="27">
        <v>105.7</v>
      </c>
      <c r="DIO212" s="45">
        <v>105.6</v>
      </c>
      <c r="DIP212" s="45">
        <v>105.3</v>
      </c>
      <c r="DIQ212" s="45">
        <v>105.2</v>
      </c>
      <c r="DIR212" s="46">
        <v>105.1</v>
      </c>
      <c r="DIS212" s="171"/>
      <c r="DIT212" s="8"/>
      <c r="DIU212" s="148"/>
      <c r="DIV212" s="11"/>
      <c r="DIW212" s="148" t="s">
        <v>61</v>
      </c>
      <c r="DIX212" s="171"/>
      <c r="DIY212" s="171"/>
      <c r="DIZ212" s="171"/>
      <c r="DJA212" s="27"/>
      <c r="DJB212" s="27"/>
      <c r="DJC212" s="27"/>
      <c r="DJD212" s="27">
        <v>105.7</v>
      </c>
      <c r="DJE212" s="45">
        <v>105.6</v>
      </c>
      <c r="DJF212" s="45">
        <v>105.3</v>
      </c>
      <c r="DJG212" s="45">
        <v>105.2</v>
      </c>
      <c r="DJH212" s="46">
        <v>105.1</v>
      </c>
      <c r="DJI212" s="171"/>
      <c r="DJJ212" s="8"/>
      <c r="DJK212" s="148"/>
      <c r="DJL212" s="11"/>
      <c r="DJM212" s="148" t="s">
        <v>61</v>
      </c>
      <c r="DJN212" s="171"/>
      <c r="DJO212" s="171"/>
      <c r="DJP212" s="171"/>
      <c r="DJQ212" s="27"/>
      <c r="DJR212" s="27"/>
      <c r="DJS212" s="27"/>
      <c r="DJT212" s="27">
        <v>105.7</v>
      </c>
      <c r="DJU212" s="45">
        <v>105.6</v>
      </c>
      <c r="DJV212" s="45">
        <v>105.3</v>
      </c>
      <c r="DJW212" s="45">
        <v>105.2</v>
      </c>
      <c r="DJX212" s="46">
        <v>105.1</v>
      </c>
      <c r="DJY212" s="171"/>
      <c r="DJZ212" s="8"/>
      <c r="DKA212" s="148"/>
      <c r="DKB212" s="11"/>
      <c r="DKC212" s="148" t="s">
        <v>61</v>
      </c>
      <c r="DKD212" s="171"/>
      <c r="DKE212" s="171"/>
      <c r="DKF212" s="171"/>
      <c r="DKG212" s="27"/>
      <c r="DKH212" s="27"/>
      <c r="DKI212" s="27"/>
      <c r="DKJ212" s="27">
        <v>105.7</v>
      </c>
      <c r="DKK212" s="45">
        <v>105.6</v>
      </c>
      <c r="DKL212" s="45">
        <v>105.3</v>
      </c>
      <c r="DKM212" s="45">
        <v>105.2</v>
      </c>
      <c r="DKN212" s="46">
        <v>105.1</v>
      </c>
      <c r="DKO212" s="171"/>
      <c r="DKP212" s="8"/>
      <c r="DKQ212" s="148"/>
      <c r="DKR212" s="11"/>
      <c r="DKS212" s="148" t="s">
        <v>61</v>
      </c>
      <c r="DKT212" s="171"/>
      <c r="DKU212" s="171"/>
      <c r="DKV212" s="171"/>
      <c r="DKW212" s="27"/>
      <c r="DKX212" s="27"/>
      <c r="DKY212" s="27"/>
      <c r="DKZ212" s="27">
        <v>105.7</v>
      </c>
      <c r="DLA212" s="45">
        <v>105.6</v>
      </c>
      <c r="DLB212" s="45">
        <v>105.3</v>
      </c>
      <c r="DLC212" s="45">
        <v>105.2</v>
      </c>
      <c r="DLD212" s="46">
        <v>105.1</v>
      </c>
      <c r="DLE212" s="171"/>
      <c r="DLF212" s="8"/>
      <c r="DLG212" s="148"/>
      <c r="DLH212" s="11"/>
      <c r="DLI212" s="148" t="s">
        <v>61</v>
      </c>
      <c r="DLJ212" s="171"/>
      <c r="DLK212" s="171"/>
      <c r="DLL212" s="171"/>
      <c r="DLM212" s="27"/>
      <c r="DLN212" s="27"/>
      <c r="DLO212" s="27"/>
      <c r="DLP212" s="27">
        <v>105.7</v>
      </c>
      <c r="DLQ212" s="45">
        <v>105.6</v>
      </c>
      <c r="DLR212" s="45">
        <v>105.3</v>
      </c>
      <c r="DLS212" s="45">
        <v>105.2</v>
      </c>
      <c r="DLT212" s="46">
        <v>105.1</v>
      </c>
      <c r="DLU212" s="171"/>
      <c r="DLV212" s="8"/>
      <c r="DLW212" s="148"/>
      <c r="DLX212" s="11"/>
      <c r="DLY212" s="148" t="s">
        <v>61</v>
      </c>
      <c r="DLZ212" s="171"/>
      <c r="DMA212" s="171"/>
      <c r="DMB212" s="171"/>
      <c r="DMC212" s="27"/>
      <c r="DMD212" s="27"/>
      <c r="DME212" s="27"/>
      <c r="DMF212" s="27">
        <v>105.7</v>
      </c>
      <c r="DMG212" s="45">
        <v>105.6</v>
      </c>
      <c r="DMH212" s="45">
        <v>105.3</v>
      </c>
      <c r="DMI212" s="45">
        <v>105.2</v>
      </c>
      <c r="DMJ212" s="46">
        <v>105.1</v>
      </c>
      <c r="DMK212" s="171"/>
      <c r="DML212" s="8"/>
      <c r="DMM212" s="148"/>
      <c r="DMN212" s="11"/>
      <c r="DMO212" s="148" t="s">
        <v>61</v>
      </c>
      <c r="DMP212" s="171"/>
      <c r="DMQ212" s="171"/>
      <c r="DMR212" s="171"/>
      <c r="DMS212" s="27"/>
      <c r="DMT212" s="27"/>
      <c r="DMU212" s="27"/>
      <c r="DMV212" s="27">
        <v>105.7</v>
      </c>
      <c r="DMW212" s="45">
        <v>105.6</v>
      </c>
      <c r="DMX212" s="45">
        <v>105.3</v>
      </c>
      <c r="DMY212" s="45">
        <v>105.2</v>
      </c>
      <c r="DMZ212" s="46">
        <v>105.1</v>
      </c>
      <c r="DNA212" s="171"/>
      <c r="DNB212" s="8"/>
      <c r="DNC212" s="148"/>
      <c r="DND212" s="11"/>
      <c r="DNE212" s="148" t="s">
        <v>61</v>
      </c>
      <c r="DNF212" s="171"/>
      <c r="DNG212" s="171"/>
      <c r="DNH212" s="171"/>
      <c r="DNI212" s="27"/>
      <c r="DNJ212" s="27"/>
      <c r="DNK212" s="27"/>
      <c r="DNL212" s="27">
        <v>105.7</v>
      </c>
      <c r="DNM212" s="45">
        <v>105.6</v>
      </c>
      <c r="DNN212" s="45">
        <v>105.3</v>
      </c>
      <c r="DNO212" s="45">
        <v>105.2</v>
      </c>
      <c r="DNP212" s="46">
        <v>105.1</v>
      </c>
      <c r="DNQ212" s="171"/>
      <c r="DNR212" s="8"/>
      <c r="DNS212" s="148"/>
      <c r="DNT212" s="11"/>
      <c r="DNU212" s="148" t="s">
        <v>61</v>
      </c>
      <c r="DNV212" s="171"/>
      <c r="DNW212" s="171"/>
      <c r="DNX212" s="171"/>
      <c r="DNY212" s="27"/>
      <c r="DNZ212" s="27"/>
      <c r="DOA212" s="27"/>
      <c r="DOB212" s="27">
        <v>105.7</v>
      </c>
      <c r="DOC212" s="45">
        <v>105.6</v>
      </c>
      <c r="DOD212" s="45">
        <v>105.3</v>
      </c>
      <c r="DOE212" s="45">
        <v>105.2</v>
      </c>
      <c r="DOF212" s="46">
        <v>105.1</v>
      </c>
      <c r="DOG212" s="171"/>
      <c r="DOH212" s="8"/>
      <c r="DOI212" s="148"/>
      <c r="DOJ212" s="11"/>
      <c r="DOK212" s="148" t="s">
        <v>61</v>
      </c>
      <c r="DOL212" s="171"/>
      <c r="DOM212" s="171"/>
      <c r="DON212" s="171"/>
      <c r="DOO212" s="27"/>
      <c r="DOP212" s="27"/>
      <c r="DOQ212" s="27"/>
      <c r="DOR212" s="27">
        <v>105.7</v>
      </c>
      <c r="DOS212" s="45">
        <v>105.6</v>
      </c>
      <c r="DOT212" s="45">
        <v>105.3</v>
      </c>
      <c r="DOU212" s="45">
        <v>105.2</v>
      </c>
      <c r="DOV212" s="46">
        <v>105.1</v>
      </c>
      <c r="DOW212" s="171"/>
      <c r="DOX212" s="8"/>
      <c r="DOY212" s="148"/>
      <c r="DOZ212" s="11"/>
      <c r="DPA212" s="148" t="s">
        <v>61</v>
      </c>
      <c r="DPB212" s="171"/>
      <c r="DPC212" s="171"/>
      <c r="DPD212" s="171"/>
      <c r="DPE212" s="27"/>
      <c r="DPF212" s="27"/>
      <c r="DPG212" s="27"/>
      <c r="DPH212" s="27">
        <v>105.7</v>
      </c>
      <c r="DPI212" s="45">
        <v>105.6</v>
      </c>
      <c r="DPJ212" s="45">
        <v>105.3</v>
      </c>
      <c r="DPK212" s="45">
        <v>105.2</v>
      </c>
      <c r="DPL212" s="46">
        <v>105.1</v>
      </c>
      <c r="DPM212" s="171"/>
      <c r="DPN212" s="8"/>
      <c r="DPO212" s="148"/>
      <c r="DPP212" s="11"/>
      <c r="DPQ212" s="148" t="s">
        <v>61</v>
      </c>
      <c r="DPR212" s="171"/>
      <c r="DPS212" s="171"/>
      <c r="DPT212" s="171"/>
      <c r="DPU212" s="27"/>
      <c r="DPV212" s="27"/>
      <c r="DPW212" s="27"/>
      <c r="DPX212" s="27">
        <v>105.7</v>
      </c>
      <c r="DPY212" s="45">
        <v>105.6</v>
      </c>
      <c r="DPZ212" s="45">
        <v>105.3</v>
      </c>
      <c r="DQA212" s="45">
        <v>105.2</v>
      </c>
      <c r="DQB212" s="46">
        <v>105.1</v>
      </c>
      <c r="DQC212" s="171"/>
      <c r="DQD212" s="8"/>
      <c r="DQE212" s="148"/>
      <c r="DQF212" s="11"/>
      <c r="DQG212" s="148" t="s">
        <v>61</v>
      </c>
      <c r="DQH212" s="171"/>
      <c r="DQI212" s="171"/>
      <c r="DQJ212" s="171"/>
      <c r="DQK212" s="27"/>
      <c r="DQL212" s="27"/>
      <c r="DQM212" s="27"/>
      <c r="DQN212" s="27">
        <v>105.7</v>
      </c>
      <c r="DQO212" s="45">
        <v>105.6</v>
      </c>
      <c r="DQP212" s="45">
        <v>105.3</v>
      </c>
      <c r="DQQ212" s="45">
        <v>105.2</v>
      </c>
      <c r="DQR212" s="46">
        <v>105.1</v>
      </c>
      <c r="DQS212" s="171"/>
      <c r="DQT212" s="8"/>
      <c r="DQU212" s="148"/>
      <c r="DQV212" s="11"/>
      <c r="DQW212" s="148" t="s">
        <v>61</v>
      </c>
      <c r="DQX212" s="171"/>
      <c r="DQY212" s="171"/>
      <c r="DQZ212" s="171"/>
      <c r="DRA212" s="27"/>
      <c r="DRB212" s="27"/>
      <c r="DRC212" s="27"/>
      <c r="DRD212" s="27">
        <v>105.7</v>
      </c>
      <c r="DRE212" s="45">
        <v>105.6</v>
      </c>
      <c r="DRF212" s="45">
        <v>105.3</v>
      </c>
      <c r="DRG212" s="45">
        <v>105.2</v>
      </c>
      <c r="DRH212" s="46">
        <v>105.1</v>
      </c>
      <c r="DRI212" s="171"/>
      <c r="DRJ212" s="8"/>
      <c r="DRK212" s="148"/>
      <c r="DRL212" s="11"/>
      <c r="DRM212" s="148" t="s">
        <v>61</v>
      </c>
      <c r="DRN212" s="171"/>
      <c r="DRO212" s="171"/>
      <c r="DRP212" s="171"/>
      <c r="DRQ212" s="27"/>
      <c r="DRR212" s="27"/>
      <c r="DRS212" s="27"/>
      <c r="DRT212" s="27">
        <v>105.7</v>
      </c>
      <c r="DRU212" s="45">
        <v>105.6</v>
      </c>
      <c r="DRV212" s="45">
        <v>105.3</v>
      </c>
      <c r="DRW212" s="45">
        <v>105.2</v>
      </c>
      <c r="DRX212" s="46">
        <v>105.1</v>
      </c>
      <c r="DRY212" s="171"/>
      <c r="DRZ212" s="8"/>
      <c r="DSA212" s="148"/>
      <c r="DSB212" s="11"/>
      <c r="DSC212" s="148" t="s">
        <v>61</v>
      </c>
      <c r="DSD212" s="171"/>
      <c r="DSE212" s="171"/>
      <c r="DSF212" s="171"/>
      <c r="DSG212" s="27"/>
      <c r="DSH212" s="27"/>
      <c r="DSI212" s="27"/>
      <c r="DSJ212" s="27">
        <v>105.7</v>
      </c>
      <c r="DSK212" s="45">
        <v>105.6</v>
      </c>
      <c r="DSL212" s="45">
        <v>105.3</v>
      </c>
      <c r="DSM212" s="45">
        <v>105.2</v>
      </c>
      <c r="DSN212" s="46">
        <v>105.1</v>
      </c>
      <c r="DSO212" s="171"/>
      <c r="DSP212" s="8"/>
      <c r="DSQ212" s="148"/>
      <c r="DSR212" s="11"/>
      <c r="DSS212" s="148" t="s">
        <v>61</v>
      </c>
      <c r="DST212" s="171"/>
      <c r="DSU212" s="171"/>
      <c r="DSV212" s="171"/>
      <c r="DSW212" s="27"/>
      <c r="DSX212" s="27"/>
      <c r="DSY212" s="27"/>
      <c r="DSZ212" s="27">
        <v>105.7</v>
      </c>
      <c r="DTA212" s="45">
        <v>105.6</v>
      </c>
      <c r="DTB212" s="45">
        <v>105.3</v>
      </c>
      <c r="DTC212" s="45">
        <v>105.2</v>
      </c>
      <c r="DTD212" s="46">
        <v>105.1</v>
      </c>
      <c r="DTE212" s="171"/>
      <c r="DTF212" s="8"/>
      <c r="DTG212" s="148"/>
      <c r="DTH212" s="11"/>
      <c r="DTI212" s="148" t="s">
        <v>61</v>
      </c>
      <c r="DTJ212" s="171"/>
      <c r="DTK212" s="171"/>
      <c r="DTL212" s="171"/>
      <c r="DTM212" s="27"/>
      <c r="DTN212" s="27"/>
      <c r="DTO212" s="27"/>
      <c r="DTP212" s="27">
        <v>105.7</v>
      </c>
      <c r="DTQ212" s="45">
        <v>105.6</v>
      </c>
      <c r="DTR212" s="45">
        <v>105.3</v>
      </c>
      <c r="DTS212" s="45">
        <v>105.2</v>
      </c>
      <c r="DTT212" s="46">
        <v>105.1</v>
      </c>
      <c r="DTU212" s="171"/>
      <c r="DTV212" s="8"/>
      <c r="DTW212" s="148"/>
      <c r="DTX212" s="11"/>
      <c r="DTY212" s="148" t="s">
        <v>61</v>
      </c>
      <c r="DTZ212" s="171"/>
      <c r="DUA212" s="171"/>
      <c r="DUB212" s="171"/>
      <c r="DUC212" s="27"/>
      <c r="DUD212" s="27"/>
      <c r="DUE212" s="27"/>
      <c r="DUF212" s="27">
        <v>105.7</v>
      </c>
      <c r="DUG212" s="45">
        <v>105.6</v>
      </c>
      <c r="DUH212" s="45">
        <v>105.3</v>
      </c>
      <c r="DUI212" s="45">
        <v>105.2</v>
      </c>
      <c r="DUJ212" s="46">
        <v>105.1</v>
      </c>
      <c r="DUK212" s="171"/>
      <c r="DUL212" s="8"/>
      <c r="DUM212" s="148"/>
      <c r="DUN212" s="11"/>
      <c r="DUO212" s="148" t="s">
        <v>61</v>
      </c>
      <c r="DUP212" s="171"/>
      <c r="DUQ212" s="171"/>
      <c r="DUR212" s="171"/>
      <c r="DUS212" s="27"/>
      <c r="DUT212" s="27"/>
      <c r="DUU212" s="27"/>
      <c r="DUV212" s="27">
        <v>105.7</v>
      </c>
      <c r="DUW212" s="45">
        <v>105.6</v>
      </c>
      <c r="DUX212" s="45">
        <v>105.3</v>
      </c>
      <c r="DUY212" s="45">
        <v>105.2</v>
      </c>
      <c r="DUZ212" s="46">
        <v>105.1</v>
      </c>
      <c r="DVA212" s="171"/>
      <c r="DVB212" s="8"/>
      <c r="DVC212" s="148"/>
      <c r="DVD212" s="11"/>
      <c r="DVE212" s="148" t="s">
        <v>61</v>
      </c>
      <c r="DVF212" s="171"/>
      <c r="DVG212" s="171"/>
      <c r="DVH212" s="171"/>
      <c r="DVI212" s="27"/>
      <c r="DVJ212" s="27"/>
      <c r="DVK212" s="27"/>
      <c r="DVL212" s="27">
        <v>105.7</v>
      </c>
      <c r="DVM212" s="45">
        <v>105.6</v>
      </c>
      <c r="DVN212" s="45">
        <v>105.3</v>
      </c>
      <c r="DVO212" s="45">
        <v>105.2</v>
      </c>
      <c r="DVP212" s="46">
        <v>105.1</v>
      </c>
      <c r="DVQ212" s="171"/>
      <c r="DVR212" s="8"/>
      <c r="DVS212" s="148"/>
      <c r="DVT212" s="11"/>
      <c r="DVU212" s="148" t="s">
        <v>61</v>
      </c>
      <c r="DVV212" s="171"/>
      <c r="DVW212" s="171"/>
      <c r="DVX212" s="171"/>
      <c r="DVY212" s="27"/>
      <c r="DVZ212" s="27"/>
      <c r="DWA212" s="27"/>
      <c r="DWB212" s="27">
        <v>105.7</v>
      </c>
      <c r="DWC212" s="45">
        <v>105.6</v>
      </c>
      <c r="DWD212" s="45">
        <v>105.3</v>
      </c>
      <c r="DWE212" s="45">
        <v>105.2</v>
      </c>
      <c r="DWF212" s="46">
        <v>105.1</v>
      </c>
      <c r="DWG212" s="171"/>
      <c r="DWH212" s="8"/>
      <c r="DWI212" s="148"/>
      <c r="DWJ212" s="11"/>
      <c r="DWK212" s="148" t="s">
        <v>61</v>
      </c>
      <c r="DWL212" s="171"/>
      <c r="DWM212" s="171"/>
      <c r="DWN212" s="171"/>
      <c r="DWO212" s="27"/>
      <c r="DWP212" s="27"/>
      <c r="DWQ212" s="27"/>
      <c r="DWR212" s="27">
        <v>105.7</v>
      </c>
      <c r="DWS212" s="45">
        <v>105.6</v>
      </c>
      <c r="DWT212" s="45">
        <v>105.3</v>
      </c>
      <c r="DWU212" s="45">
        <v>105.2</v>
      </c>
      <c r="DWV212" s="46">
        <v>105.1</v>
      </c>
      <c r="DWW212" s="171"/>
      <c r="DWX212" s="8"/>
      <c r="DWY212" s="148"/>
      <c r="DWZ212" s="11"/>
      <c r="DXA212" s="148" t="s">
        <v>61</v>
      </c>
      <c r="DXB212" s="171"/>
      <c r="DXC212" s="171"/>
      <c r="DXD212" s="171"/>
      <c r="DXE212" s="27"/>
      <c r="DXF212" s="27"/>
      <c r="DXG212" s="27"/>
      <c r="DXH212" s="27">
        <v>105.7</v>
      </c>
      <c r="DXI212" s="45">
        <v>105.6</v>
      </c>
      <c r="DXJ212" s="45">
        <v>105.3</v>
      </c>
      <c r="DXK212" s="45">
        <v>105.2</v>
      </c>
      <c r="DXL212" s="46">
        <v>105.1</v>
      </c>
      <c r="DXM212" s="171"/>
      <c r="DXN212" s="8"/>
      <c r="DXO212" s="148"/>
      <c r="DXP212" s="11"/>
      <c r="DXQ212" s="148" t="s">
        <v>61</v>
      </c>
      <c r="DXR212" s="171"/>
      <c r="DXS212" s="171"/>
      <c r="DXT212" s="171"/>
      <c r="DXU212" s="27"/>
      <c r="DXV212" s="27"/>
      <c r="DXW212" s="27"/>
      <c r="DXX212" s="27">
        <v>105.7</v>
      </c>
      <c r="DXY212" s="45">
        <v>105.6</v>
      </c>
      <c r="DXZ212" s="45">
        <v>105.3</v>
      </c>
      <c r="DYA212" s="45">
        <v>105.2</v>
      </c>
      <c r="DYB212" s="46">
        <v>105.1</v>
      </c>
      <c r="DYC212" s="171"/>
      <c r="DYD212" s="8"/>
      <c r="DYE212" s="148"/>
      <c r="DYF212" s="11"/>
      <c r="DYG212" s="148" t="s">
        <v>61</v>
      </c>
      <c r="DYH212" s="171"/>
      <c r="DYI212" s="171"/>
      <c r="DYJ212" s="171"/>
      <c r="DYK212" s="27"/>
      <c r="DYL212" s="27"/>
      <c r="DYM212" s="27"/>
      <c r="DYN212" s="27">
        <v>105.7</v>
      </c>
      <c r="DYO212" s="45">
        <v>105.6</v>
      </c>
      <c r="DYP212" s="45">
        <v>105.3</v>
      </c>
      <c r="DYQ212" s="45">
        <v>105.2</v>
      </c>
      <c r="DYR212" s="46">
        <v>105.1</v>
      </c>
      <c r="DYS212" s="171"/>
      <c r="DYT212" s="8"/>
      <c r="DYU212" s="148"/>
      <c r="DYV212" s="11"/>
      <c r="DYW212" s="148" t="s">
        <v>61</v>
      </c>
      <c r="DYX212" s="171"/>
      <c r="DYY212" s="171"/>
      <c r="DYZ212" s="171"/>
      <c r="DZA212" s="27"/>
      <c r="DZB212" s="27"/>
      <c r="DZC212" s="27"/>
      <c r="DZD212" s="27">
        <v>105.7</v>
      </c>
      <c r="DZE212" s="45">
        <v>105.6</v>
      </c>
      <c r="DZF212" s="45">
        <v>105.3</v>
      </c>
      <c r="DZG212" s="45">
        <v>105.2</v>
      </c>
      <c r="DZH212" s="46">
        <v>105.1</v>
      </c>
      <c r="DZI212" s="171"/>
      <c r="DZJ212" s="8"/>
      <c r="DZK212" s="148"/>
      <c r="DZL212" s="11"/>
      <c r="DZM212" s="148" t="s">
        <v>61</v>
      </c>
      <c r="DZN212" s="171"/>
      <c r="DZO212" s="171"/>
      <c r="DZP212" s="171"/>
      <c r="DZQ212" s="27"/>
      <c r="DZR212" s="27"/>
      <c r="DZS212" s="27"/>
      <c r="DZT212" s="27">
        <v>105.7</v>
      </c>
      <c r="DZU212" s="45">
        <v>105.6</v>
      </c>
      <c r="DZV212" s="45">
        <v>105.3</v>
      </c>
      <c r="DZW212" s="45">
        <v>105.2</v>
      </c>
      <c r="DZX212" s="46">
        <v>105.1</v>
      </c>
      <c r="DZY212" s="171"/>
      <c r="DZZ212" s="8"/>
      <c r="EAA212" s="148"/>
      <c r="EAB212" s="11"/>
      <c r="EAC212" s="148" t="s">
        <v>61</v>
      </c>
      <c r="EAD212" s="171"/>
      <c r="EAE212" s="171"/>
      <c r="EAF212" s="171"/>
      <c r="EAG212" s="27"/>
      <c r="EAH212" s="27"/>
      <c r="EAI212" s="27"/>
      <c r="EAJ212" s="27">
        <v>105.7</v>
      </c>
      <c r="EAK212" s="45">
        <v>105.6</v>
      </c>
      <c r="EAL212" s="45">
        <v>105.3</v>
      </c>
      <c r="EAM212" s="45">
        <v>105.2</v>
      </c>
      <c r="EAN212" s="46">
        <v>105.1</v>
      </c>
      <c r="EAO212" s="171"/>
      <c r="EAP212" s="8"/>
      <c r="EAQ212" s="148"/>
      <c r="EAR212" s="11"/>
      <c r="EAS212" s="148" t="s">
        <v>61</v>
      </c>
      <c r="EAT212" s="171"/>
      <c r="EAU212" s="171"/>
      <c r="EAV212" s="171"/>
      <c r="EAW212" s="27"/>
      <c r="EAX212" s="27"/>
      <c r="EAY212" s="27"/>
      <c r="EAZ212" s="27">
        <v>105.7</v>
      </c>
      <c r="EBA212" s="45">
        <v>105.6</v>
      </c>
      <c r="EBB212" s="45">
        <v>105.3</v>
      </c>
      <c r="EBC212" s="45">
        <v>105.2</v>
      </c>
      <c r="EBD212" s="46">
        <v>105.1</v>
      </c>
      <c r="EBE212" s="171"/>
      <c r="EBF212" s="8"/>
      <c r="EBG212" s="148"/>
      <c r="EBH212" s="11"/>
      <c r="EBI212" s="148" t="s">
        <v>61</v>
      </c>
      <c r="EBJ212" s="171"/>
      <c r="EBK212" s="171"/>
      <c r="EBL212" s="171"/>
      <c r="EBM212" s="27"/>
      <c r="EBN212" s="27"/>
      <c r="EBO212" s="27"/>
      <c r="EBP212" s="27">
        <v>105.7</v>
      </c>
      <c r="EBQ212" s="45">
        <v>105.6</v>
      </c>
      <c r="EBR212" s="45">
        <v>105.3</v>
      </c>
      <c r="EBS212" s="45">
        <v>105.2</v>
      </c>
      <c r="EBT212" s="46">
        <v>105.1</v>
      </c>
      <c r="EBU212" s="171"/>
      <c r="EBV212" s="8"/>
      <c r="EBW212" s="148"/>
      <c r="EBX212" s="11"/>
      <c r="EBY212" s="148" t="s">
        <v>61</v>
      </c>
      <c r="EBZ212" s="171"/>
      <c r="ECA212" s="171"/>
      <c r="ECB212" s="171"/>
      <c r="ECC212" s="27"/>
      <c r="ECD212" s="27"/>
      <c r="ECE212" s="27"/>
      <c r="ECF212" s="27">
        <v>105.7</v>
      </c>
      <c r="ECG212" s="45">
        <v>105.6</v>
      </c>
      <c r="ECH212" s="45">
        <v>105.3</v>
      </c>
      <c r="ECI212" s="45">
        <v>105.2</v>
      </c>
      <c r="ECJ212" s="46">
        <v>105.1</v>
      </c>
      <c r="ECK212" s="171"/>
      <c r="ECL212" s="8"/>
      <c r="ECM212" s="148"/>
      <c r="ECN212" s="11"/>
      <c r="ECO212" s="148" t="s">
        <v>61</v>
      </c>
      <c r="ECP212" s="171"/>
      <c r="ECQ212" s="171"/>
      <c r="ECR212" s="171"/>
      <c r="ECS212" s="27"/>
      <c r="ECT212" s="27"/>
      <c r="ECU212" s="27"/>
      <c r="ECV212" s="27">
        <v>105.7</v>
      </c>
      <c r="ECW212" s="45">
        <v>105.6</v>
      </c>
      <c r="ECX212" s="45">
        <v>105.3</v>
      </c>
      <c r="ECY212" s="45">
        <v>105.2</v>
      </c>
      <c r="ECZ212" s="46">
        <v>105.1</v>
      </c>
      <c r="EDA212" s="171"/>
      <c r="EDB212" s="8"/>
      <c r="EDC212" s="148"/>
      <c r="EDD212" s="11"/>
      <c r="EDE212" s="148" t="s">
        <v>61</v>
      </c>
      <c r="EDF212" s="171"/>
      <c r="EDG212" s="171"/>
      <c r="EDH212" s="171"/>
      <c r="EDI212" s="27"/>
      <c r="EDJ212" s="27"/>
      <c r="EDK212" s="27"/>
      <c r="EDL212" s="27">
        <v>105.7</v>
      </c>
      <c r="EDM212" s="45">
        <v>105.6</v>
      </c>
      <c r="EDN212" s="45">
        <v>105.3</v>
      </c>
      <c r="EDO212" s="45">
        <v>105.2</v>
      </c>
      <c r="EDP212" s="46">
        <v>105.1</v>
      </c>
      <c r="EDQ212" s="171"/>
      <c r="EDR212" s="8"/>
      <c r="EDS212" s="148"/>
      <c r="EDT212" s="11"/>
      <c r="EDU212" s="148" t="s">
        <v>61</v>
      </c>
      <c r="EDV212" s="171"/>
      <c r="EDW212" s="171"/>
      <c r="EDX212" s="171"/>
      <c r="EDY212" s="27"/>
      <c r="EDZ212" s="27"/>
      <c r="EEA212" s="27"/>
      <c r="EEB212" s="27">
        <v>105.7</v>
      </c>
      <c r="EEC212" s="45">
        <v>105.6</v>
      </c>
      <c r="EED212" s="45">
        <v>105.3</v>
      </c>
      <c r="EEE212" s="45">
        <v>105.2</v>
      </c>
      <c r="EEF212" s="46">
        <v>105.1</v>
      </c>
      <c r="EEG212" s="171"/>
      <c r="EEH212" s="8"/>
      <c r="EEI212" s="148"/>
      <c r="EEJ212" s="11"/>
      <c r="EEK212" s="148" t="s">
        <v>61</v>
      </c>
      <c r="EEL212" s="171"/>
      <c r="EEM212" s="171"/>
      <c r="EEN212" s="171"/>
      <c r="EEO212" s="27"/>
      <c r="EEP212" s="27"/>
      <c r="EEQ212" s="27"/>
      <c r="EER212" s="27">
        <v>105.7</v>
      </c>
      <c r="EES212" s="45">
        <v>105.6</v>
      </c>
      <c r="EET212" s="45">
        <v>105.3</v>
      </c>
      <c r="EEU212" s="45">
        <v>105.2</v>
      </c>
      <c r="EEV212" s="46">
        <v>105.1</v>
      </c>
      <c r="EEW212" s="171"/>
      <c r="EEX212" s="8"/>
      <c r="EEY212" s="148"/>
      <c r="EEZ212" s="11"/>
      <c r="EFA212" s="148" t="s">
        <v>61</v>
      </c>
      <c r="EFB212" s="171"/>
      <c r="EFC212" s="171"/>
      <c r="EFD212" s="171"/>
      <c r="EFE212" s="27"/>
      <c r="EFF212" s="27"/>
      <c r="EFG212" s="27"/>
      <c r="EFH212" s="27">
        <v>105.7</v>
      </c>
      <c r="EFI212" s="45">
        <v>105.6</v>
      </c>
      <c r="EFJ212" s="45">
        <v>105.3</v>
      </c>
      <c r="EFK212" s="45">
        <v>105.2</v>
      </c>
      <c r="EFL212" s="46">
        <v>105.1</v>
      </c>
      <c r="EFM212" s="171"/>
      <c r="EFN212" s="8"/>
      <c r="EFO212" s="148"/>
      <c r="EFP212" s="11"/>
      <c r="EFQ212" s="148" t="s">
        <v>61</v>
      </c>
      <c r="EFR212" s="171"/>
      <c r="EFS212" s="171"/>
      <c r="EFT212" s="171"/>
      <c r="EFU212" s="27"/>
      <c r="EFV212" s="27"/>
      <c r="EFW212" s="27"/>
      <c r="EFX212" s="27">
        <v>105.7</v>
      </c>
      <c r="EFY212" s="45">
        <v>105.6</v>
      </c>
      <c r="EFZ212" s="45">
        <v>105.3</v>
      </c>
      <c r="EGA212" s="45">
        <v>105.2</v>
      </c>
      <c r="EGB212" s="46">
        <v>105.1</v>
      </c>
      <c r="EGC212" s="171"/>
      <c r="EGD212" s="8"/>
      <c r="EGE212" s="148"/>
      <c r="EGF212" s="11"/>
      <c r="EGG212" s="148" t="s">
        <v>61</v>
      </c>
      <c r="EGH212" s="171"/>
      <c r="EGI212" s="171"/>
      <c r="EGJ212" s="171"/>
      <c r="EGK212" s="27"/>
      <c r="EGL212" s="27"/>
      <c r="EGM212" s="27"/>
      <c r="EGN212" s="27">
        <v>105.7</v>
      </c>
      <c r="EGO212" s="45">
        <v>105.6</v>
      </c>
      <c r="EGP212" s="45">
        <v>105.3</v>
      </c>
      <c r="EGQ212" s="45">
        <v>105.2</v>
      </c>
      <c r="EGR212" s="46">
        <v>105.1</v>
      </c>
      <c r="EGS212" s="171"/>
      <c r="EGT212" s="8"/>
      <c r="EGU212" s="148"/>
      <c r="EGV212" s="11"/>
      <c r="EGW212" s="148" t="s">
        <v>61</v>
      </c>
      <c r="EGX212" s="171"/>
      <c r="EGY212" s="171"/>
      <c r="EGZ212" s="171"/>
      <c r="EHA212" s="27"/>
      <c r="EHB212" s="27"/>
      <c r="EHC212" s="27"/>
      <c r="EHD212" s="27">
        <v>105.7</v>
      </c>
      <c r="EHE212" s="45">
        <v>105.6</v>
      </c>
      <c r="EHF212" s="45">
        <v>105.3</v>
      </c>
      <c r="EHG212" s="45">
        <v>105.2</v>
      </c>
      <c r="EHH212" s="46">
        <v>105.1</v>
      </c>
      <c r="EHI212" s="171"/>
      <c r="EHJ212" s="8"/>
      <c r="EHK212" s="148"/>
      <c r="EHL212" s="11"/>
      <c r="EHM212" s="148" t="s">
        <v>61</v>
      </c>
      <c r="EHN212" s="171"/>
      <c r="EHO212" s="171"/>
      <c r="EHP212" s="171"/>
      <c r="EHQ212" s="27"/>
      <c r="EHR212" s="27"/>
      <c r="EHS212" s="27"/>
      <c r="EHT212" s="27">
        <v>105.7</v>
      </c>
      <c r="EHU212" s="45">
        <v>105.6</v>
      </c>
      <c r="EHV212" s="45">
        <v>105.3</v>
      </c>
      <c r="EHW212" s="45">
        <v>105.2</v>
      </c>
      <c r="EHX212" s="46">
        <v>105.1</v>
      </c>
      <c r="EHY212" s="171"/>
      <c r="EHZ212" s="8"/>
      <c r="EIA212" s="148"/>
      <c r="EIB212" s="11"/>
      <c r="EIC212" s="148" t="s">
        <v>61</v>
      </c>
      <c r="EID212" s="171"/>
      <c r="EIE212" s="171"/>
      <c r="EIF212" s="171"/>
      <c r="EIG212" s="27"/>
      <c r="EIH212" s="27"/>
      <c r="EII212" s="27"/>
      <c r="EIJ212" s="27">
        <v>105.7</v>
      </c>
      <c r="EIK212" s="45">
        <v>105.6</v>
      </c>
      <c r="EIL212" s="45">
        <v>105.3</v>
      </c>
      <c r="EIM212" s="45">
        <v>105.2</v>
      </c>
      <c r="EIN212" s="46">
        <v>105.1</v>
      </c>
      <c r="EIO212" s="171"/>
      <c r="EIP212" s="8"/>
      <c r="EIQ212" s="148"/>
      <c r="EIR212" s="11"/>
      <c r="EIS212" s="148" t="s">
        <v>61</v>
      </c>
      <c r="EIT212" s="171"/>
      <c r="EIU212" s="171"/>
      <c r="EIV212" s="171"/>
      <c r="EIW212" s="27"/>
      <c r="EIX212" s="27"/>
      <c r="EIY212" s="27"/>
      <c r="EIZ212" s="27">
        <v>105.7</v>
      </c>
      <c r="EJA212" s="45">
        <v>105.6</v>
      </c>
      <c r="EJB212" s="45">
        <v>105.3</v>
      </c>
      <c r="EJC212" s="45">
        <v>105.2</v>
      </c>
      <c r="EJD212" s="46">
        <v>105.1</v>
      </c>
      <c r="EJE212" s="171"/>
      <c r="EJF212" s="8"/>
      <c r="EJG212" s="148"/>
      <c r="EJH212" s="11"/>
      <c r="EJI212" s="148" t="s">
        <v>61</v>
      </c>
      <c r="EJJ212" s="171"/>
      <c r="EJK212" s="171"/>
      <c r="EJL212" s="171"/>
      <c r="EJM212" s="27"/>
      <c r="EJN212" s="27"/>
      <c r="EJO212" s="27"/>
      <c r="EJP212" s="27">
        <v>105.7</v>
      </c>
      <c r="EJQ212" s="45">
        <v>105.6</v>
      </c>
      <c r="EJR212" s="45">
        <v>105.3</v>
      </c>
      <c r="EJS212" s="45">
        <v>105.2</v>
      </c>
      <c r="EJT212" s="46">
        <v>105.1</v>
      </c>
      <c r="EJU212" s="171"/>
      <c r="EJV212" s="8"/>
      <c r="EJW212" s="148"/>
      <c r="EJX212" s="11"/>
      <c r="EJY212" s="148" t="s">
        <v>61</v>
      </c>
      <c r="EJZ212" s="171"/>
      <c r="EKA212" s="171"/>
      <c r="EKB212" s="171"/>
      <c r="EKC212" s="27"/>
      <c r="EKD212" s="27"/>
      <c r="EKE212" s="27"/>
      <c r="EKF212" s="27">
        <v>105.7</v>
      </c>
      <c r="EKG212" s="45">
        <v>105.6</v>
      </c>
      <c r="EKH212" s="45">
        <v>105.3</v>
      </c>
      <c r="EKI212" s="45">
        <v>105.2</v>
      </c>
      <c r="EKJ212" s="46">
        <v>105.1</v>
      </c>
      <c r="EKK212" s="171"/>
      <c r="EKL212" s="8"/>
      <c r="EKM212" s="148"/>
      <c r="EKN212" s="11"/>
      <c r="EKO212" s="148" t="s">
        <v>61</v>
      </c>
      <c r="EKP212" s="171"/>
      <c r="EKQ212" s="171"/>
      <c r="EKR212" s="171"/>
      <c r="EKS212" s="27"/>
      <c r="EKT212" s="27"/>
      <c r="EKU212" s="27"/>
      <c r="EKV212" s="27">
        <v>105.7</v>
      </c>
      <c r="EKW212" s="45">
        <v>105.6</v>
      </c>
      <c r="EKX212" s="45">
        <v>105.3</v>
      </c>
      <c r="EKY212" s="45">
        <v>105.2</v>
      </c>
      <c r="EKZ212" s="46">
        <v>105.1</v>
      </c>
      <c r="ELA212" s="171"/>
      <c r="ELB212" s="8"/>
      <c r="ELC212" s="148"/>
      <c r="ELD212" s="11"/>
      <c r="ELE212" s="148" t="s">
        <v>61</v>
      </c>
      <c r="ELF212" s="171"/>
      <c r="ELG212" s="171"/>
      <c r="ELH212" s="171"/>
      <c r="ELI212" s="27"/>
      <c r="ELJ212" s="27"/>
      <c r="ELK212" s="27"/>
      <c r="ELL212" s="27">
        <v>105.7</v>
      </c>
      <c r="ELM212" s="45">
        <v>105.6</v>
      </c>
      <c r="ELN212" s="45">
        <v>105.3</v>
      </c>
      <c r="ELO212" s="45">
        <v>105.2</v>
      </c>
      <c r="ELP212" s="46">
        <v>105.1</v>
      </c>
      <c r="ELQ212" s="171"/>
      <c r="ELR212" s="8"/>
      <c r="ELS212" s="148"/>
      <c r="ELT212" s="11"/>
      <c r="ELU212" s="148" t="s">
        <v>61</v>
      </c>
      <c r="ELV212" s="171"/>
      <c r="ELW212" s="171"/>
      <c r="ELX212" s="171"/>
      <c r="ELY212" s="27"/>
      <c r="ELZ212" s="27"/>
      <c r="EMA212" s="27"/>
      <c r="EMB212" s="27">
        <v>105.7</v>
      </c>
      <c r="EMC212" s="45">
        <v>105.6</v>
      </c>
      <c r="EMD212" s="45">
        <v>105.3</v>
      </c>
      <c r="EME212" s="45">
        <v>105.2</v>
      </c>
      <c r="EMF212" s="46">
        <v>105.1</v>
      </c>
      <c r="EMG212" s="171"/>
      <c r="EMH212" s="8"/>
      <c r="EMI212" s="148"/>
      <c r="EMJ212" s="11"/>
      <c r="EMK212" s="148" t="s">
        <v>61</v>
      </c>
      <c r="EML212" s="171"/>
      <c r="EMM212" s="171"/>
      <c r="EMN212" s="171"/>
      <c r="EMO212" s="27"/>
      <c r="EMP212" s="27"/>
      <c r="EMQ212" s="27"/>
      <c r="EMR212" s="27">
        <v>105.7</v>
      </c>
      <c r="EMS212" s="45">
        <v>105.6</v>
      </c>
      <c r="EMT212" s="45">
        <v>105.3</v>
      </c>
      <c r="EMU212" s="45">
        <v>105.2</v>
      </c>
      <c r="EMV212" s="46">
        <v>105.1</v>
      </c>
      <c r="EMW212" s="171"/>
      <c r="EMX212" s="8"/>
      <c r="EMY212" s="148"/>
      <c r="EMZ212" s="11"/>
      <c r="ENA212" s="148" t="s">
        <v>61</v>
      </c>
      <c r="ENB212" s="171"/>
      <c r="ENC212" s="171"/>
      <c r="END212" s="171"/>
      <c r="ENE212" s="27"/>
      <c r="ENF212" s="27"/>
      <c r="ENG212" s="27"/>
      <c r="ENH212" s="27">
        <v>105.7</v>
      </c>
      <c r="ENI212" s="45">
        <v>105.6</v>
      </c>
      <c r="ENJ212" s="45">
        <v>105.3</v>
      </c>
      <c r="ENK212" s="45">
        <v>105.2</v>
      </c>
      <c r="ENL212" s="46">
        <v>105.1</v>
      </c>
      <c r="ENM212" s="171"/>
      <c r="ENN212" s="8"/>
      <c r="ENO212" s="148"/>
      <c r="ENP212" s="11"/>
      <c r="ENQ212" s="148" t="s">
        <v>61</v>
      </c>
      <c r="ENR212" s="171"/>
      <c r="ENS212" s="171"/>
      <c r="ENT212" s="171"/>
      <c r="ENU212" s="27"/>
      <c r="ENV212" s="27"/>
      <c r="ENW212" s="27"/>
      <c r="ENX212" s="27">
        <v>105.7</v>
      </c>
      <c r="ENY212" s="45">
        <v>105.6</v>
      </c>
      <c r="ENZ212" s="45">
        <v>105.3</v>
      </c>
      <c r="EOA212" s="45">
        <v>105.2</v>
      </c>
      <c r="EOB212" s="46">
        <v>105.1</v>
      </c>
      <c r="EOC212" s="171"/>
      <c r="EOD212" s="8"/>
      <c r="EOE212" s="148"/>
      <c r="EOF212" s="11"/>
      <c r="EOG212" s="148" t="s">
        <v>61</v>
      </c>
      <c r="EOH212" s="171"/>
      <c r="EOI212" s="171"/>
      <c r="EOJ212" s="171"/>
      <c r="EOK212" s="27"/>
      <c r="EOL212" s="27"/>
      <c r="EOM212" s="27"/>
      <c r="EON212" s="27">
        <v>105.7</v>
      </c>
      <c r="EOO212" s="45">
        <v>105.6</v>
      </c>
      <c r="EOP212" s="45">
        <v>105.3</v>
      </c>
      <c r="EOQ212" s="45">
        <v>105.2</v>
      </c>
      <c r="EOR212" s="46">
        <v>105.1</v>
      </c>
      <c r="EOS212" s="171"/>
      <c r="EOT212" s="8"/>
      <c r="EOU212" s="148"/>
      <c r="EOV212" s="11"/>
      <c r="EOW212" s="148" t="s">
        <v>61</v>
      </c>
      <c r="EOX212" s="171"/>
      <c r="EOY212" s="171"/>
      <c r="EOZ212" s="171"/>
      <c r="EPA212" s="27"/>
      <c r="EPB212" s="27"/>
      <c r="EPC212" s="27"/>
      <c r="EPD212" s="27">
        <v>105.7</v>
      </c>
      <c r="EPE212" s="45">
        <v>105.6</v>
      </c>
      <c r="EPF212" s="45">
        <v>105.3</v>
      </c>
      <c r="EPG212" s="45">
        <v>105.2</v>
      </c>
      <c r="EPH212" s="46">
        <v>105.1</v>
      </c>
      <c r="EPI212" s="171"/>
      <c r="EPJ212" s="8"/>
      <c r="EPK212" s="148"/>
      <c r="EPL212" s="11"/>
      <c r="EPM212" s="148" t="s">
        <v>61</v>
      </c>
      <c r="EPN212" s="171"/>
      <c r="EPO212" s="171"/>
      <c r="EPP212" s="171"/>
      <c r="EPQ212" s="27"/>
      <c r="EPR212" s="27"/>
      <c r="EPS212" s="27"/>
      <c r="EPT212" s="27">
        <v>105.7</v>
      </c>
      <c r="EPU212" s="45">
        <v>105.6</v>
      </c>
      <c r="EPV212" s="45">
        <v>105.3</v>
      </c>
      <c r="EPW212" s="45">
        <v>105.2</v>
      </c>
      <c r="EPX212" s="46">
        <v>105.1</v>
      </c>
      <c r="EPY212" s="171"/>
      <c r="EPZ212" s="8"/>
      <c r="EQA212" s="148"/>
      <c r="EQB212" s="11"/>
      <c r="EQC212" s="148" t="s">
        <v>61</v>
      </c>
      <c r="EQD212" s="171"/>
      <c r="EQE212" s="171"/>
      <c r="EQF212" s="171"/>
      <c r="EQG212" s="27"/>
      <c r="EQH212" s="27"/>
      <c r="EQI212" s="27"/>
      <c r="EQJ212" s="27">
        <v>105.7</v>
      </c>
      <c r="EQK212" s="45">
        <v>105.6</v>
      </c>
      <c r="EQL212" s="45">
        <v>105.3</v>
      </c>
      <c r="EQM212" s="45">
        <v>105.2</v>
      </c>
      <c r="EQN212" s="46">
        <v>105.1</v>
      </c>
      <c r="EQO212" s="171"/>
      <c r="EQP212" s="8"/>
      <c r="EQQ212" s="148"/>
      <c r="EQR212" s="11"/>
      <c r="EQS212" s="148" t="s">
        <v>61</v>
      </c>
      <c r="EQT212" s="171"/>
      <c r="EQU212" s="171"/>
      <c r="EQV212" s="171"/>
      <c r="EQW212" s="27"/>
      <c r="EQX212" s="27"/>
      <c r="EQY212" s="27"/>
      <c r="EQZ212" s="27">
        <v>105.7</v>
      </c>
      <c r="ERA212" s="45">
        <v>105.6</v>
      </c>
      <c r="ERB212" s="45">
        <v>105.3</v>
      </c>
      <c r="ERC212" s="45">
        <v>105.2</v>
      </c>
      <c r="ERD212" s="46">
        <v>105.1</v>
      </c>
      <c r="ERE212" s="171"/>
      <c r="ERF212" s="8"/>
      <c r="ERG212" s="148"/>
      <c r="ERH212" s="11"/>
      <c r="ERI212" s="148" t="s">
        <v>61</v>
      </c>
      <c r="ERJ212" s="171"/>
      <c r="ERK212" s="171"/>
      <c r="ERL212" s="171"/>
      <c r="ERM212" s="27"/>
      <c r="ERN212" s="27"/>
      <c r="ERO212" s="27"/>
      <c r="ERP212" s="27">
        <v>105.7</v>
      </c>
      <c r="ERQ212" s="45">
        <v>105.6</v>
      </c>
      <c r="ERR212" s="45">
        <v>105.3</v>
      </c>
      <c r="ERS212" s="45">
        <v>105.2</v>
      </c>
      <c r="ERT212" s="46">
        <v>105.1</v>
      </c>
      <c r="ERU212" s="171"/>
      <c r="ERV212" s="8"/>
      <c r="ERW212" s="148"/>
      <c r="ERX212" s="11"/>
      <c r="ERY212" s="148" t="s">
        <v>61</v>
      </c>
      <c r="ERZ212" s="171"/>
      <c r="ESA212" s="171"/>
      <c r="ESB212" s="171"/>
      <c r="ESC212" s="27"/>
      <c r="ESD212" s="27"/>
      <c r="ESE212" s="27"/>
      <c r="ESF212" s="27">
        <v>105.7</v>
      </c>
      <c r="ESG212" s="45">
        <v>105.6</v>
      </c>
      <c r="ESH212" s="45">
        <v>105.3</v>
      </c>
      <c r="ESI212" s="45">
        <v>105.2</v>
      </c>
      <c r="ESJ212" s="46">
        <v>105.1</v>
      </c>
      <c r="ESK212" s="171"/>
      <c r="ESL212" s="8"/>
      <c r="ESM212" s="148"/>
      <c r="ESN212" s="11"/>
      <c r="ESO212" s="148" t="s">
        <v>61</v>
      </c>
      <c r="ESP212" s="171"/>
      <c r="ESQ212" s="171"/>
      <c r="ESR212" s="171"/>
      <c r="ESS212" s="27"/>
      <c r="EST212" s="27"/>
      <c r="ESU212" s="27"/>
      <c r="ESV212" s="27">
        <v>105.7</v>
      </c>
      <c r="ESW212" s="45">
        <v>105.6</v>
      </c>
      <c r="ESX212" s="45">
        <v>105.3</v>
      </c>
      <c r="ESY212" s="45">
        <v>105.2</v>
      </c>
      <c r="ESZ212" s="46">
        <v>105.1</v>
      </c>
      <c r="ETA212" s="171"/>
      <c r="ETB212" s="8"/>
      <c r="ETC212" s="148"/>
      <c r="ETD212" s="11"/>
      <c r="ETE212" s="148" t="s">
        <v>61</v>
      </c>
      <c r="ETF212" s="171"/>
      <c r="ETG212" s="171"/>
      <c r="ETH212" s="171"/>
      <c r="ETI212" s="27"/>
      <c r="ETJ212" s="27"/>
      <c r="ETK212" s="27"/>
      <c r="ETL212" s="27">
        <v>105.7</v>
      </c>
      <c r="ETM212" s="45">
        <v>105.6</v>
      </c>
      <c r="ETN212" s="45">
        <v>105.3</v>
      </c>
      <c r="ETO212" s="45">
        <v>105.2</v>
      </c>
      <c r="ETP212" s="46">
        <v>105.1</v>
      </c>
      <c r="ETQ212" s="171"/>
      <c r="ETR212" s="8"/>
      <c r="ETS212" s="148"/>
      <c r="ETT212" s="11"/>
      <c r="ETU212" s="148" t="s">
        <v>61</v>
      </c>
      <c r="ETV212" s="171"/>
      <c r="ETW212" s="171"/>
      <c r="ETX212" s="171"/>
      <c r="ETY212" s="27"/>
      <c r="ETZ212" s="27"/>
      <c r="EUA212" s="27"/>
      <c r="EUB212" s="27">
        <v>105.7</v>
      </c>
      <c r="EUC212" s="45">
        <v>105.6</v>
      </c>
      <c r="EUD212" s="45">
        <v>105.3</v>
      </c>
      <c r="EUE212" s="45">
        <v>105.2</v>
      </c>
      <c r="EUF212" s="46">
        <v>105.1</v>
      </c>
      <c r="EUG212" s="171"/>
      <c r="EUH212" s="8"/>
      <c r="EUI212" s="148"/>
      <c r="EUJ212" s="11"/>
      <c r="EUK212" s="148" t="s">
        <v>61</v>
      </c>
      <c r="EUL212" s="171"/>
      <c r="EUM212" s="171"/>
      <c r="EUN212" s="171"/>
      <c r="EUO212" s="27"/>
      <c r="EUP212" s="27"/>
      <c r="EUQ212" s="27"/>
      <c r="EUR212" s="27">
        <v>105.7</v>
      </c>
      <c r="EUS212" s="45">
        <v>105.6</v>
      </c>
      <c r="EUT212" s="45">
        <v>105.3</v>
      </c>
      <c r="EUU212" s="45">
        <v>105.2</v>
      </c>
      <c r="EUV212" s="46">
        <v>105.1</v>
      </c>
      <c r="EUW212" s="171"/>
      <c r="EUX212" s="8"/>
      <c r="EUY212" s="148"/>
      <c r="EUZ212" s="11"/>
      <c r="EVA212" s="148" t="s">
        <v>61</v>
      </c>
      <c r="EVB212" s="171"/>
      <c r="EVC212" s="171"/>
      <c r="EVD212" s="171"/>
      <c r="EVE212" s="27"/>
      <c r="EVF212" s="27"/>
      <c r="EVG212" s="27"/>
      <c r="EVH212" s="27">
        <v>105.7</v>
      </c>
      <c r="EVI212" s="45">
        <v>105.6</v>
      </c>
      <c r="EVJ212" s="45">
        <v>105.3</v>
      </c>
      <c r="EVK212" s="45">
        <v>105.2</v>
      </c>
      <c r="EVL212" s="46">
        <v>105.1</v>
      </c>
      <c r="EVM212" s="171"/>
      <c r="EVN212" s="8"/>
      <c r="EVO212" s="148"/>
      <c r="EVP212" s="11"/>
      <c r="EVQ212" s="148" t="s">
        <v>61</v>
      </c>
      <c r="EVR212" s="171"/>
      <c r="EVS212" s="171"/>
      <c r="EVT212" s="171"/>
      <c r="EVU212" s="27"/>
      <c r="EVV212" s="27"/>
      <c r="EVW212" s="27"/>
      <c r="EVX212" s="27">
        <v>105.7</v>
      </c>
      <c r="EVY212" s="45">
        <v>105.6</v>
      </c>
      <c r="EVZ212" s="45">
        <v>105.3</v>
      </c>
      <c r="EWA212" s="45">
        <v>105.2</v>
      </c>
      <c r="EWB212" s="46">
        <v>105.1</v>
      </c>
      <c r="EWC212" s="171"/>
      <c r="EWD212" s="8"/>
      <c r="EWE212" s="148"/>
      <c r="EWF212" s="11"/>
      <c r="EWG212" s="148" t="s">
        <v>61</v>
      </c>
      <c r="EWH212" s="171"/>
      <c r="EWI212" s="171"/>
      <c r="EWJ212" s="171"/>
      <c r="EWK212" s="27"/>
      <c r="EWL212" s="27"/>
      <c r="EWM212" s="27"/>
      <c r="EWN212" s="27">
        <v>105.7</v>
      </c>
      <c r="EWO212" s="45">
        <v>105.6</v>
      </c>
      <c r="EWP212" s="45">
        <v>105.3</v>
      </c>
      <c r="EWQ212" s="45">
        <v>105.2</v>
      </c>
      <c r="EWR212" s="46">
        <v>105.1</v>
      </c>
      <c r="EWS212" s="171"/>
      <c r="EWT212" s="8"/>
      <c r="EWU212" s="148"/>
      <c r="EWV212" s="11"/>
      <c r="EWW212" s="148" t="s">
        <v>61</v>
      </c>
      <c r="EWX212" s="171"/>
      <c r="EWY212" s="171"/>
      <c r="EWZ212" s="171"/>
      <c r="EXA212" s="27"/>
      <c r="EXB212" s="27"/>
      <c r="EXC212" s="27"/>
      <c r="EXD212" s="27">
        <v>105.7</v>
      </c>
      <c r="EXE212" s="45">
        <v>105.6</v>
      </c>
      <c r="EXF212" s="45">
        <v>105.3</v>
      </c>
      <c r="EXG212" s="45">
        <v>105.2</v>
      </c>
      <c r="EXH212" s="46">
        <v>105.1</v>
      </c>
      <c r="EXI212" s="171"/>
      <c r="EXJ212" s="8"/>
      <c r="EXK212" s="148"/>
      <c r="EXL212" s="11"/>
      <c r="EXM212" s="148" t="s">
        <v>61</v>
      </c>
      <c r="EXN212" s="171"/>
      <c r="EXO212" s="171"/>
      <c r="EXP212" s="171"/>
      <c r="EXQ212" s="27"/>
      <c r="EXR212" s="27"/>
      <c r="EXS212" s="27"/>
      <c r="EXT212" s="27">
        <v>105.7</v>
      </c>
      <c r="EXU212" s="45">
        <v>105.6</v>
      </c>
      <c r="EXV212" s="45">
        <v>105.3</v>
      </c>
      <c r="EXW212" s="45">
        <v>105.2</v>
      </c>
      <c r="EXX212" s="46">
        <v>105.1</v>
      </c>
      <c r="EXY212" s="171"/>
      <c r="EXZ212" s="8"/>
      <c r="EYA212" s="148"/>
      <c r="EYB212" s="11"/>
      <c r="EYC212" s="148" t="s">
        <v>61</v>
      </c>
      <c r="EYD212" s="171"/>
      <c r="EYE212" s="171"/>
      <c r="EYF212" s="171"/>
      <c r="EYG212" s="27"/>
      <c r="EYH212" s="27"/>
      <c r="EYI212" s="27"/>
      <c r="EYJ212" s="27">
        <v>105.7</v>
      </c>
      <c r="EYK212" s="45">
        <v>105.6</v>
      </c>
      <c r="EYL212" s="45">
        <v>105.3</v>
      </c>
      <c r="EYM212" s="45">
        <v>105.2</v>
      </c>
      <c r="EYN212" s="46">
        <v>105.1</v>
      </c>
      <c r="EYO212" s="171"/>
      <c r="EYP212" s="8"/>
      <c r="EYQ212" s="148"/>
      <c r="EYR212" s="11"/>
      <c r="EYS212" s="148" t="s">
        <v>61</v>
      </c>
      <c r="EYT212" s="171"/>
      <c r="EYU212" s="171"/>
      <c r="EYV212" s="171"/>
      <c r="EYW212" s="27"/>
      <c r="EYX212" s="27"/>
      <c r="EYY212" s="27"/>
      <c r="EYZ212" s="27">
        <v>105.7</v>
      </c>
      <c r="EZA212" s="45">
        <v>105.6</v>
      </c>
      <c r="EZB212" s="45">
        <v>105.3</v>
      </c>
      <c r="EZC212" s="45">
        <v>105.2</v>
      </c>
      <c r="EZD212" s="46">
        <v>105.1</v>
      </c>
      <c r="EZE212" s="171"/>
      <c r="EZF212" s="8"/>
      <c r="EZG212" s="148"/>
      <c r="EZH212" s="11"/>
      <c r="EZI212" s="148" t="s">
        <v>61</v>
      </c>
      <c r="EZJ212" s="171"/>
      <c r="EZK212" s="171"/>
      <c r="EZL212" s="171"/>
      <c r="EZM212" s="27"/>
      <c r="EZN212" s="27"/>
      <c r="EZO212" s="27"/>
      <c r="EZP212" s="27">
        <v>105.7</v>
      </c>
      <c r="EZQ212" s="45">
        <v>105.6</v>
      </c>
      <c r="EZR212" s="45">
        <v>105.3</v>
      </c>
      <c r="EZS212" s="45">
        <v>105.2</v>
      </c>
      <c r="EZT212" s="46">
        <v>105.1</v>
      </c>
      <c r="EZU212" s="171"/>
      <c r="EZV212" s="8"/>
      <c r="EZW212" s="148"/>
      <c r="EZX212" s="11"/>
      <c r="EZY212" s="148" t="s">
        <v>61</v>
      </c>
      <c r="EZZ212" s="171"/>
      <c r="FAA212" s="171"/>
      <c r="FAB212" s="171"/>
      <c r="FAC212" s="27"/>
      <c r="FAD212" s="27"/>
      <c r="FAE212" s="27"/>
      <c r="FAF212" s="27">
        <v>105.7</v>
      </c>
      <c r="FAG212" s="45">
        <v>105.6</v>
      </c>
      <c r="FAH212" s="45">
        <v>105.3</v>
      </c>
      <c r="FAI212" s="45">
        <v>105.2</v>
      </c>
      <c r="FAJ212" s="46">
        <v>105.1</v>
      </c>
      <c r="FAK212" s="171"/>
      <c r="FAL212" s="8"/>
      <c r="FAM212" s="148"/>
      <c r="FAN212" s="11"/>
      <c r="FAO212" s="148" t="s">
        <v>61</v>
      </c>
      <c r="FAP212" s="171"/>
      <c r="FAQ212" s="171"/>
      <c r="FAR212" s="171"/>
      <c r="FAS212" s="27"/>
      <c r="FAT212" s="27"/>
      <c r="FAU212" s="27"/>
      <c r="FAV212" s="27">
        <v>105.7</v>
      </c>
      <c r="FAW212" s="45">
        <v>105.6</v>
      </c>
      <c r="FAX212" s="45">
        <v>105.3</v>
      </c>
      <c r="FAY212" s="45">
        <v>105.2</v>
      </c>
      <c r="FAZ212" s="46">
        <v>105.1</v>
      </c>
      <c r="FBA212" s="171"/>
      <c r="FBB212" s="8"/>
      <c r="FBC212" s="148"/>
      <c r="FBD212" s="11"/>
      <c r="FBE212" s="148" t="s">
        <v>61</v>
      </c>
      <c r="FBF212" s="171"/>
      <c r="FBG212" s="171"/>
      <c r="FBH212" s="171"/>
      <c r="FBI212" s="27"/>
      <c r="FBJ212" s="27"/>
      <c r="FBK212" s="27"/>
      <c r="FBL212" s="27">
        <v>105.7</v>
      </c>
      <c r="FBM212" s="45">
        <v>105.6</v>
      </c>
      <c r="FBN212" s="45">
        <v>105.3</v>
      </c>
      <c r="FBO212" s="45">
        <v>105.2</v>
      </c>
      <c r="FBP212" s="46">
        <v>105.1</v>
      </c>
      <c r="FBQ212" s="171"/>
      <c r="FBR212" s="8"/>
      <c r="FBS212" s="148"/>
      <c r="FBT212" s="11"/>
      <c r="FBU212" s="148" t="s">
        <v>61</v>
      </c>
      <c r="FBV212" s="171"/>
      <c r="FBW212" s="171"/>
      <c r="FBX212" s="171"/>
      <c r="FBY212" s="27"/>
      <c r="FBZ212" s="27"/>
      <c r="FCA212" s="27"/>
      <c r="FCB212" s="27">
        <v>105.7</v>
      </c>
      <c r="FCC212" s="45">
        <v>105.6</v>
      </c>
      <c r="FCD212" s="45">
        <v>105.3</v>
      </c>
      <c r="FCE212" s="45">
        <v>105.2</v>
      </c>
      <c r="FCF212" s="46">
        <v>105.1</v>
      </c>
      <c r="FCG212" s="171"/>
      <c r="FCH212" s="8"/>
      <c r="FCI212" s="148"/>
      <c r="FCJ212" s="11"/>
      <c r="FCK212" s="148" t="s">
        <v>61</v>
      </c>
      <c r="FCL212" s="171"/>
      <c r="FCM212" s="171"/>
      <c r="FCN212" s="171"/>
      <c r="FCO212" s="27"/>
      <c r="FCP212" s="27"/>
      <c r="FCQ212" s="27"/>
      <c r="FCR212" s="27">
        <v>105.7</v>
      </c>
      <c r="FCS212" s="45">
        <v>105.6</v>
      </c>
      <c r="FCT212" s="45">
        <v>105.3</v>
      </c>
      <c r="FCU212" s="45">
        <v>105.2</v>
      </c>
      <c r="FCV212" s="46">
        <v>105.1</v>
      </c>
      <c r="FCW212" s="171"/>
      <c r="FCX212" s="8"/>
      <c r="FCY212" s="148"/>
      <c r="FCZ212" s="11"/>
      <c r="FDA212" s="148" t="s">
        <v>61</v>
      </c>
      <c r="FDB212" s="171"/>
      <c r="FDC212" s="171"/>
      <c r="FDD212" s="171"/>
      <c r="FDE212" s="27"/>
      <c r="FDF212" s="27"/>
      <c r="FDG212" s="27"/>
      <c r="FDH212" s="27">
        <v>105.7</v>
      </c>
      <c r="FDI212" s="45">
        <v>105.6</v>
      </c>
      <c r="FDJ212" s="45">
        <v>105.3</v>
      </c>
      <c r="FDK212" s="45">
        <v>105.2</v>
      </c>
      <c r="FDL212" s="46">
        <v>105.1</v>
      </c>
      <c r="FDM212" s="171"/>
      <c r="FDN212" s="8"/>
      <c r="FDO212" s="148"/>
      <c r="FDP212" s="11"/>
      <c r="FDQ212" s="148" t="s">
        <v>61</v>
      </c>
      <c r="FDR212" s="171"/>
      <c r="FDS212" s="171"/>
      <c r="FDT212" s="171"/>
      <c r="FDU212" s="27"/>
      <c r="FDV212" s="27"/>
      <c r="FDW212" s="27"/>
      <c r="FDX212" s="27">
        <v>105.7</v>
      </c>
      <c r="FDY212" s="45">
        <v>105.6</v>
      </c>
      <c r="FDZ212" s="45">
        <v>105.3</v>
      </c>
      <c r="FEA212" s="45">
        <v>105.2</v>
      </c>
      <c r="FEB212" s="46">
        <v>105.1</v>
      </c>
      <c r="FEC212" s="171"/>
      <c r="FED212" s="8"/>
      <c r="FEE212" s="148"/>
      <c r="FEF212" s="11"/>
      <c r="FEG212" s="148" t="s">
        <v>61</v>
      </c>
      <c r="FEH212" s="171"/>
      <c r="FEI212" s="171"/>
      <c r="FEJ212" s="171"/>
      <c r="FEK212" s="27"/>
      <c r="FEL212" s="27"/>
      <c r="FEM212" s="27"/>
      <c r="FEN212" s="27">
        <v>105.7</v>
      </c>
      <c r="FEO212" s="45">
        <v>105.6</v>
      </c>
      <c r="FEP212" s="45">
        <v>105.3</v>
      </c>
      <c r="FEQ212" s="45">
        <v>105.2</v>
      </c>
      <c r="FER212" s="46">
        <v>105.1</v>
      </c>
      <c r="FES212" s="171"/>
      <c r="FET212" s="8"/>
      <c r="FEU212" s="148"/>
      <c r="FEV212" s="11"/>
      <c r="FEW212" s="148" t="s">
        <v>61</v>
      </c>
      <c r="FEX212" s="171"/>
      <c r="FEY212" s="171"/>
      <c r="FEZ212" s="171"/>
      <c r="FFA212" s="27"/>
      <c r="FFB212" s="27"/>
      <c r="FFC212" s="27"/>
      <c r="FFD212" s="27">
        <v>105.7</v>
      </c>
      <c r="FFE212" s="45">
        <v>105.6</v>
      </c>
      <c r="FFF212" s="45">
        <v>105.3</v>
      </c>
      <c r="FFG212" s="45">
        <v>105.2</v>
      </c>
      <c r="FFH212" s="46">
        <v>105.1</v>
      </c>
      <c r="FFI212" s="171"/>
      <c r="FFJ212" s="8"/>
      <c r="FFK212" s="148"/>
      <c r="FFL212" s="11"/>
      <c r="FFM212" s="148" t="s">
        <v>61</v>
      </c>
      <c r="FFN212" s="171"/>
      <c r="FFO212" s="171"/>
      <c r="FFP212" s="171"/>
      <c r="FFQ212" s="27"/>
      <c r="FFR212" s="27"/>
      <c r="FFS212" s="27"/>
      <c r="FFT212" s="27">
        <v>105.7</v>
      </c>
      <c r="FFU212" s="45">
        <v>105.6</v>
      </c>
      <c r="FFV212" s="45">
        <v>105.3</v>
      </c>
      <c r="FFW212" s="45">
        <v>105.2</v>
      </c>
      <c r="FFX212" s="46">
        <v>105.1</v>
      </c>
      <c r="FFY212" s="171"/>
      <c r="FFZ212" s="8"/>
      <c r="FGA212" s="148"/>
      <c r="FGB212" s="11"/>
      <c r="FGC212" s="148" t="s">
        <v>61</v>
      </c>
      <c r="FGD212" s="171"/>
      <c r="FGE212" s="171"/>
      <c r="FGF212" s="171"/>
      <c r="FGG212" s="27"/>
      <c r="FGH212" s="27"/>
      <c r="FGI212" s="27"/>
      <c r="FGJ212" s="27">
        <v>105.7</v>
      </c>
      <c r="FGK212" s="45">
        <v>105.6</v>
      </c>
      <c r="FGL212" s="45">
        <v>105.3</v>
      </c>
      <c r="FGM212" s="45">
        <v>105.2</v>
      </c>
      <c r="FGN212" s="46">
        <v>105.1</v>
      </c>
      <c r="FGO212" s="171"/>
      <c r="FGP212" s="8"/>
      <c r="FGQ212" s="148"/>
      <c r="FGR212" s="11"/>
      <c r="FGS212" s="148" t="s">
        <v>61</v>
      </c>
      <c r="FGT212" s="171"/>
      <c r="FGU212" s="171"/>
      <c r="FGV212" s="171"/>
      <c r="FGW212" s="27"/>
      <c r="FGX212" s="27"/>
      <c r="FGY212" s="27"/>
      <c r="FGZ212" s="27">
        <v>105.7</v>
      </c>
      <c r="FHA212" s="45">
        <v>105.6</v>
      </c>
      <c r="FHB212" s="45">
        <v>105.3</v>
      </c>
      <c r="FHC212" s="45">
        <v>105.2</v>
      </c>
      <c r="FHD212" s="46">
        <v>105.1</v>
      </c>
      <c r="FHE212" s="171"/>
      <c r="FHF212" s="8"/>
      <c r="FHG212" s="148"/>
      <c r="FHH212" s="11"/>
      <c r="FHI212" s="148" t="s">
        <v>61</v>
      </c>
      <c r="FHJ212" s="171"/>
      <c r="FHK212" s="171"/>
      <c r="FHL212" s="171"/>
      <c r="FHM212" s="27"/>
      <c r="FHN212" s="27"/>
      <c r="FHO212" s="27"/>
      <c r="FHP212" s="27">
        <v>105.7</v>
      </c>
      <c r="FHQ212" s="45">
        <v>105.6</v>
      </c>
      <c r="FHR212" s="45">
        <v>105.3</v>
      </c>
      <c r="FHS212" s="45">
        <v>105.2</v>
      </c>
      <c r="FHT212" s="46">
        <v>105.1</v>
      </c>
      <c r="FHU212" s="171"/>
      <c r="FHV212" s="8"/>
      <c r="FHW212" s="148"/>
      <c r="FHX212" s="11"/>
      <c r="FHY212" s="148" t="s">
        <v>61</v>
      </c>
      <c r="FHZ212" s="171"/>
      <c r="FIA212" s="171"/>
      <c r="FIB212" s="171"/>
      <c r="FIC212" s="27"/>
      <c r="FID212" s="27"/>
      <c r="FIE212" s="27"/>
      <c r="FIF212" s="27">
        <v>105.7</v>
      </c>
      <c r="FIG212" s="45">
        <v>105.6</v>
      </c>
      <c r="FIH212" s="45">
        <v>105.3</v>
      </c>
      <c r="FII212" s="45">
        <v>105.2</v>
      </c>
      <c r="FIJ212" s="46">
        <v>105.1</v>
      </c>
      <c r="FIK212" s="171"/>
      <c r="FIL212" s="8"/>
      <c r="FIM212" s="148"/>
      <c r="FIN212" s="11"/>
      <c r="FIO212" s="148" t="s">
        <v>61</v>
      </c>
      <c r="FIP212" s="171"/>
      <c r="FIQ212" s="171"/>
      <c r="FIR212" s="171"/>
      <c r="FIS212" s="27"/>
      <c r="FIT212" s="27"/>
      <c r="FIU212" s="27"/>
      <c r="FIV212" s="27">
        <v>105.7</v>
      </c>
      <c r="FIW212" s="45">
        <v>105.6</v>
      </c>
      <c r="FIX212" s="45">
        <v>105.3</v>
      </c>
      <c r="FIY212" s="45">
        <v>105.2</v>
      </c>
      <c r="FIZ212" s="46">
        <v>105.1</v>
      </c>
      <c r="FJA212" s="171"/>
      <c r="FJB212" s="8"/>
      <c r="FJC212" s="148"/>
      <c r="FJD212" s="11"/>
      <c r="FJE212" s="148" t="s">
        <v>61</v>
      </c>
      <c r="FJF212" s="171"/>
      <c r="FJG212" s="171"/>
      <c r="FJH212" s="171"/>
      <c r="FJI212" s="27"/>
      <c r="FJJ212" s="27"/>
      <c r="FJK212" s="27"/>
      <c r="FJL212" s="27">
        <v>105.7</v>
      </c>
      <c r="FJM212" s="45">
        <v>105.6</v>
      </c>
      <c r="FJN212" s="45">
        <v>105.3</v>
      </c>
      <c r="FJO212" s="45">
        <v>105.2</v>
      </c>
      <c r="FJP212" s="46">
        <v>105.1</v>
      </c>
      <c r="FJQ212" s="171"/>
      <c r="FJR212" s="8"/>
      <c r="FJS212" s="148"/>
      <c r="FJT212" s="11"/>
      <c r="FJU212" s="148" t="s">
        <v>61</v>
      </c>
      <c r="FJV212" s="171"/>
      <c r="FJW212" s="171"/>
      <c r="FJX212" s="171"/>
      <c r="FJY212" s="27"/>
      <c r="FJZ212" s="27"/>
      <c r="FKA212" s="27"/>
      <c r="FKB212" s="27">
        <v>105.7</v>
      </c>
      <c r="FKC212" s="45">
        <v>105.6</v>
      </c>
      <c r="FKD212" s="45">
        <v>105.3</v>
      </c>
      <c r="FKE212" s="45">
        <v>105.2</v>
      </c>
      <c r="FKF212" s="46">
        <v>105.1</v>
      </c>
      <c r="FKG212" s="171"/>
      <c r="FKH212" s="8"/>
      <c r="FKI212" s="148"/>
      <c r="FKJ212" s="11"/>
      <c r="FKK212" s="148" t="s">
        <v>61</v>
      </c>
      <c r="FKL212" s="171"/>
      <c r="FKM212" s="171"/>
      <c r="FKN212" s="171"/>
      <c r="FKO212" s="27"/>
      <c r="FKP212" s="27"/>
      <c r="FKQ212" s="27"/>
      <c r="FKR212" s="27">
        <v>105.7</v>
      </c>
      <c r="FKS212" s="45">
        <v>105.6</v>
      </c>
      <c r="FKT212" s="45">
        <v>105.3</v>
      </c>
      <c r="FKU212" s="45">
        <v>105.2</v>
      </c>
      <c r="FKV212" s="46">
        <v>105.1</v>
      </c>
      <c r="FKW212" s="171"/>
      <c r="FKX212" s="8"/>
      <c r="FKY212" s="148"/>
      <c r="FKZ212" s="11"/>
      <c r="FLA212" s="148" t="s">
        <v>61</v>
      </c>
      <c r="FLB212" s="171"/>
      <c r="FLC212" s="171"/>
      <c r="FLD212" s="171"/>
      <c r="FLE212" s="27"/>
      <c r="FLF212" s="27"/>
      <c r="FLG212" s="27"/>
      <c r="FLH212" s="27">
        <v>105.7</v>
      </c>
      <c r="FLI212" s="45">
        <v>105.6</v>
      </c>
      <c r="FLJ212" s="45">
        <v>105.3</v>
      </c>
      <c r="FLK212" s="45">
        <v>105.2</v>
      </c>
      <c r="FLL212" s="46">
        <v>105.1</v>
      </c>
      <c r="FLM212" s="171"/>
      <c r="FLN212" s="8"/>
      <c r="FLO212" s="148"/>
      <c r="FLP212" s="11"/>
      <c r="FLQ212" s="148" t="s">
        <v>61</v>
      </c>
      <c r="FLR212" s="171"/>
      <c r="FLS212" s="171"/>
      <c r="FLT212" s="171"/>
      <c r="FLU212" s="27"/>
      <c r="FLV212" s="27"/>
      <c r="FLW212" s="27"/>
      <c r="FLX212" s="27">
        <v>105.7</v>
      </c>
      <c r="FLY212" s="45">
        <v>105.6</v>
      </c>
      <c r="FLZ212" s="45">
        <v>105.3</v>
      </c>
      <c r="FMA212" s="45">
        <v>105.2</v>
      </c>
      <c r="FMB212" s="46">
        <v>105.1</v>
      </c>
      <c r="FMC212" s="171"/>
      <c r="FMD212" s="8"/>
      <c r="FME212" s="148"/>
      <c r="FMF212" s="11"/>
      <c r="FMG212" s="148" t="s">
        <v>61</v>
      </c>
      <c r="FMH212" s="171"/>
      <c r="FMI212" s="171"/>
      <c r="FMJ212" s="171"/>
      <c r="FMK212" s="27"/>
      <c r="FML212" s="27"/>
      <c r="FMM212" s="27"/>
      <c r="FMN212" s="27">
        <v>105.7</v>
      </c>
      <c r="FMO212" s="45">
        <v>105.6</v>
      </c>
      <c r="FMP212" s="45">
        <v>105.3</v>
      </c>
      <c r="FMQ212" s="45">
        <v>105.2</v>
      </c>
      <c r="FMR212" s="46">
        <v>105.1</v>
      </c>
      <c r="FMS212" s="171"/>
      <c r="FMT212" s="8"/>
      <c r="FMU212" s="148"/>
      <c r="FMV212" s="11"/>
      <c r="FMW212" s="148" t="s">
        <v>61</v>
      </c>
      <c r="FMX212" s="171"/>
      <c r="FMY212" s="171"/>
      <c r="FMZ212" s="171"/>
      <c r="FNA212" s="27"/>
      <c r="FNB212" s="27"/>
      <c r="FNC212" s="27"/>
      <c r="FND212" s="27">
        <v>105.7</v>
      </c>
      <c r="FNE212" s="45">
        <v>105.6</v>
      </c>
      <c r="FNF212" s="45">
        <v>105.3</v>
      </c>
      <c r="FNG212" s="45">
        <v>105.2</v>
      </c>
      <c r="FNH212" s="46">
        <v>105.1</v>
      </c>
      <c r="FNI212" s="171"/>
      <c r="FNJ212" s="8"/>
      <c r="FNK212" s="148"/>
      <c r="FNL212" s="11"/>
      <c r="FNM212" s="148" t="s">
        <v>61</v>
      </c>
      <c r="FNN212" s="171"/>
      <c r="FNO212" s="171"/>
      <c r="FNP212" s="171"/>
      <c r="FNQ212" s="27"/>
      <c r="FNR212" s="27"/>
      <c r="FNS212" s="27"/>
      <c r="FNT212" s="27">
        <v>105.7</v>
      </c>
      <c r="FNU212" s="45">
        <v>105.6</v>
      </c>
      <c r="FNV212" s="45">
        <v>105.3</v>
      </c>
      <c r="FNW212" s="45">
        <v>105.2</v>
      </c>
      <c r="FNX212" s="46">
        <v>105.1</v>
      </c>
      <c r="FNY212" s="171"/>
      <c r="FNZ212" s="8"/>
      <c r="FOA212" s="148"/>
      <c r="FOB212" s="11"/>
      <c r="FOC212" s="148" t="s">
        <v>61</v>
      </c>
      <c r="FOD212" s="171"/>
      <c r="FOE212" s="171"/>
      <c r="FOF212" s="171"/>
      <c r="FOG212" s="27"/>
      <c r="FOH212" s="27"/>
      <c r="FOI212" s="27"/>
      <c r="FOJ212" s="27">
        <v>105.7</v>
      </c>
      <c r="FOK212" s="45">
        <v>105.6</v>
      </c>
      <c r="FOL212" s="45">
        <v>105.3</v>
      </c>
      <c r="FOM212" s="45">
        <v>105.2</v>
      </c>
      <c r="FON212" s="46">
        <v>105.1</v>
      </c>
      <c r="FOO212" s="171"/>
      <c r="FOP212" s="8"/>
      <c r="FOQ212" s="148"/>
      <c r="FOR212" s="11"/>
      <c r="FOS212" s="148" t="s">
        <v>61</v>
      </c>
      <c r="FOT212" s="171"/>
      <c r="FOU212" s="171"/>
      <c r="FOV212" s="171"/>
      <c r="FOW212" s="27"/>
      <c r="FOX212" s="27"/>
      <c r="FOY212" s="27"/>
      <c r="FOZ212" s="27">
        <v>105.7</v>
      </c>
      <c r="FPA212" s="45">
        <v>105.6</v>
      </c>
      <c r="FPB212" s="45">
        <v>105.3</v>
      </c>
      <c r="FPC212" s="45">
        <v>105.2</v>
      </c>
      <c r="FPD212" s="46">
        <v>105.1</v>
      </c>
      <c r="FPE212" s="171"/>
      <c r="FPF212" s="8"/>
      <c r="FPG212" s="148"/>
      <c r="FPH212" s="11"/>
      <c r="FPI212" s="148" t="s">
        <v>61</v>
      </c>
      <c r="FPJ212" s="171"/>
      <c r="FPK212" s="171"/>
      <c r="FPL212" s="171"/>
      <c r="FPM212" s="27"/>
      <c r="FPN212" s="27"/>
      <c r="FPO212" s="27"/>
      <c r="FPP212" s="27">
        <v>105.7</v>
      </c>
      <c r="FPQ212" s="45">
        <v>105.6</v>
      </c>
      <c r="FPR212" s="45">
        <v>105.3</v>
      </c>
      <c r="FPS212" s="45">
        <v>105.2</v>
      </c>
      <c r="FPT212" s="46">
        <v>105.1</v>
      </c>
      <c r="FPU212" s="171"/>
      <c r="FPV212" s="8"/>
      <c r="FPW212" s="148"/>
      <c r="FPX212" s="11"/>
      <c r="FPY212" s="148" t="s">
        <v>61</v>
      </c>
      <c r="FPZ212" s="171"/>
      <c r="FQA212" s="171"/>
      <c r="FQB212" s="171"/>
      <c r="FQC212" s="27"/>
      <c r="FQD212" s="27"/>
      <c r="FQE212" s="27"/>
      <c r="FQF212" s="27">
        <v>105.7</v>
      </c>
      <c r="FQG212" s="45">
        <v>105.6</v>
      </c>
      <c r="FQH212" s="45">
        <v>105.3</v>
      </c>
      <c r="FQI212" s="45">
        <v>105.2</v>
      </c>
      <c r="FQJ212" s="46">
        <v>105.1</v>
      </c>
      <c r="FQK212" s="171"/>
      <c r="FQL212" s="8"/>
      <c r="FQM212" s="148"/>
      <c r="FQN212" s="11"/>
      <c r="FQO212" s="148" t="s">
        <v>61</v>
      </c>
      <c r="FQP212" s="171"/>
      <c r="FQQ212" s="171"/>
      <c r="FQR212" s="171"/>
      <c r="FQS212" s="27"/>
      <c r="FQT212" s="27"/>
      <c r="FQU212" s="27"/>
      <c r="FQV212" s="27">
        <v>105.7</v>
      </c>
      <c r="FQW212" s="45">
        <v>105.6</v>
      </c>
      <c r="FQX212" s="45">
        <v>105.3</v>
      </c>
      <c r="FQY212" s="45">
        <v>105.2</v>
      </c>
      <c r="FQZ212" s="46">
        <v>105.1</v>
      </c>
      <c r="FRA212" s="171"/>
      <c r="FRB212" s="8"/>
      <c r="FRC212" s="148"/>
      <c r="FRD212" s="11"/>
      <c r="FRE212" s="148" t="s">
        <v>61</v>
      </c>
      <c r="FRF212" s="171"/>
      <c r="FRG212" s="171"/>
      <c r="FRH212" s="171"/>
      <c r="FRI212" s="27"/>
      <c r="FRJ212" s="27"/>
      <c r="FRK212" s="27"/>
      <c r="FRL212" s="27">
        <v>105.7</v>
      </c>
      <c r="FRM212" s="45">
        <v>105.6</v>
      </c>
      <c r="FRN212" s="45">
        <v>105.3</v>
      </c>
      <c r="FRO212" s="45">
        <v>105.2</v>
      </c>
      <c r="FRP212" s="46">
        <v>105.1</v>
      </c>
      <c r="FRQ212" s="171"/>
      <c r="FRR212" s="8"/>
      <c r="FRS212" s="148"/>
      <c r="FRT212" s="11"/>
      <c r="FRU212" s="148" t="s">
        <v>61</v>
      </c>
      <c r="FRV212" s="171"/>
      <c r="FRW212" s="171"/>
      <c r="FRX212" s="171"/>
      <c r="FRY212" s="27"/>
      <c r="FRZ212" s="27"/>
      <c r="FSA212" s="27"/>
      <c r="FSB212" s="27">
        <v>105.7</v>
      </c>
      <c r="FSC212" s="45">
        <v>105.6</v>
      </c>
      <c r="FSD212" s="45">
        <v>105.3</v>
      </c>
      <c r="FSE212" s="45">
        <v>105.2</v>
      </c>
      <c r="FSF212" s="46">
        <v>105.1</v>
      </c>
      <c r="FSG212" s="171"/>
      <c r="FSH212" s="8"/>
      <c r="FSI212" s="148"/>
      <c r="FSJ212" s="11"/>
      <c r="FSK212" s="148" t="s">
        <v>61</v>
      </c>
      <c r="FSL212" s="171"/>
      <c r="FSM212" s="171"/>
      <c r="FSN212" s="171"/>
      <c r="FSO212" s="27"/>
      <c r="FSP212" s="27"/>
      <c r="FSQ212" s="27"/>
      <c r="FSR212" s="27">
        <v>105.7</v>
      </c>
      <c r="FSS212" s="45">
        <v>105.6</v>
      </c>
      <c r="FST212" s="45">
        <v>105.3</v>
      </c>
      <c r="FSU212" s="45">
        <v>105.2</v>
      </c>
      <c r="FSV212" s="46">
        <v>105.1</v>
      </c>
      <c r="FSW212" s="171"/>
      <c r="FSX212" s="8"/>
      <c r="FSY212" s="148"/>
      <c r="FSZ212" s="11"/>
      <c r="FTA212" s="148" t="s">
        <v>61</v>
      </c>
      <c r="FTB212" s="171"/>
      <c r="FTC212" s="171"/>
      <c r="FTD212" s="171"/>
      <c r="FTE212" s="27"/>
      <c r="FTF212" s="27"/>
      <c r="FTG212" s="27"/>
      <c r="FTH212" s="27">
        <v>105.7</v>
      </c>
      <c r="FTI212" s="45">
        <v>105.6</v>
      </c>
      <c r="FTJ212" s="45">
        <v>105.3</v>
      </c>
      <c r="FTK212" s="45">
        <v>105.2</v>
      </c>
      <c r="FTL212" s="46">
        <v>105.1</v>
      </c>
      <c r="FTM212" s="171"/>
      <c r="FTN212" s="8"/>
      <c r="FTO212" s="148"/>
      <c r="FTP212" s="11"/>
      <c r="FTQ212" s="148" t="s">
        <v>61</v>
      </c>
      <c r="FTR212" s="171"/>
      <c r="FTS212" s="171"/>
      <c r="FTT212" s="171"/>
      <c r="FTU212" s="27"/>
      <c r="FTV212" s="27"/>
      <c r="FTW212" s="27"/>
      <c r="FTX212" s="27">
        <v>105.7</v>
      </c>
      <c r="FTY212" s="45">
        <v>105.6</v>
      </c>
      <c r="FTZ212" s="45">
        <v>105.3</v>
      </c>
      <c r="FUA212" s="45">
        <v>105.2</v>
      </c>
      <c r="FUB212" s="46">
        <v>105.1</v>
      </c>
      <c r="FUC212" s="171"/>
      <c r="FUD212" s="8"/>
      <c r="FUE212" s="148"/>
      <c r="FUF212" s="11"/>
      <c r="FUG212" s="148" t="s">
        <v>61</v>
      </c>
      <c r="FUH212" s="171"/>
      <c r="FUI212" s="171"/>
      <c r="FUJ212" s="171"/>
      <c r="FUK212" s="27"/>
      <c r="FUL212" s="27"/>
      <c r="FUM212" s="27"/>
      <c r="FUN212" s="27">
        <v>105.7</v>
      </c>
      <c r="FUO212" s="45">
        <v>105.6</v>
      </c>
      <c r="FUP212" s="45">
        <v>105.3</v>
      </c>
      <c r="FUQ212" s="45">
        <v>105.2</v>
      </c>
      <c r="FUR212" s="46">
        <v>105.1</v>
      </c>
      <c r="FUS212" s="171"/>
      <c r="FUT212" s="8"/>
      <c r="FUU212" s="148"/>
      <c r="FUV212" s="11"/>
      <c r="FUW212" s="148" t="s">
        <v>61</v>
      </c>
      <c r="FUX212" s="171"/>
      <c r="FUY212" s="171"/>
      <c r="FUZ212" s="171"/>
      <c r="FVA212" s="27"/>
      <c r="FVB212" s="27"/>
      <c r="FVC212" s="27"/>
      <c r="FVD212" s="27">
        <v>105.7</v>
      </c>
      <c r="FVE212" s="45">
        <v>105.6</v>
      </c>
      <c r="FVF212" s="45">
        <v>105.3</v>
      </c>
      <c r="FVG212" s="45">
        <v>105.2</v>
      </c>
      <c r="FVH212" s="46">
        <v>105.1</v>
      </c>
      <c r="FVI212" s="171"/>
      <c r="FVJ212" s="8"/>
      <c r="FVK212" s="148"/>
      <c r="FVL212" s="11"/>
      <c r="FVM212" s="148" t="s">
        <v>61</v>
      </c>
      <c r="FVN212" s="171"/>
      <c r="FVO212" s="171"/>
      <c r="FVP212" s="171"/>
      <c r="FVQ212" s="27"/>
      <c r="FVR212" s="27"/>
      <c r="FVS212" s="27"/>
      <c r="FVT212" s="27">
        <v>105.7</v>
      </c>
      <c r="FVU212" s="45">
        <v>105.6</v>
      </c>
      <c r="FVV212" s="45">
        <v>105.3</v>
      </c>
      <c r="FVW212" s="45">
        <v>105.2</v>
      </c>
      <c r="FVX212" s="46">
        <v>105.1</v>
      </c>
      <c r="FVY212" s="171"/>
      <c r="FVZ212" s="8"/>
      <c r="FWA212" s="148"/>
      <c r="FWB212" s="11"/>
      <c r="FWC212" s="148" t="s">
        <v>61</v>
      </c>
      <c r="FWD212" s="171"/>
      <c r="FWE212" s="171"/>
      <c r="FWF212" s="171"/>
      <c r="FWG212" s="27"/>
      <c r="FWH212" s="27"/>
      <c r="FWI212" s="27"/>
      <c r="FWJ212" s="27">
        <v>105.7</v>
      </c>
      <c r="FWK212" s="45">
        <v>105.6</v>
      </c>
      <c r="FWL212" s="45">
        <v>105.3</v>
      </c>
      <c r="FWM212" s="45">
        <v>105.2</v>
      </c>
      <c r="FWN212" s="46">
        <v>105.1</v>
      </c>
      <c r="FWO212" s="171"/>
      <c r="FWP212" s="8"/>
      <c r="FWQ212" s="148"/>
      <c r="FWR212" s="11"/>
      <c r="FWS212" s="148" t="s">
        <v>61</v>
      </c>
      <c r="FWT212" s="171"/>
      <c r="FWU212" s="171"/>
      <c r="FWV212" s="171"/>
      <c r="FWW212" s="27"/>
      <c r="FWX212" s="27"/>
      <c r="FWY212" s="27"/>
      <c r="FWZ212" s="27">
        <v>105.7</v>
      </c>
      <c r="FXA212" s="45">
        <v>105.6</v>
      </c>
      <c r="FXB212" s="45">
        <v>105.3</v>
      </c>
      <c r="FXC212" s="45">
        <v>105.2</v>
      </c>
      <c r="FXD212" s="46">
        <v>105.1</v>
      </c>
      <c r="FXE212" s="171"/>
      <c r="FXF212" s="8"/>
      <c r="FXG212" s="148"/>
      <c r="FXH212" s="11"/>
      <c r="FXI212" s="148" t="s">
        <v>61</v>
      </c>
      <c r="FXJ212" s="171"/>
      <c r="FXK212" s="171"/>
      <c r="FXL212" s="171"/>
      <c r="FXM212" s="27"/>
      <c r="FXN212" s="27"/>
      <c r="FXO212" s="27"/>
      <c r="FXP212" s="27">
        <v>105.7</v>
      </c>
      <c r="FXQ212" s="45">
        <v>105.6</v>
      </c>
      <c r="FXR212" s="45">
        <v>105.3</v>
      </c>
      <c r="FXS212" s="45">
        <v>105.2</v>
      </c>
      <c r="FXT212" s="46">
        <v>105.1</v>
      </c>
      <c r="FXU212" s="171"/>
      <c r="FXV212" s="8"/>
      <c r="FXW212" s="148"/>
      <c r="FXX212" s="11"/>
      <c r="FXY212" s="148" t="s">
        <v>61</v>
      </c>
      <c r="FXZ212" s="171"/>
      <c r="FYA212" s="171"/>
      <c r="FYB212" s="171"/>
      <c r="FYC212" s="27"/>
      <c r="FYD212" s="27"/>
      <c r="FYE212" s="27"/>
      <c r="FYF212" s="27">
        <v>105.7</v>
      </c>
      <c r="FYG212" s="45">
        <v>105.6</v>
      </c>
      <c r="FYH212" s="45">
        <v>105.3</v>
      </c>
      <c r="FYI212" s="45">
        <v>105.2</v>
      </c>
      <c r="FYJ212" s="46">
        <v>105.1</v>
      </c>
      <c r="FYK212" s="171"/>
      <c r="FYL212" s="8"/>
      <c r="FYM212" s="148"/>
      <c r="FYN212" s="11"/>
      <c r="FYO212" s="148" t="s">
        <v>61</v>
      </c>
      <c r="FYP212" s="171"/>
      <c r="FYQ212" s="171"/>
      <c r="FYR212" s="171"/>
      <c r="FYS212" s="27"/>
      <c r="FYT212" s="27"/>
      <c r="FYU212" s="27"/>
      <c r="FYV212" s="27">
        <v>105.7</v>
      </c>
      <c r="FYW212" s="45">
        <v>105.6</v>
      </c>
      <c r="FYX212" s="45">
        <v>105.3</v>
      </c>
      <c r="FYY212" s="45">
        <v>105.2</v>
      </c>
      <c r="FYZ212" s="46">
        <v>105.1</v>
      </c>
      <c r="FZA212" s="171"/>
      <c r="FZB212" s="8"/>
      <c r="FZC212" s="148"/>
      <c r="FZD212" s="11"/>
      <c r="FZE212" s="148" t="s">
        <v>61</v>
      </c>
      <c r="FZF212" s="171"/>
      <c r="FZG212" s="171"/>
      <c r="FZH212" s="171"/>
      <c r="FZI212" s="27"/>
      <c r="FZJ212" s="27"/>
      <c r="FZK212" s="27"/>
      <c r="FZL212" s="27">
        <v>105.7</v>
      </c>
      <c r="FZM212" s="45">
        <v>105.6</v>
      </c>
      <c r="FZN212" s="45">
        <v>105.3</v>
      </c>
      <c r="FZO212" s="45">
        <v>105.2</v>
      </c>
      <c r="FZP212" s="46">
        <v>105.1</v>
      </c>
      <c r="FZQ212" s="171"/>
      <c r="FZR212" s="8"/>
      <c r="FZS212" s="148"/>
      <c r="FZT212" s="11"/>
      <c r="FZU212" s="148" t="s">
        <v>61</v>
      </c>
      <c r="FZV212" s="171"/>
      <c r="FZW212" s="171"/>
      <c r="FZX212" s="171"/>
      <c r="FZY212" s="27"/>
      <c r="FZZ212" s="27"/>
      <c r="GAA212" s="27"/>
      <c r="GAB212" s="27">
        <v>105.7</v>
      </c>
      <c r="GAC212" s="45">
        <v>105.6</v>
      </c>
      <c r="GAD212" s="45">
        <v>105.3</v>
      </c>
      <c r="GAE212" s="45">
        <v>105.2</v>
      </c>
      <c r="GAF212" s="46">
        <v>105.1</v>
      </c>
      <c r="GAG212" s="171"/>
      <c r="GAH212" s="8"/>
      <c r="GAI212" s="148"/>
      <c r="GAJ212" s="11"/>
      <c r="GAK212" s="148" t="s">
        <v>61</v>
      </c>
      <c r="GAL212" s="171"/>
      <c r="GAM212" s="171"/>
      <c r="GAN212" s="171"/>
      <c r="GAO212" s="27"/>
      <c r="GAP212" s="27"/>
      <c r="GAQ212" s="27"/>
      <c r="GAR212" s="27">
        <v>105.7</v>
      </c>
      <c r="GAS212" s="45">
        <v>105.6</v>
      </c>
      <c r="GAT212" s="45">
        <v>105.3</v>
      </c>
      <c r="GAU212" s="45">
        <v>105.2</v>
      </c>
      <c r="GAV212" s="46">
        <v>105.1</v>
      </c>
      <c r="GAW212" s="171"/>
      <c r="GAX212" s="8"/>
      <c r="GAY212" s="148"/>
      <c r="GAZ212" s="11"/>
      <c r="GBA212" s="148" t="s">
        <v>61</v>
      </c>
      <c r="GBB212" s="171"/>
      <c r="GBC212" s="171"/>
      <c r="GBD212" s="171"/>
      <c r="GBE212" s="27"/>
      <c r="GBF212" s="27"/>
      <c r="GBG212" s="27"/>
      <c r="GBH212" s="27">
        <v>105.7</v>
      </c>
      <c r="GBI212" s="45">
        <v>105.6</v>
      </c>
      <c r="GBJ212" s="45">
        <v>105.3</v>
      </c>
      <c r="GBK212" s="45">
        <v>105.2</v>
      </c>
      <c r="GBL212" s="46">
        <v>105.1</v>
      </c>
      <c r="GBM212" s="171"/>
      <c r="GBN212" s="8"/>
      <c r="GBO212" s="148"/>
      <c r="GBP212" s="11"/>
      <c r="GBQ212" s="148" t="s">
        <v>61</v>
      </c>
      <c r="GBR212" s="171"/>
      <c r="GBS212" s="171"/>
      <c r="GBT212" s="171"/>
      <c r="GBU212" s="27"/>
      <c r="GBV212" s="27"/>
      <c r="GBW212" s="27"/>
      <c r="GBX212" s="27">
        <v>105.7</v>
      </c>
      <c r="GBY212" s="45">
        <v>105.6</v>
      </c>
      <c r="GBZ212" s="45">
        <v>105.3</v>
      </c>
      <c r="GCA212" s="45">
        <v>105.2</v>
      </c>
      <c r="GCB212" s="46">
        <v>105.1</v>
      </c>
      <c r="GCC212" s="171"/>
      <c r="GCD212" s="8"/>
      <c r="GCE212" s="148"/>
      <c r="GCF212" s="11"/>
      <c r="GCG212" s="148" t="s">
        <v>61</v>
      </c>
      <c r="GCH212" s="171"/>
      <c r="GCI212" s="171"/>
      <c r="GCJ212" s="171"/>
      <c r="GCK212" s="27"/>
      <c r="GCL212" s="27"/>
      <c r="GCM212" s="27"/>
      <c r="GCN212" s="27">
        <v>105.7</v>
      </c>
      <c r="GCO212" s="45">
        <v>105.6</v>
      </c>
      <c r="GCP212" s="45">
        <v>105.3</v>
      </c>
      <c r="GCQ212" s="45">
        <v>105.2</v>
      </c>
      <c r="GCR212" s="46">
        <v>105.1</v>
      </c>
      <c r="GCS212" s="171"/>
      <c r="GCT212" s="8"/>
      <c r="GCU212" s="148"/>
      <c r="GCV212" s="11"/>
      <c r="GCW212" s="148" t="s">
        <v>61</v>
      </c>
      <c r="GCX212" s="171"/>
      <c r="GCY212" s="171"/>
      <c r="GCZ212" s="171"/>
      <c r="GDA212" s="27"/>
      <c r="GDB212" s="27"/>
      <c r="GDC212" s="27"/>
      <c r="GDD212" s="27">
        <v>105.7</v>
      </c>
      <c r="GDE212" s="45">
        <v>105.6</v>
      </c>
      <c r="GDF212" s="45">
        <v>105.3</v>
      </c>
      <c r="GDG212" s="45">
        <v>105.2</v>
      </c>
      <c r="GDH212" s="46">
        <v>105.1</v>
      </c>
      <c r="GDI212" s="171"/>
      <c r="GDJ212" s="8"/>
      <c r="GDK212" s="148"/>
      <c r="GDL212" s="11"/>
      <c r="GDM212" s="148" t="s">
        <v>61</v>
      </c>
      <c r="GDN212" s="171"/>
      <c r="GDO212" s="171"/>
      <c r="GDP212" s="171"/>
      <c r="GDQ212" s="27"/>
      <c r="GDR212" s="27"/>
      <c r="GDS212" s="27"/>
      <c r="GDT212" s="27">
        <v>105.7</v>
      </c>
      <c r="GDU212" s="45">
        <v>105.6</v>
      </c>
      <c r="GDV212" s="45">
        <v>105.3</v>
      </c>
      <c r="GDW212" s="45">
        <v>105.2</v>
      </c>
      <c r="GDX212" s="46">
        <v>105.1</v>
      </c>
      <c r="GDY212" s="171"/>
      <c r="GDZ212" s="8"/>
      <c r="GEA212" s="148"/>
      <c r="GEB212" s="11"/>
      <c r="GEC212" s="148" t="s">
        <v>61</v>
      </c>
      <c r="GED212" s="171"/>
      <c r="GEE212" s="171"/>
      <c r="GEF212" s="171"/>
      <c r="GEG212" s="27"/>
      <c r="GEH212" s="27"/>
      <c r="GEI212" s="27"/>
      <c r="GEJ212" s="27">
        <v>105.7</v>
      </c>
      <c r="GEK212" s="45">
        <v>105.6</v>
      </c>
      <c r="GEL212" s="45">
        <v>105.3</v>
      </c>
      <c r="GEM212" s="45">
        <v>105.2</v>
      </c>
      <c r="GEN212" s="46">
        <v>105.1</v>
      </c>
      <c r="GEO212" s="171"/>
      <c r="GEP212" s="8"/>
      <c r="GEQ212" s="148"/>
      <c r="GER212" s="11"/>
      <c r="GES212" s="148" t="s">
        <v>61</v>
      </c>
      <c r="GET212" s="171"/>
      <c r="GEU212" s="171"/>
      <c r="GEV212" s="171"/>
      <c r="GEW212" s="27"/>
      <c r="GEX212" s="27"/>
      <c r="GEY212" s="27"/>
      <c r="GEZ212" s="27">
        <v>105.7</v>
      </c>
      <c r="GFA212" s="45">
        <v>105.6</v>
      </c>
      <c r="GFB212" s="45">
        <v>105.3</v>
      </c>
      <c r="GFC212" s="45">
        <v>105.2</v>
      </c>
      <c r="GFD212" s="46">
        <v>105.1</v>
      </c>
      <c r="GFE212" s="171"/>
      <c r="GFF212" s="8"/>
      <c r="GFG212" s="148"/>
      <c r="GFH212" s="11"/>
      <c r="GFI212" s="148" t="s">
        <v>61</v>
      </c>
      <c r="GFJ212" s="171"/>
      <c r="GFK212" s="171"/>
      <c r="GFL212" s="171"/>
      <c r="GFM212" s="27"/>
      <c r="GFN212" s="27"/>
      <c r="GFO212" s="27"/>
      <c r="GFP212" s="27">
        <v>105.7</v>
      </c>
      <c r="GFQ212" s="45">
        <v>105.6</v>
      </c>
      <c r="GFR212" s="45">
        <v>105.3</v>
      </c>
      <c r="GFS212" s="45">
        <v>105.2</v>
      </c>
      <c r="GFT212" s="46">
        <v>105.1</v>
      </c>
      <c r="GFU212" s="171"/>
      <c r="GFV212" s="8"/>
      <c r="GFW212" s="148"/>
      <c r="GFX212" s="11"/>
      <c r="GFY212" s="148" t="s">
        <v>61</v>
      </c>
      <c r="GFZ212" s="171"/>
      <c r="GGA212" s="171"/>
      <c r="GGB212" s="171"/>
      <c r="GGC212" s="27"/>
      <c r="GGD212" s="27"/>
      <c r="GGE212" s="27"/>
      <c r="GGF212" s="27">
        <v>105.7</v>
      </c>
      <c r="GGG212" s="45">
        <v>105.6</v>
      </c>
      <c r="GGH212" s="45">
        <v>105.3</v>
      </c>
      <c r="GGI212" s="45">
        <v>105.2</v>
      </c>
      <c r="GGJ212" s="46">
        <v>105.1</v>
      </c>
      <c r="GGK212" s="171"/>
      <c r="GGL212" s="8"/>
      <c r="GGM212" s="148"/>
      <c r="GGN212" s="11"/>
      <c r="GGO212" s="148" t="s">
        <v>61</v>
      </c>
      <c r="GGP212" s="171"/>
      <c r="GGQ212" s="171"/>
      <c r="GGR212" s="171"/>
      <c r="GGS212" s="27"/>
      <c r="GGT212" s="27"/>
      <c r="GGU212" s="27"/>
      <c r="GGV212" s="27">
        <v>105.7</v>
      </c>
      <c r="GGW212" s="45">
        <v>105.6</v>
      </c>
      <c r="GGX212" s="45">
        <v>105.3</v>
      </c>
      <c r="GGY212" s="45">
        <v>105.2</v>
      </c>
      <c r="GGZ212" s="46">
        <v>105.1</v>
      </c>
      <c r="GHA212" s="171"/>
      <c r="GHB212" s="8"/>
      <c r="GHC212" s="148"/>
      <c r="GHD212" s="11"/>
      <c r="GHE212" s="148" t="s">
        <v>61</v>
      </c>
      <c r="GHF212" s="171"/>
      <c r="GHG212" s="171"/>
      <c r="GHH212" s="171"/>
      <c r="GHI212" s="27"/>
      <c r="GHJ212" s="27"/>
      <c r="GHK212" s="27"/>
      <c r="GHL212" s="27">
        <v>105.7</v>
      </c>
      <c r="GHM212" s="45">
        <v>105.6</v>
      </c>
      <c r="GHN212" s="45">
        <v>105.3</v>
      </c>
      <c r="GHO212" s="45">
        <v>105.2</v>
      </c>
      <c r="GHP212" s="46">
        <v>105.1</v>
      </c>
      <c r="GHQ212" s="171"/>
      <c r="GHR212" s="8"/>
      <c r="GHS212" s="148"/>
      <c r="GHT212" s="11"/>
      <c r="GHU212" s="148" t="s">
        <v>61</v>
      </c>
      <c r="GHV212" s="171"/>
      <c r="GHW212" s="171"/>
      <c r="GHX212" s="171"/>
      <c r="GHY212" s="27"/>
      <c r="GHZ212" s="27"/>
      <c r="GIA212" s="27"/>
      <c r="GIB212" s="27">
        <v>105.7</v>
      </c>
      <c r="GIC212" s="45">
        <v>105.6</v>
      </c>
      <c r="GID212" s="45">
        <v>105.3</v>
      </c>
      <c r="GIE212" s="45">
        <v>105.2</v>
      </c>
      <c r="GIF212" s="46">
        <v>105.1</v>
      </c>
      <c r="GIG212" s="171"/>
      <c r="GIH212" s="8"/>
      <c r="GII212" s="148"/>
      <c r="GIJ212" s="11"/>
      <c r="GIK212" s="148" t="s">
        <v>61</v>
      </c>
      <c r="GIL212" s="171"/>
      <c r="GIM212" s="171"/>
      <c r="GIN212" s="171"/>
      <c r="GIO212" s="27"/>
      <c r="GIP212" s="27"/>
      <c r="GIQ212" s="27"/>
      <c r="GIR212" s="27">
        <v>105.7</v>
      </c>
      <c r="GIS212" s="45">
        <v>105.6</v>
      </c>
      <c r="GIT212" s="45">
        <v>105.3</v>
      </c>
      <c r="GIU212" s="45">
        <v>105.2</v>
      </c>
      <c r="GIV212" s="46">
        <v>105.1</v>
      </c>
      <c r="GIW212" s="171"/>
      <c r="GIX212" s="8"/>
      <c r="GIY212" s="148"/>
      <c r="GIZ212" s="11"/>
      <c r="GJA212" s="148" t="s">
        <v>61</v>
      </c>
      <c r="GJB212" s="171"/>
      <c r="GJC212" s="171"/>
      <c r="GJD212" s="171"/>
      <c r="GJE212" s="27"/>
      <c r="GJF212" s="27"/>
      <c r="GJG212" s="27"/>
      <c r="GJH212" s="27">
        <v>105.7</v>
      </c>
      <c r="GJI212" s="45">
        <v>105.6</v>
      </c>
      <c r="GJJ212" s="45">
        <v>105.3</v>
      </c>
      <c r="GJK212" s="45">
        <v>105.2</v>
      </c>
      <c r="GJL212" s="46">
        <v>105.1</v>
      </c>
      <c r="GJM212" s="171"/>
      <c r="GJN212" s="8"/>
      <c r="GJO212" s="148"/>
      <c r="GJP212" s="11"/>
      <c r="GJQ212" s="148" t="s">
        <v>61</v>
      </c>
      <c r="GJR212" s="171"/>
      <c r="GJS212" s="171"/>
      <c r="GJT212" s="171"/>
      <c r="GJU212" s="27"/>
      <c r="GJV212" s="27"/>
      <c r="GJW212" s="27"/>
      <c r="GJX212" s="27">
        <v>105.7</v>
      </c>
      <c r="GJY212" s="45">
        <v>105.6</v>
      </c>
      <c r="GJZ212" s="45">
        <v>105.3</v>
      </c>
      <c r="GKA212" s="45">
        <v>105.2</v>
      </c>
      <c r="GKB212" s="46">
        <v>105.1</v>
      </c>
      <c r="GKC212" s="171"/>
      <c r="GKD212" s="8"/>
      <c r="GKE212" s="148"/>
      <c r="GKF212" s="11"/>
      <c r="GKG212" s="148" t="s">
        <v>61</v>
      </c>
      <c r="GKH212" s="171"/>
      <c r="GKI212" s="171"/>
      <c r="GKJ212" s="171"/>
      <c r="GKK212" s="27"/>
      <c r="GKL212" s="27"/>
      <c r="GKM212" s="27"/>
      <c r="GKN212" s="27">
        <v>105.7</v>
      </c>
      <c r="GKO212" s="45">
        <v>105.6</v>
      </c>
      <c r="GKP212" s="45">
        <v>105.3</v>
      </c>
      <c r="GKQ212" s="45">
        <v>105.2</v>
      </c>
      <c r="GKR212" s="46">
        <v>105.1</v>
      </c>
      <c r="GKS212" s="171"/>
      <c r="GKT212" s="8"/>
      <c r="GKU212" s="148"/>
      <c r="GKV212" s="11"/>
      <c r="GKW212" s="148" t="s">
        <v>61</v>
      </c>
      <c r="GKX212" s="171"/>
      <c r="GKY212" s="171"/>
      <c r="GKZ212" s="171"/>
      <c r="GLA212" s="27"/>
      <c r="GLB212" s="27"/>
      <c r="GLC212" s="27"/>
      <c r="GLD212" s="27">
        <v>105.7</v>
      </c>
      <c r="GLE212" s="45">
        <v>105.6</v>
      </c>
      <c r="GLF212" s="45">
        <v>105.3</v>
      </c>
      <c r="GLG212" s="45">
        <v>105.2</v>
      </c>
      <c r="GLH212" s="46">
        <v>105.1</v>
      </c>
      <c r="GLI212" s="171"/>
      <c r="GLJ212" s="8"/>
      <c r="GLK212" s="148"/>
      <c r="GLL212" s="11"/>
      <c r="GLM212" s="148" t="s">
        <v>61</v>
      </c>
      <c r="GLN212" s="171"/>
      <c r="GLO212" s="171"/>
      <c r="GLP212" s="171"/>
      <c r="GLQ212" s="27"/>
      <c r="GLR212" s="27"/>
      <c r="GLS212" s="27"/>
      <c r="GLT212" s="27">
        <v>105.7</v>
      </c>
      <c r="GLU212" s="45">
        <v>105.6</v>
      </c>
      <c r="GLV212" s="45">
        <v>105.3</v>
      </c>
      <c r="GLW212" s="45">
        <v>105.2</v>
      </c>
      <c r="GLX212" s="46">
        <v>105.1</v>
      </c>
      <c r="GLY212" s="171"/>
      <c r="GLZ212" s="8"/>
      <c r="GMA212" s="148"/>
      <c r="GMB212" s="11"/>
      <c r="GMC212" s="148" t="s">
        <v>61</v>
      </c>
      <c r="GMD212" s="171"/>
      <c r="GME212" s="171"/>
      <c r="GMF212" s="171"/>
      <c r="GMG212" s="27"/>
      <c r="GMH212" s="27"/>
      <c r="GMI212" s="27"/>
      <c r="GMJ212" s="27">
        <v>105.7</v>
      </c>
      <c r="GMK212" s="45">
        <v>105.6</v>
      </c>
      <c r="GML212" s="45">
        <v>105.3</v>
      </c>
      <c r="GMM212" s="45">
        <v>105.2</v>
      </c>
      <c r="GMN212" s="46">
        <v>105.1</v>
      </c>
      <c r="GMO212" s="171"/>
      <c r="GMP212" s="8"/>
      <c r="GMQ212" s="148"/>
      <c r="GMR212" s="11"/>
      <c r="GMS212" s="148" t="s">
        <v>61</v>
      </c>
      <c r="GMT212" s="171"/>
      <c r="GMU212" s="171"/>
      <c r="GMV212" s="171"/>
      <c r="GMW212" s="27"/>
      <c r="GMX212" s="27"/>
      <c r="GMY212" s="27"/>
      <c r="GMZ212" s="27">
        <v>105.7</v>
      </c>
      <c r="GNA212" s="45">
        <v>105.6</v>
      </c>
      <c r="GNB212" s="45">
        <v>105.3</v>
      </c>
      <c r="GNC212" s="45">
        <v>105.2</v>
      </c>
      <c r="GND212" s="46">
        <v>105.1</v>
      </c>
      <c r="GNE212" s="171"/>
      <c r="GNF212" s="8"/>
      <c r="GNG212" s="148"/>
      <c r="GNH212" s="11"/>
      <c r="GNI212" s="148" t="s">
        <v>61</v>
      </c>
      <c r="GNJ212" s="171"/>
      <c r="GNK212" s="171"/>
      <c r="GNL212" s="171"/>
      <c r="GNM212" s="27"/>
      <c r="GNN212" s="27"/>
      <c r="GNO212" s="27"/>
      <c r="GNP212" s="27">
        <v>105.7</v>
      </c>
      <c r="GNQ212" s="45">
        <v>105.6</v>
      </c>
      <c r="GNR212" s="45">
        <v>105.3</v>
      </c>
      <c r="GNS212" s="45">
        <v>105.2</v>
      </c>
      <c r="GNT212" s="46">
        <v>105.1</v>
      </c>
      <c r="GNU212" s="171"/>
      <c r="GNV212" s="8"/>
      <c r="GNW212" s="148"/>
      <c r="GNX212" s="11"/>
      <c r="GNY212" s="148" t="s">
        <v>61</v>
      </c>
      <c r="GNZ212" s="171"/>
      <c r="GOA212" s="171"/>
      <c r="GOB212" s="171"/>
      <c r="GOC212" s="27"/>
      <c r="GOD212" s="27"/>
      <c r="GOE212" s="27"/>
      <c r="GOF212" s="27">
        <v>105.7</v>
      </c>
      <c r="GOG212" s="45">
        <v>105.6</v>
      </c>
      <c r="GOH212" s="45">
        <v>105.3</v>
      </c>
      <c r="GOI212" s="45">
        <v>105.2</v>
      </c>
      <c r="GOJ212" s="46">
        <v>105.1</v>
      </c>
      <c r="GOK212" s="171"/>
      <c r="GOL212" s="8"/>
      <c r="GOM212" s="148"/>
      <c r="GON212" s="11"/>
      <c r="GOO212" s="148" t="s">
        <v>61</v>
      </c>
      <c r="GOP212" s="171"/>
      <c r="GOQ212" s="171"/>
      <c r="GOR212" s="171"/>
      <c r="GOS212" s="27"/>
      <c r="GOT212" s="27"/>
      <c r="GOU212" s="27"/>
      <c r="GOV212" s="27">
        <v>105.7</v>
      </c>
      <c r="GOW212" s="45">
        <v>105.6</v>
      </c>
      <c r="GOX212" s="45">
        <v>105.3</v>
      </c>
      <c r="GOY212" s="45">
        <v>105.2</v>
      </c>
      <c r="GOZ212" s="46">
        <v>105.1</v>
      </c>
      <c r="GPA212" s="171"/>
      <c r="GPB212" s="8"/>
      <c r="GPC212" s="148"/>
      <c r="GPD212" s="11"/>
      <c r="GPE212" s="148" t="s">
        <v>61</v>
      </c>
      <c r="GPF212" s="171"/>
      <c r="GPG212" s="171"/>
      <c r="GPH212" s="171"/>
      <c r="GPI212" s="27"/>
      <c r="GPJ212" s="27"/>
      <c r="GPK212" s="27"/>
      <c r="GPL212" s="27">
        <v>105.7</v>
      </c>
      <c r="GPM212" s="45">
        <v>105.6</v>
      </c>
      <c r="GPN212" s="45">
        <v>105.3</v>
      </c>
      <c r="GPO212" s="45">
        <v>105.2</v>
      </c>
      <c r="GPP212" s="46">
        <v>105.1</v>
      </c>
      <c r="GPQ212" s="171"/>
      <c r="GPR212" s="8"/>
      <c r="GPS212" s="148"/>
      <c r="GPT212" s="11"/>
      <c r="GPU212" s="148" t="s">
        <v>61</v>
      </c>
      <c r="GPV212" s="171"/>
      <c r="GPW212" s="171"/>
      <c r="GPX212" s="171"/>
      <c r="GPY212" s="27"/>
      <c r="GPZ212" s="27"/>
      <c r="GQA212" s="27"/>
      <c r="GQB212" s="27">
        <v>105.7</v>
      </c>
      <c r="GQC212" s="45">
        <v>105.6</v>
      </c>
      <c r="GQD212" s="45">
        <v>105.3</v>
      </c>
      <c r="GQE212" s="45">
        <v>105.2</v>
      </c>
      <c r="GQF212" s="46">
        <v>105.1</v>
      </c>
      <c r="GQG212" s="171"/>
      <c r="GQH212" s="8"/>
      <c r="GQI212" s="148"/>
      <c r="GQJ212" s="11"/>
      <c r="GQK212" s="148" t="s">
        <v>61</v>
      </c>
      <c r="GQL212" s="171"/>
      <c r="GQM212" s="171"/>
      <c r="GQN212" s="171"/>
      <c r="GQO212" s="27"/>
      <c r="GQP212" s="27"/>
      <c r="GQQ212" s="27"/>
      <c r="GQR212" s="27">
        <v>105.7</v>
      </c>
      <c r="GQS212" s="45">
        <v>105.6</v>
      </c>
      <c r="GQT212" s="45">
        <v>105.3</v>
      </c>
      <c r="GQU212" s="45">
        <v>105.2</v>
      </c>
      <c r="GQV212" s="46">
        <v>105.1</v>
      </c>
      <c r="GQW212" s="171"/>
      <c r="GQX212" s="8"/>
      <c r="GQY212" s="148"/>
      <c r="GQZ212" s="11"/>
      <c r="GRA212" s="148" t="s">
        <v>61</v>
      </c>
      <c r="GRB212" s="171"/>
      <c r="GRC212" s="171"/>
      <c r="GRD212" s="171"/>
      <c r="GRE212" s="27"/>
      <c r="GRF212" s="27"/>
      <c r="GRG212" s="27"/>
      <c r="GRH212" s="27">
        <v>105.7</v>
      </c>
      <c r="GRI212" s="45">
        <v>105.6</v>
      </c>
      <c r="GRJ212" s="45">
        <v>105.3</v>
      </c>
      <c r="GRK212" s="45">
        <v>105.2</v>
      </c>
      <c r="GRL212" s="46">
        <v>105.1</v>
      </c>
      <c r="GRM212" s="171"/>
      <c r="GRN212" s="8"/>
      <c r="GRO212" s="148"/>
      <c r="GRP212" s="11"/>
      <c r="GRQ212" s="148" t="s">
        <v>61</v>
      </c>
      <c r="GRR212" s="171"/>
      <c r="GRS212" s="171"/>
      <c r="GRT212" s="171"/>
      <c r="GRU212" s="27"/>
      <c r="GRV212" s="27"/>
      <c r="GRW212" s="27"/>
      <c r="GRX212" s="27">
        <v>105.7</v>
      </c>
      <c r="GRY212" s="45">
        <v>105.6</v>
      </c>
      <c r="GRZ212" s="45">
        <v>105.3</v>
      </c>
      <c r="GSA212" s="45">
        <v>105.2</v>
      </c>
      <c r="GSB212" s="46">
        <v>105.1</v>
      </c>
      <c r="GSC212" s="171"/>
      <c r="GSD212" s="8"/>
      <c r="GSE212" s="148"/>
      <c r="GSF212" s="11"/>
      <c r="GSG212" s="148" t="s">
        <v>61</v>
      </c>
      <c r="GSH212" s="171"/>
      <c r="GSI212" s="171"/>
      <c r="GSJ212" s="171"/>
      <c r="GSK212" s="27"/>
      <c r="GSL212" s="27"/>
      <c r="GSM212" s="27"/>
      <c r="GSN212" s="27">
        <v>105.7</v>
      </c>
      <c r="GSO212" s="45">
        <v>105.6</v>
      </c>
      <c r="GSP212" s="45">
        <v>105.3</v>
      </c>
      <c r="GSQ212" s="45">
        <v>105.2</v>
      </c>
      <c r="GSR212" s="46">
        <v>105.1</v>
      </c>
      <c r="GSS212" s="171"/>
      <c r="GST212" s="8"/>
      <c r="GSU212" s="148"/>
      <c r="GSV212" s="11"/>
      <c r="GSW212" s="148" t="s">
        <v>61</v>
      </c>
      <c r="GSX212" s="171"/>
      <c r="GSY212" s="171"/>
      <c r="GSZ212" s="171"/>
      <c r="GTA212" s="27"/>
      <c r="GTB212" s="27"/>
      <c r="GTC212" s="27"/>
      <c r="GTD212" s="27">
        <v>105.7</v>
      </c>
      <c r="GTE212" s="45">
        <v>105.6</v>
      </c>
      <c r="GTF212" s="45">
        <v>105.3</v>
      </c>
      <c r="GTG212" s="45">
        <v>105.2</v>
      </c>
      <c r="GTH212" s="46">
        <v>105.1</v>
      </c>
      <c r="GTI212" s="171"/>
      <c r="GTJ212" s="8"/>
      <c r="GTK212" s="148"/>
      <c r="GTL212" s="11"/>
      <c r="GTM212" s="148" t="s">
        <v>61</v>
      </c>
      <c r="GTN212" s="171"/>
      <c r="GTO212" s="171"/>
      <c r="GTP212" s="171"/>
      <c r="GTQ212" s="27"/>
      <c r="GTR212" s="27"/>
      <c r="GTS212" s="27"/>
      <c r="GTT212" s="27">
        <v>105.7</v>
      </c>
      <c r="GTU212" s="45">
        <v>105.6</v>
      </c>
      <c r="GTV212" s="45">
        <v>105.3</v>
      </c>
      <c r="GTW212" s="45">
        <v>105.2</v>
      </c>
      <c r="GTX212" s="46">
        <v>105.1</v>
      </c>
      <c r="GTY212" s="171"/>
      <c r="GTZ212" s="8"/>
      <c r="GUA212" s="148"/>
      <c r="GUB212" s="11"/>
      <c r="GUC212" s="148" t="s">
        <v>61</v>
      </c>
      <c r="GUD212" s="171"/>
      <c r="GUE212" s="171"/>
      <c r="GUF212" s="171"/>
      <c r="GUG212" s="27"/>
      <c r="GUH212" s="27"/>
      <c r="GUI212" s="27"/>
      <c r="GUJ212" s="27">
        <v>105.7</v>
      </c>
      <c r="GUK212" s="45">
        <v>105.6</v>
      </c>
      <c r="GUL212" s="45">
        <v>105.3</v>
      </c>
      <c r="GUM212" s="45">
        <v>105.2</v>
      </c>
      <c r="GUN212" s="46">
        <v>105.1</v>
      </c>
      <c r="GUO212" s="171"/>
      <c r="GUP212" s="8"/>
      <c r="GUQ212" s="148"/>
      <c r="GUR212" s="11"/>
      <c r="GUS212" s="148" t="s">
        <v>61</v>
      </c>
      <c r="GUT212" s="171"/>
      <c r="GUU212" s="171"/>
      <c r="GUV212" s="171"/>
      <c r="GUW212" s="27"/>
      <c r="GUX212" s="27"/>
      <c r="GUY212" s="27"/>
      <c r="GUZ212" s="27">
        <v>105.7</v>
      </c>
      <c r="GVA212" s="45">
        <v>105.6</v>
      </c>
      <c r="GVB212" s="45">
        <v>105.3</v>
      </c>
      <c r="GVC212" s="45">
        <v>105.2</v>
      </c>
      <c r="GVD212" s="46">
        <v>105.1</v>
      </c>
      <c r="GVE212" s="171"/>
      <c r="GVF212" s="8"/>
      <c r="GVG212" s="148"/>
      <c r="GVH212" s="11"/>
      <c r="GVI212" s="148" t="s">
        <v>61</v>
      </c>
      <c r="GVJ212" s="171"/>
      <c r="GVK212" s="171"/>
      <c r="GVL212" s="171"/>
      <c r="GVM212" s="27"/>
      <c r="GVN212" s="27"/>
      <c r="GVO212" s="27"/>
      <c r="GVP212" s="27">
        <v>105.7</v>
      </c>
      <c r="GVQ212" s="45">
        <v>105.6</v>
      </c>
      <c r="GVR212" s="45">
        <v>105.3</v>
      </c>
      <c r="GVS212" s="45">
        <v>105.2</v>
      </c>
      <c r="GVT212" s="46">
        <v>105.1</v>
      </c>
      <c r="GVU212" s="171"/>
      <c r="GVV212" s="8"/>
      <c r="GVW212" s="148"/>
      <c r="GVX212" s="11"/>
      <c r="GVY212" s="148" t="s">
        <v>61</v>
      </c>
      <c r="GVZ212" s="171"/>
      <c r="GWA212" s="171"/>
      <c r="GWB212" s="171"/>
      <c r="GWC212" s="27"/>
      <c r="GWD212" s="27"/>
      <c r="GWE212" s="27"/>
      <c r="GWF212" s="27">
        <v>105.7</v>
      </c>
      <c r="GWG212" s="45">
        <v>105.6</v>
      </c>
      <c r="GWH212" s="45">
        <v>105.3</v>
      </c>
      <c r="GWI212" s="45">
        <v>105.2</v>
      </c>
      <c r="GWJ212" s="46">
        <v>105.1</v>
      </c>
      <c r="GWK212" s="171"/>
      <c r="GWL212" s="8"/>
      <c r="GWM212" s="148"/>
      <c r="GWN212" s="11"/>
      <c r="GWO212" s="148" t="s">
        <v>61</v>
      </c>
      <c r="GWP212" s="171"/>
      <c r="GWQ212" s="171"/>
      <c r="GWR212" s="171"/>
      <c r="GWS212" s="27"/>
      <c r="GWT212" s="27"/>
      <c r="GWU212" s="27"/>
      <c r="GWV212" s="27">
        <v>105.7</v>
      </c>
      <c r="GWW212" s="45">
        <v>105.6</v>
      </c>
      <c r="GWX212" s="45">
        <v>105.3</v>
      </c>
      <c r="GWY212" s="45">
        <v>105.2</v>
      </c>
      <c r="GWZ212" s="46">
        <v>105.1</v>
      </c>
      <c r="GXA212" s="171"/>
      <c r="GXB212" s="8"/>
      <c r="GXC212" s="148"/>
      <c r="GXD212" s="11"/>
      <c r="GXE212" s="148" t="s">
        <v>61</v>
      </c>
      <c r="GXF212" s="171"/>
      <c r="GXG212" s="171"/>
      <c r="GXH212" s="171"/>
      <c r="GXI212" s="27"/>
      <c r="GXJ212" s="27"/>
      <c r="GXK212" s="27"/>
      <c r="GXL212" s="27">
        <v>105.7</v>
      </c>
      <c r="GXM212" s="45">
        <v>105.6</v>
      </c>
      <c r="GXN212" s="45">
        <v>105.3</v>
      </c>
      <c r="GXO212" s="45">
        <v>105.2</v>
      </c>
      <c r="GXP212" s="46">
        <v>105.1</v>
      </c>
      <c r="GXQ212" s="171"/>
      <c r="GXR212" s="8"/>
      <c r="GXS212" s="148"/>
      <c r="GXT212" s="11"/>
      <c r="GXU212" s="148" t="s">
        <v>61</v>
      </c>
      <c r="GXV212" s="171"/>
      <c r="GXW212" s="171"/>
      <c r="GXX212" s="171"/>
      <c r="GXY212" s="27"/>
      <c r="GXZ212" s="27"/>
      <c r="GYA212" s="27"/>
      <c r="GYB212" s="27">
        <v>105.7</v>
      </c>
      <c r="GYC212" s="45">
        <v>105.6</v>
      </c>
      <c r="GYD212" s="45">
        <v>105.3</v>
      </c>
      <c r="GYE212" s="45">
        <v>105.2</v>
      </c>
      <c r="GYF212" s="46">
        <v>105.1</v>
      </c>
      <c r="GYG212" s="171"/>
      <c r="GYH212" s="8"/>
      <c r="GYI212" s="148"/>
      <c r="GYJ212" s="11"/>
      <c r="GYK212" s="148" t="s">
        <v>61</v>
      </c>
      <c r="GYL212" s="171"/>
      <c r="GYM212" s="171"/>
      <c r="GYN212" s="171"/>
      <c r="GYO212" s="27"/>
      <c r="GYP212" s="27"/>
      <c r="GYQ212" s="27"/>
      <c r="GYR212" s="27">
        <v>105.7</v>
      </c>
      <c r="GYS212" s="45">
        <v>105.6</v>
      </c>
      <c r="GYT212" s="45">
        <v>105.3</v>
      </c>
      <c r="GYU212" s="45">
        <v>105.2</v>
      </c>
      <c r="GYV212" s="46">
        <v>105.1</v>
      </c>
      <c r="GYW212" s="171"/>
      <c r="GYX212" s="8"/>
      <c r="GYY212" s="148"/>
      <c r="GYZ212" s="11"/>
      <c r="GZA212" s="148" t="s">
        <v>61</v>
      </c>
      <c r="GZB212" s="171"/>
      <c r="GZC212" s="171"/>
      <c r="GZD212" s="171"/>
      <c r="GZE212" s="27"/>
      <c r="GZF212" s="27"/>
      <c r="GZG212" s="27"/>
      <c r="GZH212" s="27">
        <v>105.7</v>
      </c>
      <c r="GZI212" s="45">
        <v>105.6</v>
      </c>
      <c r="GZJ212" s="45">
        <v>105.3</v>
      </c>
      <c r="GZK212" s="45">
        <v>105.2</v>
      </c>
      <c r="GZL212" s="46">
        <v>105.1</v>
      </c>
      <c r="GZM212" s="171"/>
      <c r="GZN212" s="8"/>
      <c r="GZO212" s="148"/>
      <c r="GZP212" s="11"/>
      <c r="GZQ212" s="148" t="s">
        <v>61</v>
      </c>
      <c r="GZR212" s="171"/>
      <c r="GZS212" s="171"/>
      <c r="GZT212" s="171"/>
      <c r="GZU212" s="27"/>
      <c r="GZV212" s="27"/>
      <c r="GZW212" s="27"/>
      <c r="GZX212" s="27">
        <v>105.7</v>
      </c>
      <c r="GZY212" s="45">
        <v>105.6</v>
      </c>
      <c r="GZZ212" s="45">
        <v>105.3</v>
      </c>
      <c r="HAA212" s="45">
        <v>105.2</v>
      </c>
      <c r="HAB212" s="46">
        <v>105.1</v>
      </c>
      <c r="HAC212" s="171"/>
      <c r="HAD212" s="8"/>
      <c r="HAE212" s="148"/>
      <c r="HAF212" s="11"/>
      <c r="HAG212" s="148" t="s">
        <v>61</v>
      </c>
      <c r="HAH212" s="171"/>
      <c r="HAI212" s="171"/>
      <c r="HAJ212" s="171"/>
      <c r="HAK212" s="27"/>
      <c r="HAL212" s="27"/>
      <c r="HAM212" s="27"/>
      <c r="HAN212" s="27">
        <v>105.7</v>
      </c>
      <c r="HAO212" s="45">
        <v>105.6</v>
      </c>
      <c r="HAP212" s="45">
        <v>105.3</v>
      </c>
      <c r="HAQ212" s="45">
        <v>105.2</v>
      </c>
      <c r="HAR212" s="46">
        <v>105.1</v>
      </c>
      <c r="HAS212" s="171"/>
      <c r="HAT212" s="8"/>
      <c r="HAU212" s="148"/>
      <c r="HAV212" s="11"/>
      <c r="HAW212" s="148" t="s">
        <v>61</v>
      </c>
      <c r="HAX212" s="171"/>
      <c r="HAY212" s="171"/>
      <c r="HAZ212" s="171"/>
      <c r="HBA212" s="27"/>
      <c r="HBB212" s="27"/>
      <c r="HBC212" s="27"/>
      <c r="HBD212" s="27">
        <v>105.7</v>
      </c>
      <c r="HBE212" s="45">
        <v>105.6</v>
      </c>
      <c r="HBF212" s="45">
        <v>105.3</v>
      </c>
      <c r="HBG212" s="45">
        <v>105.2</v>
      </c>
      <c r="HBH212" s="46">
        <v>105.1</v>
      </c>
      <c r="HBI212" s="171"/>
      <c r="HBJ212" s="8"/>
      <c r="HBK212" s="148"/>
      <c r="HBL212" s="11"/>
      <c r="HBM212" s="148" t="s">
        <v>61</v>
      </c>
      <c r="HBN212" s="171"/>
      <c r="HBO212" s="171"/>
      <c r="HBP212" s="171"/>
      <c r="HBQ212" s="27"/>
      <c r="HBR212" s="27"/>
      <c r="HBS212" s="27"/>
      <c r="HBT212" s="27">
        <v>105.7</v>
      </c>
      <c r="HBU212" s="45">
        <v>105.6</v>
      </c>
      <c r="HBV212" s="45">
        <v>105.3</v>
      </c>
      <c r="HBW212" s="45">
        <v>105.2</v>
      </c>
      <c r="HBX212" s="46">
        <v>105.1</v>
      </c>
      <c r="HBY212" s="171"/>
      <c r="HBZ212" s="8"/>
      <c r="HCA212" s="148"/>
      <c r="HCB212" s="11"/>
      <c r="HCC212" s="148" t="s">
        <v>61</v>
      </c>
      <c r="HCD212" s="171"/>
      <c r="HCE212" s="171"/>
      <c r="HCF212" s="171"/>
      <c r="HCG212" s="27"/>
      <c r="HCH212" s="27"/>
      <c r="HCI212" s="27"/>
      <c r="HCJ212" s="27">
        <v>105.7</v>
      </c>
      <c r="HCK212" s="45">
        <v>105.6</v>
      </c>
      <c r="HCL212" s="45">
        <v>105.3</v>
      </c>
      <c r="HCM212" s="45">
        <v>105.2</v>
      </c>
      <c r="HCN212" s="46">
        <v>105.1</v>
      </c>
      <c r="HCO212" s="171"/>
      <c r="HCP212" s="8"/>
      <c r="HCQ212" s="148"/>
      <c r="HCR212" s="11"/>
      <c r="HCS212" s="148" t="s">
        <v>61</v>
      </c>
      <c r="HCT212" s="171"/>
      <c r="HCU212" s="171"/>
      <c r="HCV212" s="171"/>
      <c r="HCW212" s="27"/>
      <c r="HCX212" s="27"/>
      <c r="HCY212" s="27"/>
      <c r="HCZ212" s="27">
        <v>105.7</v>
      </c>
      <c r="HDA212" s="45">
        <v>105.6</v>
      </c>
      <c r="HDB212" s="45">
        <v>105.3</v>
      </c>
      <c r="HDC212" s="45">
        <v>105.2</v>
      </c>
      <c r="HDD212" s="46">
        <v>105.1</v>
      </c>
      <c r="HDE212" s="171"/>
      <c r="HDF212" s="8"/>
      <c r="HDG212" s="148"/>
      <c r="HDH212" s="11"/>
      <c r="HDI212" s="148" t="s">
        <v>61</v>
      </c>
      <c r="HDJ212" s="171"/>
      <c r="HDK212" s="171"/>
      <c r="HDL212" s="171"/>
      <c r="HDM212" s="27"/>
      <c r="HDN212" s="27"/>
      <c r="HDO212" s="27"/>
      <c r="HDP212" s="27">
        <v>105.7</v>
      </c>
      <c r="HDQ212" s="45">
        <v>105.6</v>
      </c>
      <c r="HDR212" s="45">
        <v>105.3</v>
      </c>
      <c r="HDS212" s="45">
        <v>105.2</v>
      </c>
      <c r="HDT212" s="46">
        <v>105.1</v>
      </c>
      <c r="HDU212" s="171"/>
      <c r="HDV212" s="8"/>
      <c r="HDW212" s="148"/>
      <c r="HDX212" s="11"/>
      <c r="HDY212" s="148" t="s">
        <v>61</v>
      </c>
      <c r="HDZ212" s="171"/>
      <c r="HEA212" s="171"/>
      <c r="HEB212" s="171"/>
      <c r="HEC212" s="27"/>
      <c r="HED212" s="27"/>
      <c r="HEE212" s="27"/>
      <c r="HEF212" s="27">
        <v>105.7</v>
      </c>
      <c r="HEG212" s="45">
        <v>105.6</v>
      </c>
      <c r="HEH212" s="45">
        <v>105.3</v>
      </c>
      <c r="HEI212" s="45">
        <v>105.2</v>
      </c>
      <c r="HEJ212" s="46">
        <v>105.1</v>
      </c>
      <c r="HEK212" s="171"/>
      <c r="HEL212" s="8"/>
      <c r="HEM212" s="148"/>
      <c r="HEN212" s="11"/>
      <c r="HEO212" s="148" t="s">
        <v>61</v>
      </c>
      <c r="HEP212" s="171"/>
      <c r="HEQ212" s="171"/>
      <c r="HER212" s="171"/>
      <c r="HES212" s="27"/>
      <c r="HET212" s="27"/>
      <c r="HEU212" s="27"/>
      <c r="HEV212" s="27">
        <v>105.7</v>
      </c>
      <c r="HEW212" s="45">
        <v>105.6</v>
      </c>
      <c r="HEX212" s="45">
        <v>105.3</v>
      </c>
      <c r="HEY212" s="45">
        <v>105.2</v>
      </c>
      <c r="HEZ212" s="46">
        <v>105.1</v>
      </c>
      <c r="HFA212" s="171"/>
      <c r="HFB212" s="8"/>
      <c r="HFC212" s="148"/>
      <c r="HFD212" s="11"/>
      <c r="HFE212" s="148" t="s">
        <v>61</v>
      </c>
      <c r="HFF212" s="171"/>
      <c r="HFG212" s="171"/>
      <c r="HFH212" s="171"/>
      <c r="HFI212" s="27"/>
      <c r="HFJ212" s="27"/>
      <c r="HFK212" s="27"/>
      <c r="HFL212" s="27">
        <v>105.7</v>
      </c>
      <c r="HFM212" s="45">
        <v>105.6</v>
      </c>
      <c r="HFN212" s="45">
        <v>105.3</v>
      </c>
      <c r="HFO212" s="45">
        <v>105.2</v>
      </c>
      <c r="HFP212" s="46">
        <v>105.1</v>
      </c>
      <c r="HFQ212" s="171"/>
      <c r="HFR212" s="8"/>
      <c r="HFS212" s="148"/>
      <c r="HFT212" s="11"/>
      <c r="HFU212" s="148" t="s">
        <v>61</v>
      </c>
      <c r="HFV212" s="171"/>
      <c r="HFW212" s="171"/>
      <c r="HFX212" s="171"/>
      <c r="HFY212" s="27"/>
      <c r="HFZ212" s="27"/>
      <c r="HGA212" s="27"/>
      <c r="HGB212" s="27">
        <v>105.7</v>
      </c>
      <c r="HGC212" s="45">
        <v>105.6</v>
      </c>
      <c r="HGD212" s="45">
        <v>105.3</v>
      </c>
      <c r="HGE212" s="45">
        <v>105.2</v>
      </c>
      <c r="HGF212" s="46">
        <v>105.1</v>
      </c>
      <c r="HGG212" s="171"/>
      <c r="HGH212" s="8"/>
      <c r="HGI212" s="148"/>
      <c r="HGJ212" s="11"/>
      <c r="HGK212" s="148" t="s">
        <v>61</v>
      </c>
      <c r="HGL212" s="171"/>
      <c r="HGM212" s="171"/>
      <c r="HGN212" s="171"/>
      <c r="HGO212" s="27"/>
      <c r="HGP212" s="27"/>
      <c r="HGQ212" s="27"/>
      <c r="HGR212" s="27">
        <v>105.7</v>
      </c>
      <c r="HGS212" s="45">
        <v>105.6</v>
      </c>
      <c r="HGT212" s="45">
        <v>105.3</v>
      </c>
      <c r="HGU212" s="45">
        <v>105.2</v>
      </c>
      <c r="HGV212" s="46">
        <v>105.1</v>
      </c>
      <c r="HGW212" s="171"/>
      <c r="HGX212" s="8"/>
      <c r="HGY212" s="148"/>
      <c r="HGZ212" s="11"/>
      <c r="HHA212" s="148" t="s">
        <v>61</v>
      </c>
      <c r="HHB212" s="171"/>
      <c r="HHC212" s="171"/>
      <c r="HHD212" s="171"/>
      <c r="HHE212" s="27"/>
      <c r="HHF212" s="27"/>
      <c r="HHG212" s="27"/>
      <c r="HHH212" s="27">
        <v>105.7</v>
      </c>
      <c r="HHI212" s="45">
        <v>105.6</v>
      </c>
      <c r="HHJ212" s="45">
        <v>105.3</v>
      </c>
      <c r="HHK212" s="45">
        <v>105.2</v>
      </c>
      <c r="HHL212" s="46">
        <v>105.1</v>
      </c>
      <c r="HHM212" s="171"/>
      <c r="HHN212" s="8"/>
      <c r="HHO212" s="148"/>
      <c r="HHP212" s="11"/>
      <c r="HHQ212" s="148" t="s">
        <v>61</v>
      </c>
      <c r="HHR212" s="171"/>
      <c r="HHS212" s="171"/>
      <c r="HHT212" s="171"/>
      <c r="HHU212" s="27"/>
      <c r="HHV212" s="27"/>
      <c r="HHW212" s="27"/>
      <c r="HHX212" s="27">
        <v>105.7</v>
      </c>
      <c r="HHY212" s="45">
        <v>105.6</v>
      </c>
      <c r="HHZ212" s="45">
        <v>105.3</v>
      </c>
      <c r="HIA212" s="45">
        <v>105.2</v>
      </c>
      <c r="HIB212" s="46">
        <v>105.1</v>
      </c>
      <c r="HIC212" s="171"/>
      <c r="HID212" s="8"/>
      <c r="HIE212" s="148"/>
      <c r="HIF212" s="11"/>
      <c r="HIG212" s="148" t="s">
        <v>61</v>
      </c>
      <c r="HIH212" s="171"/>
      <c r="HII212" s="171"/>
      <c r="HIJ212" s="171"/>
      <c r="HIK212" s="27"/>
      <c r="HIL212" s="27"/>
      <c r="HIM212" s="27"/>
      <c r="HIN212" s="27">
        <v>105.7</v>
      </c>
      <c r="HIO212" s="45">
        <v>105.6</v>
      </c>
      <c r="HIP212" s="45">
        <v>105.3</v>
      </c>
      <c r="HIQ212" s="45">
        <v>105.2</v>
      </c>
      <c r="HIR212" s="46">
        <v>105.1</v>
      </c>
      <c r="HIS212" s="171"/>
      <c r="HIT212" s="8"/>
      <c r="HIU212" s="148"/>
      <c r="HIV212" s="11"/>
      <c r="HIW212" s="148" t="s">
        <v>61</v>
      </c>
      <c r="HIX212" s="171"/>
      <c r="HIY212" s="171"/>
      <c r="HIZ212" s="171"/>
      <c r="HJA212" s="27"/>
      <c r="HJB212" s="27"/>
      <c r="HJC212" s="27"/>
      <c r="HJD212" s="27">
        <v>105.7</v>
      </c>
      <c r="HJE212" s="45">
        <v>105.6</v>
      </c>
      <c r="HJF212" s="45">
        <v>105.3</v>
      </c>
      <c r="HJG212" s="45">
        <v>105.2</v>
      </c>
      <c r="HJH212" s="46">
        <v>105.1</v>
      </c>
      <c r="HJI212" s="171"/>
      <c r="HJJ212" s="8"/>
      <c r="HJK212" s="148"/>
      <c r="HJL212" s="11"/>
      <c r="HJM212" s="148" t="s">
        <v>61</v>
      </c>
      <c r="HJN212" s="171"/>
      <c r="HJO212" s="171"/>
      <c r="HJP212" s="171"/>
      <c r="HJQ212" s="27"/>
      <c r="HJR212" s="27"/>
      <c r="HJS212" s="27"/>
      <c r="HJT212" s="27">
        <v>105.7</v>
      </c>
      <c r="HJU212" s="45">
        <v>105.6</v>
      </c>
      <c r="HJV212" s="45">
        <v>105.3</v>
      </c>
      <c r="HJW212" s="45">
        <v>105.2</v>
      </c>
      <c r="HJX212" s="46">
        <v>105.1</v>
      </c>
      <c r="HJY212" s="171"/>
      <c r="HJZ212" s="8"/>
      <c r="HKA212" s="148"/>
      <c r="HKB212" s="11"/>
      <c r="HKC212" s="148" t="s">
        <v>61</v>
      </c>
      <c r="HKD212" s="171"/>
      <c r="HKE212" s="171"/>
      <c r="HKF212" s="171"/>
      <c r="HKG212" s="27"/>
      <c r="HKH212" s="27"/>
      <c r="HKI212" s="27"/>
      <c r="HKJ212" s="27">
        <v>105.7</v>
      </c>
      <c r="HKK212" s="45">
        <v>105.6</v>
      </c>
      <c r="HKL212" s="45">
        <v>105.3</v>
      </c>
      <c r="HKM212" s="45">
        <v>105.2</v>
      </c>
      <c r="HKN212" s="46">
        <v>105.1</v>
      </c>
      <c r="HKO212" s="171"/>
      <c r="HKP212" s="8"/>
      <c r="HKQ212" s="148"/>
      <c r="HKR212" s="11"/>
      <c r="HKS212" s="148" t="s">
        <v>61</v>
      </c>
      <c r="HKT212" s="171"/>
      <c r="HKU212" s="171"/>
      <c r="HKV212" s="171"/>
      <c r="HKW212" s="27"/>
      <c r="HKX212" s="27"/>
      <c r="HKY212" s="27"/>
      <c r="HKZ212" s="27">
        <v>105.7</v>
      </c>
      <c r="HLA212" s="45">
        <v>105.6</v>
      </c>
      <c r="HLB212" s="45">
        <v>105.3</v>
      </c>
      <c r="HLC212" s="45">
        <v>105.2</v>
      </c>
      <c r="HLD212" s="46">
        <v>105.1</v>
      </c>
      <c r="HLE212" s="171"/>
      <c r="HLF212" s="8"/>
      <c r="HLG212" s="148"/>
      <c r="HLH212" s="11"/>
      <c r="HLI212" s="148" t="s">
        <v>61</v>
      </c>
      <c r="HLJ212" s="171"/>
      <c r="HLK212" s="171"/>
      <c r="HLL212" s="171"/>
      <c r="HLM212" s="27"/>
      <c r="HLN212" s="27"/>
      <c r="HLO212" s="27"/>
      <c r="HLP212" s="27">
        <v>105.7</v>
      </c>
      <c r="HLQ212" s="45">
        <v>105.6</v>
      </c>
      <c r="HLR212" s="45">
        <v>105.3</v>
      </c>
      <c r="HLS212" s="45">
        <v>105.2</v>
      </c>
      <c r="HLT212" s="46">
        <v>105.1</v>
      </c>
      <c r="HLU212" s="171"/>
      <c r="HLV212" s="8"/>
      <c r="HLW212" s="148"/>
      <c r="HLX212" s="11"/>
      <c r="HLY212" s="148" t="s">
        <v>61</v>
      </c>
      <c r="HLZ212" s="171"/>
      <c r="HMA212" s="171"/>
      <c r="HMB212" s="171"/>
      <c r="HMC212" s="27"/>
      <c r="HMD212" s="27"/>
      <c r="HME212" s="27"/>
      <c r="HMF212" s="27">
        <v>105.7</v>
      </c>
      <c r="HMG212" s="45">
        <v>105.6</v>
      </c>
      <c r="HMH212" s="45">
        <v>105.3</v>
      </c>
      <c r="HMI212" s="45">
        <v>105.2</v>
      </c>
      <c r="HMJ212" s="46">
        <v>105.1</v>
      </c>
      <c r="HMK212" s="171"/>
      <c r="HML212" s="8"/>
      <c r="HMM212" s="148"/>
      <c r="HMN212" s="11"/>
      <c r="HMO212" s="148" t="s">
        <v>61</v>
      </c>
      <c r="HMP212" s="171"/>
      <c r="HMQ212" s="171"/>
      <c r="HMR212" s="171"/>
      <c r="HMS212" s="27"/>
      <c r="HMT212" s="27"/>
      <c r="HMU212" s="27"/>
      <c r="HMV212" s="27">
        <v>105.7</v>
      </c>
      <c r="HMW212" s="45">
        <v>105.6</v>
      </c>
      <c r="HMX212" s="45">
        <v>105.3</v>
      </c>
      <c r="HMY212" s="45">
        <v>105.2</v>
      </c>
      <c r="HMZ212" s="46">
        <v>105.1</v>
      </c>
      <c r="HNA212" s="171"/>
      <c r="HNB212" s="8"/>
      <c r="HNC212" s="148"/>
      <c r="HND212" s="11"/>
      <c r="HNE212" s="148" t="s">
        <v>61</v>
      </c>
      <c r="HNF212" s="171"/>
      <c r="HNG212" s="171"/>
      <c r="HNH212" s="171"/>
      <c r="HNI212" s="27"/>
      <c r="HNJ212" s="27"/>
      <c r="HNK212" s="27"/>
      <c r="HNL212" s="27">
        <v>105.7</v>
      </c>
      <c r="HNM212" s="45">
        <v>105.6</v>
      </c>
      <c r="HNN212" s="45">
        <v>105.3</v>
      </c>
      <c r="HNO212" s="45">
        <v>105.2</v>
      </c>
      <c r="HNP212" s="46">
        <v>105.1</v>
      </c>
      <c r="HNQ212" s="171"/>
      <c r="HNR212" s="8"/>
      <c r="HNS212" s="148"/>
      <c r="HNT212" s="11"/>
      <c r="HNU212" s="148" t="s">
        <v>61</v>
      </c>
      <c r="HNV212" s="171"/>
      <c r="HNW212" s="171"/>
      <c r="HNX212" s="171"/>
      <c r="HNY212" s="27"/>
      <c r="HNZ212" s="27"/>
      <c r="HOA212" s="27"/>
      <c r="HOB212" s="27">
        <v>105.7</v>
      </c>
      <c r="HOC212" s="45">
        <v>105.6</v>
      </c>
      <c r="HOD212" s="45">
        <v>105.3</v>
      </c>
      <c r="HOE212" s="45">
        <v>105.2</v>
      </c>
      <c r="HOF212" s="46">
        <v>105.1</v>
      </c>
      <c r="HOG212" s="171"/>
      <c r="HOH212" s="8"/>
      <c r="HOI212" s="148"/>
      <c r="HOJ212" s="11"/>
      <c r="HOK212" s="148" t="s">
        <v>61</v>
      </c>
      <c r="HOL212" s="171"/>
      <c r="HOM212" s="171"/>
      <c r="HON212" s="171"/>
      <c r="HOO212" s="27"/>
      <c r="HOP212" s="27"/>
      <c r="HOQ212" s="27"/>
      <c r="HOR212" s="27">
        <v>105.7</v>
      </c>
      <c r="HOS212" s="45">
        <v>105.6</v>
      </c>
      <c r="HOT212" s="45">
        <v>105.3</v>
      </c>
      <c r="HOU212" s="45">
        <v>105.2</v>
      </c>
      <c r="HOV212" s="46">
        <v>105.1</v>
      </c>
      <c r="HOW212" s="171"/>
      <c r="HOX212" s="8"/>
      <c r="HOY212" s="148"/>
      <c r="HOZ212" s="11"/>
      <c r="HPA212" s="148" t="s">
        <v>61</v>
      </c>
      <c r="HPB212" s="171"/>
      <c r="HPC212" s="171"/>
      <c r="HPD212" s="171"/>
      <c r="HPE212" s="27"/>
      <c r="HPF212" s="27"/>
      <c r="HPG212" s="27"/>
      <c r="HPH212" s="27">
        <v>105.7</v>
      </c>
      <c r="HPI212" s="45">
        <v>105.6</v>
      </c>
      <c r="HPJ212" s="45">
        <v>105.3</v>
      </c>
      <c r="HPK212" s="45">
        <v>105.2</v>
      </c>
      <c r="HPL212" s="46">
        <v>105.1</v>
      </c>
      <c r="HPM212" s="171"/>
      <c r="HPN212" s="8"/>
      <c r="HPO212" s="148"/>
      <c r="HPP212" s="11"/>
      <c r="HPQ212" s="148" t="s">
        <v>61</v>
      </c>
      <c r="HPR212" s="171"/>
      <c r="HPS212" s="171"/>
      <c r="HPT212" s="171"/>
      <c r="HPU212" s="27"/>
      <c r="HPV212" s="27"/>
      <c r="HPW212" s="27"/>
      <c r="HPX212" s="27">
        <v>105.7</v>
      </c>
      <c r="HPY212" s="45">
        <v>105.6</v>
      </c>
      <c r="HPZ212" s="45">
        <v>105.3</v>
      </c>
      <c r="HQA212" s="45">
        <v>105.2</v>
      </c>
      <c r="HQB212" s="46">
        <v>105.1</v>
      </c>
      <c r="HQC212" s="171"/>
      <c r="HQD212" s="8"/>
      <c r="HQE212" s="148"/>
      <c r="HQF212" s="11"/>
      <c r="HQG212" s="148" t="s">
        <v>61</v>
      </c>
      <c r="HQH212" s="171"/>
      <c r="HQI212" s="171"/>
      <c r="HQJ212" s="171"/>
      <c r="HQK212" s="27"/>
      <c r="HQL212" s="27"/>
      <c r="HQM212" s="27"/>
      <c r="HQN212" s="27">
        <v>105.7</v>
      </c>
      <c r="HQO212" s="45">
        <v>105.6</v>
      </c>
      <c r="HQP212" s="45">
        <v>105.3</v>
      </c>
      <c r="HQQ212" s="45">
        <v>105.2</v>
      </c>
      <c r="HQR212" s="46">
        <v>105.1</v>
      </c>
      <c r="HQS212" s="171"/>
      <c r="HQT212" s="8"/>
      <c r="HQU212" s="148"/>
      <c r="HQV212" s="11"/>
      <c r="HQW212" s="148" t="s">
        <v>61</v>
      </c>
      <c r="HQX212" s="171"/>
      <c r="HQY212" s="171"/>
      <c r="HQZ212" s="171"/>
      <c r="HRA212" s="27"/>
      <c r="HRB212" s="27"/>
      <c r="HRC212" s="27"/>
      <c r="HRD212" s="27">
        <v>105.7</v>
      </c>
      <c r="HRE212" s="45">
        <v>105.6</v>
      </c>
      <c r="HRF212" s="45">
        <v>105.3</v>
      </c>
      <c r="HRG212" s="45">
        <v>105.2</v>
      </c>
      <c r="HRH212" s="46">
        <v>105.1</v>
      </c>
      <c r="HRI212" s="171"/>
      <c r="HRJ212" s="8"/>
      <c r="HRK212" s="148"/>
      <c r="HRL212" s="11"/>
      <c r="HRM212" s="148" t="s">
        <v>61</v>
      </c>
      <c r="HRN212" s="171"/>
      <c r="HRO212" s="171"/>
      <c r="HRP212" s="171"/>
      <c r="HRQ212" s="27"/>
      <c r="HRR212" s="27"/>
      <c r="HRS212" s="27"/>
      <c r="HRT212" s="27">
        <v>105.7</v>
      </c>
      <c r="HRU212" s="45">
        <v>105.6</v>
      </c>
      <c r="HRV212" s="45">
        <v>105.3</v>
      </c>
      <c r="HRW212" s="45">
        <v>105.2</v>
      </c>
      <c r="HRX212" s="46">
        <v>105.1</v>
      </c>
      <c r="HRY212" s="171"/>
      <c r="HRZ212" s="8"/>
      <c r="HSA212" s="148"/>
      <c r="HSB212" s="11"/>
      <c r="HSC212" s="148" t="s">
        <v>61</v>
      </c>
      <c r="HSD212" s="171"/>
      <c r="HSE212" s="171"/>
      <c r="HSF212" s="171"/>
      <c r="HSG212" s="27"/>
      <c r="HSH212" s="27"/>
      <c r="HSI212" s="27"/>
      <c r="HSJ212" s="27">
        <v>105.7</v>
      </c>
      <c r="HSK212" s="45">
        <v>105.6</v>
      </c>
      <c r="HSL212" s="45">
        <v>105.3</v>
      </c>
      <c r="HSM212" s="45">
        <v>105.2</v>
      </c>
      <c r="HSN212" s="46">
        <v>105.1</v>
      </c>
      <c r="HSO212" s="171"/>
      <c r="HSP212" s="8"/>
      <c r="HSQ212" s="148"/>
      <c r="HSR212" s="11"/>
      <c r="HSS212" s="148" t="s">
        <v>61</v>
      </c>
      <c r="HST212" s="171"/>
      <c r="HSU212" s="171"/>
      <c r="HSV212" s="171"/>
      <c r="HSW212" s="27"/>
      <c r="HSX212" s="27"/>
      <c r="HSY212" s="27"/>
      <c r="HSZ212" s="27">
        <v>105.7</v>
      </c>
      <c r="HTA212" s="45">
        <v>105.6</v>
      </c>
      <c r="HTB212" s="45">
        <v>105.3</v>
      </c>
      <c r="HTC212" s="45">
        <v>105.2</v>
      </c>
      <c r="HTD212" s="46">
        <v>105.1</v>
      </c>
      <c r="HTE212" s="171"/>
      <c r="HTF212" s="8"/>
      <c r="HTG212" s="148"/>
      <c r="HTH212" s="11"/>
      <c r="HTI212" s="148" t="s">
        <v>61</v>
      </c>
      <c r="HTJ212" s="171"/>
      <c r="HTK212" s="171"/>
      <c r="HTL212" s="171"/>
      <c r="HTM212" s="27"/>
      <c r="HTN212" s="27"/>
      <c r="HTO212" s="27"/>
      <c r="HTP212" s="27">
        <v>105.7</v>
      </c>
      <c r="HTQ212" s="45">
        <v>105.6</v>
      </c>
      <c r="HTR212" s="45">
        <v>105.3</v>
      </c>
      <c r="HTS212" s="45">
        <v>105.2</v>
      </c>
      <c r="HTT212" s="46">
        <v>105.1</v>
      </c>
      <c r="HTU212" s="171"/>
      <c r="HTV212" s="8"/>
      <c r="HTW212" s="148"/>
      <c r="HTX212" s="11"/>
      <c r="HTY212" s="148" t="s">
        <v>61</v>
      </c>
      <c r="HTZ212" s="171"/>
      <c r="HUA212" s="171"/>
      <c r="HUB212" s="171"/>
      <c r="HUC212" s="27"/>
      <c r="HUD212" s="27"/>
      <c r="HUE212" s="27"/>
      <c r="HUF212" s="27">
        <v>105.7</v>
      </c>
      <c r="HUG212" s="45">
        <v>105.6</v>
      </c>
      <c r="HUH212" s="45">
        <v>105.3</v>
      </c>
      <c r="HUI212" s="45">
        <v>105.2</v>
      </c>
      <c r="HUJ212" s="46">
        <v>105.1</v>
      </c>
      <c r="HUK212" s="171"/>
      <c r="HUL212" s="8"/>
      <c r="HUM212" s="148"/>
      <c r="HUN212" s="11"/>
      <c r="HUO212" s="148" t="s">
        <v>61</v>
      </c>
      <c r="HUP212" s="171"/>
      <c r="HUQ212" s="171"/>
      <c r="HUR212" s="171"/>
      <c r="HUS212" s="27"/>
      <c r="HUT212" s="27"/>
      <c r="HUU212" s="27"/>
      <c r="HUV212" s="27">
        <v>105.7</v>
      </c>
      <c r="HUW212" s="45">
        <v>105.6</v>
      </c>
      <c r="HUX212" s="45">
        <v>105.3</v>
      </c>
      <c r="HUY212" s="45">
        <v>105.2</v>
      </c>
      <c r="HUZ212" s="46">
        <v>105.1</v>
      </c>
      <c r="HVA212" s="171"/>
      <c r="HVB212" s="8"/>
      <c r="HVC212" s="148"/>
      <c r="HVD212" s="11"/>
      <c r="HVE212" s="148" t="s">
        <v>61</v>
      </c>
      <c r="HVF212" s="171"/>
      <c r="HVG212" s="171"/>
      <c r="HVH212" s="171"/>
      <c r="HVI212" s="27"/>
      <c r="HVJ212" s="27"/>
      <c r="HVK212" s="27"/>
      <c r="HVL212" s="27">
        <v>105.7</v>
      </c>
      <c r="HVM212" s="45">
        <v>105.6</v>
      </c>
      <c r="HVN212" s="45">
        <v>105.3</v>
      </c>
      <c r="HVO212" s="45">
        <v>105.2</v>
      </c>
      <c r="HVP212" s="46">
        <v>105.1</v>
      </c>
      <c r="HVQ212" s="171"/>
      <c r="HVR212" s="8"/>
      <c r="HVS212" s="148"/>
      <c r="HVT212" s="11"/>
      <c r="HVU212" s="148" t="s">
        <v>61</v>
      </c>
      <c r="HVV212" s="171"/>
      <c r="HVW212" s="171"/>
      <c r="HVX212" s="171"/>
      <c r="HVY212" s="27"/>
      <c r="HVZ212" s="27"/>
      <c r="HWA212" s="27"/>
      <c r="HWB212" s="27">
        <v>105.7</v>
      </c>
      <c r="HWC212" s="45">
        <v>105.6</v>
      </c>
      <c r="HWD212" s="45">
        <v>105.3</v>
      </c>
      <c r="HWE212" s="45">
        <v>105.2</v>
      </c>
      <c r="HWF212" s="46">
        <v>105.1</v>
      </c>
      <c r="HWG212" s="171"/>
      <c r="HWH212" s="8"/>
      <c r="HWI212" s="148"/>
      <c r="HWJ212" s="11"/>
      <c r="HWK212" s="148" t="s">
        <v>61</v>
      </c>
      <c r="HWL212" s="171"/>
      <c r="HWM212" s="171"/>
      <c r="HWN212" s="171"/>
      <c r="HWO212" s="27"/>
      <c r="HWP212" s="27"/>
      <c r="HWQ212" s="27"/>
      <c r="HWR212" s="27">
        <v>105.7</v>
      </c>
      <c r="HWS212" s="45">
        <v>105.6</v>
      </c>
      <c r="HWT212" s="45">
        <v>105.3</v>
      </c>
      <c r="HWU212" s="45">
        <v>105.2</v>
      </c>
      <c r="HWV212" s="46">
        <v>105.1</v>
      </c>
      <c r="HWW212" s="171"/>
      <c r="HWX212" s="8"/>
      <c r="HWY212" s="148"/>
      <c r="HWZ212" s="11"/>
      <c r="HXA212" s="148" t="s">
        <v>61</v>
      </c>
      <c r="HXB212" s="171"/>
      <c r="HXC212" s="171"/>
      <c r="HXD212" s="171"/>
      <c r="HXE212" s="27"/>
      <c r="HXF212" s="27"/>
      <c r="HXG212" s="27"/>
      <c r="HXH212" s="27">
        <v>105.7</v>
      </c>
      <c r="HXI212" s="45">
        <v>105.6</v>
      </c>
      <c r="HXJ212" s="45">
        <v>105.3</v>
      </c>
      <c r="HXK212" s="45">
        <v>105.2</v>
      </c>
      <c r="HXL212" s="46">
        <v>105.1</v>
      </c>
      <c r="HXM212" s="171"/>
      <c r="HXN212" s="8"/>
      <c r="HXO212" s="148"/>
      <c r="HXP212" s="11"/>
      <c r="HXQ212" s="148" t="s">
        <v>61</v>
      </c>
      <c r="HXR212" s="171"/>
      <c r="HXS212" s="171"/>
      <c r="HXT212" s="171"/>
      <c r="HXU212" s="27"/>
      <c r="HXV212" s="27"/>
      <c r="HXW212" s="27"/>
      <c r="HXX212" s="27">
        <v>105.7</v>
      </c>
      <c r="HXY212" s="45">
        <v>105.6</v>
      </c>
      <c r="HXZ212" s="45">
        <v>105.3</v>
      </c>
      <c r="HYA212" s="45">
        <v>105.2</v>
      </c>
      <c r="HYB212" s="46">
        <v>105.1</v>
      </c>
      <c r="HYC212" s="171"/>
      <c r="HYD212" s="8"/>
      <c r="HYE212" s="148"/>
      <c r="HYF212" s="11"/>
      <c r="HYG212" s="148" t="s">
        <v>61</v>
      </c>
      <c r="HYH212" s="171"/>
      <c r="HYI212" s="171"/>
      <c r="HYJ212" s="171"/>
      <c r="HYK212" s="27"/>
      <c r="HYL212" s="27"/>
      <c r="HYM212" s="27"/>
      <c r="HYN212" s="27">
        <v>105.7</v>
      </c>
      <c r="HYO212" s="45">
        <v>105.6</v>
      </c>
      <c r="HYP212" s="45">
        <v>105.3</v>
      </c>
      <c r="HYQ212" s="45">
        <v>105.2</v>
      </c>
      <c r="HYR212" s="46">
        <v>105.1</v>
      </c>
      <c r="HYS212" s="171"/>
      <c r="HYT212" s="8"/>
      <c r="HYU212" s="148"/>
      <c r="HYV212" s="11"/>
      <c r="HYW212" s="148" t="s">
        <v>61</v>
      </c>
      <c r="HYX212" s="171"/>
      <c r="HYY212" s="171"/>
      <c r="HYZ212" s="171"/>
      <c r="HZA212" s="27"/>
      <c r="HZB212" s="27"/>
      <c r="HZC212" s="27"/>
      <c r="HZD212" s="27">
        <v>105.7</v>
      </c>
      <c r="HZE212" s="45">
        <v>105.6</v>
      </c>
      <c r="HZF212" s="45">
        <v>105.3</v>
      </c>
      <c r="HZG212" s="45">
        <v>105.2</v>
      </c>
      <c r="HZH212" s="46">
        <v>105.1</v>
      </c>
      <c r="HZI212" s="171"/>
      <c r="HZJ212" s="8"/>
      <c r="HZK212" s="148"/>
      <c r="HZL212" s="11"/>
      <c r="HZM212" s="148" t="s">
        <v>61</v>
      </c>
      <c r="HZN212" s="171"/>
      <c r="HZO212" s="171"/>
      <c r="HZP212" s="171"/>
      <c r="HZQ212" s="27"/>
      <c r="HZR212" s="27"/>
      <c r="HZS212" s="27"/>
      <c r="HZT212" s="27">
        <v>105.7</v>
      </c>
      <c r="HZU212" s="45">
        <v>105.6</v>
      </c>
      <c r="HZV212" s="45">
        <v>105.3</v>
      </c>
      <c r="HZW212" s="45">
        <v>105.2</v>
      </c>
      <c r="HZX212" s="46">
        <v>105.1</v>
      </c>
      <c r="HZY212" s="171"/>
      <c r="HZZ212" s="8"/>
      <c r="IAA212" s="148"/>
      <c r="IAB212" s="11"/>
      <c r="IAC212" s="148" t="s">
        <v>61</v>
      </c>
      <c r="IAD212" s="171"/>
      <c r="IAE212" s="171"/>
      <c r="IAF212" s="171"/>
      <c r="IAG212" s="27"/>
      <c r="IAH212" s="27"/>
      <c r="IAI212" s="27"/>
      <c r="IAJ212" s="27">
        <v>105.7</v>
      </c>
      <c r="IAK212" s="45">
        <v>105.6</v>
      </c>
      <c r="IAL212" s="45">
        <v>105.3</v>
      </c>
      <c r="IAM212" s="45">
        <v>105.2</v>
      </c>
      <c r="IAN212" s="46">
        <v>105.1</v>
      </c>
      <c r="IAO212" s="171"/>
      <c r="IAP212" s="8"/>
      <c r="IAQ212" s="148"/>
      <c r="IAR212" s="11"/>
      <c r="IAS212" s="148" t="s">
        <v>61</v>
      </c>
      <c r="IAT212" s="171"/>
      <c r="IAU212" s="171"/>
      <c r="IAV212" s="171"/>
      <c r="IAW212" s="27"/>
      <c r="IAX212" s="27"/>
      <c r="IAY212" s="27"/>
      <c r="IAZ212" s="27">
        <v>105.7</v>
      </c>
      <c r="IBA212" s="45">
        <v>105.6</v>
      </c>
      <c r="IBB212" s="45">
        <v>105.3</v>
      </c>
      <c r="IBC212" s="45">
        <v>105.2</v>
      </c>
      <c r="IBD212" s="46">
        <v>105.1</v>
      </c>
      <c r="IBE212" s="171"/>
      <c r="IBF212" s="8"/>
      <c r="IBG212" s="148"/>
      <c r="IBH212" s="11"/>
      <c r="IBI212" s="148" t="s">
        <v>61</v>
      </c>
      <c r="IBJ212" s="171"/>
      <c r="IBK212" s="171"/>
      <c r="IBL212" s="171"/>
      <c r="IBM212" s="27"/>
      <c r="IBN212" s="27"/>
      <c r="IBO212" s="27"/>
      <c r="IBP212" s="27">
        <v>105.7</v>
      </c>
      <c r="IBQ212" s="45">
        <v>105.6</v>
      </c>
      <c r="IBR212" s="45">
        <v>105.3</v>
      </c>
      <c r="IBS212" s="45">
        <v>105.2</v>
      </c>
      <c r="IBT212" s="46">
        <v>105.1</v>
      </c>
      <c r="IBU212" s="171"/>
      <c r="IBV212" s="8"/>
      <c r="IBW212" s="148"/>
      <c r="IBX212" s="11"/>
      <c r="IBY212" s="148" t="s">
        <v>61</v>
      </c>
      <c r="IBZ212" s="171"/>
      <c r="ICA212" s="171"/>
      <c r="ICB212" s="171"/>
      <c r="ICC212" s="27"/>
      <c r="ICD212" s="27"/>
      <c r="ICE212" s="27"/>
      <c r="ICF212" s="27">
        <v>105.7</v>
      </c>
      <c r="ICG212" s="45">
        <v>105.6</v>
      </c>
      <c r="ICH212" s="45">
        <v>105.3</v>
      </c>
      <c r="ICI212" s="45">
        <v>105.2</v>
      </c>
      <c r="ICJ212" s="46">
        <v>105.1</v>
      </c>
      <c r="ICK212" s="171"/>
      <c r="ICL212" s="8"/>
      <c r="ICM212" s="148"/>
      <c r="ICN212" s="11"/>
      <c r="ICO212" s="148" t="s">
        <v>61</v>
      </c>
      <c r="ICP212" s="171"/>
      <c r="ICQ212" s="171"/>
      <c r="ICR212" s="171"/>
      <c r="ICS212" s="27"/>
      <c r="ICT212" s="27"/>
      <c r="ICU212" s="27"/>
      <c r="ICV212" s="27">
        <v>105.7</v>
      </c>
      <c r="ICW212" s="45">
        <v>105.6</v>
      </c>
      <c r="ICX212" s="45">
        <v>105.3</v>
      </c>
      <c r="ICY212" s="45">
        <v>105.2</v>
      </c>
      <c r="ICZ212" s="46">
        <v>105.1</v>
      </c>
      <c r="IDA212" s="171"/>
      <c r="IDB212" s="8"/>
      <c r="IDC212" s="148"/>
      <c r="IDD212" s="11"/>
      <c r="IDE212" s="148" t="s">
        <v>61</v>
      </c>
      <c r="IDF212" s="171"/>
      <c r="IDG212" s="171"/>
      <c r="IDH212" s="171"/>
      <c r="IDI212" s="27"/>
      <c r="IDJ212" s="27"/>
      <c r="IDK212" s="27"/>
      <c r="IDL212" s="27">
        <v>105.7</v>
      </c>
      <c r="IDM212" s="45">
        <v>105.6</v>
      </c>
      <c r="IDN212" s="45">
        <v>105.3</v>
      </c>
      <c r="IDO212" s="45">
        <v>105.2</v>
      </c>
      <c r="IDP212" s="46">
        <v>105.1</v>
      </c>
      <c r="IDQ212" s="171"/>
      <c r="IDR212" s="8"/>
      <c r="IDS212" s="148"/>
      <c r="IDT212" s="11"/>
      <c r="IDU212" s="148" t="s">
        <v>61</v>
      </c>
      <c r="IDV212" s="171"/>
      <c r="IDW212" s="171"/>
      <c r="IDX212" s="171"/>
      <c r="IDY212" s="27"/>
      <c r="IDZ212" s="27"/>
      <c r="IEA212" s="27"/>
      <c r="IEB212" s="27">
        <v>105.7</v>
      </c>
      <c r="IEC212" s="45">
        <v>105.6</v>
      </c>
      <c r="IED212" s="45">
        <v>105.3</v>
      </c>
      <c r="IEE212" s="45">
        <v>105.2</v>
      </c>
      <c r="IEF212" s="46">
        <v>105.1</v>
      </c>
      <c r="IEG212" s="171"/>
      <c r="IEH212" s="8"/>
      <c r="IEI212" s="148"/>
      <c r="IEJ212" s="11"/>
      <c r="IEK212" s="148" t="s">
        <v>61</v>
      </c>
      <c r="IEL212" s="171"/>
      <c r="IEM212" s="171"/>
      <c r="IEN212" s="171"/>
      <c r="IEO212" s="27"/>
      <c r="IEP212" s="27"/>
      <c r="IEQ212" s="27"/>
      <c r="IER212" s="27">
        <v>105.7</v>
      </c>
      <c r="IES212" s="45">
        <v>105.6</v>
      </c>
      <c r="IET212" s="45">
        <v>105.3</v>
      </c>
      <c r="IEU212" s="45">
        <v>105.2</v>
      </c>
      <c r="IEV212" s="46">
        <v>105.1</v>
      </c>
      <c r="IEW212" s="171"/>
      <c r="IEX212" s="8"/>
      <c r="IEY212" s="148"/>
      <c r="IEZ212" s="11"/>
      <c r="IFA212" s="148" t="s">
        <v>61</v>
      </c>
      <c r="IFB212" s="171"/>
      <c r="IFC212" s="171"/>
      <c r="IFD212" s="171"/>
      <c r="IFE212" s="27"/>
      <c r="IFF212" s="27"/>
      <c r="IFG212" s="27"/>
      <c r="IFH212" s="27">
        <v>105.7</v>
      </c>
      <c r="IFI212" s="45">
        <v>105.6</v>
      </c>
      <c r="IFJ212" s="45">
        <v>105.3</v>
      </c>
      <c r="IFK212" s="45">
        <v>105.2</v>
      </c>
      <c r="IFL212" s="46">
        <v>105.1</v>
      </c>
      <c r="IFM212" s="171"/>
      <c r="IFN212" s="8"/>
      <c r="IFO212" s="148"/>
      <c r="IFP212" s="11"/>
      <c r="IFQ212" s="148" t="s">
        <v>61</v>
      </c>
      <c r="IFR212" s="171"/>
      <c r="IFS212" s="171"/>
      <c r="IFT212" s="171"/>
      <c r="IFU212" s="27"/>
      <c r="IFV212" s="27"/>
      <c r="IFW212" s="27"/>
      <c r="IFX212" s="27">
        <v>105.7</v>
      </c>
      <c r="IFY212" s="45">
        <v>105.6</v>
      </c>
      <c r="IFZ212" s="45">
        <v>105.3</v>
      </c>
      <c r="IGA212" s="45">
        <v>105.2</v>
      </c>
      <c r="IGB212" s="46">
        <v>105.1</v>
      </c>
      <c r="IGC212" s="171"/>
      <c r="IGD212" s="8"/>
      <c r="IGE212" s="148"/>
      <c r="IGF212" s="11"/>
      <c r="IGG212" s="148" t="s">
        <v>61</v>
      </c>
      <c r="IGH212" s="171"/>
      <c r="IGI212" s="171"/>
      <c r="IGJ212" s="171"/>
      <c r="IGK212" s="27"/>
      <c r="IGL212" s="27"/>
      <c r="IGM212" s="27"/>
      <c r="IGN212" s="27">
        <v>105.7</v>
      </c>
      <c r="IGO212" s="45">
        <v>105.6</v>
      </c>
      <c r="IGP212" s="45">
        <v>105.3</v>
      </c>
      <c r="IGQ212" s="45">
        <v>105.2</v>
      </c>
      <c r="IGR212" s="46">
        <v>105.1</v>
      </c>
      <c r="IGS212" s="171"/>
      <c r="IGT212" s="8"/>
      <c r="IGU212" s="148"/>
      <c r="IGV212" s="11"/>
      <c r="IGW212" s="148" t="s">
        <v>61</v>
      </c>
      <c r="IGX212" s="171"/>
      <c r="IGY212" s="171"/>
      <c r="IGZ212" s="171"/>
      <c r="IHA212" s="27"/>
      <c r="IHB212" s="27"/>
      <c r="IHC212" s="27"/>
      <c r="IHD212" s="27">
        <v>105.7</v>
      </c>
      <c r="IHE212" s="45">
        <v>105.6</v>
      </c>
      <c r="IHF212" s="45">
        <v>105.3</v>
      </c>
      <c r="IHG212" s="45">
        <v>105.2</v>
      </c>
      <c r="IHH212" s="46">
        <v>105.1</v>
      </c>
      <c r="IHI212" s="171"/>
      <c r="IHJ212" s="8"/>
      <c r="IHK212" s="148"/>
      <c r="IHL212" s="11"/>
      <c r="IHM212" s="148" t="s">
        <v>61</v>
      </c>
      <c r="IHN212" s="171"/>
      <c r="IHO212" s="171"/>
      <c r="IHP212" s="171"/>
      <c r="IHQ212" s="27"/>
      <c r="IHR212" s="27"/>
      <c r="IHS212" s="27"/>
      <c r="IHT212" s="27">
        <v>105.7</v>
      </c>
      <c r="IHU212" s="45">
        <v>105.6</v>
      </c>
      <c r="IHV212" s="45">
        <v>105.3</v>
      </c>
      <c r="IHW212" s="45">
        <v>105.2</v>
      </c>
      <c r="IHX212" s="46">
        <v>105.1</v>
      </c>
      <c r="IHY212" s="171"/>
      <c r="IHZ212" s="8"/>
      <c r="IIA212" s="148"/>
      <c r="IIB212" s="11"/>
      <c r="IIC212" s="148" t="s">
        <v>61</v>
      </c>
      <c r="IID212" s="171"/>
      <c r="IIE212" s="171"/>
      <c r="IIF212" s="171"/>
      <c r="IIG212" s="27"/>
      <c r="IIH212" s="27"/>
      <c r="III212" s="27"/>
      <c r="IIJ212" s="27">
        <v>105.7</v>
      </c>
      <c r="IIK212" s="45">
        <v>105.6</v>
      </c>
      <c r="IIL212" s="45">
        <v>105.3</v>
      </c>
      <c r="IIM212" s="45">
        <v>105.2</v>
      </c>
      <c r="IIN212" s="46">
        <v>105.1</v>
      </c>
      <c r="IIO212" s="171"/>
      <c r="IIP212" s="8"/>
      <c r="IIQ212" s="148"/>
      <c r="IIR212" s="11"/>
      <c r="IIS212" s="148" t="s">
        <v>61</v>
      </c>
      <c r="IIT212" s="171"/>
      <c r="IIU212" s="171"/>
      <c r="IIV212" s="171"/>
      <c r="IIW212" s="27"/>
      <c r="IIX212" s="27"/>
      <c r="IIY212" s="27"/>
      <c r="IIZ212" s="27">
        <v>105.7</v>
      </c>
      <c r="IJA212" s="45">
        <v>105.6</v>
      </c>
      <c r="IJB212" s="45">
        <v>105.3</v>
      </c>
      <c r="IJC212" s="45">
        <v>105.2</v>
      </c>
      <c r="IJD212" s="46">
        <v>105.1</v>
      </c>
      <c r="IJE212" s="171"/>
      <c r="IJF212" s="8"/>
      <c r="IJG212" s="148"/>
      <c r="IJH212" s="11"/>
      <c r="IJI212" s="148" t="s">
        <v>61</v>
      </c>
      <c r="IJJ212" s="171"/>
      <c r="IJK212" s="171"/>
      <c r="IJL212" s="171"/>
      <c r="IJM212" s="27"/>
      <c r="IJN212" s="27"/>
      <c r="IJO212" s="27"/>
      <c r="IJP212" s="27">
        <v>105.7</v>
      </c>
      <c r="IJQ212" s="45">
        <v>105.6</v>
      </c>
      <c r="IJR212" s="45">
        <v>105.3</v>
      </c>
      <c r="IJS212" s="45">
        <v>105.2</v>
      </c>
      <c r="IJT212" s="46">
        <v>105.1</v>
      </c>
      <c r="IJU212" s="171"/>
      <c r="IJV212" s="8"/>
      <c r="IJW212" s="148"/>
      <c r="IJX212" s="11"/>
      <c r="IJY212" s="148" t="s">
        <v>61</v>
      </c>
      <c r="IJZ212" s="171"/>
      <c r="IKA212" s="171"/>
      <c r="IKB212" s="171"/>
      <c r="IKC212" s="27"/>
      <c r="IKD212" s="27"/>
      <c r="IKE212" s="27"/>
      <c r="IKF212" s="27">
        <v>105.7</v>
      </c>
      <c r="IKG212" s="45">
        <v>105.6</v>
      </c>
      <c r="IKH212" s="45">
        <v>105.3</v>
      </c>
      <c r="IKI212" s="45">
        <v>105.2</v>
      </c>
      <c r="IKJ212" s="46">
        <v>105.1</v>
      </c>
      <c r="IKK212" s="171"/>
      <c r="IKL212" s="8"/>
      <c r="IKM212" s="148"/>
      <c r="IKN212" s="11"/>
      <c r="IKO212" s="148" t="s">
        <v>61</v>
      </c>
      <c r="IKP212" s="171"/>
      <c r="IKQ212" s="171"/>
      <c r="IKR212" s="171"/>
      <c r="IKS212" s="27"/>
      <c r="IKT212" s="27"/>
      <c r="IKU212" s="27"/>
      <c r="IKV212" s="27">
        <v>105.7</v>
      </c>
      <c r="IKW212" s="45">
        <v>105.6</v>
      </c>
      <c r="IKX212" s="45">
        <v>105.3</v>
      </c>
      <c r="IKY212" s="45">
        <v>105.2</v>
      </c>
      <c r="IKZ212" s="46">
        <v>105.1</v>
      </c>
      <c r="ILA212" s="171"/>
      <c r="ILB212" s="8"/>
      <c r="ILC212" s="148"/>
      <c r="ILD212" s="11"/>
      <c r="ILE212" s="148" t="s">
        <v>61</v>
      </c>
      <c r="ILF212" s="171"/>
      <c r="ILG212" s="171"/>
      <c r="ILH212" s="171"/>
      <c r="ILI212" s="27"/>
      <c r="ILJ212" s="27"/>
      <c r="ILK212" s="27"/>
      <c r="ILL212" s="27">
        <v>105.7</v>
      </c>
      <c r="ILM212" s="45">
        <v>105.6</v>
      </c>
      <c r="ILN212" s="45">
        <v>105.3</v>
      </c>
      <c r="ILO212" s="45">
        <v>105.2</v>
      </c>
      <c r="ILP212" s="46">
        <v>105.1</v>
      </c>
      <c r="ILQ212" s="171"/>
      <c r="ILR212" s="8"/>
      <c r="ILS212" s="148"/>
      <c r="ILT212" s="11"/>
      <c r="ILU212" s="148" t="s">
        <v>61</v>
      </c>
      <c r="ILV212" s="171"/>
      <c r="ILW212" s="171"/>
      <c r="ILX212" s="171"/>
      <c r="ILY212" s="27"/>
      <c r="ILZ212" s="27"/>
      <c r="IMA212" s="27"/>
      <c r="IMB212" s="27">
        <v>105.7</v>
      </c>
      <c r="IMC212" s="45">
        <v>105.6</v>
      </c>
      <c r="IMD212" s="45">
        <v>105.3</v>
      </c>
      <c r="IME212" s="45">
        <v>105.2</v>
      </c>
      <c r="IMF212" s="46">
        <v>105.1</v>
      </c>
      <c r="IMG212" s="171"/>
      <c r="IMH212" s="8"/>
      <c r="IMI212" s="148"/>
      <c r="IMJ212" s="11"/>
      <c r="IMK212" s="148" t="s">
        <v>61</v>
      </c>
      <c r="IML212" s="171"/>
      <c r="IMM212" s="171"/>
      <c r="IMN212" s="171"/>
      <c r="IMO212" s="27"/>
      <c r="IMP212" s="27"/>
      <c r="IMQ212" s="27"/>
      <c r="IMR212" s="27">
        <v>105.7</v>
      </c>
      <c r="IMS212" s="45">
        <v>105.6</v>
      </c>
      <c r="IMT212" s="45">
        <v>105.3</v>
      </c>
      <c r="IMU212" s="45">
        <v>105.2</v>
      </c>
      <c r="IMV212" s="46">
        <v>105.1</v>
      </c>
      <c r="IMW212" s="171"/>
      <c r="IMX212" s="8"/>
      <c r="IMY212" s="148"/>
      <c r="IMZ212" s="11"/>
      <c r="INA212" s="148" t="s">
        <v>61</v>
      </c>
      <c r="INB212" s="171"/>
      <c r="INC212" s="171"/>
      <c r="IND212" s="171"/>
      <c r="INE212" s="27"/>
      <c r="INF212" s="27"/>
      <c r="ING212" s="27"/>
      <c r="INH212" s="27">
        <v>105.7</v>
      </c>
      <c r="INI212" s="45">
        <v>105.6</v>
      </c>
      <c r="INJ212" s="45">
        <v>105.3</v>
      </c>
      <c r="INK212" s="45">
        <v>105.2</v>
      </c>
      <c r="INL212" s="46">
        <v>105.1</v>
      </c>
      <c r="INM212" s="171"/>
      <c r="INN212" s="8"/>
      <c r="INO212" s="148"/>
      <c r="INP212" s="11"/>
      <c r="INQ212" s="148" t="s">
        <v>61</v>
      </c>
      <c r="INR212" s="171"/>
      <c r="INS212" s="171"/>
      <c r="INT212" s="171"/>
      <c r="INU212" s="27"/>
      <c r="INV212" s="27"/>
      <c r="INW212" s="27"/>
      <c r="INX212" s="27">
        <v>105.7</v>
      </c>
      <c r="INY212" s="45">
        <v>105.6</v>
      </c>
      <c r="INZ212" s="45">
        <v>105.3</v>
      </c>
      <c r="IOA212" s="45">
        <v>105.2</v>
      </c>
      <c r="IOB212" s="46">
        <v>105.1</v>
      </c>
      <c r="IOC212" s="171"/>
      <c r="IOD212" s="8"/>
      <c r="IOE212" s="148"/>
      <c r="IOF212" s="11"/>
      <c r="IOG212" s="148" t="s">
        <v>61</v>
      </c>
      <c r="IOH212" s="171"/>
      <c r="IOI212" s="171"/>
      <c r="IOJ212" s="171"/>
      <c r="IOK212" s="27"/>
      <c r="IOL212" s="27"/>
      <c r="IOM212" s="27"/>
      <c r="ION212" s="27">
        <v>105.7</v>
      </c>
      <c r="IOO212" s="45">
        <v>105.6</v>
      </c>
      <c r="IOP212" s="45">
        <v>105.3</v>
      </c>
      <c r="IOQ212" s="45">
        <v>105.2</v>
      </c>
      <c r="IOR212" s="46">
        <v>105.1</v>
      </c>
      <c r="IOS212" s="171"/>
      <c r="IOT212" s="8"/>
      <c r="IOU212" s="148"/>
      <c r="IOV212" s="11"/>
      <c r="IOW212" s="148" t="s">
        <v>61</v>
      </c>
      <c r="IOX212" s="171"/>
      <c r="IOY212" s="171"/>
      <c r="IOZ212" s="171"/>
      <c r="IPA212" s="27"/>
      <c r="IPB212" s="27"/>
      <c r="IPC212" s="27"/>
      <c r="IPD212" s="27">
        <v>105.7</v>
      </c>
      <c r="IPE212" s="45">
        <v>105.6</v>
      </c>
      <c r="IPF212" s="45">
        <v>105.3</v>
      </c>
      <c r="IPG212" s="45">
        <v>105.2</v>
      </c>
      <c r="IPH212" s="46">
        <v>105.1</v>
      </c>
      <c r="IPI212" s="171"/>
      <c r="IPJ212" s="8"/>
      <c r="IPK212" s="148"/>
      <c r="IPL212" s="11"/>
      <c r="IPM212" s="148" t="s">
        <v>61</v>
      </c>
      <c r="IPN212" s="171"/>
      <c r="IPO212" s="171"/>
      <c r="IPP212" s="171"/>
      <c r="IPQ212" s="27"/>
      <c r="IPR212" s="27"/>
      <c r="IPS212" s="27"/>
      <c r="IPT212" s="27">
        <v>105.7</v>
      </c>
      <c r="IPU212" s="45">
        <v>105.6</v>
      </c>
      <c r="IPV212" s="45">
        <v>105.3</v>
      </c>
      <c r="IPW212" s="45">
        <v>105.2</v>
      </c>
      <c r="IPX212" s="46">
        <v>105.1</v>
      </c>
      <c r="IPY212" s="171"/>
      <c r="IPZ212" s="8"/>
      <c r="IQA212" s="148"/>
      <c r="IQB212" s="11"/>
      <c r="IQC212" s="148" t="s">
        <v>61</v>
      </c>
      <c r="IQD212" s="171"/>
      <c r="IQE212" s="171"/>
      <c r="IQF212" s="171"/>
      <c r="IQG212" s="27"/>
      <c r="IQH212" s="27"/>
      <c r="IQI212" s="27"/>
      <c r="IQJ212" s="27">
        <v>105.7</v>
      </c>
      <c r="IQK212" s="45">
        <v>105.6</v>
      </c>
      <c r="IQL212" s="45">
        <v>105.3</v>
      </c>
      <c r="IQM212" s="45">
        <v>105.2</v>
      </c>
      <c r="IQN212" s="46">
        <v>105.1</v>
      </c>
      <c r="IQO212" s="171"/>
      <c r="IQP212" s="8"/>
      <c r="IQQ212" s="148"/>
      <c r="IQR212" s="11"/>
      <c r="IQS212" s="148" t="s">
        <v>61</v>
      </c>
      <c r="IQT212" s="171"/>
      <c r="IQU212" s="171"/>
      <c r="IQV212" s="171"/>
      <c r="IQW212" s="27"/>
      <c r="IQX212" s="27"/>
      <c r="IQY212" s="27"/>
      <c r="IQZ212" s="27">
        <v>105.7</v>
      </c>
      <c r="IRA212" s="45">
        <v>105.6</v>
      </c>
      <c r="IRB212" s="45">
        <v>105.3</v>
      </c>
      <c r="IRC212" s="45">
        <v>105.2</v>
      </c>
      <c r="IRD212" s="46">
        <v>105.1</v>
      </c>
      <c r="IRE212" s="171"/>
      <c r="IRF212" s="8"/>
      <c r="IRG212" s="148"/>
      <c r="IRH212" s="11"/>
      <c r="IRI212" s="148" t="s">
        <v>61</v>
      </c>
      <c r="IRJ212" s="171"/>
      <c r="IRK212" s="171"/>
      <c r="IRL212" s="171"/>
      <c r="IRM212" s="27"/>
      <c r="IRN212" s="27"/>
      <c r="IRO212" s="27"/>
      <c r="IRP212" s="27">
        <v>105.7</v>
      </c>
      <c r="IRQ212" s="45">
        <v>105.6</v>
      </c>
      <c r="IRR212" s="45">
        <v>105.3</v>
      </c>
      <c r="IRS212" s="45">
        <v>105.2</v>
      </c>
      <c r="IRT212" s="46">
        <v>105.1</v>
      </c>
      <c r="IRU212" s="171"/>
      <c r="IRV212" s="8"/>
      <c r="IRW212" s="148"/>
      <c r="IRX212" s="11"/>
      <c r="IRY212" s="148" t="s">
        <v>61</v>
      </c>
      <c r="IRZ212" s="171"/>
      <c r="ISA212" s="171"/>
      <c r="ISB212" s="171"/>
      <c r="ISC212" s="27"/>
      <c r="ISD212" s="27"/>
      <c r="ISE212" s="27"/>
      <c r="ISF212" s="27">
        <v>105.7</v>
      </c>
      <c r="ISG212" s="45">
        <v>105.6</v>
      </c>
      <c r="ISH212" s="45">
        <v>105.3</v>
      </c>
      <c r="ISI212" s="45">
        <v>105.2</v>
      </c>
      <c r="ISJ212" s="46">
        <v>105.1</v>
      </c>
      <c r="ISK212" s="171"/>
      <c r="ISL212" s="8"/>
      <c r="ISM212" s="148"/>
      <c r="ISN212" s="11"/>
      <c r="ISO212" s="148" t="s">
        <v>61</v>
      </c>
      <c r="ISP212" s="171"/>
      <c r="ISQ212" s="171"/>
      <c r="ISR212" s="171"/>
      <c r="ISS212" s="27"/>
      <c r="IST212" s="27"/>
      <c r="ISU212" s="27"/>
      <c r="ISV212" s="27">
        <v>105.7</v>
      </c>
      <c r="ISW212" s="45">
        <v>105.6</v>
      </c>
      <c r="ISX212" s="45">
        <v>105.3</v>
      </c>
      <c r="ISY212" s="45">
        <v>105.2</v>
      </c>
      <c r="ISZ212" s="46">
        <v>105.1</v>
      </c>
      <c r="ITA212" s="171"/>
      <c r="ITB212" s="8"/>
      <c r="ITC212" s="148"/>
      <c r="ITD212" s="11"/>
      <c r="ITE212" s="148" t="s">
        <v>61</v>
      </c>
      <c r="ITF212" s="171"/>
      <c r="ITG212" s="171"/>
      <c r="ITH212" s="171"/>
      <c r="ITI212" s="27"/>
      <c r="ITJ212" s="27"/>
      <c r="ITK212" s="27"/>
      <c r="ITL212" s="27">
        <v>105.7</v>
      </c>
      <c r="ITM212" s="45">
        <v>105.6</v>
      </c>
      <c r="ITN212" s="45">
        <v>105.3</v>
      </c>
      <c r="ITO212" s="45">
        <v>105.2</v>
      </c>
      <c r="ITP212" s="46">
        <v>105.1</v>
      </c>
      <c r="ITQ212" s="171"/>
      <c r="ITR212" s="8"/>
      <c r="ITS212" s="148"/>
      <c r="ITT212" s="11"/>
      <c r="ITU212" s="148" t="s">
        <v>61</v>
      </c>
      <c r="ITV212" s="171"/>
      <c r="ITW212" s="171"/>
      <c r="ITX212" s="171"/>
      <c r="ITY212" s="27"/>
      <c r="ITZ212" s="27"/>
      <c r="IUA212" s="27"/>
      <c r="IUB212" s="27">
        <v>105.7</v>
      </c>
      <c r="IUC212" s="45">
        <v>105.6</v>
      </c>
      <c r="IUD212" s="45">
        <v>105.3</v>
      </c>
      <c r="IUE212" s="45">
        <v>105.2</v>
      </c>
      <c r="IUF212" s="46">
        <v>105.1</v>
      </c>
      <c r="IUG212" s="171"/>
      <c r="IUH212" s="8"/>
      <c r="IUI212" s="148"/>
      <c r="IUJ212" s="11"/>
      <c r="IUK212" s="148" t="s">
        <v>61</v>
      </c>
      <c r="IUL212" s="171"/>
      <c r="IUM212" s="171"/>
      <c r="IUN212" s="171"/>
      <c r="IUO212" s="27"/>
      <c r="IUP212" s="27"/>
      <c r="IUQ212" s="27"/>
      <c r="IUR212" s="27">
        <v>105.7</v>
      </c>
      <c r="IUS212" s="45">
        <v>105.6</v>
      </c>
      <c r="IUT212" s="45">
        <v>105.3</v>
      </c>
      <c r="IUU212" s="45">
        <v>105.2</v>
      </c>
      <c r="IUV212" s="46">
        <v>105.1</v>
      </c>
      <c r="IUW212" s="171"/>
      <c r="IUX212" s="8"/>
      <c r="IUY212" s="148"/>
      <c r="IUZ212" s="11"/>
      <c r="IVA212" s="148" t="s">
        <v>61</v>
      </c>
      <c r="IVB212" s="171"/>
      <c r="IVC212" s="171"/>
      <c r="IVD212" s="171"/>
      <c r="IVE212" s="27"/>
      <c r="IVF212" s="27"/>
      <c r="IVG212" s="27"/>
      <c r="IVH212" s="27">
        <v>105.7</v>
      </c>
      <c r="IVI212" s="45">
        <v>105.6</v>
      </c>
      <c r="IVJ212" s="45">
        <v>105.3</v>
      </c>
      <c r="IVK212" s="45">
        <v>105.2</v>
      </c>
      <c r="IVL212" s="46">
        <v>105.1</v>
      </c>
      <c r="IVM212" s="171"/>
      <c r="IVN212" s="8"/>
      <c r="IVO212" s="148"/>
      <c r="IVP212" s="11"/>
      <c r="IVQ212" s="148" t="s">
        <v>61</v>
      </c>
      <c r="IVR212" s="171"/>
      <c r="IVS212" s="171"/>
      <c r="IVT212" s="171"/>
      <c r="IVU212" s="27"/>
      <c r="IVV212" s="27"/>
      <c r="IVW212" s="27"/>
      <c r="IVX212" s="27">
        <v>105.7</v>
      </c>
      <c r="IVY212" s="45">
        <v>105.6</v>
      </c>
      <c r="IVZ212" s="45">
        <v>105.3</v>
      </c>
      <c r="IWA212" s="45">
        <v>105.2</v>
      </c>
      <c r="IWB212" s="46">
        <v>105.1</v>
      </c>
      <c r="IWC212" s="171"/>
      <c r="IWD212" s="8"/>
      <c r="IWE212" s="148"/>
      <c r="IWF212" s="11"/>
      <c r="IWG212" s="148" t="s">
        <v>61</v>
      </c>
      <c r="IWH212" s="171"/>
      <c r="IWI212" s="171"/>
      <c r="IWJ212" s="171"/>
      <c r="IWK212" s="27"/>
      <c r="IWL212" s="27"/>
      <c r="IWM212" s="27"/>
      <c r="IWN212" s="27">
        <v>105.7</v>
      </c>
      <c r="IWO212" s="45">
        <v>105.6</v>
      </c>
      <c r="IWP212" s="45">
        <v>105.3</v>
      </c>
      <c r="IWQ212" s="45">
        <v>105.2</v>
      </c>
      <c r="IWR212" s="46">
        <v>105.1</v>
      </c>
      <c r="IWS212" s="171"/>
      <c r="IWT212" s="8"/>
      <c r="IWU212" s="148"/>
      <c r="IWV212" s="11"/>
      <c r="IWW212" s="148" t="s">
        <v>61</v>
      </c>
      <c r="IWX212" s="171"/>
      <c r="IWY212" s="171"/>
      <c r="IWZ212" s="171"/>
      <c r="IXA212" s="27"/>
      <c r="IXB212" s="27"/>
      <c r="IXC212" s="27"/>
      <c r="IXD212" s="27">
        <v>105.7</v>
      </c>
      <c r="IXE212" s="45">
        <v>105.6</v>
      </c>
      <c r="IXF212" s="45">
        <v>105.3</v>
      </c>
      <c r="IXG212" s="45">
        <v>105.2</v>
      </c>
      <c r="IXH212" s="46">
        <v>105.1</v>
      </c>
      <c r="IXI212" s="171"/>
      <c r="IXJ212" s="8"/>
      <c r="IXK212" s="148"/>
      <c r="IXL212" s="11"/>
      <c r="IXM212" s="148" t="s">
        <v>61</v>
      </c>
      <c r="IXN212" s="171"/>
      <c r="IXO212" s="171"/>
      <c r="IXP212" s="171"/>
      <c r="IXQ212" s="27"/>
      <c r="IXR212" s="27"/>
      <c r="IXS212" s="27"/>
      <c r="IXT212" s="27">
        <v>105.7</v>
      </c>
      <c r="IXU212" s="45">
        <v>105.6</v>
      </c>
      <c r="IXV212" s="45">
        <v>105.3</v>
      </c>
      <c r="IXW212" s="45">
        <v>105.2</v>
      </c>
      <c r="IXX212" s="46">
        <v>105.1</v>
      </c>
      <c r="IXY212" s="171"/>
      <c r="IXZ212" s="8"/>
      <c r="IYA212" s="148"/>
      <c r="IYB212" s="11"/>
      <c r="IYC212" s="148" t="s">
        <v>61</v>
      </c>
      <c r="IYD212" s="171"/>
      <c r="IYE212" s="171"/>
      <c r="IYF212" s="171"/>
      <c r="IYG212" s="27"/>
      <c r="IYH212" s="27"/>
      <c r="IYI212" s="27"/>
      <c r="IYJ212" s="27">
        <v>105.7</v>
      </c>
      <c r="IYK212" s="45">
        <v>105.6</v>
      </c>
      <c r="IYL212" s="45">
        <v>105.3</v>
      </c>
      <c r="IYM212" s="45">
        <v>105.2</v>
      </c>
      <c r="IYN212" s="46">
        <v>105.1</v>
      </c>
      <c r="IYO212" s="171"/>
      <c r="IYP212" s="8"/>
      <c r="IYQ212" s="148"/>
      <c r="IYR212" s="11"/>
      <c r="IYS212" s="148" t="s">
        <v>61</v>
      </c>
      <c r="IYT212" s="171"/>
      <c r="IYU212" s="171"/>
      <c r="IYV212" s="171"/>
      <c r="IYW212" s="27"/>
      <c r="IYX212" s="27"/>
      <c r="IYY212" s="27"/>
      <c r="IYZ212" s="27">
        <v>105.7</v>
      </c>
      <c r="IZA212" s="45">
        <v>105.6</v>
      </c>
      <c r="IZB212" s="45">
        <v>105.3</v>
      </c>
      <c r="IZC212" s="45">
        <v>105.2</v>
      </c>
      <c r="IZD212" s="46">
        <v>105.1</v>
      </c>
      <c r="IZE212" s="171"/>
      <c r="IZF212" s="8"/>
      <c r="IZG212" s="148"/>
      <c r="IZH212" s="11"/>
      <c r="IZI212" s="148" t="s">
        <v>61</v>
      </c>
      <c r="IZJ212" s="171"/>
      <c r="IZK212" s="171"/>
      <c r="IZL212" s="171"/>
      <c r="IZM212" s="27"/>
      <c r="IZN212" s="27"/>
      <c r="IZO212" s="27"/>
      <c r="IZP212" s="27">
        <v>105.7</v>
      </c>
      <c r="IZQ212" s="45">
        <v>105.6</v>
      </c>
      <c r="IZR212" s="45">
        <v>105.3</v>
      </c>
      <c r="IZS212" s="45">
        <v>105.2</v>
      </c>
      <c r="IZT212" s="46">
        <v>105.1</v>
      </c>
      <c r="IZU212" s="171"/>
      <c r="IZV212" s="8"/>
      <c r="IZW212" s="148"/>
      <c r="IZX212" s="11"/>
      <c r="IZY212" s="148" t="s">
        <v>61</v>
      </c>
      <c r="IZZ212" s="171"/>
      <c r="JAA212" s="171"/>
      <c r="JAB212" s="171"/>
      <c r="JAC212" s="27"/>
      <c r="JAD212" s="27"/>
      <c r="JAE212" s="27"/>
      <c r="JAF212" s="27">
        <v>105.7</v>
      </c>
      <c r="JAG212" s="45">
        <v>105.6</v>
      </c>
      <c r="JAH212" s="45">
        <v>105.3</v>
      </c>
      <c r="JAI212" s="45">
        <v>105.2</v>
      </c>
      <c r="JAJ212" s="46">
        <v>105.1</v>
      </c>
      <c r="JAK212" s="171"/>
      <c r="JAL212" s="8"/>
      <c r="JAM212" s="148"/>
      <c r="JAN212" s="11"/>
      <c r="JAO212" s="148" t="s">
        <v>61</v>
      </c>
      <c r="JAP212" s="171"/>
      <c r="JAQ212" s="171"/>
      <c r="JAR212" s="171"/>
      <c r="JAS212" s="27"/>
      <c r="JAT212" s="27"/>
      <c r="JAU212" s="27"/>
      <c r="JAV212" s="27">
        <v>105.7</v>
      </c>
      <c r="JAW212" s="45">
        <v>105.6</v>
      </c>
      <c r="JAX212" s="45">
        <v>105.3</v>
      </c>
      <c r="JAY212" s="45">
        <v>105.2</v>
      </c>
      <c r="JAZ212" s="46">
        <v>105.1</v>
      </c>
      <c r="JBA212" s="171"/>
      <c r="JBB212" s="8"/>
      <c r="JBC212" s="148"/>
      <c r="JBD212" s="11"/>
      <c r="JBE212" s="148" t="s">
        <v>61</v>
      </c>
      <c r="JBF212" s="171"/>
      <c r="JBG212" s="171"/>
      <c r="JBH212" s="171"/>
      <c r="JBI212" s="27"/>
      <c r="JBJ212" s="27"/>
      <c r="JBK212" s="27"/>
      <c r="JBL212" s="27">
        <v>105.7</v>
      </c>
      <c r="JBM212" s="45">
        <v>105.6</v>
      </c>
      <c r="JBN212" s="45">
        <v>105.3</v>
      </c>
      <c r="JBO212" s="45">
        <v>105.2</v>
      </c>
      <c r="JBP212" s="46">
        <v>105.1</v>
      </c>
      <c r="JBQ212" s="171"/>
      <c r="JBR212" s="8"/>
      <c r="JBS212" s="148"/>
      <c r="JBT212" s="11"/>
      <c r="JBU212" s="148" t="s">
        <v>61</v>
      </c>
      <c r="JBV212" s="171"/>
      <c r="JBW212" s="171"/>
      <c r="JBX212" s="171"/>
      <c r="JBY212" s="27"/>
      <c r="JBZ212" s="27"/>
      <c r="JCA212" s="27"/>
      <c r="JCB212" s="27">
        <v>105.7</v>
      </c>
      <c r="JCC212" s="45">
        <v>105.6</v>
      </c>
      <c r="JCD212" s="45">
        <v>105.3</v>
      </c>
      <c r="JCE212" s="45">
        <v>105.2</v>
      </c>
      <c r="JCF212" s="46">
        <v>105.1</v>
      </c>
      <c r="JCG212" s="171"/>
      <c r="JCH212" s="8"/>
      <c r="JCI212" s="148"/>
      <c r="JCJ212" s="11"/>
      <c r="JCK212" s="148" t="s">
        <v>61</v>
      </c>
      <c r="JCL212" s="171"/>
      <c r="JCM212" s="171"/>
      <c r="JCN212" s="171"/>
      <c r="JCO212" s="27"/>
      <c r="JCP212" s="27"/>
      <c r="JCQ212" s="27"/>
      <c r="JCR212" s="27">
        <v>105.7</v>
      </c>
      <c r="JCS212" s="45">
        <v>105.6</v>
      </c>
      <c r="JCT212" s="45">
        <v>105.3</v>
      </c>
      <c r="JCU212" s="45">
        <v>105.2</v>
      </c>
      <c r="JCV212" s="46">
        <v>105.1</v>
      </c>
      <c r="JCW212" s="171"/>
      <c r="JCX212" s="8"/>
      <c r="JCY212" s="148"/>
      <c r="JCZ212" s="11"/>
      <c r="JDA212" s="148" t="s">
        <v>61</v>
      </c>
      <c r="JDB212" s="171"/>
      <c r="JDC212" s="171"/>
      <c r="JDD212" s="171"/>
      <c r="JDE212" s="27"/>
      <c r="JDF212" s="27"/>
      <c r="JDG212" s="27"/>
      <c r="JDH212" s="27">
        <v>105.7</v>
      </c>
      <c r="JDI212" s="45">
        <v>105.6</v>
      </c>
      <c r="JDJ212" s="45">
        <v>105.3</v>
      </c>
      <c r="JDK212" s="45">
        <v>105.2</v>
      </c>
      <c r="JDL212" s="46">
        <v>105.1</v>
      </c>
      <c r="JDM212" s="171"/>
      <c r="JDN212" s="8"/>
      <c r="JDO212" s="148"/>
      <c r="JDP212" s="11"/>
      <c r="JDQ212" s="148" t="s">
        <v>61</v>
      </c>
      <c r="JDR212" s="171"/>
      <c r="JDS212" s="171"/>
      <c r="JDT212" s="171"/>
      <c r="JDU212" s="27"/>
      <c r="JDV212" s="27"/>
      <c r="JDW212" s="27"/>
      <c r="JDX212" s="27">
        <v>105.7</v>
      </c>
      <c r="JDY212" s="45">
        <v>105.6</v>
      </c>
      <c r="JDZ212" s="45">
        <v>105.3</v>
      </c>
      <c r="JEA212" s="45">
        <v>105.2</v>
      </c>
      <c r="JEB212" s="46">
        <v>105.1</v>
      </c>
      <c r="JEC212" s="171"/>
      <c r="JED212" s="8"/>
      <c r="JEE212" s="148"/>
      <c r="JEF212" s="11"/>
      <c r="JEG212" s="148" t="s">
        <v>61</v>
      </c>
      <c r="JEH212" s="171"/>
      <c r="JEI212" s="171"/>
      <c r="JEJ212" s="171"/>
      <c r="JEK212" s="27"/>
      <c r="JEL212" s="27"/>
      <c r="JEM212" s="27"/>
      <c r="JEN212" s="27">
        <v>105.7</v>
      </c>
      <c r="JEO212" s="45">
        <v>105.6</v>
      </c>
      <c r="JEP212" s="45">
        <v>105.3</v>
      </c>
      <c r="JEQ212" s="45">
        <v>105.2</v>
      </c>
      <c r="JER212" s="46">
        <v>105.1</v>
      </c>
      <c r="JES212" s="171"/>
      <c r="JET212" s="8"/>
      <c r="JEU212" s="148"/>
      <c r="JEV212" s="11"/>
      <c r="JEW212" s="148" t="s">
        <v>61</v>
      </c>
      <c r="JEX212" s="171"/>
      <c r="JEY212" s="171"/>
      <c r="JEZ212" s="171"/>
      <c r="JFA212" s="27"/>
      <c r="JFB212" s="27"/>
      <c r="JFC212" s="27"/>
      <c r="JFD212" s="27">
        <v>105.7</v>
      </c>
      <c r="JFE212" s="45">
        <v>105.6</v>
      </c>
      <c r="JFF212" s="45">
        <v>105.3</v>
      </c>
      <c r="JFG212" s="45">
        <v>105.2</v>
      </c>
      <c r="JFH212" s="46">
        <v>105.1</v>
      </c>
      <c r="JFI212" s="171"/>
      <c r="JFJ212" s="8"/>
      <c r="JFK212" s="148"/>
      <c r="JFL212" s="11"/>
      <c r="JFM212" s="148" t="s">
        <v>61</v>
      </c>
      <c r="JFN212" s="171"/>
      <c r="JFO212" s="171"/>
      <c r="JFP212" s="171"/>
      <c r="JFQ212" s="27"/>
      <c r="JFR212" s="27"/>
      <c r="JFS212" s="27"/>
      <c r="JFT212" s="27">
        <v>105.7</v>
      </c>
      <c r="JFU212" s="45">
        <v>105.6</v>
      </c>
      <c r="JFV212" s="45">
        <v>105.3</v>
      </c>
      <c r="JFW212" s="45">
        <v>105.2</v>
      </c>
      <c r="JFX212" s="46">
        <v>105.1</v>
      </c>
      <c r="JFY212" s="171"/>
      <c r="JFZ212" s="8"/>
      <c r="JGA212" s="148"/>
      <c r="JGB212" s="11"/>
      <c r="JGC212" s="148" t="s">
        <v>61</v>
      </c>
      <c r="JGD212" s="171"/>
      <c r="JGE212" s="171"/>
      <c r="JGF212" s="171"/>
      <c r="JGG212" s="27"/>
      <c r="JGH212" s="27"/>
      <c r="JGI212" s="27"/>
      <c r="JGJ212" s="27">
        <v>105.7</v>
      </c>
      <c r="JGK212" s="45">
        <v>105.6</v>
      </c>
      <c r="JGL212" s="45">
        <v>105.3</v>
      </c>
      <c r="JGM212" s="45">
        <v>105.2</v>
      </c>
      <c r="JGN212" s="46">
        <v>105.1</v>
      </c>
      <c r="JGO212" s="171"/>
      <c r="JGP212" s="8"/>
      <c r="JGQ212" s="148"/>
      <c r="JGR212" s="11"/>
      <c r="JGS212" s="148" t="s">
        <v>61</v>
      </c>
      <c r="JGT212" s="171"/>
      <c r="JGU212" s="171"/>
      <c r="JGV212" s="171"/>
      <c r="JGW212" s="27"/>
      <c r="JGX212" s="27"/>
      <c r="JGY212" s="27"/>
      <c r="JGZ212" s="27">
        <v>105.7</v>
      </c>
      <c r="JHA212" s="45">
        <v>105.6</v>
      </c>
      <c r="JHB212" s="45">
        <v>105.3</v>
      </c>
      <c r="JHC212" s="45">
        <v>105.2</v>
      </c>
      <c r="JHD212" s="46">
        <v>105.1</v>
      </c>
      <c r="JHE212" s="171"/>
      <c r="JHF212" s="8"/>
      <c r="JHG212" s="148"/>
      <c r="JHH212" s="11"/>
      <c r="JHI212" s="148" t="s">
        <v>61</v>
      </c>
      <c r="JHJ212" s="171"/>
      <c r="JHK212" s="171"/>
      <c r="JHL212" s="171"/>
      <c r="JHM212" s="27"/>
      <c r="JHN212" s="27"/>
      <c r="JHO212" s="27"/>
      <c r="JHP212" s="27">
        <v>105.7</v>
      </c>
      <c r="JHQ212" s="45">
        <v>105.6</v>
      </c>
      <c r="JHR212" s="45">
        <v>105.3</v>
      </c>
      <c r="JHS212" s="45">
        <v>105.2</v>
      </c>
      <c r="JHT212" s="46">
        <v>105.1</v>
      </c>
      <c r="JHU212" s="171"/>
      <c r="JHV212" s="8"/>
      <c r="JHW212" s="148"/>
      <c r="JHX212" s="11"/>
      <c r="JHY212" s="148" t="s">
        <v>61</v>
      </c>
      <c r="JHZ212" s="171"/>
      <c r="JIA212" s="171"/>
      <c r="JIB212" s="171"/>
      <c r="JIC212" s="27"/>
      <c r="JID212" s="27"/>
      <c r="JIE212" s="27"/>
      <c r="JIF212" s="27">
        <v>105.7</v>
      </c>
      <c r="JIG212" s="45">
        <v>105.6</v>
      </c>
      <c r="JIH212" s="45">
        <v>105.3</v>
      </c>
      <c r="JII212" s="45">
        <v>105.2</v>
      </c>
      <c r="JIJ212" s="46">
        <v>105.1</v>
      </c>
      <c r="JIK212" s="171"/>
      <c r="JIL212" s="8"/>
      <c r="JIM212" s="148"/>
      <c r="JIN212" s="11"/>
      <c r="JIO212" s="148" t="s">
        <v>61</v>
      </c>
      <c r="JIP212" s="171"/>
      <c r="JIQ212" s="171"/>
      <c r="JIR212" s="171"/>
      <c r="JIS212" s="27"/>
      <c r="JIT212" s="27"/>
      <c r="JIU212" s="27"/>
      <c r="JIV212" s="27">
        <v>105.7</v>
      </c>
      <c r="JIW212" s="45">
        <v>105.6</v>
      </c>
      <c r="JIX212" s="45">
        <v>105.3</v>
      </c>
      <c r="JIY212" s="45">
        <v>105.2</v>
      </c>
      <c r="JIZ212" s="46">
        <v>105.1</v>
      </c>
      <c r="JJA212" s="171"/>
      <c r="JJB212" s="8"/>
      <c r="JJC212" s="148"/>
      <c r="JJD212" s="11"/>
      <c r="JJE212" s="148" t="s">
        <v>61</v>
      </c>
      <c r="JJF212" s="171"/>
      <c r="JJG212" s="171"/>
      <c r="JJH212" s="171"/>
      <c r="JJI212" s="27"/>
      <c r="JJJ212" s="27"/>
      <c r="JJK212" s="27"/>
      <c r="JJL212" s="27">
        <v>105.7</v>
      </c>
      <c r="JJM212" s="45">
        <v>105.6</v>
      </c>
      <c r="JJN212" s="45">
        <v>105.3</v>
      </c>
      <c r="JJO212" s="45">
        <v>105.2</v>
      </c>
      <c r="JJP212" s="46">
        <v>105.1</v>
      </c>
      <c r="JJQ212" s="171"/>
      <c r="JJR212" s="8"/>
      <c r="JJS212" s="148"/>
      <c r="JJT212" s="11"/>
      <c r="JJU212" s="148" t="s">
        <v>61</v>
      </c>
      <c r="JJV212" s="171"/>
      <c r="JJW212" s="171"/>
      <c r="JJX212" s="171"/>
      <c r="JJY212" s="27"/>
      <c r="JJZ212" s="27"/>
      <c r="JKA212" s="27"/>
      <c r="JKB212" s="27">
        <v>105.7</v>
      </c>
      <c r="JKC212" s="45">
        <v>105.6</v>
      </c>
      <c r="JKD212" s="45">
        <v>105.3</v>
      </c>
      <c r="JKE212" s="45">
        <v>105.2</v>
      </c>
      <c r="JKF212" s="46">
        <v>105.1</v>
      </c>
      <c r="JKG212" s="171"/>
      <c r="JKH212" s="8"/>
      <c r="JKI212" s="148"/>
      <c r="JKJ212" s="11"/>
      <c r="JKK212" s="148" t="s">
        <v>61</v>
      </c>
      <c r="JKL212" s="171"/>
      <c r="JKM212" s="171"/>
      <c r="JKN212" s="171"/>
      <c r="JKO212" s="27"/>
      <c r="JKP212" s="27"/>
      <c r="JKQ212" s="27"/>
      <c r="JKR212" s="27">
        <v>105.7</v>
      </c>
      <c r="JKS212" s="45">
        <v>105.6</v>
      </c>
      <c r="JKT212" s="45">
        <v>105.3</v>
      </c>
      <c r="JKU212" s="45">
        <v>105.2</v>
      </c>
      <c r="JKV212" s="46">
        <v>105.1</v>
      </c>
      <c r="JKW212" s="171"/>
      <c r="JKX212" s="8"/>
      <c r="JKY212" s="148"/>
      <c r="JKZ212" s="11"/>
      <c r="JLA212" s="148" t="s">
        <v>61</v>
      </c>
      <c r="JLB212" s="171"/>
      <c r="JLC212" s="171"/>
      <c r="JLD212" s="171"/>
      <c r="JLE212" s="27"/>
      <c r="JLF212" s="27"/>
      <c r="JLG212" s="27"/>
      <c r="JLH212" s="27">
        <v>105.7</v>
      </c>
      <c r="JLI212" s="45">
        <v>105.6</v>
      </c>
      <c r="JLJ212" s="45">
        <v>105.3</v>
      </c>
      <c r="JLK212" s="45">
        <v>105.2</v>
      </c>
      <c r="JLL212" s="46">
        <v>105.1</v>
      </c>
      <c r="JLM212" s="171"/>
      <c r="JLN212" s="8"/>
      <c r="JLO212" s="148"/>
      <c r="JLP212" s="11"/>
      <c r="JLQ212" s="148" t="s">
        <v>61</v>
      </c>
      <c r="JLR212" s="171"/>
      <c r="JLS212" s="171"/>
      <c r="JLT212" s="171"/>
      <c r="JLU212" s="27"/>
      <c r="JLV212" s="27"/>
      <c r="JLW212" s="27"/>
      <c r="JLX212" s="27">
        <v>105.7</v>
      </c>
      <c r="JLY212" s="45">
        <v>105.6</v>
      </c>
      <c r="JLZ212" s="45">
        <v>105.3</v>
      </c>
      <c r="JMA212" s="45">
        <v>105.2</v>
      </c>
      <c r="JMB212" s="46">
        <v>105.1</v>
      </c>
      <c r="JMC212" s="171"/>
      <c r="JMD212" s="8"/>
      <c r="JME212" s="148"/>
      <c r="JMF212" s="11"/>
      <c r="JMG212" s="148" t="s">
        <v>61</v>
      </c>
      <c r="JMH212" s="171"/>
      <c r="JMI212" s="171"/>
      <c r="JMJ212" s="171"/>
      <c r="JMK212" s="27"/>
      <c r="JML212" s="27"/>
      <c r="JMM212" s="27"/>
      <c r="JMN212" s="27">
        <v>105.7</v>
      </c>
      <c r="JMO212" s="45">
        <v>105.6</v>
      </c>
      <c r="JMP212" s="45">
        <v>105.3</v>
      </c>
      <c r="JMQ212" s="45">
        <v>105.2</v>
      </c>
      <c r="JMR212" s="46">
        <v>105.1</v>
      </c>
      <c r="JMS212" s="171"/>
      <c r="JMT212" s="8"/>
      <c r="JMU212" s="148"/>
      <c r="JMV212" s="11"/>
      <c r="JMW212" s="148" t="s">
        <v>61</v>
      </c>
      <c r="JMX212" s="171"/>
      <c r="JMY212" s="171"/>
      <c r="JMZ212" s="171"/>
      <c r="JNA212" s="27"/>
      <c r="JNB212" s="27"/>
      <c r="JNC212" s="27"/>
      <c r="JND212" s="27">
        <v>105.7</v>
      </c>
      <c r="JNE212" s="45">
        <v>105.6</v>
      </c>
      <c r="JNF212" s="45">
        <v>105.3</v>
      </c>
      <c r="JNG212" s="45">
        <v>105.2</v>
      </c>
      <c r="JNH212" s="46">
        <v>105.1</v>
      </c>
      <c r="JNI212" s="171"/>
      <c r="JNJ212" s="8"/>
      <c r="JNK212" s="148"/>
      <c r="JNL212" s="11"/>
      <c r="JNM212" s="148" t="s">
        <v>61</v>
      </c>
      <c r="JNN212" s="171"/>
      <c r="JNO212" s="171"/>
      <c r="JNP212" s="171"/>
      <c r="JNQ212" s="27"/>
      <c r="JNR212" s="27"/>
      <c r="JNS212" s="27"/>
      <c r="JNT212" s="27">
        <v>105.7</v>
      </c>
      <c r="JNU212" s="45">
        <v>105.6</v>
      </c>
      <c r="JNV212" s="45">
        <v>105.3</v>
      </c>
      <c r="JNW212" s="45">
        <v>105.2</v>
      </c>
      <c r="JNX212" s="46">
        <v>105.1</v>
      </c>
      <c r="JNY212" s="171"/>
      <c r="JNZ212" s="8"/>
      <c r="JOA212" s="148"/>
      <c r="JOB212" s="11"/>
      <c r="JOC212" s="148" t="s">
        <v>61</v>
      </c>
      <c r="JOD212" s="171"/>
      <c r="JOE212" s="171"/>
      <c r="JOF212" s="171"/>
      <c r="JOG212" s="27"/>
      <c r="JOH212" s="27"/>
      <c r="JOI212" s="27"/>
      <c r="JOJ212" s="27">
        <v>105.7</v>
      </c>
      <c r="JOK212" s="45">
        <v>105.6</v>
      </c>
      <c r="JOL212" s="45">
        <v>105.3</v>
      </c>
      <c r="JOM212" s="45">
        <v>105.2</v>
      </c>
      <c r="JON212" s="46">
        <v>105.1</v>
      </c>
      <c r="JOO212" s="171"/>
      <c r="JOP212" s="8"/>
      <c r="JOQ212" s="148"/>
      <c r="JOR212" s="11"/>
      <c r="JOS212" s="148" t="s">
        <v>61</v>
      </c>
      <c r="JOT212" s="171"/>
      <c r="JOU212" s="171"/>
      <c r="JOV212" s="171"/>
      <c r="JOW212" s="27"/>
      <c r="JOX212" s="27"/>
      <c r="JOY212" s="27"/>
      <c r="JOZ212" s="27">
        <v>105.7</v>
      </c>
      <c r="JPA212" s="45">
        <v>105.6</v>
      </c>
      <c r="JPB212" s="45">
        <v>105.3</v>
      </c>
      <c r="JPC212" s="45">
        <v>105.2</v>
      </c>
      <c r="JPD212" s="46">
        <v>105.1</v>
      </c>
      <c r="JPE212" s="171"/>
      <c r="JPF212" s="8"/>
      <c r="JPG212" s="148"/>
      <c r="JPH212" s="11"/>
      <c r="JPI212" s="148" t="s">
        <v>61</v>
      </c>
      <c r="JPJ212" s="171"/>
      <c r="JPK212" s="171"/>
      <c r="JPL212" s="171"/>
      <c r="JPM212" s="27"/>
      <c r="JPN212" s="27"/>
      <c r="JPO212" s="27"/>
      <c r="JPP212" s="27">
        <v>105.7</v>
      </c>
      <c r="JPQ212" s="45">
        <v>105.6</v>
      </c>
      <c r="JPR212" s="45">
        <v>105.3</v>
      </c>
      <c r="JPS212" s="45">
        <v>105.2</v>
      </c>
      <c r="JPT212" s="46">
        <v>105.1</v>
      </c>
      <c r="JPU212" s="171"/>
      <c r="JPV212" s="8"/>
      <c r="JPW212" s="148"/>
      <c r="JPX212" s="11"/>
      <c r="JPY212" s="148" t="s">
        <v>61</v>
      </c>
      <c r="JPZ212" s="171"/>
      <c r="JQA212" s="171"/>
      <c r="JQB212" s="171"/>
      <c r="JQC212" s="27"/>
      <c r="JQD212" s="27"/>
      <c r="JQE212" s="27"/>
      <c r="JQF212" s="27">
        <v>105.7</v>
      </c>
      <c r="JQG212" s="45">
        <v>105.6</v>
      </c>
      <c r="JQH212" s="45">
        <v>105.3</v>
      </c>
      <c r="JQI212" s="45">
        <v>105.2</v>
      </c>
      <c r="JQJ212" s="46">
        <v>105.1</v>
      </c>
      <c r="JQK212" s="171"/>
      <c r="JQL212" s="8"/>
      <c r="JQM212" s="148"/>
      <c r="JQN212" s="11"/>
      <c r="JQO212" s="148" t="s">
        <v>61</v>
      </c>
      <c r="JQP212" s="171"/>
      <c r="JQQ212" s="171"/>
      <c r="JQR212" s="171"/>
      <c r="JQS212" s="27"/>
      <c r="JQT212" s="27"/>
      <c r="JQU212" s="27"/>
      <c r="JQV212" s="27">
        <v>105.7</v>
      </c>
      <c r="JQW212" s="45">
        <v>105.6</v>
      </c>
      <c r="JQX212" s="45">
        <v>105.3</v>
      </c>
      <c r="JQY212" s="45">
        <v>105.2</v>
      </c>
      <c r="JQZ212" s="46">
        <v>105.1</v>
      </c>
      <c r="JRA212" s="171"/>
      <c r="JRB212" s="8"/>
      <c r="JRC212" s="148"/>
      <c r="JRD212" s="11"/>
      <c r="JRE212" s="148" t="s">
        <v>61</v>
      </c>
      <c r="JRF212" s="171"/>
      <c r="JRG212" s="171"/>
      <c r="JRH212" s="171"/>
      <c r="JRI212" s="27"/>
      <c r="JRJ212" s="27"/>
      <c r="JRK212" s="27"/>
      <c r="JRL212" s="27">
        <v>105.7</v>
      </c>
      <c r="JRM212" s="45">
        <v>105.6</v>
      </c>
      <c r="JRN212" s="45">
        <v>105.3</v>
      </c>
      <c r="JRO212" s="45">
        <v>105.2</v>
      </c>
      <c r="JRP212" s="46">
        <v>105.1</v>
      </c>
      <c r="JRQ212" s="171"/>
      <c r="JRR212" s="8"/>
      <c r="JRS212" s="148"/>
      <c r="JRT212" s="11"/>
      <c r="JRU212" s="148" t="s">
        <v>61</v>
      </c>
      <c r="JRV212" s="171"/>
      <c r="JRW212" s="171"/>
      <c r="JRX212" s="171"/>
      <c r="JRY212" s="27"/>
      <c r="JRZ212" s="27"/>
      <c r="JSA212" s="27"/>
      <c r="JSB212" s="27">
        <v>105.7</v>
      </c>
      <c r="JSC212" s="45">
        <v>105.6</v>
      </c>
      <c r="JSD212" s="45">
        <v>105.3</v>
      </c>
      <c r="JSE212" s="45">
        <v>105.2</v>
      </c>
      <c r="JSF212" s="46">
        <v>105.1</v>
      </c>
      <c r="JSG212" s="171"/>
      <c r="JSH212" s="8"/>
      <c r="JSI212" s="148"/>
      <c r="JSJ212" s="11"/>
      <c r="JSK212" s="148" t="s">
        <v>61</v>
      </c>
      <c r="JSL212" s="171"/>
      <c r="JSM212" s="171"/>
      <c r="JSN212" s="171"/>
      <c r="JSO212" s="27"/>
      <c r="JSP212" s="27"/>
      <c r="JSQ212" s="27"/>
      <c r="JSR212" s="27">
        <v>105.7</v>
      </c>
      <c r="JSS212" s="45">
        <v>105.6</v>
      </c>
      <c r="JST212" s="45">
        <v>105.3</v>
      </c>
      <c r="JSU212" s="45">
        <v>105.2</v>
      </c>
      <c r="JSV212" s="46">
        <v>105.1</v>
      </c>
      <c r="JSW212" s="171"/>
      <c r="JSX212" s="8"/>
      <c r="JSY212" s="148"/>
      <c r="JSZ212" s="11"/>
      <c r="JTA212" s="148" t="s">
        <v>61</v>
      </c>
      <c r="JTB212" s="171"/>
      <c r="JTC212" s="171"/>
      <c r="JTD212" s="171"/>
      <c r="JTE212" s="27"/>
      <c r="JTF212" s="27"/>
      <c r="JTG212" s="27"/>
      <c r="JTH212" s="27">
        <v>105.7</v>
      </c>
      <c r="JTI212" s="45">
        <v>105.6</v>
      </c>
      <c r="JTJ212" s="45">
        <v>105.3</v>
      </c>
      <c r="JTK212" s="45">
        <v>105.2</v>
      </c>
      <c r="JTL212" s="46">
        <v>105.1</v>
      </c>
      <c r="JTM212" s="171"/>
      <c r="JTN212" s="8"/>
      <c r="JTO212" s="148"/>
      <c r="JTP212" s="11"/>
      <c r="JTQ212" s="148" t="s">
        <v>61</v>
      </c>
      <c r="JTR212" s="171"/>
      <c r="JTS212" s="171"/>
      <c r="JTT212" s="171"/>
      <c r="JTU212" s="27"/>
      <c r="JTV212" s="27"/>
      <c r="JTW212" s="27"/>
      <c r="JTX212" s="27">
        <v>105.7</v>
      </c>
      <c r="JTY212" s="45">
        <v>105.6</v>
      </c>
      <c r="JTZ212" s="45">
        <v>105.3</v>
      </c>
      <c r="JUA212" s="45">
        <v>105.2</v>
      </c>
      <c r="JUB212" s="46">
        <v>105.1</v>
      </c>
      <c r="JUC212" s="171"/>
      <c r="JUD212" s="8"/>
      <c r="JUE212" s="148"/>
      <c r="JUF212" s="11"/>
      <c r="JUG212" s="148" t="s">
        <v>61</v>
      </c>
      <c r="JUH212" s="171"/>
      <c r="JUI212" s="171"/>
      <c r="JUJ212" s="171"/>
      <c r="JUK212" s="27"/>
      <c r="JUL212" s="27"/>
      <c r="JUM212" s="27"/>
      <c r="JUN212" s="27">
        <v>105.7</v>
      </c>
      <c r="JUO212" s="45">
        <v>105.6</v>
      </c>
      <c r="JUP212" s="45">
        <v>105.3</v>
      </c>
      <c r="JUQ212" s="45">
        <v>105.2</v>
      </c>
      <c r="JUR212" s="46">
        <v>105.1</v>
      </c>
      <c r="JUS212" s="171"/>
      <c r="JUT212" s="8"/>
      <c r="JUU212" s="148"/>
      <c r="JUV212" s="11"/>
      <c r="JUW212" s="148" t="s">
        <v>61</v>
      </c>
      <c r="JUX212" s="171"/>
      <c r="JUY212" s="171"/>
      <c r="JUZ212" s="171"/>
      <c r="JVA212" s="27"/>
      <c r="JVB212" s="27"/>
      <c r="JVC212" s="27"/>
      <c r="JVD212" s="27">
        <v>105.7</v>
      </c>
      <c r="JVE212" s="45">
        <v>105.6</v>
      </c>
      <c r="JVF212" s="45">
        <v>105.3</v>
      </c>
      <c r="JVG212" s="45">
        <v>105.2</v>
      </c>
      <c r="JVH212" s="46">
        <v>105.1</v>
      </c>
      <c r="JVI212" s="171"/>
      <c r="JVJ212" s="8"/>
      <c r="JVK212" s="148"/>
      <c r="JVL212" s="11"/>
      <c r="JVM212" s="148" t="s">
        <v>61</v>
      </c>
      <c r="JVN212" s="171"/>
      <c r="JVO212" s="171"/>
      <c r="JVP212" s="171"/>
      <c r="JVQ212" s="27"/>
      <c r="JVR212" s="27"/>
      <c r="JVS212" s="27"/>
      <c r="JVT212" s="27">
        <v>105.7</v>
      </c>
      <c r="JVU212" s="45">
        <v>105.6</v>
      </c>
      <c r="JVV212" s="45">
        <v>105.3</v>
      </c>
      <c r="JVW212" s="45">
        <v>105.2</v>
      </c>
      <c r="JVX212" s="46">
        <v>105.1</v>
      </c>
      <c r="JVY212" s="171"/>
      <c r="JVZ212" s="8"/>
      <c r="JWA212" s="148"/>
      <c r="JWB212" s="11"/>
      <c r="JWC212" s="148" t="s">
        <v>61</v>
      </c>
      <c r="JWD212" s="171"/>
      <c r="JWE212" s="171"/>
      <c r="JWF212" s="171"/>
      <c r="JWG212" s="27"/>
      <c r="JWH212" s="27"/>
      <c r="JWI212" s="27"/>
      <c r="JWJ212" s="27">
        <v>105.7</v>
      </c>
      <c r="JWK212" s="45">
        <v>105.6</v>
      </c>
      <c r="JWL212" s="45">
        <v>105.3</v>
      </c>
      <c r="JWM212" s="45">
        <v>105.2</v>
      </c>
      <c r="JWN212" s="46">
        <v>105.1</v>
      </c>
      <c r="JWO212" s="171"/>
      <c r="JWP212" s="8"/>
      <c r="JWQ212" s="148"/>
      <c r="JWR212" s="11"/>
      <c r="JWS212" s="148" t="s">
        <v>61</v>
      </c>
      <c r="JWT212" s="171"/>
      <c r="JWU212" s="171"/>
      <c r="JWV212" s="171"/>
      <c r="JWW212" s="27"/>
      <c r="JWX212" s="27"/>
      <c r="JWY212" s="27"/>
      <c r="JWZ212" s="27">
        <v>105.7</v>
      </c>
      <c r="JXA212" s="45">
        <v>105.6</v>
      </c>
      <c r="JXB212" s="45">
        <v>105.3</v>
      </c>
      <c r="JXC212" s="45">
        <v>105.2</v>
      </c>
      <c r="JXD212" s="46">
        <v>105.1</v>
      </c>
      <c r="JXE212" s="171"/>
      <c r="JXF212" s="8"/>
      <c r="JXG212" s="148"/>
      <c r="JXH212" s="11"/>
      <c r="JXI212" s="148" t="s">
        <v>61</v>
      </c>
      <c r="JXJ212" s="171"/>
      <c r="JXK212" s="171"/>
      <c r="JXL212" s="171"/>
      <c r="JXM212" s="27"/>
      <c r="JXN212" s="27"/>
      <c r="JXO212" s="27"/>
      <c r="JXP212" s="27">
        <v>105.7</v>
      </c>
      <c r="JXQ212" s="45">
        <v>105.6</v>
      </c>
      <c r="JXR212" s="45">
        <v>105.3</v>
      </c>
      <c r="JXS212" s="45">
        <v>105.2</v>
      </c>
      <c r="JXT212" s="46">
        <v>105.1</v>
      </c>
      <c r="JXU212" s="171"/>
      <c r="JXV212" s="8"/>
      <c r="JXW212" s="148"/>
      <c r="JXX212" s="11"/>
      <c r="JXY212" s="148" t="s">
        <v>61</v>
      </c>
      <c r="JXZ212" s="171"/>
      <c r="JYA212" s="171"/>
      <c r="JYB212" s="171"/>
      <c r="JYC212" s="27"/>
      <c r="JYD212" s="27"/>
      <c r="JYE212" s="27"/>
      <c r="JYF212" s="27">
        <v>105.7</v>
      </c>
      <c r="JYG212" s="45">
        <v>105.6</v>
      </c>
      <c r="JYH212" s="45">
        <v>105.3</v>
      </c>
      <c r="JYI212" s="45">
        <v>105.2</v>
      </c>
      <c r="JYJ212" s="46">
        <v>105.1</v>
      </c>
      <c r="JYK212" s="171"/>
      <c r="JYL212" s="8"/>
      <c r="JYM212" s="148"/>
      <c r="JYN212" s="11"/>
      <c r="JYO212" s="148" t="s">
        <v>61</v>
      </c>
      <c r="JYP212" s="171"/>
      <c r="JYQ212" s="171"/>
      <c r="JYR212" s="171"/>
      <c r="JYS212" s="27"/>
      <c r="JYT212" s="27"/>
      <c r="JYU212" s="27"/>
      <c r="JYV212" s="27">
        <v>105.7</v>
      </c>
      <c r="JYW212" s="45">
        <v>105.6</v>
      </c>
      <c r="JYX212" s="45">
        <v>105.3</v>
      </c>
      <c r="JYY212" s="45">
        <v>105.2</v>
      </c>
      <c r="JYZ212" s="46">
        <v>105.1</v>
      </c>
      <c r="JZA212" s="171"/>
      <c r="JZB212" s="8"/>
      <c r="JZC212" s="148"/>
      <c r="JZD212" s="11"/>
      <c r="JZE212" s="148" t="s">
        <v>61</v>
      </c>
      <c r="JZF212" s="171"/>
      <c r="JZG212" s="171"/>
      <c r="JZH212" s="171"/>
      <c r="JZI212" s="27"/>
      <c r="JZJ212" s="27"/>
      <c r="JZK212" s="27"/>
      <c r="JZL212" s="27">
        <v>105.7</v>
      </c>
      <c r="JZM212" s="45">
        <v>105.6</v>
      </c>
      <c r="JZN212" s="45">
        <v>105.3</v>
      </c>
      <c r="JZO212" s="45">
        <v>105.2</v>
      </c>
      <c r="JZP212" s="46">
        <v>105.1</v>
      </c>
      <c r="JZQ212" s="171"/>
      <c r="JZR212" s="8"/>
      <c r="JZS212" s="148"/>
      <c r="JZT212" s="11"/>
      <c r="JZU212" s="148" t="s">
        <v>61</v>
      </c>
      <c r="JZV212" s="171"/>
      <c r="JZW212" s="171"/>
      <c r="JZX212" s="171"/>
      <c r="JZY212" s="27"/>
      <c r="JZZ212" s="27"/>
      <c r="KAA212" s="27"/>
      <c r="KAB212" s="27">
        <v>105.7</v>
      </c>
      <c r="KAC212" s="45">
        <v>105.6</v>
      </c>
      <c r="KAD212" s="45">
        <v>105.3</v>
      </c>
      <c r="KAE212" s="45">
        <v>105.2</v>
      </c>
      <c r="KAF212" s="46">
        <v>105.1</v>
      </c>
      <c r="KAG212" s="171"/>
      <c r="KAH212" s="8"/>
      <c r="KAI212" s="148"/>
      <c r="KAJ212" s="11"/>
      <c r="KAK212" s="148" t="s">
        <v>61</v>
      </c>
      <c r="KAL212" s="171"/>
      <c r="KAM212" s="171"/>
      <c r="KAN212" s="171"/>
      <c r="KAO212" s="27"/>
      <c r="KAP212" s="27"/>
      <c r="KAQ212" s="27"/>
      <c r="KAR212" s="27">
        <v>105.7</v>
      </c>
      <c r="KAS212" s="45">
        <v>105.6</v>
      </c>
      <c r="KAT212" s="45">
        <v>105.3</v>
      </c>
      <c r="KAU212" s="45">
        <v>105.2</v>
      </c>
      <c r="KAV212" s="46">
        <v>105.1</v>
      </c>
      <c r="KAW212" s="171"/>
      <c r="KAX212" s="8"/>
      <c r="KAY212" s="148"/>
      <c r="KAZ212" s="11"/>
      <c r="KBA212" s="148" t="s">
        <v>61</v>
      </c>
      <c r="KBB212" s="171"/>
      <c r="KBC212" s="171"/>
      <c r="KBD212" s="171"/>
      <c r="KBE212" s="27"/>
      <c r="KBF212" s="27"/>
      <c r="KBG212" s="27"/>
      <c r="KBH212" s="27">
        <v>105.7</v>
      </c>
      <c r="KBI212" s="45">
        <v>105.6</v>
      </c>
      <c r="KBJ212" s="45">
        <v>105.3</v>
      </c>
      <c r="KBK212" s="45">
        <v>105.2</v>
      </c>
      <c r="KBL212" s="46">
        <v>105.1</v>
      </c>
      <c r="KBM212" s="171"/>
      <c r="KBN212" s="8"/>
      <c r="KBO212" s="148"/>
      <c r="KBP212" s="11"/>
      <c r="KBQ212" s="148" t="s">
        <v>61</v>
      </c>
      <c r="KBR212" s="171"/>
      <c r="KBS212" s="171"/>
      <c r="KBT212" s="171"/>
      <c r="KBU212" s="27"/>
      <c r="KBV212" s="27"/>
      <c r="KBW212" s="27"/>
      <c r="KBX212" s="27">
        <v>105.7</v>
      </c>
      <c r="KBY212" s="45">
        <v>105.6</v>
      </c>
      <c r="KBZ212" s="45">
        <v>105.3</v>
      </c>
      <c r="KCA212" s="45">
        <v>105.2</v>
      </c>
      <c r="KCB212" s="46">
        <v>105.1</v>
      </c>
      <c r="KCC212" s="171"/>
      <c r="KCD212" s="8"/>
      <c r="KCE212" s="148"/>
      <c r="KCF212" s="11"/>
      <c r="KCG212" s="148" t="s">
        <v>61</v>
      </c>
      <c r="KCH212" s="171"/>
      <c r="KCI212" s="171"/>
      <c r="KCJ212" s="171"/>
      <c r="KCK212" s="27"/>
      <c r="KCL212" s="27"/>
      <c r="KCM212" s="27"/>
      <c r="KCN212" s="27">
        <v>105.7</v>
      </c>
      <c r="KCO212" s="45">
        <v>105.6</v>
      </c>
      <c r="KCP212" s="45">
        <v>105.3</v>
      </c>
      <c r="KCQ212" s="45">
        <v>105.2</v>
      </c>
      <c r="KCR212" s="46">
        <v>105.1</v>
      </c>
      <c r="KCS212" s="171"/>
      <c r="KCT212" s="8"/>
      <c r="KCU212" s="148"/>
      <c r="KCV212" s="11"/>
      <c r="KCW212" s="148" t="s">
        <v>61</v>
      </c>
      <c r="KCX212" s="171"/>
      <c r="KCY212" s="171"/>
      <c r="KCZ212" s="171"/>
      <c r="KDA212" s="27"/>
      <c r="KDB212" s="27"/>
      <c r="KDC212" s="27"/>
      <c r="KDD212" s="27">
        <v>105.7</v>
      </c>
      <c r="KDE212" s="45">
        <v>105.6</v>
      </c>
      <c r="KDF212" s="45">
        <v>105.3</v>
      </c>
      <c r="KDG212" s="45">
        <v>105.2</v>
      </c>
      <c r="KDH212" s="46">
        <v>105.1</v>
      </c>
      <c r="KDI212" s="171"/>
      <c r="KDJ212" s="8"/>
      <c r="KDK212" s="148"/>
      <c r="KDL212" s="11"/>
      <c r="KDM212" s="148" t="s">
        <v>61</v>
      </c>
      <c r="KDN212" s="171"/>
      <c r="KDO212" s="171"/>
      <c r="KDP212" s="171"/>
      <c r="KDQ212" s="27"/>
      <c r="KDR212" s="27"/>
      <c r="KDS212" s="27"/>
      <c r="KDT212" s="27">
        <v>105.7</v>
      </c>
      <c r="KDU212" s="45">
        <v>105.6</v>
      </c>
      <c r="KDV212" s="45">
        <v>105.3</v>
      </c>
      <c r="KDW212" s="45">
        <v>105.2</v>
      </c>
      <c r="KDX212" s="46">
        <v>105.1</v>
      </c>
      <c r="KDY212" s="171"/>
      <c r="KDZ212" s="8"/>
      <c r="KEA212" s="148"/>
      <c r="KEB212" s="11"/>
      <c r="KEC212" s="148" t="s">
        <v>61</v>
      </c>
      <c r="KED212" s="171"/>
      <c r="KEE212" s="171"/>
      <c r="KEF212" s="171"/>
      <c r="KEG212" s="27"/>
      <c r="KEH212" s="27"/>
      <c r="KEI212" s="27"/>
      <c r="KEJ212" s="27">
        <v>105.7</v>
      </c>
      <c r="KEK212" s="45">
        <v>105.6</v>
      </c>
      <c r="KEL212" s="45">
        <v>105.3</v>
      </c>
      <c r="KEM212" s="45">
        <v>105.2</v>
      </c>
      <c r="KEN212" s="46">
        <v>105.1</v>
      </c>
      <c r="KEO212" s="171"/>
      <c r="KEP212" s="8"/>
      <c r="KEQ212" s="148"/>
      <c r="KER212" s="11"/>
      <c r="KES212" s="148" t="s">
        <v>61</v>
      </c>
      <c r="KET212" s="171"/>
      <c r="KEU212" s="171"/>
      <c r="KEV212" s="171"/>
      <c r="KEW212" s="27"/>
      <c r="KEX212" s="27"/>
      <c r="KEY212" s="27"/>
      <c r="KEZ212" s="27">
        <v>105.7</v>
      </c>
      <c r="KFA212" s="45">
        <v>105.6</v>
      </c>
      <c r="KFB212" s="45">
        <v>105.3</v>
      </c>
      <c r="KFC212" s="45">
        <v>105.2</v>
      </c>
      <c r="KFD212" s="46">
        <v>105.1</v>
      </c>
      <c r="KFE212" s="171"/>
      <c r="KFF212" s="8"/>
      <c r="KFG212" s="148"/>
      <c r="KFH212" s="11"/>
      <c r="KFI212" s="148" t="s">
        <v>61</v>
      </c>
      <c r="KFJ212" s="171"/>
      <c r="KFK212" s="171"/>
      <c r="KFL212" s="171"/>
      <c r="KFM212" s="27"/>
      <c r="KFN212" s="27"/>
      <c r="KFO212" s="27"/>
      <c r="KFP212" s="27">
        <v>105.7</v>
      </c>
      <c r="KFQ212" s="45">
        <v>105.6</v>
      </c>
      <c r="KFR212" s="45">
        <v>105.3</v>
      </c>
      <c r="KFS212" s="45">
        <v>105.2</v>
      </c>
      <c r="KFT212" s="46">
        <v>105.1</v>
      </c>
      <c r="KFU212" s="171"/>
      <c r="KFV212" s="8"/>
      <c r="KFW212" s="148"/>
      <c r="KFX212" s="11"/>
      <c r="KFY212" s="148" t="s">
        <v>61</v>
      </c>
      <c r="KFZ212" s="171"/>
      <c r="KGA212" s="171"/>
      <c r="KGB212" s="171"/>
      <c r="KGC212" s="27"/>
      <c r="KGD212" s="27"/>
      <c r="KGE212" s="27"/>
      <c r="KGF212" s="27">
        <v>105.7</v>
      </c>
      <c r="KGG212" s="45">
        <v>105.6</v>
      </c>
      <c r="KGH212" s="45">
        <v>105.3</v>
      </c>
      <c r="KGI212" s="45">
        <v>105.2</v>
      </c>
      <c r="KGJ212" s="46">
        <v>105.1</v>
      </c>
      <c r="KGK212" s="171"/>
      <c r="KGL212" s="8"/>
      <c r="KGM212" s="148"/>
      <c r="KGN212" s="11"/>
      <c r="KGO212" s="148" t="s">
        <v>61</v>
      </c>
      <c r="KGP212" s="171"/>
      <c r="KGQ212" s="171"/>
      <c r="KGR212" s="171"/>
      <c r="KGS212" s="27"/>
      <c r="KGT212" s="27"/>
      <c r="KGU212" s="27"/>
      <c r="KGV212" s="27">
        <v>105.7</v>
      </c>
      <c r="KGW212" s="45">
        <v>105.6</v>
      </c>
      <c r="KGX212" s="45">
        <v>105.3</v>
      </c>
      <c r="KGY212" s="45">
        <v>105.2</v>
      </c>
      <c r="KGZ212" s="46">
        <v>105.1</v>
      </c>
      <c r="KHA212" s="171"/>
      <c r="KHB212" s="8"/>
      <c r="KHC212" s="148"/>
      <c r="KHD212" s="11"/>
      <c r="KHE212" s="148" t="s">
        <v>61</v>
      </c>
      <c r="KHF212" s="171"/>
      <c r="KHG212" s="171"/>
      <c r="KHH212" s="171"/>
      <c r="KHI212" s="27"/>
      <c r="KHJ212" s="27"/>
      <c r="KHK212" s="27"/>
      <c r="KHL212" s="27">
        <v>105.7</v>
      </c>
      <c r="KHM212" s="45">
        <v>105.6</v>
      </c>
      <c r="KHN212" s="45">
        <v>105.3</v>
      </c>
      <c r="KHO212" s="45">
        <v>105.2</v>
      </c>
      <c r="KHP212" s="46">
        <v>105.1</v>
      </c>
      <c r="KHQ212" s="171"/>
      <c r="KHR212" s="8"/>
      <c r="KHS212" s="148"/>
      <c r="KHT212" s="11"/>
      <c r="KHU212" s="148" t="s">
        <v>61</v>
      </c>
      <c r="KHV212" s="171"/>
      <c r="KHW212" s="171"/>
      <c r="KHX212" s="171"/>
      <c r="KHY212" s="27"/>
      <c r="KHZ212" s="27"/>
      <c r="KIA212" s="27"/>
      <c r="KIB212" s="27">
        <v>105.7</v>
      </c>
      <c r="KIC212" s="45">
        <v>105.6</v>
      </c>
      <c r="KID212" s="45">
        <v>105.3</v>
      </c>
      <c r="KIE212" s="45">
        <v>105.2</v>
      </c>
      <c r="KIF212" s="46">
        <v>105.1</v>
      </c>
      <c r="KIG212" s="171"/>
      <c r="KIH212" s="8"/>
      <c r="KII212" s="148"/>
      <c r="KIJ212" s="11"/>
      <c r="KIK212" s="148" t="s">
        <v>61</v>
      </c>
      <c r="KIL212" s="171"/>
      <c r="KIM212" s="171"/>
      <c r="KIN212" s="171"/>
      <c r="KIO212" s="27"/>
      <c r="KIP212" s="27"/>
      <c r="KIQ212" s="27"/>
      <c r="KIR212" s="27">
        <v>105.7</v>
      </c>
      <c r="KIS212" s="45">
        <v>105.6</v>
      </c>
      <c r="KIT212" s="45">
        <v>105.3</v>
      </c>
      <c r="KIU212" s="45">
        <v>105.2</v>
      </c>
      <c r="KIV212" s="46">
        <v>105.1</v>
      </c>
      <c r="KIW212" s="171"/>
      <c r="KIX212" s="8"/>
      <c r="KIY212" s="148"/>
      <c r="KIZ212" s="11"/>
      <c r="KJA212" s="148" t="s">
        <v>61</v>
      </c>
      <c r="KJB212" s="171"/>
      <c r="KJC212" s="171"/>
      <c r="KJD212" s="171"/>
      <c r="KJE212" s="27"/>
      <c r="KJF212" s="27"/>
      <c r="KJG212" s="27"/>
      <c r="KJH212" s="27">
        <v>105.7</v>
      </c>
      <c r="KJI212" s="45">
        <v>105.6</v>
      </c>
      <c r="KJJ212" s="45">
        <v>105.3</v>
      </c>
      <c r="KJK212" s="45">
        <v>105.2</v>
      </c>
      <c r="KJL212" s="46">
        <v>105.1</v>
      </c>
      <c r="KJM212" s="171"/>
      <c r="KJN212" s="8"/>
      <c r="KJO212" s="148"/>
      <c r="KJP212" s="11"/>
      <c r="KJQ212" s="148" t="s">
        <v>61</v>
      </c>
      <c r="KJR212" s="171"/>
      <c r="KJS212" s="171"/>
      <c r="KJT212" s="171"/>
      <c r="KJU212" s="27"/>
      <c r="KJV212" s="27"/>
      <c r="KJW212" s="27"/>
      <c r="KJX212" s="27">
        <v>105.7</v>
      </c>
      <c r="KJY212" s="45">
        <v>105.6</v>
      </c>
      <c r="KJZ212" s="45">
        <v>105.3</v>
      </c>
      <c r="KKA212" s="45">
        <v>105.2</v>
      </c>
      <c r="KKB212" s="46">
        <v>105.1</v>
      </c>
      <c r="KKC212" s="171"/>
      <c r="KKD212" s="8"/>
      <c r="KKE212" s="148"/>
      <c r="KKF212" s="11"/>
      <c r="KKG212" s="148" t="s">
        <v>61</v>
      </c>
      <c r="KKH212" s="171"/>
      <c r="KKI212" s="171"/>
      <c r="KKJ212" s="171"/>
      <c r="KKK212" s="27"/>
      <c r="KKL212" s="27"/>
      <c r="KKM212" s="27"/>
      <c r="KKN212" s="27">
        <v>105.7</v>
      </c>
      <c r="KKO212" s="45">
        <v>105.6</v>
      </c>
      <c r="KKP212" s="45">
        <v>105.3</v>
      </c>
      <c r="KKQ212" s="45">
        <v>105.2</v>
      </c>
      <c r="KKR212" s="46">
        <v>105.1</v>
      </c>
      <c r="KKS212" s="171"/>
      <c r="KKT212" s="8"/>
      <c r="KKU212" s="148"/>
      <c r="KKV212" s="11"/>
      <c r="KKW212" s="148" t="s">
        <v>61</v>
      </c>
      <c r="KKX212" s="171"/>
      <c r="KKY212" s="171"/>
      <c r="KKZ212" s="171"/>
      <c r="KLA212" s="27"/>
      <c r="KLB212" s="27"/>
      <c r="KLC212" s="27"/>
      <c r="KLD212" s="27">
        <v>105.7</v>
      </c>
      <c r="KLE212" s="45">
        <v>105.6</v>
      </c>
      <c r="KLF212" s="45">
        <v>105.3</v>
      </c>
      <c r="KLG212" s="45">
        <v>105.2</v>
      </c>
      <c r="KLH212" s="46">
        <v>105.1</v>
      </c>
      <c r="KLI212" s="171"/>
      <c r="KLJ212" s="8"/>
      <c r="KLK212" s="148"/>
      <c r="KLL212" s="11"/>
      <c r="KLM212" s="148" t="s">
        <v>61</v>
      </c>
      <c r="KLN212" s="171"/>
      <c r="KLO212" s="171"/>
      <c r="KLP212" s="171"/>
      <c r="KLQ212" s="27"/>
      <c r="KLR212" s="27"/>
      <c r="KLS212" s="27"/>
      <c r="KLT212" s="27">
        <v>105.7</v>
      </c>
      <c r="KLU212" s="45">
        <v>105.6</v>
      </c>
      <c r="KLV212" s="45">
        <v>105.3</v>
      </c>
      <c r="KLW212" s="45">
        <v>105.2</v>
      </c>
      <c r="KLX212" s="46">
        <v>105.1</v>
      </c>
      <c r="KLY212" s="171"/>
      <c r="KLZ212" s="8"/>
      <c r="KMA212" s="148"/>
      <c r="KMB212" s="11"/>
      <c r="KMC212" s="148" t="s">
        <v>61</v>
      </c>
      <c r="KMD212" s="171"/>
      <c r="KME212" s="171"/>
      <c r="KMF212" s="171"/>
      <c r="KMG212" s="27"/>
      <c r="KMH212" s="27"/>
      <c r="KMI212" s="27"/>
      <c r="KMJ212" s="27">
        <v>105.7</v>
      </c>
      <c r="KMK212" s="45">
        <v>105.6</v>
      </c>
      <c r="KML212" s="45">
        <v>105.3</v>
      </c>
      <c r="KMM212" s="45">
        <v>105.2</v>
      </c>
      <c r="KMN212" s="46">
        <v>105.1</v>
      </c>
      <c r="KMO212" s="171"/>
      <c r="KMP212" s="8"/>
      <c r="KMQ212" s="148"/>
      <c r="KMR212" s="11"/>
      <c r="KMS212" s="148" t="s">
        <v>61</v>
      </c>
      <c r="KMT212" s="171"/>
      <c r="KMU212" s="171"/>
      <c r="KMV212" s="171"/>
      <c r="KMW212" s="27"/>
      <c r="KMX212" s="27"/>
      <c r="KMY212" s="27"/>
      <c r="KMZ212" s="27">
        <v>105.7</v>
      </c>
      <c r="KNA212" s="45">
        <v>105.6</v>
      </c>
      <c r="KNB212" s="45">
        <v>105.3</v>
      </c>
      <c r="KNC212" s="45">
        <v>105.2</v>
      </c>
      <c r="KND212" s="46">
        <v>105.1</v>
      </c>
      <c r="KNE212" s="171"/>
      <c r="KNF212" s="8"/>
      <c r="KNG212" s="148"/>
      <c r="KNH212" s="11"/>
      <c r="KNI212" s="148" t="s">
        <v>61</v>
      </c>
      <c r="KNJ212" s="171"/>
      <c r="KNK212" s="171"/>
      <c r="KNL212" s="171"/>
      <c r="KNM212" s="27"/>
      <c r="KNN212" s="27"/>
      <c r="KNO212" s="27"/>
      <c r="KNP212" s="27">
        <v>105.7</v>
      </c>
      <c r="KNQ212" s="45">
        <v>105.6</v>
      </c>
      <c r="KNR212" s="45">
        <v>105.3</v>
      </c>
      <c r="KNS212" s="45">
        <v>105.2</v>
      </c>
      <c r="KNT212" s="46">
        <v>105.1</v>
      </c>
      <c r="KNU212" s="171"/>
      <c r="KNV212" s="8"/>
      <c r="KNW212" s="148"/>
      <c r="KNX212" s="11"/>
      <c r="KNY212" s="148" t="s">
        <v>61</v>
      </c>
      <c r="KNZ212" s="171"/>
      <c r="KOA212" s="171"/>
      <c r="KOB212" s="171"/>
      <c r="KOC212" s="27"/>
      <c r="KOD212" s="27"/>
      <c r="KOE212" s="27"/>
      <c r="KOF212" s="27">
        <v>105.7</v>
      </c>
      <c r="KOG212" s="45">
        <v>105.6</v>
      </c>
      <c r="KOH212" s="45">
        <v>105.3</v>
      </c>
      <c r="KOI212" s="45">
        <v>105.2</v>
      </c>
      <c r="KOJ212" s="46">
        <v>105.1</v>
      </c>
      <c r="KOK212" s="171"/>
      <c r="KOL212" s="8"/>
      <c r="KOM212" s="148"/>
      <c r="KON212" s="11"/>
      <c r="KOO212" s="148" t="s">
        <v>61</v>
      </c>
      <c r="KOP212" s="171"/>
      <c r="KOQ212" s="171"/>
      <c r="KOR212" s="171"/>
      <c r="KOS212" s="27"/>
      <c r="KOT212" s="27"/>
      <c r="KOU212" s="27"/>
      <c r="KOV212" s="27">
        <v>105.7</v>
      </c>
      <c r="KOW212" s="45">
        <v>105.6</v>
      </c>
      <c r="KOX212" s="45">
        <v>105.3</v>
      </c>
      <c r="KOY212" s="45">
        <v>105.2</v>
      </c>
      <c r="KOZ212" s="46">
        <v>105.1</v>
      </c>
      <c r="KPA212" s="171"/>
      <c r="KPB212" s="8"/>
      <c r="KPC212" s="148"/>
      <c r="KPD212" s="11"/>
      <c r="KPE212" s="148" t="s">
        <v>61</v>
      </c>
      <c r="KPF212" s="171"/>
      <c r="KPG212" s="171"/>
      <c r="KPH212" s="171"/>
      <c r="KPI212" s="27"/>
      <c r="KPJ212" s="27"/>
      <c r="KPK212" s="27"/>
      <c r="KPL212" s="27">
        <v>105.7</v>
      </c>
      <c r="KPM212" s="45">
        <v>105.6</v>
      </c>
      <c r="KPN212" s="45">
        <v>105.3</v>
      </c>
      <c r="KPO212" s="45">
        <v>105.2</v>
      </c>
      <c r="KPP212" s="46">
        <v>105.1</v>
      </c>
      <c r="KPQ212" s="171"/>
      <c r="KPR212" s="8"/>
      <c r="KPS212" s="148"/>
      <c r="KPT212" s="11"/>
      <c r="KPU212" s="148" t="s">
        <v>61</v>
      </c>
      <c r="KPV212" s="171"/>
      <c r="KPW212" s="171"/>
      <c r="KPX212" s="171"/>
      <c r="KPY212" s="27"/>
      <c r="KPZ212" s="27"/>
      <c r="KQA212" s="27"/>
      <c r="KQB212" s="27">
        <v>105.7</v>
      </c>
      <c r="KQC212" s="45">
        <v>105.6</v>
      </c>
      <c r="KQD212" s="45">
        <v>105.3</v>
      </c>
      <c r="KQE212" s="45">
        <v>105.2</v>
      </c>
      <c r="KQF212" s="46">
        <v>105.1</v>
      </c>
      <c r="KQG212" s="171"/>
      <c r="KQH212" s="8"/>
      <c r="KQI212" s="148"/>
      <c r="KQJ212" s="11"/>
      <c r="KQK212" s="148" t="s">
        <v>61</v>
      </c>
      <c r="KQL212" s="171"/>
      <c r="KQM212" s="171"/>
      <c r="KQN212" s="171"/>
      <c r="KQO212" s="27"/>
      <c r="KQP212" s="27"/>
      <c r="KQQ212" s="27"/>
      <c r="KQR212" s="27">
        <v>105.7</v>
      </c>
      <c r="KQS212" s="45">
        <v>105.6</v>
      </c>
      <c r="KQT212" s="45">
        <v>105.3</v>
      </c>
      <c r="KQU212" s="45">
        <v>105.2</v>
      </c>
      <c r="KQV212" s="46">
        <v>105.1</v>
      </c>
      <c r="KQW212" s="171"/>
      <c r="KQX212" s="8"/>
      <c r="KQY212" s="148"/>
      <c r="KQZ212" s="11"/>
      <c r="KRA212" s="148" t="s">
        <v>61</v>
      </c>
      <c r="KRB212" s="171"/>
      <c r="KRC212" s="171"/>
      <c r="KRD212" s="171"/>
      <c r="KRE212" s="27"/>
      <c r="KRF212" s="27"/>
      <c r="KRG212" s="27"/>
      <c r="KRH212" s="27">
        <v>105.7</v>
      </c>
      <c r="KRI212" s="45">
        <v>105.6</v>
      </c>
      <c r="KRJ212" s="45">
        <v>105.3</v>
      </c>
      <c r="KRK212" s="45">
        <v>105.2</v>
      </c>
      <c r="KRL212" s="46">
        <v>105.1</v>
      </c>
      <c r="KRM212" s="171"/>
      <c r="KRN212" s="8"/>
      <c r="KRO212" s="148"/>
      <c r="KRP212" s="11"/>
      <c r="KRQ212" s="148" t="s">
        <v>61</v>
      </c>
      <c r="KRR212" s="171"/>
      <c r="KRS212" s="171"/>
      <c r="KRT212" s="171"/>
      <c r="KRU212" s="27"/>
      <c r="KRV212" s="27"/>
      <c r="KRW212" s="27"/>
      <c r="KRX212" s="27">
        <v>105.7</v>
      </c>
      <c r="KRY212" s="45">
        <v>105.6</v>
      </c>
      <c r="KRZ212" s="45">
        <v>105.3</v>
      </c>
      <c r="KSA212" s="45">
        <v>105.2</v>
      </c>
      <c r="KSB212" s="46">
        <v>105.1</v>
      </c>
      <c r="KSC212" s="171"/>
      <c r="KSD212" s="8"/>
      <c r="KSE212" s="148"/>
      <c r="KSF212" s="11"/>
      <c r="KSG212" s="148" t="s">
        <v>61</v>
      </c>
      <c r="KSH212" s="171"/>
      <c r="KSI212" s="171"/>
      <c r="KSJ212" s="171"/>
      <c r="KSK212" s="27"/>
      <c r="KSL212" s="27"/>
      <c r="KSM212" s="27"/>
      <c r="KSN212" s="27">
        <v>105.7</v>
      </c>
      <c r="KSO212" s="45">
        <v>105.6</v>
      </c>
      <c r="KSP212" s="45">
        <v>105.3</v>
      </c>
      <c r="KSQ212" s="45">
        <v>105.2</v>
      </c>
      <c r="KSR212" s="46">
        <v>105.1</v>
      </c>
      <c r="KSS212" s="171"/>
      <c r="KST212" s="8"/>
      <c r="KSU212" s="148"/>
      <c r="KSV212" s="11"/>
      <c r="KSW212" s="148" t="s">
        <v>61</v>
      </c>
      <c r="KSX212" s="171"/>
      <c r="KSY212" s="171"/>
      <c r="KSZ212" s="171"/>
      <c r="KTA212" s="27"/>
      <c r="KTB212" s="27"/>
      <c r="KTC212" s="27"/>
      <c r="KTD212" s="27">
        <v>105.7</v>
      </c>
      <c r="KTE212" s="45">
        <v>105.6</v>
      </c>
      <c r="KTF212" s="45">
        <v>105.3</v>
      </c>
      <c r="KTG212" s="45">
        <v>105.2</v>
      </c>
      <c r="KTH212" s="46">
        <v>105.1</v>
      </c>
      <c r="KTI212" s="171"/>
      <c r="KTJ212" s="8"/>
      <c r="KTK212" s="148"/>
      <c r="KTL212" s="11"/>
      <c r="KTM212" s="148" t="s">
        <v>61</v>
      </c>
      <c r="KTN212" s="171"/>
      <c r="KTO212" s="171"/>
      <c r="KTP212" s="171"/>
      <c r="KTQ212" s="27"/>
      <c r="KTR212" s="27"/>
      <c r="KTS212" s="27"/>
      <c r="KTT212" s="27">
        <v>105.7</v>
      </c>
      <c r="KTU212" s="45">
        <v>105.6</v>
      </c>
      <c r="KTV212" s="45">
        <v>105.3</v>
      </c>
      <c r="KTW212" s="45">
        <v>105.2</v>
      </c>
      <c r="KTX212" s="46">
        <v>105.1</v>
      </c>
      <c r="KTY212" s="171"/>
      <c r="KTZ212" s="8"/>
      <c r="KUA212" s="148"/>
      <c r="KUB212" s="11"/>
      <c r="KUC212" s="148" t="s">
        <v>61</v>
      </c>
      <c r="KUD212" s="171"/>
      <c r="KUE212" s="171"/>
      <c r="KUF212" s="171"/>
      <c r="KUG212" s="27"/>
      <c r="KUH212" s="27"/>
      <c r="KUI212" s="27"/>
      <c r="KUJ212" s="27">
        <v>105.7</v>
      </c>
      <c r="KUK212" s="45">
        <v>105.6</v>
      </c>
      <c r="KUL212" s="45">
        <v>105.3</v>
      </c>
      <c r="KUM212" s="45">
        <v>105.2</v>
      </c>
      <c r="KUN212" s="46">
        <v>105.1</v>
      </c>
      <c r="KUO212" s="171"/>
      <c r="KUP212" s="8"/>
      <c r="KUQ212" s="148"/>
      <c r="KUR212" s="11"/>
      <c r="KUS212" s="148" t="s">
        <v>61</v>
      </c>
      <c r="KUT212" s="171"/>
      <c r="KUU212" s="171"/>
      <c r="KUV212" s="171"/>
      <c r="KUW212" s="27"/>
      <c r="KUX212" s="27"/>
      <c r="KUY212" s="27"/>
      <c r="KUZ212" s="27">
        <v>105.7</v>
      </c>
      <c r="KVA212" s="45">
        <v>105.6</v>
      </c>
      <c r="KVB212" s="45">
        <v>105.3</v>
      </c>
      <c r="KVC212" s="45">
        <v>105.2</v>
      </c>
      <c r="KVD212" s="46">
        <v>105.1</v>
      </c>
      <c r="KVE212" s="171"/>
      <c r="KVF212" s="8"/>
      <c r="KVG212" s="148"/>
      <c r="KVH212" s="11"/>
      <c r="KVI212" s="148" t="s">
        <v>61</v>
      </c>
      <c r="KVJ212" s="171"/>
      <c r="KVK212" s="171"/>
      <c r="KVL212" s="171"/>
      <c r="KVM212" s="27"/>
      <c r="KVN212" s="27"/>
      <c r="KVO212" s="27"/>
      <c r="KVP212" s="27">
        <v>105.7</v>
      </c>
      <c r="KVQ212" s="45">
        <v>105.6</v>
      </c>
      <c r="KVR212" s="45">
        <v>105.3</v>
      </c>
      <c r="KVS212" s="45">
        <v>105.2</v>
      </c>
      <c r="KVT212" s="46">
        <v>105.1</v>
      </c>
      <c r="KVU212" s="171"/>
      <c r="KVV212" s="8"/>
      <c r="KVW212" s="148"/>
      <c r="KVX212" s="11"/>
      <c r="KVY212" s="148" t="s">
        <v>61</v>
      </c>
      <c r="KVZ212" s="171"/>
      <c r="KWA212" s="171"/>
      <c r="KWB212" s="171"/>
      <c r="KWC212" s="27"/>
      <c r="KWD212" s="27"/>
      <c r="KWE212" s="27"/>
      <c r="KWF212" s="27">
        <v>105.7</v>
      </c>
      <c r="KWG212" s="45">
        <v>105.6</v>
      </c>
      <c r="KWH212" s="45">
        <v>105.3</v>
      </c>
      <c r="KWI212" s="45">
        <v>105.2</v>
      </c>
      <c r="KWJ212" s="46">
        <v>105.1</v>
      </c>
      <c r="KWK212" s="171"/>
      <c r="KWL212" s="8"/>
      <c r="KWM212" s="148"/>
      <c r="KWN212" s="11"/>
      <c r="KWO212" s="148" t="s">
        <v>61</v>
      </c>
      <c r="KWP212" s="171"/>
      <c r="KWQ212" s="171"/>
      <c r="KWR212" s="171"/>
      <c r="KWS212" s="27"/>
      <c r="KWT212" s="27"/>
      <c r="KWU212" s="27"/>
      <c r="KWV212" s="27">
        <v>105.7</v>
      </c>
      <c r="KWW212" s="45">
        <v>105.6</v>
      </c>
      <c r="KWX212" s="45">
        <v>105.3</v>
      </c>
      <c r="KWY212" s="45">
        <v>105.2</v>
      </c>
      <c r="KWZ212" s="46">
        <v>105.1</v>
      </c>
      <c r="KXA212" s="171"/>
      <c r="KXB212" s="8"/>
      <c r="KXC212" s="148"/>
      <c r="KXD212" s="11"/>
      <c r="KXE212" s="148" t="s">
        <v>61</v>
      </c>
      <c r="KXF212" s="171"/>
      <c r="KXG212" s="171"/>
      <c r="KXH212" s="171"/>
      <c r="KXI212" s="27"/>
      <c r="KXJ212" s="27"/>
      <c r="KXK212" s="27"/>
      <c r="KXL212" s="27">
        <v>105.7</v>
      </c>
      <c r="KXM212" s="45">
        <v>105.6</v>
      </c>
      <c r="KXN212" s="45">
        <v>105.3</v>
      </c>
      <c r="KXO212" s="45">
        <v>105.2</v>
      </c>
      <c r="KXP212" s="46">
        <v>105.1</v>
      </c>
      <c r="KXQ212" s="171"/>
      <c r="KXR212" s="8"/>
      <c r="KXS212" s="148"/>
      <c r="KXT212" s="11"/>
      <c r="KXU212" s="148" t="s">
        <v>61</v>
      </c>
      <c r="KXV212" s="171"/>
      <c r="KXW212" s="171"/>
      <c r="KXX212" s="171"/>
      <c r="KXY212" s="27"/>
      <c r="KXZ212" s="27"/>
      <c r="KYA212" s="27"/>
      <c r="KYB212" s="27">
        <v>105.7</v>
      </c>
      <c r="KYC212" s="45">
        <v>105.6</v>
      </c>
      <c r="KYD212" s="45">
        <v>105.3</v>
      </c>
      <c r="KYE212" s="45">
        <v>105.2</v>
      </c>
      <c r="KYF212" s="46">
        <v>105.1</v>
      </c>
      <c r="KYG212" s="171"/>
      <c r="KYH212" s="8"/>
      <c r="KYI212" s="148"/>
      <c r="KYJ212" s="11"/>
      <c r="KYK212" s="148" t="s">
        <v>61</v>
      </c>
      <c r="KYL212" s="171"/>
      <c r="KYM212" s="171"/>
      <c r="KYN212" s="171"/>
      <c r="KYO212" s="27"/>
      <c r="KYP212" s="27"/>
      <c r="KYQ212" s="27"/>
      <c r="KYR212" s="27">
        <v>105.7</v>
      </c>
      <c r="KYS212" s="45">
        <v>105.6</v>
      </c>
      <c r="KYT212" s="45">
        <v>105.3</v>
      </c>
      <c r="KYU212" s="45">
        <v>105.2</v>
      </c>
      <c r="KYV212" s="46">
        <v>105.1</v>
      </c>
      <c r="KYW212" s="171"/>
      <c r="KYX212" s="8"/>
      <c r="KYY212" s="148"/>
      <c r="KYZ212" s="11"/>
      <c r="KZA212" s="148" t="s">
        <v>61</v>
      </c>
      <c r="KZB212" s="171"/>
      <c r="KZC212" s="171"/>
      <c r="KZD212" s="171"/>
      <c r="KZE212" s="27"/>
      <c r="KZF212" s="27"/>
      <c r="KZG212" s="27"/>
      <c r="KZH212" s="27">
        <v>105.7</v>
      </c>
      <c r="KZI212" s="45">
        <v>105.6</v>
      </c>
      <c r="KZJ212" s="45">
        <v>105.3</v>
      </c>
      <c r="KZK212" s="45">
        <v>105.2</v>
      </c>
      <c r="KZL212" s="46">
        <v>105.1</v>
      </c>
      <c r="KZM212" s="171"/>
      <c r="KZN212" s="8"/>
      <c r="KZO212" s="148"/>
      <c r="KZP212" s="11"/>
      <c r="KZQ212" s="148" t="s">
        <v>61</v>
      </c>
      <c r="KZR212" s="171"/>
      <c r="KZS212" s="171"/>
      <c r="KZT212" s="171"/>
      <c r="KZU212" s="27"/>
      <c r="KZV212" s="27"/>
      <c r="KZW212" s="27"/>
      <c r="KZX212" s="27">
        <v>105.7</v>
      </c>
      <c r="KZY212" s="45">
        <v>105.6</v>
      </c>
      <c r="KZZ212" s="45">
        <v>105.3</v>
      </c>
      <c r="LAA212" s="45">
        <v>105.2</v>
      </c>
      <c r="LAB212" s="46">
        <v>105.1</v>
      </c>
      <c r="LAC212" s="171"/>
      <c r="LAD212" s="8"/>
      <c r="LAE212" s="148"/>
      <c r="LAF212" s="11"/>
      <c r="LAG212" s="148" t="s">
        <v>61</v>
      </c>
      <c r="LAH212" s="171"/>
      <c r="LAI212" s="171"/>
      <c r="LAJ212" s="171"/>
      <c r="LAK212" s="27"/>
      <c r="LAL212" s="27"/>
      <c r="LAM212" s="27"/>
      <c r="LAN212" s="27">
        <v>105.7</v>
      </c>
      <c r="LAO212" s="45">
        <v>105.6</v>
      </c>
      <c r="LAP212" s="45">
        <v>105.3</v>
      </c>
      <c r="LAQ212" s="45">
        <v>105.2</v>
      </c>
      <c r="LAR212" s="46">
        <v>105.1</v>
      </c>
      <c r="LAS212" s="171"/>
      <c r="LAT212" s="8"/>
      <c r="LAU212" s="148"/>
      <c r="LAV212" s="11"/>
      <c r="LAW212" s="148" t="s">
        <v>61</v>
      </c>
      <c r="LAX212" s="171"/>
      <c r="LAY212" s="171"/>
      <c r="LAZ212" s="171"/>
      <c r="LBA212" s="27"/>
      <c r="LBB212" s="27"/>
      <c r="LBC212" s="27"/>
      <c r="LBD212" s="27">
        <v>105.7</v>
      </c>
      <c r="LBE212" s="45">
        <v>105.6</v>
      </c>
      <c r="LBF212" s="45">
        <v>105.3</v>
      </c>
      <c r="LBG212" s="45">
        <v>105.2</v>
      </c>
      <c r="LBH212" s="46">
        <v>105.1</v>
      </c>
      <c r="LBI212" s="171"/>
      <c r="LBJ212" s="8"/>
      <c r="LBK212" s="148"/>
      <c r="LBL212" s="11"/>
      <c r="LBM212" s="148" t="s">
        <v>61</v>
      </c>
      <c r="LBN212" s="171"/>
      <c r="LBO212" s="171"/>
      <c r="LBP212" s="171"/>
      <c r="LBQ212" s="27"/>
      <c r="LBR212" s="27"/>
      <c r="LBS212" s="27"/>
      <c r="LBT212" s="27">
        <v>105.7</v>
      </c>
      <c r="LBU212" s="45">
        <v>105.6</v>
      </c>
      <c r="LBV212" s="45">
        <v>105.3</v>
      </c>
      <c r="LBW212" s="45">
        <v>105.2</v>
      </c>
      <c r="LBX212" s="46">
        <v>105.1</v>
      </c>
      <c r="LBY212" s="171"/>
      <c r="LBZ212" s="8"/>
      <c r="LCA212" s="148"/>
      <c r="LCB212" s="11"/>
      <c r="LCC212" s="148" t="s">
        <v>61</v>
      </c>
      <c r="LCD212" s="171"/>
      <c r="LCE212" s="171"/>
      <c r="LCF212" s="171"/>
      <c r="LCG212" s="27"/>
      <c r="LCH212" s="27"/>
      <c r="LCI212" s="27"/>
      <c r="LCJ212" s="27">
        <v>105.7</v>
      </c>
      <c r="LCK212" s="45">
        <v>105.6</v>
      </c>
      <c r="LCL212" s="45">
        <v>105.3</v>
      </c>
      <c r="LCM212" s="45">
        <v>105.2</v>
      </c>
      <c r="LCN212" s="46">
        <v>105.1</v>
      </c>
      <c r="LCO212" s="171"/>
      <c r="LCP212" s="8"/>
      <c r="LCQ212" s="148"/>
      <c r="LCR212" s="11"/>
      <c r="LCS212" s="148" t="s">
        <v>61</v>
      </c>
      <c r="LCT212" s="171"/>
      <c r="LCU212" s="171"/>
      <c r="LCV212" s="171"/>
      <c r="LCW212" s="27"/>
      <c r="LCX212" s="27"/>
      <c r="LCY212" s="27"/>
      <c r="LCZ212" s="27">
        <v>105.7</v>
      </c>
      <c r="LDA212" s="45">
        <v>105.6</v>
      </c>
      <c r="LDB212" s="45">
        <v>105.3</v>
      </c>
      <c r="LDC212" s="45">
        <v>105.2</v>
      </c>
      <c r="LDD212" s="46">
        <v>105.1</v>
      </c>
      <c r="LDE212" s="171"/>
      <c r="LDF212" s="8"/>
      <c r="LDG212" s="148"/>
      <c r="LDH212" s="11"/>
      <c r="LDI212" s="148" t="s">
        <v>61</v>
      </c>
      <c r="LDJ212" s="171"/>
      <c r="LDK212" s="171"/>
      <c r="LDL212" s="171"/>
      <c r="LDM212" s="27"/>
      <c r="LDN212" s="27"/>
      <c r="LDO212" s="27"/>
      <c r="LDP212" s="27">
        <v>105.7</v>
      </c>
      <c r="LDQ212" s="45">
        <v>105.6</v>
      </c>
      <c r="LDR212" s="45">
        <v>105.3</v>
      </c>
      <c r="LDS212" s="45">
        <v>105.2</v>
      </c>
      <c r="LDT212" s="46">
        <v>105.1</v>
      </c>
      <c r="LDU212" s="171"/>
      <c r="LDV212" s="8"/>
      <c r="LDW212" s="148"/>
      <c r="LDX212" s="11"/>
      <c r="LDY212" s="148" t="s">
        <v>61</v>
      </c>
      <c r="LDZ212" s="171"/>
      <c r="LEA212" s="171"/>
      <c r="LEB212" s="171"/>
      <c r="LEC212" s="27"/>
      <c r="LED212" s="27"/>
      <c r="LEE212" s="27"/>
      <c r="LEF212" s="27">
        <v>105.7</v>
      </c>
      <c r="LEG212" s="45">
        <v>105.6</v>
      </c>
      <c r="LEH212" s="45">
        <v>105.3</v>
      </c>
      <c r="LEI212" s="45">
        <v>105.2</v>
      </c>
      <c r="LEJ212" s="46">
        <v>105.1</v>
      </c>
      <c r="LEK212" s="171"/>
      <c r="LEL212" s="8"/>
      <c r="LEM212" s="148"/>
      <c r="LEN212" s="11"/>
      <c r="LEO212" s="148" t="s">
        <v>61</v>
      </c>
      <c r="LEP212" s="171"/>
      <c r="LEQ212" s="171"/>
      <c r="LER212" s="171"/>
      <c r="LES212" s="27"/>
      <c r="LET212" s="27"/>
      <c r="LEU212" s="27"/>
      <c r="LEV212" s="27">
        <v>105.7</v>
      </c>
      <c r="LEW212" s="45">
        <v>105.6</v>
      </c>
      <c r="LEX212" s="45">
        <v>105.3</v>
      </c>
      <c r="LEY212" s="45">
        <v>105.2</v>
      </c>
      <c r="LEZ212" s="46">
        <v>105.1</v>
      </c>
      <c r="LFA212" s="171"/>
      <c r="LFB212" s="8"/>
      <c r="LFC212" s="148"/>
      <c r="LFD212" s="11"/>
      <c r="LFE212" s="148" t="s">
        <v>61</v>
      </c>
      <c r="LFF212" s="171"/>
      <c r="LFG212" s="171"/>
      <c r="LFH212" s="171"/>
      <c r="LFI212" s="27"/>
      <c r="LFJ212" s="27"/>
      <c r="LFK212" s="27"/>
      <c r="LFL212" s="27">
        <v>105.7</v>
      </c>
      <c r="LFM212" s="45">
        <v>105.6</v>
      </c>
      <c r="LFN212" s="45">
        <v>105.3</v>
      </c>
      <c r="LFO212" s="45">
        <v>105.2</v>
      </c>
      <c r="LFP212" s="46">
        <v>105.1</v>
      </c>
      <c r="LFQ212" s="171"/>
      <c r="LFR212" s="8"/>
      <c r="LFS212" s="148"/>
      <c r="LFT212" s="11"/>
      <c r="LFU212" s="148" t="s">
        <v>61</v>
      </c>
      <c r="LFV212" s="171"/>
      <c r="LFW212" s="171"/>
      <c r="LFX212" s="171"/>
      <c r="LFY212" s="27"/>
      <c r="LFZ212" s="27"/>
      <c r="LGA212" s="27"/>
      <c r="LGB212" s="27">
        <v>105.7</v>
      </c>
      <c r="LGC212" s="45">
        <v>105.6</v>
      </c>
      <c r="LGD212" s="45">
        <v>105.3</v>
      </c>
      <c r="LGE212" s="45">
        <v>105.2</v>
      </c>
      <c r="LGF212" s="46">
        <v>105.1</v>
      </c>
      <c r="LGG212" s="171"/>
      <c r="LGH212" s="8"/>
      <c r="LGI212" s="148"/>
      <c r="LGJ212" s="11"/>
      <c r="LGK212" s="148" t="s">
        <v>61</v>
      </c>
      <c r="LGL212" s="171"/>
      <c r="LGM212" s="171"/>
      <c r="LGN212" s="171"/>
      <c r="LGO212" s="27"/>
      <c r="LGP212" s="27"/>
      <c r="LGQ212" s="27"/>
      <c r="LGR212" s="27">
        <v>105.7</v>
      </c>
      <c r="LGS212" s="45">
        <v>105.6</v>
      </c>
      <c r="LGT212" s="45">
        <v>105.3</v>
      </c>
      <c r="LGU212" s="45">
        <v>105.2</v>
      </c>
      <c r="LGV212" s="46">
        <v>105.1</v>
      </c>
      <c r="LGW212" s="171"/>
      <c r="LGX212" s="8"/>
      <c r="LGY212" s="148"/>
      <c r="LGZ212" s="11"/>
      <c r="LHA212" s="148" t="s">
        <v>61</v>
      </c>
      <c r="LHB212" s="171"/>
      <c r="LHC212" s="171"/>
      <c r="LHD212" s="171"/>
      <c r="LHE212" s="27"/>
      <c r="LHF212" s="27"/>
      <c r="LHG212" s="27"/>
      <c r="LHH212" s="27">
        <v>105.7</v>
      </c>
      <c r="LHI212" s="45">
        <v>105.6</v>
      </c>
      <c r="LHJ212" s="45">
        <v>105.3</v>
      </c>
      <c r="LHK212" s="45">
        <v>105.2</v>
      </c>
      <c r="LHL212" s="46">
        <v>105.1</v>
      </c>
      <c r="LHM212" s="171"/>
      <c r="LHN212" s="8"/>
      <c r="LHO212" s="148"/>
      <c r="LHP212" s="11"/>
      <c r="LHQ212" s="148" t="s">
        <v>61</v>
      </c>
      <c r="LHR212" s="171"/>
      <c r="LHS212" s="171"/>
      <c r="LHT212" s="171"/>
      <c r="LHU212" s="27"/>
      <c r="LHV212" s="27"/>
      <c r="LHW212" s="27"/>
      <c r="LHX212" s="27">
        <v>105.7</v>
      </c>
      <c r="LHY212" s="45">
        <v>105.6</v>
      </c>
      <c r="LHZ212" s="45">
        <v>105.3</v>
      </c>
      <c r="LIA212" s="45">
        <v>105.2</v>
      </c>
      <c r="LIB212" s="46">
        <v>105.1</v>
      </c>
      <c r="LIC212" s="171"/>
      <c r="LID212" s="8"/>
      <c r="LIE212" s="148"/>
      <c r="LIF212" s="11"/>
      <c r="LIG212" s="148" t="s">
        <v>61</v>
      </c>
      <c r="LIH212" s="171"/>
      <c r="LII212" s="171"/>
      <c r="LIJ212" s="171"/>
      <c r="LIK212" s="27"/>
      <c r="LIL212" s="27"/>
      <c r="LIM212" s="27"/>
      <c r="LIN212" s="27">
        <v>105.7</v>
      </c>
      <c r="LIO212" s="45">
        <v>105.6</v>
      </c>
      <c r="LIP212" s="45">
        <v>105.3</v>
      </c>
      <c r="LIQ212" s="45">
        <v>105.2</v>
      </c>
      <c r="LIR212" s="46">
        <v>105.1</v>
      </c>
      <c r="LIS212" s="171"/>
      <c r="LIT212" s="8"/>
      <c r="LIU212" s="148"/>
      <c r="LIV212" s="11"/>
      <c r="LIW212" s="148" t="s">
        <v>61</v>
      </c>
      <c r="LIX212" s="171"/>
      <c r="LIY212" s="171"/>
      <c r="LIZ212" s="171"/>
      <c r="LJA212" s="27"/>
      <c r="LJB212" s="27"/>
      <c r="LJC212" s="27"/>
      <c r="LJD212" s="27">
        <v>105.7</v>
      </c>
      <c r="LJE212" s="45">
        <v>105.6</v>
      </c>
      <c r="LJF212" s="45">
        <v>105.3</v>
      </c>
      <c r="LJG212" s="45">
        <v>105.2</v>
      </c>
      <c r="LJH212" s="46">
        <v>105.1</v>
      </c>
      <c r="LJI212" s="171"/>
      <c r="LJJ212" s="8"/>
      <c r="LJK212" s="148"/>
      <c r="LJL212" s="11"/>
      <c r="LJM212" s="148" t="s">
        <v>61</v>
      </c>
      <c r="LJN212" s="171"/>
      <c r="LJO212" s="171"/>
      <c r="LJP212" s="171"/>
      <c r="LJQ212" s="27"/>
      <c r="LJR212" s="27"/>
      <c r="LJS212" s="27"/>
      <c r="LJT212" s="27">
        <v>105.7</v>
      </c>
      <c r="LJU212" s="45">
        <v>105.6</v>
      </c>
      <c r="LJV212" s="45">
        <v>105.3</v>
      </c>
      <c r="LJW212" s="45">
        <v>105.2</v>
      </c>
      <c r="LJX212" s="46">
        <v>105.1</v>
      </c>
      <c r="LJY212" s="171"/>
      <c r="LJZ212" s="8"/>
      <c r="LKA212" s="148"/>
      <c r="LKB212" s="11"/>
      <c r="LKC212" s="148" t="s">
        <v>61</v>
      </c>
      <c r="LKD212" s="171"/>
      <c r="LKE212" s="171"/>
      <c r="LKF212" s="171"/>
      <c r="LKG212" s="27"/>
      <c r="LKH212" s="27"/>
      <c r="LKI212" s="27"/>
      <c r="LKJ212" s="27">
        <v>105.7</v>
      </c>
      <c r="LKK212" s="45">
        <v>105.6</v>
      </c>
      <c r="LKL212" s="45">
        <v>105.3</v>
      </c>
      <c r="LKM212" s="45">
        <v>105.2</v>
      </c>
      <c r="LKN212" s="46">
        <v>105.1</v>
      </c>
      <c r="LKO212" s="171"/>
      <c r="LKP212" s="8"/>
      <c r="LKQ212" s="148"/>
      <c r="LKR212" s="11"/>
      <c r="LKS212" s="148" t="s">
        <v>61</v>
      </c>
      <c r="LKT212" s="171"/>
      <c r="LKU212" s="171"/>
      <c r="LKV212" s="171"/>
      <c r="LKW212" s="27"/>
      <c r="LKX212" s="27"/>
      <c r="LKY212" s="27"/>
      <c r="LKZ212" s="27">
        <v>105.7</v>
      </c>
      <c r="LLA212" s="45">
        <v>105.6</v>
      </c>
      <c r="LLB212" s="45">
        <v>105.3</v>
      </c>
      <c r="LLC212" s="45">
        <v>105.2</v>
      </c>
      <c r="LLD212" s="46">
        <v>105.1</v>
      </c>
      <c r="LLE212" s="171"/>
      <c r="LLF212" s="8"/>
      <c r="LLG212" s="148"/>
      <c r="LLH212" s="11"/>
      <c r="LLI212" s="148" t="s">
        <v>61</v>
      </c>
      <c r="LLJ212" s="171"/>
      <c r="LLK212" s="171"/>
      <c r="LLL212" s="171"/>
      <c r="LLM212" s="27"/>
      <c r="LLN212" s="27"/>
      <c r="LLO212" s="27"/>
      <c r="LLP212" s="27">
        <v>105.7</v>
      </c>
      <c r="LLQ212" s="45">
        <v>105.6</v>
      </c>
      <c r="LLR212" s="45">
        <v>105.3</v>
      </c>
      <c r="LLS212" s="45">
        <v>105.2</v>
      </c>
      <c r="LLT212" s="46">
        <v>105.1</v>
      </c>
      <c r="LLU212" s="171"/>
      <c r="LLV212" s="8"/>
      <c r="LLW212" s="148"/>
      <c r="LLX212" s="11"/>
      <c r="LLY212" s="148" t="s">
        <v>61</v>
      </c>
      <c r="LLZ212" s="171"/>
      <c r="LMA212" s="171"/>
      <c r="LMB212" s="171"/>
      <c r="LMC212" s="27"/>
      <c r="LMD212" s="27"/>
      <c r="LME212" s="27"/>
      <c r="LMF212" s="27">
        <v>105.7</v>
      </c>
      <c r="LMG212" s="45">
        <v>105.6</v>
      </c>
      <c r="LMH212" s="45">
        <v>105.3</v>
      </c>
      <c r="LMI212" s="45">
        <v>105.2</v>
      </c>
      <c r="LMJ212" s="46">
        <v>105.1</v>
      </c>
      <c r="LMK212" s="171"/>
      <c r="LML212" s="8"/>
      <c r="LMM212" s="148"/>
      <c r="LMN212" s="11"/>
      <c r="LMO212" s="148" t="s">
        <v>61</v>
      </c>
      <c r="LMP212" s="171"/>
      <c r="LMQ212" s="171"/>
      <c r="LMR212" s="171"/>
      <c r="LMS212" s="27"/>
      <c r="LMT212" s="27"/>
      <c r="LMU212" s="27"/>
      <c r="LMV212" s="27">
        <v>105.7</v>
      </c>
      <c r="LMW212" s="45">
        <v>105.6</v>
      </c>
      <c r="LMX212" s="45">
        <v>105.3</v>
      </c>
      <c r="LMY212" s="45">
        <v>105.2</v>
      </c>
      <c r="LMZ212" s="46">
        <v>105.1</v>
      </c>
      <c r="LNA212" s="171"/>
      <c r="LNB212" s="8"/>
      <c r="LNC212" s="148"/>
      <c r="LND212" s="11"/>
      <c r="LNE212" s="148" t="s">
        <v>61</v>
      </c>
      <c r="LNF212" s="171"/>
      <c r="LNG212" s="171"/>
      <c r="LNH212" s="171"/>
      <c r="LNI212" s="27"/>
      <c r="LNJ212" s="27"/>
      <c r="LNK212" s="27"/>
      <c r="LNL212" s="27">
        <v>105.7</v>
      </c>
      <c r="LNM212" s="45">
        <v>105.6</v>
      </c>
      <c r="LNN212" s="45">
        <v>105.3</v>
      </c>
      <c r="LNO212" s="45">
        <v>105.2</v>
      </c>
      <c r="LNP212" s="46">
        <v>105.1</v>
      </c>
      <c r="LNQ212" s="171"/>
      <c r="LNR212" s="8"/>
      <c r="LNS212" s="148"/>
      <c r="LNT212" s="11"/>
      <c r="LNU212" s="148" t="s">
        <v>61</v>
      </c>
      <c r="LNV212" s="171"/>
      <c r="LNW212" s="171"/>
      <c r="LNX212" s="171"/>
      <c r="LNY212" s="27"/>
      <c r="LNZ212" s="27"/>
      <c r="LOA212" s="27"/>
      <c r="LOB212" s="27">
        <v>105.7</v>
      </c>
      <c r="LOC212" s="45">
        <v>105.6</v>
      </c>
      <c r="LOD212" s="45">
        <v>105.3</v>
      </c>
      <c r="LOE212" s="45">
        <v>105.2</v>
      </c>
      <c r="LOF212" s="46">
        <v>105.1</v>
      </c>
      <c r="LOG212" s="171"/>
      <c r="LOH212" s="8"/>
      <c r="LOI212" s="148"/>
      <c r="LOJ212" s="11"/>
      <c r="LOK212" s="148" t="s">
        <v>61</v>
      </c>
      <c r="LOL212" s="171"/>
      <c r="LOM212" s="171"/>
      <c r="LON212" s="171"/>
      <c r="LOO212" s="27"/>
      <c r="LOP212" s="27"/>
      <c r="LOQ212" s="27"/>
      <c r="LOR212" s="27">
        <v>105.7</v>
      </c>
      <c r="LOS212" s="45">
        <v>105.6</v>
      </c>
      <c r="LOT212" s="45">
        <v>105.3</v>
      </c>
      <c r="LOU212" s="45">
        <v>105.2</v>
      </c>
      <c r="LOV212" s="46">
        <v>105.1</v>
      </c>
      <c r="LOW212" s="171"/>
      <c r="LOX212" s="8"/>
      <c r="LOY212" s="148"/>
      <c r="LOZ212" s="11"/>
      <c r="LPA212" s="148" t="s">
        <v>61</v>
      </c>
      <c r="LPB212" s="171"/>
      <c r="LPC212" s="171"/>
      <c r="LPD212" s="171"/>
      <c r="LPE212" s="27"/>
      <c r="LPF212" s="27"/>
      <c r="LPG212" s="27"/>
      <c r="LPH212" s="27">
        <v>105.7</v>
      </c>
      <c r="LPI212" s="45">
        <v>105.6</v>
      </c>
      <c r="LPJ212" s="45">
        <v>105.3</v>
      </c>
      <c r="LPK212" s="45">
        <v>105.2</v>
      </c>
      <c r="LPL212" s="46">
        <v>105.1</v>
      </c>
      <c r="LPM212" s="171"/>
      <c r="LPN212" s="8"/>
      <c r="LPO212" s="148"/>
      <c r="LPP212" s="11"/>
      <c r="LPQ212" s="148" t="s">
        <v>61</v>
      </c>
      <c r="LPR212" s="171"/>
      <c r="LPS212" s="171"/>
      <c r="LPT212" s="171"/>
      <c r="LPU212" s="27"/>
      <c r="LPV212" s="27"/>
      <c r="LPW212" s="27"/>
      <c r="LPX212" s="27">
        <v>105.7</v>
      </c>
      <c r="LPY212" s="45">
        <v>105.6</v>
      </c>
      <c r="LPZ212" s="45">
        <v>105.3</v>
      </c>
      <c r="LQA212" s="45">
        <v>105.2</v>
      </c>
      <c r="LQB212" s="46">
        <v>105.1</v>
      </c>
      <c r="LQC212" s="171"/>
      <c r="LQD212" s="8"/>
      <c r="LQE212" s="148"/>
      <c r="LQF212" s="11"/>
      <c r="LQG212" s="148" t="s">
        <v>61</v>
      </c>
      <c r="LQH212" s="171"/>
      <c r="LQI212" s="171"/>
      <c r="LQJ212" s="171"/>
      <c r="LQK212" s="27"/>
      <c r="LQL212" s="27"/>
      <c r="LQM212" s="27"/>
      <c r="LQN212" s="27">
        <v>105.7</v>
      </c>
      <c r="LQO212" s="45">
        <v>105.6</v>
      </c>
      <c r="LQP212" s="45">
        <v>105.3</v>
      </c>
      <c r="LQQ212" s="45">
        <v>105.2</v>
      </c>
      <c r="LQR212" s="46">
        <v>105.1</v>
      </c>
      <c r="LQS212" s="171"/>
      <c r="LQT212" s="8"/>
      <c r="LQU212" s="148"/>
      <c r="LQV212" s="11"/>
      <c r="LQW212" s="148" t="s">
        <v>61</v>
      </c>
      <c r="LQX212" s="171"/>
      <c r="LQY212" s="171"/>
      <c r="LQZ212" s="171"/>
      <c r="LRA212" s="27"/>
      <c r="LRB212" s="27"/>
      <c r="LRC212" s="27"/>
      <c r="LRD212" s="27">
        <v>105.7</v>
      </c>
      <c r="LRE212" s="45">
        <v>105.6</v>
      </c>
      <c r="LRF212" s="45">
        <v>105.3</v>
      </c>
      <c r="LRG212" s="45">
        <v>105.2</v>
      </c>
      <c r="LRH212" s="46">
        <v>105.1</v>
      </c>
      <c r="LRI212" s="171"/>
      <c r="LRJ212" s="8"/>
      <c r="LRK212" s="148"/>
      <c r="LRL212" s="11"/>
      <c r="LRM212" s="148" t="s">
        <v>61</v>
      </c>
      <c r="LRN212" s="171"/>
      <c r="LRO212" s="171"/>
      <c r="LRP212" s="171"/>
      <c r="LRQ212" s="27"/>
      <c r="LRR212" s="27"/>
      <c r="LRS212" s="27"/>
      <c r="LRT212" s="27">
        <v>105.7</v>
      </c>
      <c r="LRU212" s="45">
        <v>105.6</v>
      </c>
      <c r="LRV212" s="45">
        <v>105.3</v>
      </c>
      <c r="LRW212" s="45">
        <v>105.2</v>
      </c>
      <c r="LRX212" s="46">
        <v>105.1</v>
      </c>
      <c r="LRY212" s="171"/>
      <c r="LRZ212" s="8"/>
      <c r="LSA212" s="148"/>
      <c r="LSB212" s="11"/>
      <c r="LSC212" s="148" t="s">
        <v>61</v>
      </c>
      <c r="LSD212" s="171"/>
      <c r="LSE212" s="171"/>
      <c r="LSF212" s="171"/>
      <c r="LSG212" s="27"/>
      <c r="LSH212" s="27"/>
      <c r="LSI212" s="27"/>
      <c r="LSJ212" s="27">
        <v>105.7</v>
      </c>
      <c r="LSK212" s="45">
        <v>105.6</v>
      </c>
      <c r="LSL212" s="45">
        <v>105.3</v>
      </c>
      <c r="LSM212" s="45">
        <v>105.2</v>
      </c>
      <c r="LSN212" s="46">
        <v>105.1</v>
      </c>
      <c r="LSO212" s="171"/>
      <c r="LSP212" s="8"/>
      <c r="LSQ212" s="148"/>
      <c r="LSR212" s="11"/>
      <c r="LSS212" s="148" t="s">
        <v>61</v>
      </c>
      <c r="LST212" s="171"/>
      <c r="LSU212" s="171"/>
      <c r="LSV212" s="171"/>
      <c r="LSW212" s="27"/>
      <c r="LSX212" s="27"/>
      <c r="LSY212" s="27"/>
      <c r="LSZ212" s="27">
        <v>105.7</v>
      </c>
      <c r="LTA212" s="45">
        <v>105.6</v>
      </c>
      <c r="LTB212" s="45">
        <v>105.3</v>
      </c>
      <c r="LTC212" s="45">
        <v>105.2</v>
      </c>
      <c r="LTD212" s="46">
        <v>105.1</v>
      </c>
      <c r="LTE212" s="171"/>
      <c r="LTF212" s="8"/>
      <c r="LTG212" s="148"/>
      <c r="LTH212" s="11"/>
      <c r="LTI212" s="148" t="s">
        <v>61</v>
      </c>
      <c r="LTJ212" s="171"/>
      <c r="LTK212" s="171"/>
      <c r="LTL212" s="171"/>
      <c r="LTM212" s="27"/>
      <c r="LTN212" s="27"/>
      <c r="LTO212" s="27"/>
      <c r="LTP212" s="27">
        <v>105.7</v>
      </c>
      <c r="LTQ212" s="45">
        <v>105.6</v>
      </c>
      <c r="LTR212" s="45">
        <v>105.3</v>
      </c>
      <c r="LTS212" s="45">
        <v>105.2</v>
      </c>
      <c r="LTT212" s="46">
        <v>105.1</v>
      </c>
      <c r="LTU212" s="171"/>
      <c r="LTV212" s="8"/>
      <c r="LTW212" s="148"/>
      <c r="LTX212" s="11"/>
      <c r="LTY212" s="148" t="s">
        <v>61</v>
      </c>
      <c r="LTZ212" s="171"/>
      <c r="LUA212" s="171"/>
      <c r="LUB212" s="171"/>
      <c r="LUC212" s="27"/>
      <c r="LUD212" s="27"/>
      <c r="LUE212" s="27"/>
      <c r="LUF212" s="27">
        <v>105.7</v>
      </c>
      <c r="LUG212" s="45">
        <v>105.6</v>
      </c>
      <c r="LUH212" s="45">
        <v>105.3</v>
      </c>
      <c r="LUI212" s="45">
        <v>105.2</v>
      </c>
      <c r="LUJ212" s="46">
        <v>105.1</v>
      </c>
      <c r="LUK212" s="171"/>
      <c r="LUL212" s="8"/>
      <c r="LUM212" s="148"/>
      <c r="LUN212" s="11"/>
      <c r="LUO212" s="148" t="s">
        <v>61</v>
      </c>
      <c r="LUP212" s="171"/>
      <c r="LUQ212" s="171"/>
      <c r="LUR212" s="171"/>
      <c r="LUS212" s="27"/>
      <c r="LUT212" s="27"/>
      <c r="LUU212" s="27"/>
      <c r="LUV212" s="27">
        <v>105.7</v>
      </c>
      <c r="LUW212" s="45">
        <v>105.6</v>
      </c>
      <c r="LUX212" s="45">
        <v>105.3</v>
      </c>
      <c r="LUY212" s="45">
        <v>105.2</v>
      </c>
      <c r="LUZ212" s="46">
        <v>105.1</v>
      </c>
      <c r="LVA212" s="171"/>
      <c r="LVB212" s="8"/>
      <c r="LVC212" s="148"/>
      <c r="LVD212" s="11"/>
      <c r="LVE212" s="148" t="s">
        <v>61</v>
      </c>
      <c r="LVF212" s="171"/>
      <c r="LVG212" s="171"/>
      <c r="LVH212" s="171"/>
      <c r="LVI212" s="27"/>
      <c r="LVJ212" s="27"/>
      <c r="LVK212" s="27"/>
      <c r="LVL212" s="27">
        <v>105.7</v>
      </c>
      <c r="LVM212" s="45">
        <v>105.6</v>
      </c>
      <c r="LVN212" s="45">
        <v>105.3</v>
      </c>
      <c r="LVO212" s="45">
        <v>105.2</v>
      </c>
      <c r="LVP212" s="46">
        <v>105.1</v>
      </c>
      <c r="LVQ212" s="171"/>
      <c r="LVR212" s="8"/>
      <c r="LVS212" s="148"/>
      <c r="LVT212" s="11"/>
      <c r="LVU212" s="148" t="s">
        <v>61</v>
      </c>
      <c r="LVV212" s="171"/>
      <c r="LVW212" s="171"/>
      <c r="LVX212" s="171"/>
      <c r="LVY212" s="27"/>
      <c r="LVZ212" s="27"/>
      <c r="LWA212" s="27"/>
      <c r="LWB212" s="27">
        <v>105.7</v>
      </c>
      <c r="LWC212" s="45">
        <v>105.6</v>
      </c>
      <c r="LWD212" s="45">
        <v>105.3</v>
      </c>
      <c r="LWE212" s="45">
        <v>105.2</v>
      </c>
      <c r="LWF212" s="46">
        <v>105.1</v>
      </c>
      <c r="LWG212" s="171"/>
      <c r="LWH212" s="8"/>
      <c r="LWI212" s="148"/>
      <c r="LWJ212" s="11"/>
      <c r="LWK212" s="148" t="s">
        <v>61</v>
      </c>
      <c r="LWL212" s="171"/>
      <c r="LWM212" s="171"/>
      <c r="LWN212" s="171"/>
      <c r="LWO212" s="27"/>
      <c r="LWP212" s="27"/>
      <c r="LWQ212" s="27"/>
      <c r="LWR212" s="27">
        <v>105.7</v>
      </c>
      <c r="LWS212" s="45">
        <v>105.6</v>
      </c>
      <c r="LWT212" s="45">
        <v>105.3</v>
      </c>
      <c r="LWU212" s="45">
        <v>105.2</v>
      </c>
      <c r="LWV212" s="46">
        <v>105.1</v>
      </c>
      <c r="LWW212" s="171"/>
      <c r="LWX212" s="8"/>
      <c r="LWY212" s="148"/>
      <c r="LWZ212" s="11"/>
      <c r="LXA212" s="148" t="s">
        <v>61</v>
      </c>
      <c r="LXB212" s="171"/>
      <c r="LXC212" s="171"/>
      <c r="LXD212" s="171"/>
      <c r="LXE212" s="27"/>
      <c r="LXF212" s="27"/>
      <c r="LXG212" s="27"/>
      <c r="LXH212" s="27">
        <v>105.7</v>
      </c>
      <c r="LXI212" s="45">
        <v>105.6</v>
      </c>
      <c r="LXJ212" s="45">
        <v>105.3</v>
      </c>
      <c r="LXK212" s="45">
        <v>105.2</v>
      </c>
      <c r="LXL212" s="46">
        <v>105.1</v>
      </c>
      <c r="LXM212" s="171"/>
      <c r="LXN212" s="8"/>
      <c r="LXO212" s="148"/>
      <c r="LXP212" s="11"/>
      <c r="LXQ212" s="148" t="s">
        <v>61</v>
      </c>
      <c r="LXR212" s="171"/>
      <c r="LXS212" s="171"/>
      <c r="LXT212" s="171"/>
      <c r="LXU212" s="27"/>
      <c r="LXV212" s="27"/>
      <c r="LXW212" s="27"/>
      <c r="LXX212" s="27">
        <v>105.7</v>
      </c>
      <c r="LXY212" s="45">
        <v>105.6</v>
      </c>
      <c r="LXZ212" s="45">
        <v>105.3</v>
      </c>
      <c r="LYA212" s="45">
        <v>105.2</v>
      </c>
      <c r="LYB212" s="46">
        <v>105.1</v>
      </c>
      <c r="LYC212" s="171"/>
      <c r="LYD212" s="8"/>
      <c r="LYE212" s="148"/>
      <c r="LYF212" s="11"/>
      <c r="LYG212" s="148" t="s">
        <v>61</v>
      </c>
      <c r="LYH212" s="171"/>
      <c r="LYI212" s="171"/>
      <c r="LYJ212" s="171"/>
      <c r="LYK212" s="27"/>
      <c r="LYL212" s="27"/>
      <c r="LYM212" s="27"/>
      <c r="LYN212" s="27">
        <v>105.7</v>
      </c>
      <c r="LYO212" s="45">
        <v>105.6</v>
      </c>
      <c r="LYP212" s="45">
        <v>105.3</v>
      </c>
      <c r="LYQ212" s="45">
        <v>105.2</v>
      </c>
      <c r="LYR212" s="46">
        <v>105.1</v>
      </c>
      <c r="LYS212" s="171"/>
      <c r="LYT212" s="8"/>
      <c r="LYU212" s="148"/>
      <c r="LYV212" s="11"/>
      <c r="LYW212" s="148" t="s">
        <v>61</v>
      </c>
      <c r="LYX212" s="171"/>
      <c r="LYY212" s="171"/>
      <c r="LYZ212" s="171"/>
      <c r="LZA212" s="27"/>
      <c r="LZB212" s="27"/>
      <c r="LZC212" s="27"/>
      <c r="LZD212" s="27">
        <v>105.7</v>
      </c>
      <c r="LZE212" s="45">
        <v>105.6</v>
      </c>
      <c r="LZF212" s="45">
        <v>105.3</v>
      </c>
      <c r="LZG212" s="45">
        <v>105.2</v>
      </c>
      <c r="LZH212" s="46">
        <v>105.1</v>
      </c>
      <c r="LZI212" s="171"/>
      <c r="LZJ212" s="8"/>
      <c r="LZK212" s="148"/>
      <c r="LZL212" s="11"/>
      <c r="LZM212" s="148" t="s">
        <v>61</v>
      </c>
      <c r="LZN212" s="171"/>
      <c r="LZO212" s="171"/>
      <c r="LZP212" s="171"/>
      <c r="LZQ212" s="27"/>
      <c r="LZR212" s="27"/>
      <c r="LZS212" s="27"/>
      <c r="LZT212" s="27">
        <v>105.7</v>
      </c>
      <c r="LZU212" s="45">
        <v>105.6</v>
      </c>
      <c r="LZV212" s="45">
        <v>105.3</v>
      </c>
      <c r="LZW212" s="45">
        <v>105.2</v>
      </c>
      <c r="LZX212" s="46">
        <v>105.1</v>
      </c>
      <c r="LZY212" s="171"/>
      <c r="LZZ212" s="8"/>
      <c r="MAA212" s="148"/>
      <c r="MAB212" s="11"/>
      <c r="MAC212" s="148" t="s">
        <v>61</v>
      </c>
      <c r="MAD212" s="171"/>
      <c r="MAE212" s="171"/>
      <c r="MAF212" s="171"/>
      <c r="MAG212" s="27"/>
      <c r="MAH212" s="27"/>
      <c r="MAI212" s="27"/>
      <c r="MAJ212" s="27">
        <v>105.7</v>
      </c>
      <c r="MAK212" s="45">
        <v>105.6</v>
      </c>
      <c r="MAL212" s="45">
        <v>105.3</v>
      </c>
      <c r="MAM212" s="45">
        <v>105.2</v>
      </c>
      <c r="MAN212" s="46">
        <v>105.1</v>
      </c>
      <c r="MAO212" s="171"/>
      <c r="MAP212" s="8"/>
      <c r="MAQ212" s="148"/>
      <c r="MAR212" s="11"/>
      <c r="MAS212" s="148" t="s">
        <v>61</v>
      </c>
      <c r="MAT212" s="171"/>
      <c r="MAU212" s="171"/>
      <c r="MAV212" s="171"/>
      <c r="MAW212" s="27"/>
      <c r="MAX212" s="27"/>
      <c r="MAY212" s="27"/>
      <c r="MAZ212" s="27">
        <v>105.7</v>
      </c>
      <c r="MBA212" s="45">
        <v>105.6</v>
      </c>
      <c r="MBB212" s="45">
        <v>105.3</v>
      </c>
      <c r="MBC212" s="45">
        <v>105.2</v>
      </c>
      <c r="MBD212" s="46">
        <v>105.1</v>
      </c>
      <c r="MBE212" s="171"/>
      <c r="MBF212" s="8"/>
      <c r="MBG212" s="148"/>
      <c r="MBH212" s="11"/>
      <c r="MBI212" s="148" t="s">
        <v>61</v>
      </c>
      <c r="MBJ212" s="171"/>
      <c r="MBK212" s="171"/>
      <c r="MBL212" s="171"/>
      <c r="MBM212" s="27"/>
      <c r="MBN212" s="27"/>
      <c r="MBO212" s="27"/>
      <c r="MBP212" s="27">
        <v>105.7</v>
      </c>
      <c r="MBQ212" s="45">
        <v>105.6</v>
      </c>
      <c r="MBR212" s="45">
        <v>105.3</v>
      </c>
      <c r="MBS212" s="45">
        <v>105.2</v>
      </c>
      <c r="MBT212" s="46">
        <v>105.1</v>
      </c>
      <c r="MBU212" s="171"/>
      <c r="MBV212" s="8"/>
      <c r="MBW212" s="148"/>
      <c r="MBX212" s="11"/>
      <c r="MBY212" s="148" t="s">
        <v>61</v>
      </c>
      <c r="MBZ212" s="171"/>
      <c r="MCA212" s="171"/>
      <c r="MCB212" s="171"/>
      <c r="MCC212" s="27"/>
      <c r="MCD212" s="27"/>
      <c r="MCE212" s="27"/>
      <c r="MCF212" s="27">
        <v>105.7</v>
      </c>
      <c r="MCG212" s="45">
        <v>105.6</v>
      </c>
      <c r="MCH212" s="45">
        <v>105.3</v>
      </c>
      <c r="MCI212" s="45">
        <v>105.2</v>
      </c>
      <c r="MCJ212" s="46">
        <v>105.1</v>
      </c>
      <c r="MCK212" s="171"/>
      <c r="MCL212" s="8"/>
      <c r="MCM212" s="148"/>
      <c r="MCN212" s="11"/>
      <c r="MCO212" s="148" t="s">
        <v>61</v>
      </c>
      <c r="MCP212" s="171"/>
      <c r="MCQ212" s="171"/>
      <c r="MCR212" s="171"/>
      <c r="MCS212" s="27"/>
      <c r="MCT212" s="27"/>
      <c r="MCU212" s="27"/>
      <c r="MCV212" s="27">
        <v>105.7</v>
      </c>
      <c r="MCW212" s="45">
        <v>105.6</v>
      </c>
      <c r="MCX212" s="45">
        <v>105.3</v>
      </c>
      <c r="MCY212" s="45">
        <v>105.2</v>
      </c>
      <c r="MCZ212" s="46">
        <v>105.1</v>
      </c>
      <c r="MDA212" s="171"/>
      <c r="MDB212" s="8"/>
      <c r="MDC212" s="148"/>
      <c r="MDD212" s="11"/>
      <c r="MDE212" s="148" t="s">
        <v>61</v>
      </c>
      <c r="MDF212" s="171"/>
      <c r="MDG212" s="171"/>
      <c r="MDH212" s="171"/>
      <c r="MDI212" s="27"/>
      <c r="MDJ212" s="27"/>
      <c r="MDK212" s="27"/>
      <c r="MDL212" s="27">
        <v>105.7</v>
      </c>
      <c r="MDM212" s="45">
        <v>105.6</v>
      </c>
      <c r="MDN212" s="45">
        <v>105.3</v>
      </c>
      <c r="MDO212" s="45">
        <v>105.2</v>
      </c>
      <c r="MDP212" s="46">
        <v>105.1</v>
      </c>
      <c r="MDQ212" s="171"/>
      <c r="MDR212" s="8"/>
      <c r="MDS212" s="148"/>
      <c r="MDT212" s="11"/>
      <c r="MDU212" s="148" t="s">
        <v>61</v>
      </c>
      <c r="MDV212" s="171"/>
      <c r="MDW212" s="171"/>
      <c r="MDX212" s="171"/>
      <c r="MDY212" s="27"/>
      <c r="MDZ212" s="27"/>
      <c r="MEA212" s="27"/>
      <c r="MEB212" s="27">
        <v>105.7</v>
      </c>
      <c r="MEC212" s="45">
        <v>105.6</v>
      </c>
      <c r="MED212" s="45">
        <v>105.3</v>
      </c>
      <c r="MEE212" s="45">
        <v>105.2</v>
      </c>
      <c r="MEF212" s="46">
        <v>105.1</v>
      </c>
      <c r="MEG212" s="171"/>
      <c r="MEH212" s="8"/>
      <c r="MEI212" s="148"/>
      <c r="MEJ212" s="11"/>
      <c r="MEK212" s="148" t="s">
        <v>61</v>
      </c>
      <c r="MEL212" s="171"/>
      <c r="MEM212" s="171"/>
      <c r="MEN212" s="171"/>
      <c r="MEO212" s="27"/>
      <c r="MEP212" s="27"/>
      <c r="MEQ212" s="27"/>
      <c r="MER212" s="27">
        <v>105.7</v>
      </c>
      <c r="MES212" s="45">
        <v>105.6</v>
      </c>
      <c r="MET212" s="45">
        <v>105.3</v>
      </c>
      <c r="MEU212" s="45">
        <v>105.2</v>
      </c>
      <c r="MEV212" s="46">
        <v>105.1</v>
      </c>
      <c r="MEW212" s="171"/>
      <c r="MEX212" s="8"/>
      <c r="MEY212" s="148"/>
      <c r="MEZ212" s="11"/>
      <c r="MFA212" s="148" t="s">
        <v>61</v>
      </c>
      <c r="MFB212" s="171"/>
      <c r="MFC212" s="171"/>
      <c r="MFD212" s="171"/>
      <c r="MFE212" s="27"/>
      <c r="MFF212" s="27"/>
      <c r="MFG212" s="27"/>
      <c r="MFH212" s="27">
        <v>105.7</v>
      </c>
      <c r="MFI212" s="45">
        <v>105.6</v>
      </c>
      <c r="MFJ212" s="45">
        <v>105.3</v>
      </c>
      <c r="MFK212" s="45">
        <v>105.2</v>
      </c>
      <c r="MFL212" s="46">
        <v>105.1</v>
      </c>
      <c r="MFM212" s="171"/>
      <c r="MFN212" s="8"/>
      <c r="MFO212" s="148"/>
      <c r="MFP212" s="11"/>
      <c r="MFQ212" s="148" t="s">
        <v>61</v>
      </c>
      <c r="MFR212" s="171"/>
      <c r="MFS212" s="171"/>
      <c r="MFT212" s="171"/>
      <c r="MFU212" s="27"/>
      <c r="MFV212" s="27"/>
      <c r="MFW212" s="27"/>
      <c r="MFX212" s="27">
        <v>105.7</v>
      </c>
      <c r="MFY212" s="45">
        <v>105.6</v>
      </c>
      <c r="MFZ212" s="45">
        <v>105.3</v>
      </c>
      <c r="MGA212" s="45">
        <v>105.2</v>
      </c>
      <c r="MGB212" s="46">
        <v>105.1</v>
      </c>
      <c r="MGC212" s="171"/>
      <c r="MGD212" s="8"/>
      <c r="MGE212" s="148"/>
      <c r="MGF212" s="11"/>
      <c r="MGG212" s="148" t="s">
        <v>61</v>
      </c>
      <c r="MGH212" s="171"/>
      <c r="MGI212" s="171"/>
      <c r="MGJ212" s="171"/>
      <c r="MGK212" s="27"/>
      <c r="MGL212" s="27"/>
      <c r="MGM212" s="27"/>
      <c r="MGN212" s="27">
        <v>105.7</v>
      </c>
      <c r="MGO212" s="45">
        <v>105.6</v>
      </c>
      <c r="MGP212" s="45">
        <v>105.3</v>
      </c>
      <c r="MGQ212" s="45">
        <v>105.2</v>
      </c>
      <c r="MGR212" s="46">
        <v>105.1</v>
      </c>
      <c r="MGS212" s="171"/>
      <c r="MGT212" s="8"/>
      <c r="MGU212" s="148"/>
      <c r="MGV212" s="11"/>
      <c r="MGW212" s="148" t="s">
        <v>61</v>
      </c>
      <c r="MGX212" s="171"/>
      <c r="MGY212" s="171"/>
      <c r="MGZ212" s="171"/>
      <c r="MHA212" s="27"/>
      <c r="MHB212" s="27"/>
      <c r="MHC212" s="27"/>
      <c r="MHD212" s="27">
        <v>105.7</v>
      </c>
      <c r="MHE212" s="45">
        <v>105.6</v>
      </c>
      <c r="MHF212" s="45">
        <v>105.3</v>
      </c>
      <c r="MHG212" s="45">
        <v>105.2</v>
      </c>
      <c r="MHH212" s="46">
        <v>105.1</v>
      </c>
      <c r="MHI212" s="171"/>
      <c r="MHJ212" s="8"/>
      <c r="MHK212" s="148"/>
      <c r="MHL212" s="11"/>
      <c r="MHM212" s="148" t="s">
        <v>61</v>
      </c>
      <c r="MHN212" s="171"/>
      <c r="MHO212" s="171"/>
      <c r="MHP212" s="171"/>
      <c r="MHQ212" s="27"/>
      <c r="MHR212" s="27"/>
      <c r="MHS212" s="27"/>
      <c r="MHT212" s="27">
        <v>105.7</v>
      </c>
      <c r="MHU212" s="45">
        <v>105.6</v>
      </c>
      <c r="MHV212" s="45">
        <v>105.3</v>
      </c>
      <c r="MHW212" s="45">
        <v>105.2</v>
      </c>
      <c r="MHX212" s="46">
        <v>105.1</v>
      </c>
      <c r="MHY212" s="171"/>
      <c r="MHZ212" s="8"/>
      <c r="MIA212" s="148"/>
      <c r="MIB212" s="11"/>
      <c r="MIC212" s="148" t="s">
        <v>61</v>
      </c>
      <c r="MID212" s="171"/>
      <c r="MIE212" s="171"/>
      <c r="MIF212" s="171"/>
      <c r="MIG212" s="27"/>
      <c r="MIH212" s="27"/>
      <c r="MII212" s="27"/>
      <c r="MIJ212" s="27">
        <v>105.7</v>
      </c>
      <c r="MIK212" s="45">
        <v>105.6</v>
      </c>
      <c r="MIL212" s="45">
        <v>105.3</v>
      </c>
      <c r="MIM212" s="45">
        <v>105.2</v>
      </c>
      <c r="MIN212" s="46">
        <v>105.1</v>
      </c>
      <c r="MIO212" s="171"/>
      <c r="MIP212" s="8"/>
      <c r="MIQ212" s="148"/>
      <c r="MIR212" s="11"/>
      <c r="MIS212" s="148" t="s">
        <v>61</v>
      </c>
      <c r="MIT212" s="171"/>
      <c r="MIU212" s="171"/>
      <c r="MIV212" s="171"/>
      <c r="MIW212" s="27"/>
      <c r="MIX212" s="27"/>
      <c r="MIY212" s="27"/>
      <c r="MIZ212" s="27">
        <v>105.7</v>
      </c>
      <c r="MJA212" s="45">
        <v>105.6</v>
      </c>
      <c r="MJB212" s="45">
        <v>105.3</v>
      </c>
      <c r="MJC212" s="45">
        <v>105.2</v>
      </c>
      <c r="MJD212" s="46">
        <v>105.1</v>
      </c>
      <c r="MJE212" s="171"/>
      <c r="MJF212" s="8"/>
      <c r="MJG212" s="148"/>
      <c r="MJH212" s="11"/>
      <c r="MJI212" s="148" t="s">
        <v>61</v>
      </c>
      <c r="MJJ212" s="171"/>
      <c r="MJK212" s="171"/>
      <c r="MJL212" s="171"/>
      <c r="MJM212" s="27"/>
      <c r="MJN212" s="27"/>
      <c r="MJO212" s="27"/>
      <c r="MJP212" s="27">
        <v>105.7</v>
      </c>
      <c r="MJQ212" s="45">
        <v>105.6</v>
      </c>
      <c r="MJR212" s="45">
        <v>105.3</v>
      </c>
      <c r="MJS212" s="45">
        <v>105.2</v>
      </c>
      <c r="MJT212" s="46">
        <v>105.1</v>
      </c>
      <c r="MJU212" s="171"/>
      <c r="MJV212" s="8"/>
      <c r="MJW212" s="148"/>
      <c r="MJX212" s="11"/>
      <c r="MJY212" s="148" t="s">
        <v>61</v>
      </c>
      <c r="MJZ212" s="171"/>
      <c r="MKA212" s="171"/>
      <c r="MKB212" s="171"/>
      <c r="MKC212" s="27"/>
      <c r="MKD212" s="27"/>
      <c r="MKE212" s="27"/>
      <c r="MKF212" s="27">
        <v>105.7</v>
      </c>
      <c r="MKG212" s="45">
        <v>105.6</v>
      </c>
      <c r="MKH212" s="45">
        <v>105.3</v>
      </c>
      <c r="MKI212" s="45">
        <v>105.2</v>
      </c>
      <c r="MKJ212" s="46">
        <v>105.1</v>
      </c>
      <c r="MKK212" s="171"/>
      <c r="MKL212" s="8"/>
      <c r="MKM212" s="148"/>
      <c r="MKN212" s="11"/>
      <c r="MKO212" s="148" t="s">
        <v>61</v>
      </c>
      <c r="MKP212" s="171"/>
      <c r="MKQ212" s="171"/>
      <c r="MKR212" s="171"/>
      <c r="MKS212" s="27"/>
      <c r="MKT212" s="27"/>
      <c r="MKU212" s="27"/>
      <c r="MKV212" s="27">
        <v>105.7</v>
      </c>
      <c r="MKW212" s="45">
        <v>105.6</v>
      </c>
      <c r="MKX212" s="45">
        <v>105.3</v>
      </c>
      <c r="MKY212" s="45">
        <v>105.2</v>
      </c>
      <c r="MKZ212" s="46">
        <v>105.1</v>
      </c>
      <c r="MLA212" s="171"/>
      <c r="MLB212" s="8"/>
      <c r="MLC212" s="148"/>
      <c r="MLD212" s="11"/>
      <c r="MLE212" s="148" t="s">
        <v>61</v>
      </c>
      <c r="MLF212" s="171"/>
      <c r="MLG212" s="171"/>
      <c r="MLH212" s="171"/>
      <c r="MLI212" s="27"/>
      <c r="MLJ212" s="27"/>
      <c r="MLK212" s="27"/>
      <c r="MLL212" s="27">
        <v>105.7</v>
      </c>
      <c r="MLM212" s="45">
        <v>105.6</v>
      </c>
      <c r="MLN212" s="45">
        <v>105.3</v>
      </c>
      <c r="MLO212" s="45">
        <v>105.2</v>
      </c>
      <c r="MLP212" s="46">
        <v>105.1</v>
      </c>
      <c r="MLQ212" s="171"/>
      <c r="MLR212" s="8"/>
      <c r="MLS212" s="148"/>
      <c r="MLT212" s="11"/>
      <c r="MLU212" s="148" t="s">
        <v>61</v>
      </c>
      <c r="MLV212" s="171"/>
      <c r="MLW212" s="171"/>
      <c r="MLX212" s="171"/>
      <c r="MLY212" s="27"/>
      <c r="MLZ212" s="27"/>
      <c r="MMA212" s="27"/>
      <c r="MMB212" s="27">
        <v>105.7</v>
      </c>
      <c r="MMC212" s="45">
        <v>105.6</v>
      </c>
      <c r="MMD212" s="45">
        <v>105.3</v>
      </c>
      <c r="MME212" s="45">
        <v>105.2</v>
      </c>
      <c r="MMF212" s="46">
        <v>105.1</v>
      </c>
      <c r="MMG212" s="171"/>
      <c r="MMH212" s="8"/>
      <c r="MMI212" s="148"/>
      <c r="MMJ212" s="11"/>
      <c r="MMK212" s="148" t="s">
        <v>61</v>
      </c>
      <c r="MML212" s="171"/>
      <c r="MMM212" s="171"/>
      <c r="MMN212" s="171"/>
      <c r="MMO212" s="27"/>
      <c r="MMP212" s="27"/>
      <c r="MMQ212" s="27"/>
      <c r="MMR212" s="27">
        <v>105.7</v>
      </c>
      <c r="MMS212" s="45">
        <v>105.6</v>
      </c>
      <c r="MMT212" s="45">
        <v>105.3</v>
      </c>
      <c r="MMU212" s="45">
        <v>105.2</v>
      </c>
      <c r="MMV212" s="46">
        <v>105.1</v>
      </c>
      <c r="MMW212" s="171"/>
      <c r="MMX212" s="8"/>
      <c r="MMY212" s="148"/>
      <c r="MMZ212" s="11"/>
      <c r="MNA212" s="148" t="s">
        <v>61</v>
      </c>
      <c r="MNB212" s="171"/>
      <c r="MNC212" s="171"/>
      <c r="MND212" s="171"/>
      <c r="MNE212" s="27"/>
      <c r="MNF212" s="27"/>
      <c r="MNG212" s="27"/>
      <c r="MNH212" s="27">
        <v>105.7</v>
      </c>
      <c r="MNI212" s="45">
        <v>105.6</v>
      </c>
      <c r="MNJ212" s="45">
        <v>105.3</v>
      </c>
      <c r="MNK212" s="45">
        <v>105.2</v>
      </c>
      <c r="MNL212" s="46">
        <v>105.1</v>
      </c>
      <c r="MNM212" s="171"/>
      <c r="MNN212" s="8"/>
      <c r="MNO212" s="148"/>
      <c r="MNP212" s="11"/>
      <c r="MNQ212" s="148" t="s">
        <v>61</v>
      </c>
      <c r="MNR212" s="171"/>
      <c r="MNS212" s="171"/>
      <c r="MNT212" s="171"/>
      <c r="MNU212" s="27"/>
      <c r="MNV212" s="27"/>
      <c r="MNW212" s="27"/>
      <c r="MNX212" s="27">
        <v>105.7</v>
      </c>
      <c r="MNY212" s="45">
        <v>105.6</v>
      </c>
      <c r="MNZ212" s="45">
        <v>105.3</v>
      </c>
      <c r="MOA212" s="45">
        <v>105.2</v>
      </c>
      <c r="MOB212" s="46">
        <v>105.1</v>
      </c>
      <c r="MOC212" s="171"/>
      <c r="MOD212" s="8"/>
      <c r="MOE212" s="148"/>
      <c r="MOF212" s="11"/>
      <c r="MOG212" s="148" t="s">
        <v>61</v>
      </c>
      <c r="MOH212" s="171"/>
      <c r="MOI212" s="171"/>
      <c r="MOJ212" s="171"/>
      <c r="MOK212" s="27"/>
      <c r="MOL212" s="27"/>
      <c r="MOM212" s="27"/>
      <c r="MON212" s="27">
        <v>105.7</v>
      </c>
      <c r="MOO212" s="45">
        <v>105.6</v>
      </c>
      <c r="MOP212" s="45">
        <v>105.3</v>
      </c>
      <c r="MOQ212" s="45">
        <v>105.2</v>
      </c>
      <c r="MOR212" s="46">
        <v>105.1</v>
      </c>
      <c r="MOS212" s="171"/>
      <c r="MOT212" s="8"/>
      <c r="MOU212" s="148"/>
      <c r="MOV212" s="11"/>
      <c r="MOW212" s="148" t="s">
        <v>61</v>
      </c>
      <c r="MOX212" s="171"/>
      <c r="MOY212" s="171"/>
      <c r="MOZ212" s="171"/>
      <c r="MPA212" s="27"/>
      <c r="MPB212" s="27"/>
      <c r="MPC212" s="27"/>
      <c r="MPD212" s="27">
        <v>105.7</v>
      </c>
      <c r="MPE212" s="45">
        <v>105.6</v>
      </c>
      <c r="MPF212" s="45">
        <v>105.3</v>
      </c>
      <c r="MPG212" s="45">
        <v>105.2</v>
      </c>
      <c r="MPH212" s="46">
        <v>105.1</v>
      </c>
      <c r="MPI212" s="171"/>
      <c r="MPJ212" s="8"/>
      <c r="MPK212" s="148"/>
      <c r="MPL212" s="11"/>
      <c r="MPM212" s="148" t="s">
        <v>61</v>
      </c>
      <c r="MPN212" s="171"/>
      <c r="MPO212" s="171"/>
      <c r="MPP212" s="171"/>
      <c r="MPQ212" s="27"/>
      <c r="MPR212" s="27"/>
      <c r="MPS212" s="27"/>
      <c r="MPT212" s="27">
        <v>105.7</v>
      </c>
      <c r="MPU212" s="45">
        <v>105.6</v>
      </c>
      <c r="MPV212" s="45">
        <v>105.3</v>
      </c>
      <c r="MPW212" s="45">
        <v>105.2</v>
      </c>
      <c r="MPX212" s="46">
        <v>105.1</v>
      </c>
      <c r="MPY212" s="171"/>
      <c r="MPZ212" s="8"/>
      <c r="MQA212" s="148"/>
      <c r="MQB212" s="11"/>
      <c r="MQC212" s="148" t="s">
        <v>61</v>
      </c>
      <c r="MQD212" s="171"/>
      <c r="MQE212" s="171"/>
      <c r="MQF212" s="171"/>
      <c r="MQG212" s="27"/>
      <c r="MQH212" s="27"/>
      <c r="MQI212" s="27"/>
      <c r="MQJ212" s="27">
        <v>105.7</v>
      </c>
      <c r="MQK212" s="45">
        <v>105.6</v>
      </c>
      <c r="MQL212" s="45">
        <v>105.3</v>
      </c>
      <c r="MQM212" s="45">
        <v>105.2</v>
      </c>
      <c r="MQN212" s="46">
        <v>105.1</v>
      </c>
      <c r="MQO212" s="171"/>
      <c r="MQP212" s="8"/>
      <c r="MQQ212" s="148"/>
      <c r="MQR212" s="11"/>
      <c r="MQS212" s="148" t="s">
        <v>61</v>
      </c>
      <c r="MQT212" s="171"/>
      <c r="MQU212" s="171"/>
      <c r="MQV212" s="171"/>
      <c r="MQW212" s="27"/>
      <c r="MQX212" s="27"/>
      <c r="MQY212" s="27"/>
      <c r="MQZ212" s="27">
        <v>105.7</v>
      </c>
      <c r="MRA212" s="45">
        <v>105.6</v>
      </c>
      <c r="MRB212" s="45">
        <v>105.3</v>
      </c>
      <c r="MRC212" s="45">
        <v>105.2</v>
      </c>
      <c r="MRD212" s="46">
        <v>105.1</v>
      </c>
      <c r="MRE212" s="171"/>
      <c r="MRF212" s="8"/>
      <c r="MRG212" s="148"/>
      <c r="MRH212" s="11"/>
      <c r="MRI212" s="148" t="s">
        <v>61</v>
      </c>
      <c r="MRJ212" s="171"/>
      <c r="MRK212" s="171"/>
      <c r="MRL212" s="171"/>
      <c r="MRM212" s="27"/>
      <c r="MRN212" s="27"/>
      <c r="MRO212" s="27"/>
      <c r="MRP212" s="27">
        <v>105.7</v>
      </c>
      <c r="MRQ212" s="45">
        <v>105.6</v>
      </c>
      <c r="MRR212" s="45">
        <v>105.3</v>
      </c>
      <c r="MRS212" s="45">
        <v>105.2</v>
      </c>
      <c r="MRT212" s="46">
        <v>105.1</v>
      </c>
      <c r="MRU212" s="171"/>
      <c r="MRV212" s="8"/>
      <c r="MRW212" s="148"/>
      <c r="MRX212" s="11"/>
      <c r="MRY212" s="148" t="s">
        <v>61</v>
      </c>
      <c r="MRZ212" s="171"/>
      <c r="MSA212" s="171"/>
      <c r="MSB212" s="171"/>
      <c r="MSC212" s="27"/>
      <c r="MSD212" s="27"/>
      <c r="MSE212" s="27"/>
      <c r="MSF212" s="27">
        <v>105.7</v>
      </c>
      <c r="MSG212" s="45">
        <v>105.6</v>
      </c>
      <c r="MSH212" s="45">
        <v>105.3</v>
      </c>
      <c r="MSI212" s="45">
        <v>105.2</v>
      </c>
      <c r="MSJ212" s="46">
        <v>105.1</v>
      </c>
      <c r="MSK212" s="171"/>
      <c r="MSL212" s="8"/>
      <c r="MSM212" s="148"/>
      <c r="MSN212" s="11"/>
      <c r="MSO212" s="148" t="s">
        <v>61</v>
      </c>
      <c r="MSP212" s="171"/>
      <c r="MSQ212" s="171"/>
      <c r="MSR212" s="171"/>
      <c r="MSS212" s="27"/>
      <c r="MST212" s="27"/>
      <c r="MSU212" s="27"/>
      <c r="MSV212" s="27">
        <v>105.7</v>
      </c>
      <c r="MSW212" s="45">
        <v>105.6</v>
      </c>
      <c r="MSX212" s="45">
        <v>105.3</v>
      </c>
      <c r="MSY212" s="45">
        <v>105.2</v>
      </c>
      <c r="MSZ212" s="46">
        <v>105.1</v>
      </c>
      <c r="MTA212" s="171"/>
      <c r="MTB212" s="8"/>
      <c r="MTC212" s="148"/>
      <c r="MTD212" s="11"/>
      <c r="MTE212" s="148" t="s">
        <v>61</v>
      </c>
      <c r="MTF212" s="171"/>
      <c r="MTG212" s="171"/>
      <c r="MTH212" s="171"/>
      <c r="MTI212" s="27"/>
      <c r="MTJ212" s="27"/>
      <c r="MTK212" s="27"/>
      <c r="MTL212" s="27">
        <v>105.7</v>
      </c>
      <c r="MTM212" s="45">
        <v>105.6</v>
      </c>
      <c r="MTN212" s="45">
        <v>105.3</v>
      </c>
      <c r="MTO212" s="45">
        <v>105.2</v>
      </c>
      <c r="MTP212" s="46">
        <v>105.1</v>
      </c>
      <c r="MTQ212" s="171"/>
      <c r="MTR212" s="8"/>
      <c r="MTS212" s="148"/>
      <c r="MTT212" s="11"/>
      <c r="MTU212" s="148" t="s">
        <v>61</v>
      </c>
      <c r="MTV212" s="171"/>
      <c r="MTW212" s="171"/>
      <c r="MTX212" s="171"/>
      <c r="MTY212" s="27"/>
      <c r="MTZ212" s="27"/>
      <c r="MUA212" s="27"/>
      <c r="MUB212" s="27">
        <v>105.7</v>
      </c>
      <c r="MUC212" s="45">
        <v>105.6</v>
      </c>
      <c r="MUD212" s="45">
        <v>105.3</v>
      </c>
      <c r="MUE212" s="45">
        <v>105.2</v>
      </c>
      <c r="MUF212" s="46">
        <v>105.1</v>
      </c>
      <c r="MUG212" s="171"/>
      <c r="MUH212" s="8"/>
      <c r="MUI212" s="148"/>
      <c r="MUJ212" s="11"/>
      <c r="MUK212" s="148" t="s">
        <v>61</v>
      </c>
      <c r="MUL212" s="171"/>
      <c r="MUM212" s="171"/>
      <c r="MUN212" s="171"/>
      <c r="MUO212" s="27"/>
      <c r="MUP212" s="27"/>
      <c r="MUQ212" s="27"/>
      <c r="MUR212" s="27">
        <v>105.7</v>
      </c>
      <c r="MUS212" s="45">
        <v>105.6</v>
      </c>
      <c r="MUT212" s="45">
        <v>105.3</v>
      </c>
      <c r="MUU212" s="45">
        <v>105.2</v>
      </c>
      <c r="MUV212" s="46">
        <v>105.1</v>
      </c>
      <c r="MUW212" s="171"/>
      <c r="MUX212" s="8"/>
      <c r="MUY212" s="148"/>
      <c r="MUZ212" s="11"/>
      <c r="MVA212" s="148" t="s">
        <v>61</v>
      </c>
      <c r="MVB212" s="171"/>
      <c r="MVC212" s="171"/>
      <c r="MVD212" s="171"/>
      <c r="MVE212" s="27"/>
      <c r="MVF212" s="27"/>
      <c r="MVG212" s="27"/>
      <c r="MVH212" s="27">
        <v>105.7</v>
      </c>
      <c r="MVI212" s="45">
        <v>105.6</v>
      </c>
      <c r="MVJ212" s="45">
        <v>105.3</v>
      </c>
      <c r="MVK212" s="45">
        <v>105.2</v>
      </c>
      <c r="MVL212" s="46">
        <v>105.1</v>
      </c>
      <c r="MVM212" s="171"/>
      <c r="MVN212" s="8"/>
      <c r="MVO212" s="148"/>
      <c r="MVP212" s="11"/>
      <c r="MVQ212" s="148" t="s">
        <v>61</v>
      </c>
      <c r="MVR212" s="171"/>
      <c r="MVS212" s="171"/>
      <c r="MVT212" s="171"/>
      <c r="MVU212" s="27"/>
      <c r="MVV212" s="27"/>
      <c r="MVW212" s="27"/>
      <c r="MVX212" s="27">
        <v>105.7</v>
      </c>
      <c r="MVY212" s="45">
        <v>105.6</v>
      </c>
      <c r="MVZ212" s="45">
        <v>105.3</v>
      </c>
      <c r="MWA212" s="45">
        <v>105.2</v>
      </c>
      <c r="MWB212" s="46">
        <v>105.1</v>
      </c>
      <c r="MWC212" s="171"/>
      <c r="MWD212" s="8"/>
      <c r="MWE212" s="148"/>
      <c r="MWF212" s="11"/>
      <c r="MWG212" s="148" t="s">
        <v>61</v>
      </c>
      <c r="MWH212" s="171"/>
      <c r="MWI212" s="171"/>
      <c r="MWJ212" s="171"/>
      <c r="MWK212" s="27"/>
      <c r="MWL212" s="27"/>
      <c r="MWM212" s="27"/>
      <c r="MWN212" s="27">
        <v>105.7</v>
      </c>
      <c r="MWO212" s="45">
        <v>105.6</v>
      </c>
      <c r="MWP212" s="45">
        <v>105.3</v>
      </c>
      <c r="MWQ212" s="45">
        <v>105.2</v>
      </c>
      <c r="MWR212" s="46">
        <v>105.1</v>
      </c>
      <c r="MWS212" s="171"/>
      <c r="MWT212" s="8"/>
      <c r="MWU212" s="148"/>
      <c r="MWV212" s="11"/>
      <c r="MWW212" s="148" t="s">
        <v>61</v>
      </c>
      <c r="MWX212" s="171"/>
      <c r="MWY212" s="171"/>
      <c r="MWZ212" s="171"/>
      <c r="MXA212" s="27"/>
      <c r="MXB212" s="27"/>
      <c r="MXC212" s="27"/>
      <c r="MXD212" s="27">
        <v>105.7</v>
      </c>
      <c r="MXE212" s="45">
        <v>105.6</v>
      </c>
      <c r="MXF212" s="45">
        <v>105.3</v>
      </c>
      <c r="MXG212" s="45">
        <v>105.2</v>
      </c>
      <c r="MXH212" s="46">
        <v>105.1</v>
      </c>
      <c r="MXI212" s="171"/>
      <c r="MXJ212" s="8"/>
      <c r="MXK212" s="148"/>
      <c r="MXL212" s="11"/>
      <c r="MXM212" s="148" t="s">
        <v>61</v>
      </c>
      <c r="MXN212" s="171"/>
      <c r="MXO212" s="171"/>
      <c r="MXP212" s="171"/>
      <c r="MXQ212" s="27"/>
      <c r="MXR212" s="27"/>
      <c r="MXS212" s="27"/>
      <c r="MXT212" s="27">
        <v>105.7</v>
      </c>
      <c r="MXU212" s="45">
        <v>105.6</v>
      </c>
      <c r="MXV212" s="45">
        <v>105.3</v>
      </c>
      <c r="MXW212" s="45">
        <v>105.2</v>
      </c>
      <c r="MXX212" s="46">
        <v>105.1</v>
      </c>
      <c r="MXY212" s="171"/>
      <c r="MXZ212" s="8"/>
      <c r="MYA212" s="148"/>
      <c r="MYB212" s="11"/>
      <c r="MYC212" s="148" t="s">
        <v>61</v>
      </c>
      <c r="MYD212" s="171"/>
      <c r="MYE212" s="171"/>
      <c r="MYF212" s="171"/>
      <c r="MYG212" s="27"/>
      <c r="MYH212" s="27"/>
      <c r="MYI212" s="27"/>
      <c r="MYJ212" s="27">
        <v>105.7</v>
      </c>
      <c r="MYK212" s="45">
        <v>105.6</v>
      </c>
      <c r="MYL212" s="45">
        <v>105.3</v>
      </c>
      <c r="MYM212" s="45">
        <v>105.2</v>
      </c>
      <c r="MYN212" s="46">
        <v>105.1</v>
      </c>
      <c r="MYO212" s="171"/>
      <c r="MYP212" s="8"/>
      <c r="MYQ212" s="148"/>
      <c r="MYR212" s="11"/>
      <c r="MYS212" s="148" t="s">
        <v>61</v>
      </c>
      <c r="MYT212" s="171"/>
      <c r="MYU212" s="171"/>
      <c r="MYV212" s="171"/>
      <c r="MYW212" s="27"/>
      <c r="MYX212" s="27"/>
      <c r="MYY212" s="27"/>
      <c r="MYZ212" s="27">
        <v>105.7</v>
      </c>
      <c r="MZA212" s="45">
        <v>105.6</v>
      </c>
      <c r="MZB212" s="45">
        <v>105.3</v>
      </c>
      <c r="MZC212" s="45">
        <v>105.2</v>
      </c>
      <c r="MZD212" s="46">
        <v>105.1</v>
      </c>
      <c r="MZE212" s="171"/>
      <c r="MZF212" s="8"/>
      <c r="MZG212" s="148"/>
      <c r="MZH212" s="11"/>
      <c r="MZI212" s="148" t="s">
        <v>61</v>
      </c>
      <c r="MZJ212" s="171"/>
      <c r="MZK212" s="171"/>
      <c r="MZL212" s="171"/>
      <c r="MZM212" s="27"/>
      <c r="MZN212" s="27"/>
      <c r="MZO212" s="27"/>
      <c r="MZP212" s="27">
        <v>105.7</v>
      </c>
      <c r="MZQ212" s="45">
        <v>105.6</v>
      </c>
      <c r="MZR212" s="45">
        <v>105.3</v>
      </c>
      <c r="MZS212" s="45">
        <v>105.2</v>
      </c>
      <c r="MZT212" s="46">
        <v>105.1</v>
      </c>
      <c r="MZU212" s="171"/>
      <c r="MZV212" s="8"/>
      <c r="MZW212" s="148"/>
      <c r="MZX212" s="11"/>
      <c r="MZY212" s="148" t="s">
        <v>61</v>
      </c>
      <c r="MZZ212" s="171"/>
      <c r="NAA212" s="171"/>
      <c r="NAB212" s="171"/>
      <c r="NAC212" s="27"/>
      <c r="NAD212" s="27"/>
      <c r="NAE212" s="27"/>
      <c r="NAF212" s="27">
        <v>105.7</v>
      </c>
      <c r="NAG212" s="45">
        <v>105.6</v>
      </c>
      <c r="NAH212" s="45">
        <v>105.3</v>
      </c>
      <c r="NAI212" s="45">
        <v>105.2</v>
      </c>
      <c r="NAJ212" s="46">
        <v>105.1</v>
      </c>
      <c r="NAK212" s="171"/>
      <c r="NAL212" s="8"/>
      <c r="NAM212" s="148"/>
      <c r="NAN212" s="11"/>
      <c r="NAO212" s="148" t="s">
        <v>61</v>
      </c>
      <c r="NAP212" s="171"/>
      <c r="NAQ212" s="171"/>
      <c r="NAR212" s="171"/>
      <c r="NAS212" s="27"/>
      <c r="NAT212" s="27"/>
      <c r="NAU212" s="27"/>
      <c r="NAV212" s="27">
        <v>105.7</v>
      </c>
      <c r="NAW212" s="45">
        <v>105.6</v>
      </c>
      <c r="NAX212" s="45">
        <v>105.3</v>
      </c>
      <c r="NAY212" s="45">
        <v>105.2</v>
      </c>
      <c r="NAZ212" s="46">
        <v>105.1</v>
      </c>
      <c r="NBA212" s="171"/>
      <c r="NBB212" s="8"/>
      <c r="NBC212" s="148"/>
      <c r="NBD212" s="11"/>
      <c r="NBE212" s="148" t="s">
        <v>61</v>
      </c>
      <c r="NBF212" s="171"/>
      <c r="NBG212" s="171"/>
      <c r="NBH212" s="171"/>
      <c r="NBI212" s="27"/>
      <c r="NBJ212" s="27"/>
      <c r="NBK212" s="27"/>
      <c r="NBL212" s="27">
        <v>105.7</v>
      </c>
      <c r="NBM212" s="45">
        <v>105.6</v>
      </c>
      <c r="NBN212" s="45">
        <v>105.3</v>
      </c>
      <c r="NBO212" s="45">
        <v>105.2</v>
      </c>
      <c r="NBP212" s="46">
        <v>105.1</v>
      </c>
      <c r="NBQ212" s="171"/>
      <c r="NBR212" s="8"/>
      <c r="NBS212" s="148"/>
      <c r="NBT212" s="11"/>
      <c r="NBU212" s="148" t="s">
        <v>61</v>
      </c>
      <c r="NBV212" s="171"/>
      <c r="NBW212" s="171"/>
      <c r="NBX212" s="171"/>
      <c r="NBY212" s="27"/>
      <c r="NBZ212" s="27"/>
      <c r="NCA212" s="27"/>
      <c r="NCB212" s="27">
        <v>105.7</v>
      </c>
      <c r="NCC212" s="45">
        <v>105.6</v>
      </c>
      <c r="NCD212" s="45">
        <v>105.3</v>
      </c>
      <c r="NCE212" s="45">
        <v>105.2</v>
      </c>
      <c r="NCF212" s="46">
        <v>105.1</v>
      </c>
      <c r="NCG212" s="171"/>
      <c r="NCH212" s="8"/>
      <c r="NCI212" s="148"/>
      <c r="NCJ212" s="11"/>
      <c r="NCK212" s="148" t="s">
        <v>61</v>
      </c>
      <c r="NCL212" s="171"/>
      <c r="NCM212" s="171"/>
      <c r="NCN212" s="171"/>
      <c r="NCO212" s="27"/>
      <c r="NCP212" s="27"/>
      <c r="NCQ212" s="27"/>
      <c r="NCR212" s="27">
        <v>105.7</v>
      </c>
      <c r="NCS212" s="45">
        <v>105.6</v>
      </c>
      <c r="NCT212" s="45">
        <v>105.3</v>
      </c>
      <c r="NCU212" s="45">
        <v>105.2</v>
      </c>
      <c r="NCV212" s="46">
        <v>105.1</v>
      </c>
      <c r="NCW212" s="171"/>
      <c r="NCX212" s="8"/>
      <c r="NCY212" s="148"/>
      <c r="NCZ212" s="11"/>
      <c r="NDA212" s="148" t="s">
        <v>61</v>
      </c>
      <c r="NDB212" s="171"/>
      <c r="NDC212" s="171"/>
      <c r="NDD212" s="171"/>
      <c r="NDE212" s="27"/>
      <c r="NDF212" s="27"/>
      <c r="NDG212" s="27"/>
      <c r="NDH212" s="27">
        <v>105.7</v>
      </c>
      <c r="NDI212" s="45">
        <v>105.6</v>
      </c>
      <c r="NDJ212" s="45">
        <v>105.3</v>
      </c>
      <c r="NDK212" s="45">
        <v>105.2</v>
      </c>
      <c r="NDL212" s="46">
        <v>105.1</v>
      </c>
      <c r="NDM212" s="171"/>
      <c r="NDN212" s="8"/>
      <c r="NDO212" s="148"/>
      <c r="NDP212" s="11"/>
      <c r="NDQ212" s="148" t="s">
        <v>61</v>
      </c>
      <c r="NDR212" s="171"/>
      <c r="NDS212" s="171"/>
      <c r="NDT212" s="171"/>
      <c r="NDU212" s="27"/>
      <c r="NDV212" s="27"/>
      <c r="NDW212" s="27"/>
      <c r="NDX212" s="27">
        <v>105.7</v>
      </c>
      <c r="NDY212" s="45">
        <v>105.6</v>
      </c>
      <c r="NDZ212" s="45">
        <v>105.3</v>
      </c>
      <c r="NEA212" s="45">
        <v>105.2</v>
      </c>
      <c r="NEB212" s="46">
        <v>105.1</v>
      </c>
      <c r="NEC212" s="171"/>
      <c r="NED212" s="8"/>
      <c r="NEE212" s="148"/>
      <c r="NEF212" s="11"/>
      <c r="NEG212" s="148" t="s">
        <v>61</v>
      </c>
      <c r="NEH212" s="171"/>
      <c r="NEI212" s="171"/>
      <c r="NEJ212" s="171"/>
      <c r="NEK212" s="27"/>
      <c r="NEL212" s="27"/>
      <c r="NEM212" s="27"/>
      <c r="NEN212" s="27">
        <v>105.7</v>
      </c>
      <c r="NEO212" s="45">
        <v>105.6</v>
      </c>
      <c r="NEP212" s="45">
        <v>105.3</v>
      </c>
      <c r="NEQ212" s="45">
        <v>105.2</v>
      </c>
      <c r="NER212" s="46">
        <v>105.1</v>
      </c>
      <c r="NES212" s="171"/>
      <c r="NET212" s="8"/>
      <c r="NEU212" s="148"/>
      <c r="NEV212" s="11"/>
      <c r="NEW212" s="148" t="s">
        <v>61</v>
      </c>
      <c r="NEX212" s="171"/>
      <c r="NEY212" s="171"/>
      <c r="NEZ212" s="171"/>
      <c r="NFA212" s="27"/>
      <c r="NFB212" s="27"/>
      <c r="NFC212" s="27"/>
      <c r="NFD212" s="27">
        <v>105.7</v>
      </c>
      <c r="NFE212" s="45">
        <v>105.6</v>
      </c>
      <c r="NFF212" s="45">
        <v>105.3</v>
      </c>
      <c r="NFG212" s="45">
        <v>105.2</v>
      </c>
      <c r="NFH212" s="46">
        <v>105.1</v>
      </c>
      <c r="NFI212" s="171"/>
      <c r="NFJ212" s="8"/>
      <c r="NFK212" s="148"/>
      <c r="NFL212" s="11"/>
      <c r="NFM212" s="148" t="s">
        <v>61</v>
      </c>
      <c r="NFN212" s="171"/>
      <c r="NFO212" s="171"/>
      <c r="NFP212" s="171"/>
      <c r="NFQ212" s="27"/>
      <c r="NFR212" s="27"/>
      <c r="NFS212" s="27"/>
      <c r="NFT212" s="27">
        <v>105.7</v>
      </c>
      <c r="NFU212" s="45">
        <v>105.6</v>
      </c>
      <c r="NFV212" s="45">
        <v>105.3</v>
      </c>
      <c r="NFW212" s="45">
        <v>105.2</v>
      </c>
      <c r="NFX212" s="46">
        <v>105.1</v>
      </c>
      <c r="NFY212" s="171"/>
      <c r="NFZ212" s="8"/>
      <c r="NGA212" s="148"/>
      <c r="NGB212" s="11"/>
      <c r="NGC212" s="148" t="s">
        <v>61</v>
      </c>
      <c r="NGD212" s="171"/>
      <c r="NGE212" s="171"/>
      <c r="NGF212" s="171"/>
      <c r="NGG212" s="27"/>
      <c r="NGH212" s="27"/>
      <c r="NGI212" s="27"/>
      <c r="NGJ212" s="27">
        <v>105.7</v>
      </c>
      <c r="NGK212" s="45">
        <v>105.6</v>
      </c>
      <c r="NGL212" s="45">
        <v>105.3</v>
      </c>
      <c r="NGM212" s="45">
        <v>105.2</v>
      </c>
      <c r="NGN212" s="46">
        <v>105.1</v>
      </c>
      <c r="NGO212" s="171"/>
      <c r="NGP212" s="8"/>
      <c r="NGQ212" s="148"/>
      <c r="NGR212" s="11"/>
      <c r="NGS212" s="148" t="s">
        <v>61</v>
      </c>
      <c r="NGT212" s="171"/>
      <c r="NGU212" s="171"/>
      <c r="NGV212" s="171"/>
      <c r="NGW212" s="27"/>
      <c r="NGX212" s="27"/>
      <c r="NGY212" s="27"/>
      <c r="NGZ212" s="27">
        <v>105.7</v>
      </c>
      <c r="NHA212" s="45">
        <v>105.6</v>
      </c>
      <c r="NHB212" s="45">
        <v>105.3</v>
      </c>
      <c r="NHC212" s="45">
        <v>105.2</v>
      </c>
      <c r="NHD212" s="46">
        <v>105.1</v>
      </c>
      <c r="NHE212" s="171"/>
      <c r="NHF212" s="8"/>
      <c r="NHG212" s="148"/>
      <c r="NHH212" s="11"/>
      <c r="NHI212" s="148" t="s">
        <v>61</v>
      </c>
      <c r="NHJ212" s="171"/>
      <c r="NHK212" s="171"/>
      <c r="NHL212" s="171"/>
      <c r="NHM212" s="27"/>
      <c r="NHN212" s="27"/>
      <c r="NHO212" s="27"/>
      <c r="NHP212" s="27">
        <v>105.7</v>
      </c>
      <c r="NHQ212" s="45">
        <v>105.6</v>
      </c>
      <c r="NHR212" s="45">
        <v>105.3</v>
      </c>
      <c r="NHS212" s="45">
        <v>105.2</v>
      </c>
      <c r="NHT212" s="46">
        <v>105.1</v>
      </c>
      <c r="NHU212" s="171"/>
      <c r="NHV212" s="8"/>
      <c r="NHW212" s="148"/>
      <c r="NHX212" s="11"/>
      <c r="NHY212" s="148" t="s">
        <v>61</v>
      </c>
      <c r="NHZ212" s="171"/>
      <c r="NIA212" s="171"/>
      <c r="NIB212" s="171"/>
      <c r="NIC212" s="27"/>
      <c r="NID212" s="27"/>
      <c r="NIE212" s="27"/>
      <c r="NIF212" s="27">
        <v>105.7</v>
      </c>
      <c r="NIG212" s="45">
        <v>105.6</v>
      </c>
      <c r="NIH212" s="45">
        <v>105.3</v>
      </c>
      <c r="NII212" s="45">
        <v>105.2</v>
      </c>
      <c r="NIJ212" s="46">
        <v>105.1</v>
      </c>
      <c r="NIK212" s="171"/>
      <c r="NIL212" s="8"/>
      <c r="NIM212" s="148"/>
      <c r="NIN212" s="11"/>
      <c r="NIO212" s="148" t="s">
        <v>61</v>
      </c>
      <c r="NIP212" s="171"/>
      <c r="NIQ212" s="171"/>
      <c r="NIR212" s="171"/>
      <c r="NIS212" s="27"/>
      <c r="NIT212" s="27"/>
      <c r="NIU212" s="27"/>
      <c r="NIV212" s="27">
        <v>105.7</v>
      </c>
      <c r="NIW212" s="45">
        <v>105.6</v>
      </c>
      <c r="NIX212" s="45">
        <v>105.3</v>
      </c>
      <c r="NIY212" s="45">
        <v>105.2</v>
      </c>
      <c r="NIZ212" s="46">
        <v>105.1</v>
      </c>
      <c r="NJA212" s="171"/>
      <c r="NJB212" s="8"/>
      <c r="NJC212" s="148"/>
      <c r="NJD212" s="11"/>
      <c r="NJE212" s="148" t="s">
        <v>61</v>
      </c>
      <c r="NJF212" s="171"/>
      <c r="NJG212" s="171"/>
      <c r="NJH212" s="171"/>
      <c r="NJI212" s="27"/>
      <c r="NJJ212" s="27"/>
      <c r="NJK212" s="27"/>
      <c r="NJL212" s="27">
        <v>105.7</v>
      </c>
      <c r="NJM212" s="45">
        <v>105.6</v>
      </c>
      <c r="NJN212" s="45">
        <v>105.3</v>
      </c>
      <c r="NJO212" s="45">
        <v>105.2</v>
      </c>
      <c r="NJP212" s="46">
        <v>105.1</v>
      </c>
      <c r="NJQ212" s="171"/>
      <c r="NJR212" s="8"/>
      <c r="NJS212" s="148"/>
      <c r="NJT212" s="11"/>
      <c r="NJU212" s="148" t="s">
        <v>61</v>
      </c>
      <c r="NJV212" s="171"/>
      <c r="NJW212" s="171"/>
      <c r="NJX212" s="171"/>
      <c r="NJY212" s="27"/>
      <c r="NJZ212" s="27"/>
      <c r="NKA212" s="27"/>
      <c r="NKB212" s="27">
        <v>105.7</v>
      </c>
      <c r="NKC212" s="45">
        <v>105.6</v>
      </c>
      <c r="NKD212" s="45">
        <v>105.3</v>
      </c>
      <c r="NKE212" s="45">
        <v>105.2</v>
      </c>
      <c r="NKF212" s="46">
        <v>105.1</v>
      </c>
      <c r="NKG212" s="171"/>
      <c r="NKH212" s="8"/>
      <c r="NKI212" s="148"/>
      <c r="NKJ212" s="11"/>
      <c r="NKK212" s="148" t="s">
        <v>61</v>
      </c>
      <c r="NKL212" s="171"/>
      <c r="NKM212" s="171"/>
      <c r="NKN212" s="171"/>
      <c r="NKO212" s="27"/>
      <c r="NKP212" s="27"/>
      <c r="NKQ212" s="27"/>
      <c r="NKR212" s="27">
        <v>105.7</v>
      </c>
      <c r="NKS212" s="45">
        <v>105.6</v>
      </c>
      <c r="NKT212" s="45">
        <v>105.3</v>
      </c>
      <c r="NKU212" s="45">
        <v>105.2</v>
      </c>
      <c r="NKV212" s="46">
        <v>105.1</v>
      </c>
      <c r="NKW212" s="171"/>
      <c r="NKX212" s="8"/>
      <c r="NKY212" s="148"/>
      <c r="NKZ212" s="11"/>
      <c r="NLA212" s="148" t="s">
        <v>61</v>
      </c>
      <c r="NLB212" s="171"/>
      <c r="NLC212" s="171"/>
      <c r="NLD212" s="171"/>
      <c r="NLE212" s="27"/>
      <c r="NLF212" s="27"/>
      <c r="NLG212" s="27"/>
      <c r="NLH212" s="27">
        <v>105.7</v>
      </c>
      <c r="NLI212" s="45">
        <v>105.6</v>
      </c>
      <c r="NLJ212" s="45">
        <v>105.3</v>
      </c>
      <c r="NLK212" s="45">
        <v>105.2</v>
      </c>
      <c r="NLL212" s="46">
        <v>105.1</v>
      </c>
      <c r="NLM212" s="171"/>
      <c r="NLN212" s="8"/>
      <c r="NLO212" s="148"/>
      <c r="NLP212" s="11"/>
      <c r="NLQ212" s="148" t="s">
        <v>61</v>
      </c>
      <c r="NLR212" s="171"/>
      <c r="NLS212" s="171"/>
      <c r="NLT212" s="171"/>
      <c r="NLU212" s="27"/>
      <c r="NLV212" s="27"/>
      <c r="NLW212" s="27"/>
      <c r="NLX212" s="27">
        <v>105.7</v>
      </c>
      <c r="NLY212" s="45">
        <v>105.6</v>
      </c>
      <c r="NLZ212" s="45">
        <v>105.3</v>
      </c>
      <c r="NMA212" s="45">
        <v>105.2</v>
      </c>
      <c r="NMB212" s="46">
        <v>105.1</v>
      </c>
      <c r="NMC212" s="171"/>
      <c r="NMD212" s="8"/>
      <c r="NME212" s="148"/>
      <c r="NMF212" s="11"/>
      <c r="NMG212" s="148" t="s">
        <v>61</v>
      </c>
      <c r="NMH212" s="171"/>
      <c r="NMI212" s="171"/>
      <c r="NMJ212" s="171"/>
      <c r="NMK212" s="27"/>
      <c r="NML212" s="27"/>
      <c r="NMM212" s="27"/>
      <c r="NMN212" s="27">
        <v>105.7</v>
      </c>
      <c r="NMO212" s="45">
        <v>105.6</v>
      </c>
      <c r="NMP212" s="45">
        <v>105.3</v>
      </c>
      <c r="NMQ212" s="45">
        <v>105.2</v>
      </c>
      <c r="NMR212" s="46">
        <v>105.1</v>
      </c>
      <c r="NMS212" s="171"/>
      <c r="NMT212" s="8"/>
      <c r="NMU212" s="148"/>
      <c r="NMV212" s="11"/>
      <c r="NMW212" s="148" t="s">
        <v>61</v>
      </c>
      <c r="NMX212" s="171"/>
      <c r="NMY212" s="171"/>
      <c r="NMZ212" s="171"/>
      <c r="NNA212" s="27"/>
      <c r="NNB212" s="27"/>
      <c r="NNC212" s="27"/>
      <c r="NND212" s="27">
        <v>105.7</v>
      </c>
      <c r="NNE212" s="45">
        <v>105.6</v>
      </c>
      <c r="NNF212" s="45">
        <v>105.3</v>
      </c>
      <c r="NNG212" s="45">
        <v>105.2</v>
      </c>
      <c r="NNH212" s="46">
        <v>105.1</v>
      </c>
      <c r="NNI212" s="171"/>
      <c r="NNJ212" s="8"/>
      <c r="NNK212" s="148"/>
      <c r="NNL212" s="11"/>
      <c r="NNM212" s="148" t="s">
        <v>61</v>
      </c>
      <c r="NNN212" s="171"/>
      <c r="NNO212" s="171"/>
      <c r="NNP212" s="171"/>
      <c r="NNQ212" s="27"/>
      <c r="NNR212" s="27"/>
      <c r="NNS212" s="27"/>
      <c r="NNT212" s="27">
        <v>105.7</v>
      </c>
      <c r="NNU212" s="45">
        <v>105.6</v>
      </c>
      <c r="NNV212" s="45">
        <v>105.3</v>
      </c>
      <c r="NNW212" s="45">
        <v>105.2</v>
      </c>
      <c r="NNX212" s="46">
        <v>105.1</v>
      </c>
      <c r="NNY212" s="171"/>
      <c r="NNZ212" s="8"/>
      <c r="NOA212" s="148"/>
      <c r="NOB212" s="11"/>
      <c r="NOC212" s="148" t="s">
        <v>61</v>
      </c>
      <c r="NOD212" s="171"/>
      <c r="NOE212" s="171"/>
      <c r="NOF212" s="171"/>
      <c r="NOG212" s="27"/>
      <c r="NOH212" s="27"/>
      <c r="NOI212" s="27"/>
      <c r="NOJ212" s="27">
        <v>105.7</v>
      </c>
      <c r="NOK212" s="45">
        <v>105.6</v>
      </c>
      <c r="NOL212" s="45">
        <v>105.3</v>
      </c>
      <c r="NOM212" s="45">
        <v>105.2</v>
      </c>
      <c r="NON212" s="46">
        <v>105.1</v>
      </c>
      <c r="NOO212" s="171"/>
      <c r="NOP212" s="8"/>
      <c r="NOQ212" s="148"/>
      <c r="NOR212" s="11"/>
      <c r="NOS212" s="148" t="s">
        <v>61</v>
      </c>
      <c r="NOT212" s="171"/>
      <c r="NOU212" s="171"/>
      <c r="NOV212" s="171"/>
      <c r="NOW212" s="27"/>
      <c r="NOX212" s="27"/>
      <c r="NOY212" s="27"/>
      <c r="NOZ212" s="27">
        <v>105.7</v>
      </c>
      <c r="NPA212" s="45">
        <v>105.6</v>
      </c>
      <c r="NPB212" s="45">
        <v>105.3</v>
      </c>
      <c r="NPC212" s="45">
        <v>105.2</v>
      </c>
      <c r="NPD212" s="46">
        <v>105.1</v>
      </c>
      <c r="NPE212" s="171"/>
      <c r="NPF212" s="8"/>
      <c r="NPG212" s="148"/>
      <c r="NPH212" s="11"/>
      <c r="NPI212" s="148" t="s">
        <v>61</v>
      </c>
      <c r="NPJ212" s="171"/>
      <c r="NPK212" s="171"/>
      <c r="NPL212" s="171"/>
      <c r="NPM212" s="27"/>
      <c r="NPN212" s="27"/>
      <c r="NPO212" s="27"/>
      <c r="NPP212" s="27">
        <v>105.7</v>
      </c>
      <c r="NPQ212" s="45">
        <v>105.6</v>
      </c>
      <c r="NPR212" s="45">
        <v>105.3</v>
      </c>
      <c r="NPS212" s="45">
        <v>105.2</v>
      </c>
      <c r="NPT212" s="46">
        <v>105.1</v>
      </c>
      <c r="NPU212" s="171"/>
      <c r="NPV212" s="8"/>
      <c r="NPW212" s="148"/>
      <c r="NPX212" s="11"/>
      <c r="NPY212" s="148" t="s">
        <v>61</v>
      </c>
      <c r="NPZ212" s="171"/>
      <c r="NQA212" s="171"/>
      <c r="NQB212" s="171"/>
      <c r="NQC212" s="27"/>
      <c r="NQD212" s="27"/>
      <c r="NQE212" s="27"/>
      <c r="NQF212" s="27">
        <v>105.7</v>
      </c>
      <c r="NQG212" s="45">
        <v>105.6</v>
      </c>
      <c r="NQH212" s="45">
        <v>105.3</v>
      </c>
      <c r="NQI212" s="45">
        <v>105.2</v>
      </c>
      <c r="NQJ212" s="46">
        <v>105.1</v>
      </c>
      <c r="NQK212" s="171"/>
      <c r="NQL212" s="8"/>
      <c r="NQM212" s="148"/>
      <c r="NQN212" s="11"/>
      <c r="NQO212" s="148" t="s">
        <v>61</v>
      </c>
      <c r="NQP212" s="171"/>
      <c r="NQQ212" s="171"/>
      <c r="NQR212" s="171"/>
      <c r="NQS212" s="27"/>
      <c r="NQT212" s="27"/>
      <c r="NQU212" s="27"/>
      <c r="NQV212" s="27">
        <v>105.7</v>
      </c>
      <c r="NQW212" s="45">
        <v>105.6</v>
      </c>
      <c r="NQX212" s="45">
        <v>105.3</v>
      </c>
      <c r="NQY212" s="45">
        <v>105.2</v>
      </c>
      <c r="NQZ212" s="46">
        <v>105.1</v>
      </c>
      <c r="NRA212" s="171"/>
      <c r="NRB212" s="8"/>
      <c r="NRC212" s="148"/>
      <c r="NRD212" s="11"/>
      <c r="NRE212" s="148" t="s">
        <v>61</v>
      </c>
      <c r="NRF212" s="171"/>
      <c r="NRG212" s="171"/>
      <c r="NRH212" s="171"/>
      <c r="NRI212" s="27"/>
      <c r="NRJ212" s="27"/>
      <c r="NRK212" s="27"/>
      <c r="NRL212" s="27">
        <v>105.7</v>
      </c>
      <c r="NRM212" s="45">
        <v>105.6</v>
      </c>
      <c r="NRN212" s="45">
        <v>105.3</v>
      </c>
      <c r="NRO212" s="45">
        <v>105.2</v>
      </c>
      <c r="NRP212" s="46">
        <v>105.1</v>
      </c>
      <c r="NRQ212" s="171"/>
      <c r="NRR212" s="8"/>
      <c r="NRS212" s="148"/>
      <c r="NRT212" s="11"/>
      <c r="NRU212" s="148" t="s">
        <v>61</v>
      </c>
      <c r="NRV212" s="171"/>
      <c r="NRW212" s="171"/>
      <c r="NRX212" s="171"/>
      <c r="NRY212" s="27"/>
      <c r="NRZ212" s="27"/>
      <c r="NSA212" s="27"/>
      <c r="NSB212" s="27">
        <v>105.7</v>
      </c>
      <c r="NSC212" s="45">
        <v>105.6</v>
      </c>
      <c r="NSD212" s="45">
        <v>105.3</v>
      </c>
      <c r="NSE212" s="45">
        <v>105.2</v>
      </c>
      <c r="NSF212" s="46">
        <v>105.1</v>
      </c>
      <c r="NSG212" s="171"/>
      <c r="NSH212" s="8"/>
      <c r="NSI212" s="148"/>
      <c r="NSJ212" s="11"/>
      <c r="NSK212" s="148" t="s">
        <v>61</v>
      </c>
      <c r="NSL212" s="171"/>
      <c r="NSM212" s="171"/>
      <c r="NSN212" s="171"/>
      <c r="NSO212" s="27"/>
      <c r="NSP212" s="27"/>
      <c r="NSQ212" s="27"/>
      <c r="NSR212" s="27">
        <v>105.7</v>
      </c>
      <c r="NSS212" s="45">
        <v>105.6</v>
      </c>
      <c r="NST212" s="45">
        <v>105.3</v>
      </c>
      <c r="NSU212" s="45">
        <v>105.2</v>
      </c>
      <c r="NSV212" s="46">
        <v>105.1</v>
      </c>
      <c r="NSW212" s="171"/>
      <c r="NSX212" s="8"/>
      <c r="NSY212" s="148"/>
      <c r="NSZ212" s="11"/>
      <c r="NTA212" s="148" t="s">
        <v>61</v>
      </c>
      <c r="NTB212" s="171"/>
      <c r="NTC212" s="171"/>
      <c r="NTD212" s="171"/>
      <c r="NTE212" s="27"/>
      <c r="NTF212" s="27"/>
      <c r="NTG212" s="27"/>
      <c r="NTH212" s="27">
        <v>105.7</v>
      </c>
      <c r="NTI212" s="45">
        <v>105.6</v>
      </c>
      <c r="NTJ212" s="45">
        <v>105.3</v>
      </c>
      <c r="NTK212" s="45">
        <v>105.2</v>
      </c>
      <c r="NTL212" s="46">
        <v>105.1</v>
      </c>
      <c r="NTM212" s="171"/>
      <c r="NTN212" s="8"/>
      <c r="NTO212" s="148"/>
      <c r="NTP212" s="11"/>
      <c r="NTQ212" s="148" t="s">
        <v>61</v>
      </c>
      <c r="NTR212" s="171"/>
      <c r="NTS212" s="171"/>
      <c r="NTT212" s="171"/>
      <c r="NTU212" s="27"/>
      <c r="NTV212" s="27"/>
      <c r="NTW212" s="27"/>
      <c r="NTX212" s="27">
        <v>105.7</v>
      </c>
      <c r="NTY212" s="45">
        <v>105.6</v>
      </c>
      <c r="NTZ212" s="45">
        <v>105.3</v>
      </c>
      <c r="NUA212" s="45">
        <v>105.2</v>
      </c>
      <c r="NUB212" s="46">
        <v>105.1</v>
      </c>
      <c r="NUC212" s="171"/>
      <c r="NUD212" s="8"/>
      <c r="NUE212" s="148"/>
      <c r="NUF212" s="11"/>
      <c r="NUG212" s="148" t="s">
        <v>61</v>
      </c>
      <c r="NUH212" s="171"/>
      <c r="NUI212" s="171"/>
      <c r="NUJ212" s="171"/>
      <c r="NUK212" s="27"/>
      <c r="NUL212" s="27"/>
      <c r="NUM212" s="27"/>
      <c r="NUN212" s="27">
        <v>105.7</v>
      </c>
      <c r="NUO212" s="45">
        <v>105.6</v>
      </c>
      <c r="NUP212" s="45">
        <v>105.3</v>
      </c>
      <c r="NUQ212" s="45">
        <v>105.2</v>
      </c>
      <c r="NUR212" s="46">
        <v>105.1</v>
      </c>
      <c r="NUS212" s="171"/>
      <c r="NUT212" s="8"/>
      <c r="NUU212" s="148"/>
      <c r="NUV212" s="11"/>
      <c r="NUW212" s="148" t="s">
        <v>61</v>
      </c>
      <c r="NUX212" s="171"/>
      <c r="NUY212" s="171"/>
      <c r="NUZ212" s="171"/>
      <c r="NVA212" s="27"/>
      <c r="NVB212" s="27"/>
      <c r="NVC212" s="27"/>
      <c r="NVD212" s="27">
        <v>105.7</v>
      </c>
      <c r="NVE212" s="45">
        <v>105.6</v>
      </c>
      <c r="NVF212" s="45">
        <v>105.3</v>
      </c>
      <c r="NVG212" s="45">
        <v>105.2</v>
      </c>
      <c r="NVH212" s="46">
        <v>105.1</v>
      </c>
      <c r="NVI212" s="171"/>
      <c r="NVJ212" s="8"/>
      <c r="NVK212" s="148"/>
      <c r="NVL212" s="11"/>
      <c r="NVM212" s="148" t="s">
        <v>61</v>
      </c>
      <c r="NVN212" s="171"/>
      <c r="NVO212" s="171"/>
      <c r="NVP212" s="171"/>
      <c r="NVQ212" s="27"/>
      <c r="NVR212" s="27"/>
      <c r="NVS212" s="27"/>
      <c r="NVT212" s="27">
        <v>105.7</v>
      </c>
      <c r="NVU212" s="45">
        <v>105.6</v>
      </c>
      <c r="NVV212" s="45">
        <v>105.3</v>
      </c>
      <c r="NVW212" s="45">
        <v>105.2</v>
      </c>
      <c r="NVX212" s="46">
        <v>105.1</v>
      </c>
      <c r="NVY212" s="171"/>
      <c r="NVZ212" s="8"/>
      <c r="NWA212" s="148"/>
      <c r="NWB212" s="11"/>
      <c r="NWC212" s="148" t="s">
        <v>61</v>
      </c>
      <c r="NWD212" s="171"/>
      <c r="NWE212" s="171"/>
      <c r="NWF212" s="171"/>
      <c r="NWG212" s="27"/>
      <c r="NWH212" s="27"/>
      <c r="NWI212" s="27"/>
      <c r="NWJ212" s="27">
        <v>105.7</v>
      </c>
      <c r="NWK212" s="45">
        <v>105.6</v>
      </c>
      <c r="NWL212" s="45">
        <v>105.3</v>
      </c>
      <c r="NWM212" s="45">
        <v>105.2</v>
      </c>
      <c r="NWN212" s="46">
        <v>105.1</v>
      </c>
      <c r="NWO212" s="171"/>
      <c r="NWP212" s="8"/>
      <c r="NWQ212" s="148"/>
      <c r="NWR212" s="11"/>
      <c r="NWS212" s="148" t="s">
        <v>61</v>
      </c>
      <c r="NWT212" s="171"/>
      <c r="NWU212" s="171"/>
      <c r="NWV212" s="171"/>
      <c r="NWW212" s="27"/>
      <c r="NWX212" s="27"/>
      <c r="NWY212" s="27"/>
      <c r="NWZ212" s="27">
        <v>105.7</v>
      </c>
      <c r="NXA212" s="45">
        <v>105.6</v>
      </c>
      <c r="NXB212" s="45">
        <v>105.3</v>
      </c>
      <c r="NXC212" s="45">
        <v>105.2</v>
      </c>
      <c r="NXD212" s="46">
        <v>105.1</v>
      </c>
      <c r="NXE212" s="171"/>
      <c r="NXF212" s="8"/>
      <c r="NXG212" s="148"/>
      <c r="NXH212" s="11"/>
      <c r="NXI212" s="148" t="s">
        <v>61</v>
      </c>
      <c r="NXJ212" s="171"/>
      <c r="NXK212" s="171"/>
      <c r="NXL212" s="171"/>
      <c r="NXM212" s="27"/>
      <c r="NXN212" s="27"/>
      <c r="NXO212" s="27"/>
      <c r="NXP212" s="27">
        <v>105.7</v>
      </c>
      <c r="NXQ212" s="45">
        <v>105.6</v>
      </c>
      <c r="NXR212" s="45">
        <v>105.3</v>
      </c>
      <c r="NXS212" s="45">
        <v>105.2</v>
      </c>
      <c r="NXT212" s="46">
        <v>105.1</v>
      </c>
      <c r="NXU212" s="171"/>
      <c r="NXV212" s="8"/>
      <c r="NXW212" s="148"/>
      <c r="NXX212" s="11"/>
      <c r="NXY212" s="148" t="s">
        <v>61</v>
      </c>
      <c r="NXZ212" s="171"/>
      <c r="NYA212" s="171"/>
      <c r="NYB212" s="171"/>
      <c r="NYC212" s="27"/>
      <c r="NYD212" s="27"/>
      <c r="NYE212" s="27"/>
      <c r="NYF212" s="27">
        <v>105.7</v>
      </c>
      <c r="NYG212" s="45">
        <v>105.6</v>
      </c>
      <c r="NYH212" s="45">
        <v>105.3</v>
      </c>
      <c r="NYI212" s="45">
        <v>105.2</v>
      </c>
      <c r="NYJ212" s="46">
        <v>105.1</v>
      </c>
      <c r="NYK212" s="171"/>
      <c r="NYL212" s="8"/>
      <c r="NYM212" s="148"/>
      <c r="NYN212" s="11"/>
      <c r="NYO212" s="148" t="s">
        <v>61</v>
      </c>
      <c r="NYP212" s="171"/>
      <c r="NYQ212" s="171"/>
      <c r="NYR212" s="171"/>
      <c r="NYS212" s="27"/>
      <c r="NYT212" s="27"/>
      <c r="NYU212" s="27"/>
      <c r="NYV212" s="27">
        <v>105.7</v>
      </c>
      <c r="NYW212" s="45">
        <v>105.6</v>
      </c>
      <c r="NYX212" s="45">
        <v>105.3</v>
      </c>
      <c r="NYY212" s="45">
        <v>105.2</v>
      </c>
      <c r="NYZ212" s="46">
        <v>105.1</v>
      </c>
      <c r="NZA212" s="171"/>
      <c r="NZB212" s="8"/>
      <c r="NZC212" s="148"/>
      <c r="NZD212" s="11"/>
      <c r="NZE212" s="148" t="s">
        <v>61</v>
      </c>
      <c r="NZF212" s="171"/>
      <c r="NZG212" s="171"/>
      <c r="NZH212" s="171"/>
      <c r="NZI212" s="27"/>
      <c r="NZJ212" s="27"/>
      <c r="NZK212" s="27"/>
      <c r="NZL212" s="27">
        <v>105.7</v>
      </c>
      <c r="NZM212" s="45">
        <v>105.6</v>
      </c>
      <c r="NZN212" s="45">
        <v>105.3</v>
      </c>
      <c r="NZO212" s="45">
        <v>105.2</v>
      </c>
      <c r="NZP212" s="46">
        <v>105.1</v>
      </c>
      <c r="NZQ212" s="171"/>
      <c r="NZR212" s="8"/>
      <c r="NZS212" s="148"/>
      <c r="NZT212" s="11"/>
      <c r="NZU212" s="148" t="s">
        <v>61</v>
      </c>
      <c r="NZV212" s="171"/>
      <c r="NZW212" s="171"/>
      <c r="NZX212" s="171"/>
      <c r="NZY212" s="27"/>
      <c r="NZZ212" s="27"/>
      <c r="OAA212" s="27"/>
      <c r="OAB212" s="27">
        <v>105.7</v>
      </c>
      <c r="OAC212" s="45">
        <v>105.6</v>
      </c>
      <c r="OAD212" s="45">
        <v>105.3</v>
      </c>
      <c r="OAE212" s="45">
        <v>105.2</v>
      </c>
      <c r="OAF212" s="46">
        <v>105.1</v>
      </c>
      <c r="OAG212" s="171"/>
      <c r="OAH212" s="8"/>
      <c r="OAI212" s="148"/>
      <c r="OAJ212" s="11"/>
      <c r="OAK212" s="148" t="s">
        <v>61</v>
      </c>
      <c r="OAL212" s="171"/>
      <c r="OAM212" s="171"/>
      <c r="OAN212" s="171"/>
      <c r="OAO212" s="27"/>
      <c r="OAP212" s="27"/>
      <c r="OAQ212" s="27"/>
      <c r="OAR212" s="27">
        <v>105.7</v>
      </c>
      <c r="OAS212" s="45">
        <v>105.6</v>
      </c>
      <c r="OAT212" s="45">
        <v>105.3</v>
      </c>
      <c r="OAU212" s="45">
        <v>105.2</v>
      </c>
      <c r="OAV212" s="46">
        <v>105.1</v>
      </c>
      <c r="OAW212" s="171"/>
      <c r="OAX212" s="8"/>
      <c r="OAY212" s="148"/>
      <c r="OAZ212" s="11"/>
      <c r="OBA212" s="148" t="s">
        <v>61</v>
      </c>
      <c r="OBB212" s="171"/>
      <c r="OBC212" s="171"/>
      <c r="OBD212" s="171"/>
      <c r="OBE212" s="27"/>
      <c r="OBF212" s="27"/>
      <c r="OBG212" s="27"/>
      <c r="OBH212" s="27">
        <v>105.7</v>
      </c>
      <c r="OBI212" s="45">
        <v>105.6</v>
      </c>
      <c r="OBJ212" s="45">
        <v>105.3</v>
      </c>
      <c r="OBK212" s="45">
        <v>105.2</v>
      </c>
      <c r="OBL212" s="46">
        <v>105.1</v>
      </c>
      <c r="OBM212" s="171"/>
      <c r="OBN212" s="8"/>
      <c r="OBO212" s="148"/>
      <c r="OBP212" s="11"/>
      <c r="OBQ212" s="148" t="s">
        <v>61</v>
      </c>
      <c r="OBR212" s="171"/>
      <c r="OBS212" s="171"/>
      <c r="OBT212" s="171"/>
      <c r="OBU212" s="27"/>
      <c r="OBV212" s="27"/>
      <c r="OBW212" s="27"/>
      <c r="OBX212" s="27">
        <v>105.7</v>
      </c>
      <c r="OBY212" s="45">
        <v>105.6</v>
      </c>
      <c r="OBZ212" s="45">
        <v>105.3</v>
      </c>
      <c r="OCA212" s="45">
        <v>105.2</v>
      </c>
      <c r="OCB212" s="46">
        <v>105.1</v>
      </c>
      <c r="OCC212" s="171"/>
      <c r="OCD212" s="8"/>
      <c r="OCE212" s="148"/>
      <c r="OCF212" s="11"/>
      <c r="OCG212" s="148" t="s">
        <v>61</v>
      </c>
      <c r="OCH212" s="171"/>
      <c r="OCI212" s="171"/>
      <c r="OCJ212" s="171"/>
      <c r="OCK212" s="27"/>
      <c r="OCL212" s="27"/>
      <c r="OCM212" s="27"/>
      <c r="OCN212" s="27">
        <v>105.7</v>
      </c>
      <c r="OCO212" s="45">
        <v>105.6</v>
      </c>
      <c r="OCP212" s="45">
        <v>105.3</v>
      </c>
      <c r="OCQ212" s="45">
        <v>105.2</v>
      </c>
      <c r="OCR212" s="46">
        <v>105.1</v>
      </c>
      <c r="OCS212" s="171"/>
      <c r="OCT212" s="8"/>
      <c r="OCU212" s="148"/>
      <c r="OCV212" s="11"/>
      <c r="OCW212" s="148" t="s">
        <v>61</v>
      </c>
      <c r="OCX212" s="171"/>
      <c r="OCY212" s="171"/>
      <c r="OCZ212" s="171"/>
      <c r="ODA212" s="27"/>
      <c r="ODB212" s="27"/>
      <c r="ODC212" s="27"/>
      <c r="ODD212" s="27">
        <v>105.7</v>
      </c>
      <c r="ODE212" s="45">
        <v>105.6</v>
      </c>
      <c r="ODF212" s="45">
        <v>105.3</v>
      </c>
      <c r="ODG212" s="45">
        <v>105.2</v>
      </c>
      <c r="ODH212" s="46">
        <v>105.1</v>
      </c>
      <c r="ODI212" s="171"/>
      <c r="ODJ212" s="8"/>
      <c r="ODK212" s="148"/>
      <c r="ODL212" s="11"/>
      <c r="ODM212" s="148" t="s">
        <v>61</v>
      </c>
      <c r="ODN212" s="171"/>
      <c r="ODO212" s="171"/>
      <c r="ODP212" s="171"/>
      <c r="ODQ212" s="27"/>
      <c r="ODR212" s="27"/>
      <c r="ODS212" s="27"/>
      <c r="ODT212" s="27">
        <v>105.7</v>
      </c>
      <c r="ODU212" s="45">
        <v>105.6</v>
      </c>
      <c r="ODV212" s="45">
        <v>105.3</v>
      </c>
      <c r="ODW212" s="45">
        <v>105.2</v>
      </c>
      <c r="ODX212" s="46">
        <v>105.1</v>
      </c>
      <c r="ODY212" s="171"/>
      <c r="ODZ212" s="8"/>
      <c r="OEA212" s="148"/>
      <c r="OEB212" s="11"/>
      <c r="OEC212" s="148" t="s">
        <v>61</v>
      </c>
      <c r="OED212" s="171"/>
      <c r="OEE212" s="171"/>
      <c r="OEF212" s="171"/>
      <c r="OEG212" s="27"/>
      <c r="OEH212" s="27"/>
      <c r="OEI212" s="27"/>
      <c r="OEJ212" s="27">
        <v>105.7</v>
      </c>
      <c r="OEK212" s="45">
        <v>105.6</v>
      </c>
      <c r="OEL212" s="45">
        <v>105.3</v>
      </c>
      <c r="OEM212" s="45">
        <v>105.2</v>
      </c>
      <c r="OEN212" s="46">
        <v>105.1</v>
      </c>
      <c r="OEO212" s="171"/>
      <c r="OEP212" s="8"/>
      <c r="OEQ212" s="148"/>
      <c r="OER212" s="11"/>
      <c r="OES212" s="148" t="s">
        <v>61</v>
      </c>
      <c r="OET212" s="171"/>
      <c r="OEU212" s="171"/>
      <c r="OEV212" s="171"/>
      <c r="OEW212" s="27"/>
      <c r="OEX212" s="27"/>
      <c r="OEY212" s="27"/>
      <c r="OEZ212" s="27">
        <v>105.7</v>
      </c>
      <c r="OFA212" s="45">
        <v>105.6</v>
      </c>
      <c r="OFB212" s="45">
        <v>105.3</v>
      </c>
      <c r="OFC212" s="45">
        <v>105.2</v>
      </c>
      <c r="OFD212" s="46">
        <v>105.1</v>
      </c>
      <c r="OFE212" s="171"/>
      <c r="OFF212" s="8"/>
      <c r="OFG212" s="148"/>
      <c r="OFH212" s="11"/>
      <c r="OFI212" s="148" t="s">
        <v>61</v>
      </c>
      <c r="OFJ212" s="171"/>
      <c r="OFK212" s="171"/>
      <c r="OFL212" s="171"/>
      <c r="OFM212" s="27"/>
      <c r="OFN212" s="27"/>
      <c r="OFO212" s="27"/>
      <c r="OFP212" s="27">
        <v>105.7</v>
      </c>
      <c r="OFQ212" s="45">
        <v>105.6</v>
      </c>
      <c r="OFR212" s="45">
        <v>105.3</v>
      </c>
      <c r="OFS212" s="45">
        <v>105.2</v>
      </c>
      <c r="OFT212" s="46">
        <v>105.1</v>
      </c>
      <c r="OFU212" s="171"/>
      <c r="OFV212" s="8"/>
      <c r="OFW212" s="148"/>
      <c r="OFX212" s="11"/>
      <c r="OFY212" s="148" t="s">
        <v>61</v>
      </c>
      <c r="OFZ212" s="171"/>
      <c r="OGA212" s="171"/>
      <c r="OGB212" s="171"/>
      <c r="OGC212" s="27"/>
      <c r="OGD212" s="27"/>
      <c r="OGE212" s="27"/>
      <c r="OGF212" s="27">
        <v>105.7</v>
      </c>
      <c r="OGG212" s="45">
        <v>105.6</v>
      </c>
      <c r="OGH212" s="45">
        <v>105.3</v>
      </c>
      <c r="OGI212" s="45">
        <v>105.2</v>
      </c>
      <c r="OGJ212" s="46">
        <v>105.1</v>
      </c>
      <c r="OGK212" s="171"/>
      <c r="OGL212" s="8"/>
      <c r="OGM212" s="148"/>
      <c r="OGN212" s="11"/>
      <c r="OGO212" s="148" t="s">
        <v>61</v>
      </c>
      <c r="OGP212" s="171"/>
      <c r="OGQ212" s="171"/>
      <c r="OGR212" s="171"/>
      <c r="OGS212" s="27"/>
      <c r="OGT212" s="27"/>
      <c r="OGU212" s="27"/>
      <c r="OGV212" s="27">
        <v>105.7</v>
      </c>
      <c r="OGW212" s="45">
        <v>105.6</v>
      </c>
      <c r="OGX212" s="45">
        <v>105.3</v>
      </c>
      <c r="OGY212" s="45">
        <v>105.2</v>
      </c>
      <c r="OGZ212" s="46">
        <v>105.1</v>
      </c>
      <c r="OHA212" s="171"/>
      <c r="OHB212" s="8"/>
      <c r="OHC212" s="148"/>
      <c r="OHD212" s="11"/>
      <c r="OHE212" s="148" t="s">
        <v>61</v>
      </c>
      <c r="OHF212" s="171"/>
      <c r="OHG212" s="171"/>
      <c r="OHH212" s="171"/>
      <c r="OHI212" s="27"/>
      <c r="OHJ212" s="27"/>
      <c r="OHK212" s="27"/>
      <c r="OHL212" s="27">
        <v>105.7</v>
      </c>
      <c r="OHM212" s="45">
        <v>105.6</v>
      </c>
      <c r="OHN212" s="45">
        <v>105.3</v>
      </c>
      <c r="OHO212" s="45">
        <v>105.2</v>
      </c>
      <c r="OHP212" s="46">
        <v>105.1</v>
      </c>
      <c r="OHQ212" s="171"/>
      <c r="OHR212" s="8"/>
      <c r="OHS212" s="148"/>
      <c r="OHT212" s="11"/>
      <c r="OHU212" s="148" t="s">
        <v>61</v>
      </c>
      <c r="OHV212" s="171"/>
      <c r="OHW212" s="171"/>
      <c r="OHX212" s="171"/>
      <c r="OHY212" s="27"/>
      <c r="OHZ212" s="27"/>
      <c r="OIA212" s="27"/>
      <c r="OIB212" s="27">
        <v>105.7</v>
      </c>
      <c r="OIC212" s="45">
        <v>105.6</v>
      </c>
      <c r="OID212" s="45">
        <v>105.3</v>
      </c>
      <c r="OIE212" s="45">
        <v>105.2</v>
      </c>
      <c r="OIF212" s="46">
        <v>105.1</v>
      </c>
      <c r="OIG212" s="171"/>
      <c r="OIH212" s="8"/>
      <c r="OII212" s="148"/>
      <c r="OIJ212" s="11"/>
      <c r="OIK212" s="148" t="s">
        <v>61</v>
      </c>
      <c r="OIL212" s="171"/>
      <c r="OIM212" s="171"/>
      <c r="OIN212" s="171"/>
      <c r="OIO212" s="27"/>
      <c r="OIP212" s="27"/>
      <c r="OIQ212" s="27"/>
      <c r="OIR212" s="27">
        <v>105.7</v>
      </c>
      <c r="OIS212" s="45">
        <v>105.6</v>
      </c>
      <c r="OIT212" s="45">
        <v>105.3</v>
      </c>
      <c r="OIU212" s="45">
        <v>105.2</v>
      </c>
      <c r="OIV212" s="46">
        <v>105.1</v>
      </c>
      <c r="OIW212" s="171"/>
      <c r="OIX212" s="8"/>
      <c r="OIY212" s="148"/>
      <c r="OIZ212" s="11"/>
      <c r="OJA212" s="148" t="s">
        <v>61</v>
      </c>
      <c r="OJB212" s="171"/>
      <c r="OJC212" s="171"/>
      <c r="OJD212" s="171"/>
      <c r="OJE212" s="27"/>
      <c r="OJF212" s="27"/>
      <c r="OJG212" s="27"/>
      <c r="OJH212" s="27">
        <v>105.7</v>
      </c>
      <c r="OJI212" s="45">
        <v>105.6</v>
      </c>
      <c r="OJJ212" s="45">
        <v>105.3</v>
      </c>
      <c r="OJK212" s="45">
        <v>105.2</v>
      </c>
      <c r="OJL212" s="46">
        <v>105.1</v>
      </c>
      <c r="OJM212" s="171"/>
      <c r="OJN212" s="8"/>
      <c r="OJO212" s="148"/>
      <c r="OJP212" s="11"/>
      <c r="OJQ212" s="148" t="s">
        <v>61</v>
      </c>
      <c r="OJR212" s="171"/>
      <c r="OJS212" s="171"/>
      <c r="OJT212" s="171"/>
      <c r="OJU212" s="27"/>
      <c r="OJV212" s="27"/>
      <c r="OJW212" s="27"/>
      <c r="OJX212" s="27">
        <v>105.7</v>
      </c>
      <c r="OJY212" s="45">
        <v>105.6</v>
      </c>
      <c r="OJZ212" s="45">
        <v>105.3</v>
      </c>
      <c r="OKA212" s="45">
        <v>105.2</v>
      </c>
      <c r="OKB212" s="46">
        <v>105.1</v>
      </c>
      <c r="OKC212" s="171"/>
      <c r="OKD212" s="8"/>
      <c r="OKE212" s="148"/>
      <c r="OKF212" s="11"/>
      <c r="OKG212" s="148" t="s">
        <v>61</v>
      </c>
      <c r="OKH212" s="171"/>
      <c r="OKI212" s="171"/>
      <c r="OKJ212" s="171"/>
      <c r="OKK212" s="27"/>
      <c r="OKL212" s="27"/>
      <c r="OKM212" s="27"/>
      <c r="OKN212" s="27">
        <v>105.7</v>
      </c>
      <c r="OKO212" s="45">
        <v>105.6</v>
      </c>
      <c r="OKP212" s="45">
        <v>105.3</v>
      </c>
      <c r="OKQ212" s="45">
        <v>105.2</v>
      </c>
      <c r="OKR212" s="46">
        <v>105.1</v>
      </c>
      <c r="OKS212" s="171"/>
      <c r="OKT212" s="8"/>
      <c r="OKU212" s="148"/>
      <c r="OKV212" s="11"/>
      <c r="OKW212" s="148" t="s">
        <v>61</v>
      </c>
      <c r="OKX212" s="171"/>
      <c r="OKY212" s="171"/>
      <c r="OKZ212" s="171"/>
      <c r="OLA212" s="27"/>
      <c r="OLB212" s="27"/>
      <c r="OLC212" s="27"/>
      <c r="OLD212" s="27">
        <v>105.7</v>
      </c>
      <c r="OLE212" s="45">
        <v>105.6</v>
      </c>
      <c r="OLF212" s="45">
        <v>105.3</v>
      </c>
      <c r="OLG212" s="45">
        <v>105.2</v>
      </c>
      <c r="OLH212" s="46">
        <v>105.1</v>
      </c>
      <c r="OLI212" s="171"/>
      <c r="OLJ212" s="8"/>
      <c r="OLK212" s="148"/>
      <c r="OLL212" s="11"/>
      <c r="OLM212" s="148" t="s">
        <v>61</v>
      </c>
      <c r="OLN212" s="171"/>
      <c r="OLO212" s="171"/>
      <c r="OLP212" s="171"/>
      <c r="OLQ212" s="27"/>
      <c r="OLR212" s="27"/>
      <c r="OLS212" s="27"/>
      <c r="OLT212" s="27">
        <v>105.7</v>
      </c>
      <c r="OLU212" s="45">
        <v>105.6</v>
      </c>
      <c r="OLV212" s="45">
        <v>105.3</v>
      </c>
      <c r="OLW212" s="45">
        <v>105.2</v>
      </c>
      <c r="OLX212" s="46">
        <v>105.1</v>
      </c>
      <c r="OLY212" s="171"/>
      <c r="OLZ212" s="8"/>
      <c r="OMA212" s="148"/>
      <c r="OMB212" s="11"/>
      <c r="OMC212" s="148" t="s">
        <v>61</v>
      </c>
      <c r="OMD212" s="171"/>
      <c r="OME212" s="171"/>
      <c r="OMF212" s="171"/>
      <c r="OMG212" s="27"/>
      <c r="OMH212" s="27"/>
      <c r="OMI212" s="27"/>
      <c r="OMJ212" s="27">
        <v>105.7</v>
      </c>
      <c r="OMK212" s="45">
        <v>105.6</v>
      </c>
      <c r="OML212" s="45">
        <v>105.3</v>
      </c>
      <c r="OMM212" s="45">
        <v>105.2</v>
      </c>
      <c r="OMN212" s="46">
        <v>105.1</v>
      </c>
      <c r="OMO212" s="171"/>
      <c r="OMP212" s="8"/>
      <c r="OMQ212" s="148"/>
      <c r="OMR212" s="11"/>
      <c r="OMS212" s="148" t="s">
        <v>61</v>
      </c>
      <c r="OMT212" s="171"/>
      <c r="OMU212" s="171"/>
      <c r="OMV212" s="171"/>
      <c r="OMW212" s="27"/>
      <c r="OMX212" s="27"/>
      <c r="OMY212" s="27"/>
      <c r="OMZ212" s="27">
        <v>105.7</v>
      </c>
      <c r="ONA212" s="45">
        <v>105.6</v>
      </c>
      <c r="ONB212" s="45">
        <v>105.3</v>
      </c>
      <c r="ONC212" s="45">
        <v>105.2</v>
      </c>
      <c r="OND212" s="46">
        <v>105.1</v>
      </c>
      <c r="ONE212" s="171"/>
      <c r="ONF212" s="8"/>
      <c r="ONG212" s="148"/>
      <c r="ONH212" s="11"/>
      <c r="ONI212" s="148" t="s">
        <v>61</v>
      </c>
      <c r="ONJ212" s="171"/>
      <c r="ONK212" s="171"/>
      <c r="ONL212" s="171"/>
      <c r="ONM212" s="27"/>
      <c r="ONN212" s="27"/>
      <c r="ONO212" s="27"/>
      <c r="ONP212" s="27">
        <v>105.7</v>
      </c>
      <c r="ONQ212" s="45">
        <v>105.6</v>
      </c>
      <c r="ONR212" s="45">
        <v>105.3</v>
      </c>
      <c r="ONS212" s="45">
        <v>105.2</v>
      </c>
      <c r="ONT212" s="46">
        <v>105.1</v>
      </c>
      <c r="ONU212" s="171"/>
      <c r="ONV212" s="8"/>
      <c r="ONW212" s="148"/>
      <c r="ONX212" s="11"/>
      <c r="ONY212" s="148" t="s">
        <v>61</v>
      </c>
      <c r="ONZ212" s="171"/>
      <c r="OOA212" s="171"/>
      <c r="OOB212" s="171"/>
      <c r="OOC212" s="27"/>
      <c r="OOD212" s="27"/>
      <c r="OOE212" s="27"/>
      <c r="OOF212" s="27">
        <v>105.7</v>
      </c>
      <c r="OOG212" s="45">
        <v>105.6</v>
      </c>
      <c r="OOH212" s="45">
        <v>105.3</v>
      </c>
      <c r="OOI212" s="45">
        <v>105.2</v>
      </c>
      <c r="OOJ212" s="46">
        <v>105.1</v>
      </c>
      <c r="OOK212" s="171"/>
      <c r="OOL212" s="8"/>
      <c r="OOM212" s="148"/>
      <c r="OON212" s="11"/>
      <c r="OOO212" s="148" t="s">
        <v>61</v>
      </c>
      <c r="OOP212" s="171"/>
      <c r="OOQ212" s="171"/>
      <c r="OOR212" s="171"/>
      <c r="OOS212" s="27"/>
      <c r="OOT212" s="27"/>
      <c r="OOU212" s="27"/>
      <c r="OOV212" s="27">
        <v>105.7</v>
      </c>
      <c r="OOW212" s="45">
        <v>105.6</v>
      </c>
      <c r="OOX212" s="45">
        <v>105.3</v>
      </c>
      <c r="OOY212" s="45">
        <v>105.2</v>
      </c>
      <c r="OOZ212" s="46">
        <v>105.1</v>
      </c>
      <c r="OPA212" s="171"/>
      <c r="OPB212" s="8"/>
      <c r="OPC212" s="148"/>
      <c r="OPD212" s="11"/>
      <c r="OPE212" s="148" t="s">
        <v>61</v>
      </c>
      <c r="OPF212" s="171"/>
      <c r="OPG212" s="171"/>
      <c r="OPH212" s="171"/>
      <c r="OPI212" s="27"/>
      <c r="OPJ212" s="27"/>
      <c r="OPK212" s="27"/>
      <c r="OPL212" s="27">
        <v>105.7</v>
      </c>
      <c r="OPM212" s="45">
        <v>105.6</v>
      </c>
      <c r="OPN212" s="45">
        <v>105.3</v>
      </c>
      <c r="OPO212" s="45">
        <v>105.2</v>
      </c>
      <c r="OPP212" s="46">
        <v>105.1</v>
      </c>
      <c r="OPQ212" s="171"/>
      <c r="OPR212" s="8"/>
      <c r="OPS212" s="148"/>
      <c r="OPT212" s="11"/>
      <c r="OPU212" s="148" t="s">
        <v>61</v>
      </c>
      <c r="OPV212" s="171"/>
      <c r="OPW212" s="171"/>
      <c r="OPX212" s="171"/>
      <c r="OPY212" s="27"/>
      <c r="OPZ212" s="27"/>
      <c r="OQA212" s="27"/>
      <c r="OQB212" s="27">
        <v>105.7</v>
      </c>
      <c r="OQC212" s="45">
        <v>105.6</v>
      </c>
      <c r="OQD212" s="45">
        <v>105.3</v>
      </c>
      <c r="OQE212" s="45">
        <v>105.2</v>
      </c>
      <c r="OQF212" s="46">
        <v>105.1</v>
      </c>
      <c r="OQG212" s="171"/>
      <c r="OQH212" s="8"/>
      <c r="OQI212" s="148"/>
      <c r="OQJ212" s="11"/>
      <c r="OQK212" s="148" t="s">
        <v>61</v>
      </c>
      <c r="OQL212" s="171"/>
      <c r="OQM212" s="171"/>
      <c r="OQN212" s="171"/>
      <c r="OQO212" s="27"/>
      <c r="OQP212" s="27"/>
      <c r="OQQ212" s="27"/>
      <c r="OQR212" s="27">
        <v>105.7</v>
      </c>
      <c r="OQS212" s="45">
        <v>105.6</v>
      </c>
      <c r="OQT212" s="45">
        <v>105.3</v>
      </c>
      <c r="OQU212" s="45">
        <v>105.2</v>
      </c>
      <c r="OQV212" s="46">
        <v>105.1</v>
      </c>
      <c r="OQW212" s="171"/>
      <c r="OQX212" s="8"/>
      <c r="OQY212" s="148"/>
      <c r="OQZ212" s="11"/>
      <c r="ORA212" s="148" t="s">
        <v>61</v>
      </c>
      <c r="ORB212" s="171"/>
      <c r="ORC212" s="171"/>
      <c r="ORD212" s="171"/>
      <c r="ORE212" s="27"/>
      <c r="ORF212" s="27"/>
      <c r="ORG212" s="27"/>
      <c r="ORH212" s="27">
        <v>105.7</v>
      </c>
      <c r="ORI212" s="45">
        <v>105.6</v>
      </c>
      <c r="ORJ212" s="45">
        <v>105.3</v>
      </c>
      <c r="ORK212" s="45">
        <v>105.2</v>
      </c>
      <c r="ORL212" s="46">
        <v>105.1</v>
      </c>
      <c r="ORM212" s="171"/>
      <c r="ORN212" s="8"/>
      <c r="ORO212" s="148"/>
      <c r="ORP212" s="11"/>
      <c r="ORQ212" s="148" t="s">
        <v>61</v>
      </c>
      <c r="ORR212" s="171"/>
      <c r="ORS212" s="171"/>
      <c r="ORT212" s="171"/>
      <c r="ORU212" s="27"/>
      <c r="ORV212" s="27"/>
      <c r="ORW212" s="27"/>
      <c r="ORX212" s="27">
        <v>105.7</v>
      </c>
      <c r="ORY212" s="45">
        <v>105.6</v>
      </c>
      <c r="ORZ212" s="45">
        <v>105.3</v>
      </c>
      <c r="OSA212" s="45">
        <v>105.2</v>
      </c>
      <c r="OSB212" s="46">
        <v>105.1</v>
      </c>
      <c r="OSC212" s="171"/>
      <c r="OSD212" s="8"/>
      <c r="OSE212" s="148"/>
      <c r="OSF212" s="11"/>
      <c r="OSG212" s="148" t="s">
        <v>61</v>
      </c>
      <c r="OSH212" s="171"/>
      <c r="OSI212" s="171"/>
      <c r="OSJ212" s="171"/>
      <c r="OSK212" s="27"/>
      <c r="OSL212" s="27"/>
      <c r="OSM212" s="27"/>
      <c r="OSN212" s="27">
        <v>105.7</v>
      </c>
      <c r="OSO212" s="45">
        <v>105.6</v>
      </c>
      <c r="OSP212" s="45">
        <v>105.3</v>
      </c>
      <c r="OSQ212" s="45">
        <v>105.2</v>
      </c>
      <c r="OSR212" s="46">
        <v>105.1</v>
      </c>
      <c r="OSS212" s="171"/>
      <c r="OST212" s="8"/>
      <c r="OSU212" s="148"/>
      <c r="OSV212" s="11"/>
      <c r="OSW212" s="148" t="s">
        <v>61</v>
      </c>
      <c r="OSX212" s="171"/>
      <c r="OSY212" s="171"/>
      <c r="OSZ212" s="171"/>
      <c r="OTA212" s="27"/>
      <c r="OTB212" s="27"/>
      <c r="OTC212" s="27"/>
      <c r="OTD212" s="27">
        <v>105.7</v>
      </c>
      <c r="OTE212" s="45">
        <v>105.6</v>
      </c>
      <c r="OTF212" s="45">
        <v>105.3</v>
      </c>
      <c r="OTG212" s="45">
        <v>105.2</v>
      </c>
      <c r="OTH212" s="46">
        <v>105.1</v>
      </c>
      <c r="OTI212" s="171"/>
      <c r="OTJ212" s="8"/>
      <c r="OTK212" s="148"/>
      <c r="OTL212" s="11"/>
      <c r="OTM212" s="148" t="s">
        <v>61</v>
      </c>
      <c r="OTN212" s="171"/>
      <c r="OTO212" s="171"/>
      <c r="OTP212" s="171"/>
      <c r="OTQ212" s="27"/>
      <c r="OTR212" s="27"/>
      <c r="OTS212" s="27"/>
      <c r="OTT212" s="27">
        <v>105.7</v>
      </c>
      <c r="OTU212" s="45">
        <v>105.6</v>
      </c>
      <c r="OTV212" s="45">
        <v>105.3</v>
      </c>
      <c r="OTW212" s="45">
        <v>105.2</v>
      </c>
      <c r="OTX212" s="46">
        <v>105.1</v>
      </c>
      <c r="OTY212" s="171"/>
      <c r="OTZ212" s="8"/>
      <c r="OUA212" s="148"/>
      <c r="OUB212" s="11"/>
      <c r="OUC212" s="148" t="s">
        <v>61</v>
      </c>
      <c r="OUD212" s="171"/>
      <c r="OUE212" s="171"/>
      <c r="OUF212" s="171"/>
      <c r="OUG212" s="27"/>
      <c r="OUH212" s="27"/>
      <c r="OUI212" s="27"/>
      <c r="OUJ212" s="27">
        <v>105.7</v>
      </c>
      <c r="OUK212" s="45">
        <v>105.6</v>
      </c>
      <c r="OUL212" s="45">
        <v>105.3</v>
      </c>
      <c r="OUM212" s="45">
        <v>105.2</v>
      </c>
      <c r="OUN212" s="46">
        <v>105.1</v>
      </c>
      <c r="OUO212" s="171"/>
      <c r="OUP212" s="8"/>
      <c r="OUQ212" s="148"/>
      <c r="OUR212" s="11"/>
      <c r="OUS212" s="148" t="s">
        <v>61</v>
      </c>
      <c r="OUT212" s="171"/>
      <c r="OUU212" s="171"/>
      <c r="OUV212" s="171"/>
      <c r="OUW212" s="27"/>
      <c r="OUX212" s="27"/>
      <c r="OUY212" s="27"/>
      <c r="OUZ212" s="27">
        <v>105.7</v>
      </c>
      <c r="OVA212" s="45">
        <v>105.6</v>
      </c>
      <c r="OVB212" s="45">
        <v>105.3</v>
      </c>
      <c r="OVC212" s="45">
        <v>105.2</v>
      </c>
      <c r="OVD212" s="46">
        <v>105.1</v>
      </c>
      <c r="OVE212" s="171"/>
      <c r="OVF212" s="8"/>
      <c r="OVG212" s="148"/>
      <c r="OVH212" s="11"/>
      <c r="OVI212" s="148" t="s">
        <v>61</v>
      </c>
      <c r="OVJ212" s="171"/>
      <c r="OVK212" s="171"/>
      <c r="OVL212" s="171"/>
      <c r="OVM212" s="27"/>
      <c r="OVN212" s="27"/>
      <c r="OVO212" s="27"/>
      <c r="OVP212" s="27">
        <v>105.7</v>
      </c>
      <c r="OVQ212" s="45">
        <v>105.6</v>
      </c>
      <c r="OVR212" s="45">
        <v>105.3</v>
      </c>
      <c r="OVS212" s="45">
        <v>105.2</v>
      </c>
      <c r="OVT212" s="46">
        <v>105.1</v>
      </c>
      <c r="OVU212" s="171"/>
      <c r="OVV212" s="8"/>
      <c r="OVW212" s="148"/>
      <c r="OVX212" s="11"/>
      <c r="OVY212" s="148" t="s">
        <v>61</v>
      </c>
      <c r="OVZ212" s="171"/>
      <c r="OWA212" s="171"/>
      <c r="OWB212" s="171"/>
      <c r="OWC212" s="27"/>
      <c r="OWD212" s="27"/>
      <c r="OWE212" s="27"/>
      <c r="OWF212" s="27">
        <v>105.7</v>
      </c>
      <c r="OWG212" s="45">
        <v>105.6</v>
      </c>
      <c r="OWH212" s="45">
        <v>105.3</v>
      </c>
      <c r="OWI212" s="45">
        <v>105.2</v>
      </c>
      <c r="OWJ212" s="46">
        <v>105.1</v>
      </c>
      <c r="OWK212" s="171"/>
      <c r="OWL212" s="8"/>
      <c r="OWM212" s="148"/>
      <c r="OWN212" s="11"/>
      <c r="OWO212" s="148" t="s">
        <v>61</v>
      </c>
      <c r="OWP212" s="171"/>
      <c r="OWQ212" s="171"/>
      <c r="OWR212" s="171"/>
      <c r="OWS212" s="27"/>
      <c r="OWT212" s="27"/>
      <c r="OWU212" s="27"/>
      <c r="OWV212" s="27">
        <v>105.7</v>
      </c>
      <c r="OWW212" s="45">
        <v>105.6</v>
      </c>
      <c r="OWX212" s="45">
        <v>105.3</v>
      </c>
      <c r="OWY212" s="45">
        <v>105.2</v>
      </c>
      <c r="OWZ212" s="46">
        <v>105.1</v>
      </c>
      <c r="OXA212" s="171"/>
      <c r="OXB212" s="8"/>
      <c r="OXC212" s="148"/>
      <c r="OXD212" s="11"/>
      <c r="OXE212" s="148" t="s">
        <v>61</v>
      </c>
      <c r="OXF212" s="171"/>
      <c r="OXG212" s="171"/>
      <c r="OXH212" s="171"/>
      <c r="OXI212" s="27"/>
      <c r="OXJ212" s="27"/>
      <c r="OXK212" s="27"/>
      <c r="OXL212" s="27">
        <v>105.7</v>
      </c>
      <c r="OXM212" s="45">
        <v>105.6</v>
      </c>
      <c r="OXN212" s="45">
        <v>105.3</v>
      </c>
      <c r="OXO212" s="45">
        <v>105.2</v>
      </c>
      <c r="OXP212" s="46">
        <v>105.1</v>
      </c>
      <c r="OXQ212" s="171"/>
      <c r="OXR212" s="8"/>
      <c r="OXS212" s="148"/>
      <c r="OXT212" s="11"/>
      <c r="OXU212" s="148" t="s">
        <v>61</v>
      </c>
      <c r="OXV212" s="171"/>
      <c r="OXW212" s="171"/>
      <c r="OXX212" s="171"/>
      <c r="OXY212" s="27"/>
      <c r="OXZ212" s="27"/>
      <c r="OYA212" s="27"/>
      <c r="OYB212" s="27">
        <v>105.7</v>
      </c>
      <c r="OYC212" s="45">
        <v>105.6</v>
      </c>
      <c r="OYD212" s="45">
        <v>105.3</v>
      </c>
      <c r="OYE212" s="45">
        <v>105.2</v>
      </c>
      <c r="OYF212" s="46">
        <v>105.1</v>
      </c>
      <c r="OYG212" s="171"/>
      <c r="OYH212" s="8"/>
      <c r="OYI212" s="148"/>
      <c r="OYJ212" s="11"/>
      <c r="OYK212" s="148" t="s">
        <v>61</v>
      </c>
      <c r="OYL212" s="171"/>
      <c r="OYM212" s="171"/>
      <c r="OYN212" s="171"/>
      <c r="OYO212" s="27"/>
      <c r="OYP212" s="27"/>
      <c r="OYQ212" s="27"/>
      <c r="OYR212" s="27">
        <v>105.7</v>
      </c>
      <c r="OYS212" s="45">
        <v>105.6</v>
      </c>
      <c r="OYT212" s="45">
        <v>105.3</v>
      </c>
      <c r="OYU212" s="45">
        <v>105.2</v>
      </c>
      <c r="OYV212" s="46">
        <v>105.1</v>
      </c>
      <c r="OYW212" s="171"/>
      <c r="OYX212" s="8"/>
      <c r="OYY212" s="148"/>
      <c r="OYZ212" s="11"/>
      <c r="OZA212" s="148" t="s">
        <v>61</v>
      </c>
      <c r="OZB212" s="171"/>
      <c r="OZC212" s="171"/>
      <c r="OZD212" s="171"/>
      <c r="OZE212" s="27"/>
      <c r="OZF212" s="27"/>
      <c r="OZG212" s="27"/>
      <c r="OZH212" s="27">
        <v>105.7</v>
      </c>
      <c r="OZI212" s="45">
        <v>105.6</v>
      </c>
      <c r="OZJ212" s="45">
        <v>105.3</v>
      </c>
      <c r="OZK212" s="45">
        <v>105.2</v>
      </c>
      <c r="OZL212" s="46">
        <v>105.1</v>
      </c>
      <c r="OZM212" s="171"/>
      <c r="OZN212" s="8"/>
      <c r="OZO212" s="148"/>
      <c r="OZP212" s="11"/>
      <c r="OZQ212" s="148" t="s">
        <v>61</v>
      </c>
      <c r="OZR212" s="171"/>
      <c r="OZS212" s="171"/>
      <c r="OZT212" s="171"/>
      <c r="OZU212" s="27"/>
      <c r="OZV212" s="27"/>
      <c r="OZW212" s="27"/>
      <c r="OZX212" s="27">
        <v>105.7</v>
      </c>
      <c r="OZY212" s="45">
        <v>105.6</v>
      </c>
      <c r="OZZ212" s="45">
        <v>105.3</v>
      </c>
      <c r="PAA212" s="45">
        <v>105.2</v>
      </c>
      <c r="PAB212" s="46">
        <v>105.1</v>
      </c>
      <c r="PAC212" s="171"/>
      <c r="PAD212" s="8"/>
      <c r="PAE212" s="148"/>
      <c r="PAF212" s="11"/>
      <c r="PAG212" s="148" t="s">
        <v>61</v>
      </c>
      <c r="PAH212" s="171"/>
      <c r="PAI212" s="171"/>
      <c r="PAJ212" s="171"/>
      <c r="PAK212" s="27"/>
      <c r="PAL212" s="27"/>
      <c r="PAM212" s="27"/>
      <c r="PAN212" s="27">
        <v>105.7</v>
      </c>
      <c r="PAO212" s="45">
        <v>105.6</v>
      </c>
      <c r="PAP212" s="45">
        <v>105.3</v>
      </c>
      <c r="PAQ212" s="45">
        <v>105.2</v>
      </c>
      <c r="PAR212" s="46">
        <v>105.1</v>
      </c>
      <c r="PAS212" s="171"/>
      <c r="PAT212" s="8"/>
      <c r="PAU212" s="148"/>
      <c r="PAV212" s="11"/>
      <c r="PAW212" s="148" t="s">
        <v>61</v>
      </c>
      <c r="PAX212" s="171"/>
      <c r="PAY212" s="171"/>
      <c r="PAZ212" s="171"/>
      <c r="PBA212" s="27"/>
      <c r="PBB212" s="27"/>
      <c r="PBC212" s="27"/>
      <c r="PBD212" s="27">
        <v>105.7</v>
      </c>
      <c r="PBE212" s="45">
        <v>105.6</v>
      </c>
      <c r="PBF212" s="45">
        <v>105.3</v>
      </c>
      <c r="PBG212" s="45">
        <v>105.2</v>
      </c>
      <c r="PBH212" s="46">
        <v>105.1</v>
      </c>
      <c r="PBI212" s="171"/>
      <c r="PBJ212" s="8"/>
      <c r="PBK212" s="148"/>
      <c r="PBL212" s="11"/>
      <c r="PBM212" s="148" t="s">
        <v>61</v>
      </c>
      <c r="PBN212" s="171"/>
      <c r="PBO212" s="171"/>
      <c r="PBP212" s="171"/>
      <c r="PBQ212" s="27"/>
      <c r="PBR212" s="27"/>
      <c r="PBS212" s="27"/>
      <c r="PBT212" s="27">
        <v>105.7</v>
      </c>
      <c r="PBU212" s="45">
        <v>105.6</v>
      </c>
      <c r="PBV212" s="45">
        <v>105.3</v>
      </c>
      <c r="PBW212" s="45">
        <v>105.2</v>
      </c>
      <c r="PBX212" s="46">
        <v>105.1</v>
      </c>
      <c r="PBY212" s="171"/>
      <c r="PBZ212" s="8"/>
      <c r="PCA212" s="148"/>
      <c r="PCB212" s="11"/>
      <c r="PCC212" s="148" t="s">
        <v>61</v>
      </c>
      <c r="PCD212" s="171"/>
      <c r="PCE212" s="171"/>
      <c r="PCF212" s="171"/>
      <c r="PCG212" s="27"/>
      <c r="PCH212" s="27"/>
      <c r="PCI212" s="27"/>
      <c r="PCJ212" s="27">
        <v>105.7</v>
      </c>
      <c r="PCK212" s="45">
        <v>105.6</v>
      </c>
      <c r="PCL212" s="45">
        <v>105.3</v>
      </c>
      <c r="PCM212" s="45">
        <v>105.2</v>
      </c>
      <c r="PCN212" s="46">
        <v>105.1</v>
      </c>
      <c r="PCO212" s="171"/>
      <c r="PCP212" s="8"/>
      <c r="PCQ212" s="148"/>
      <c r="PCR212" s="11"/>
      <c r="PCS212" s="148" t="s">
        <v>61</v>
      </c>
      <c r="PCT212" s="171"/>
      <c r="PCU212" s="171"/>
      <c r="PCV212" s="171"/>
      <c r="PCW212" s="27"/>
      <c r="PCX212" s="27"/>
      <c r="PCY212" s="27"/>
      <c r="PCZ212" s="27">
        <v>105.7</v>
      </c>
      <c r="PDA212" s="45">
        <v>105.6</v>
      </c>
      <c r="PDB212" s="45">
        <v>105.3</v>
      </c>
      <c r="PDC212" s="45">
        <v>105.2</v>
      </c>
      <c r="PDD212" s="46">
        <v>105.1</v>
      </c>
      <c r="PDE212" s="171"/>
      <c r="PDF212" s="8"/>
      <c r="PDG212" s="148"/>
      <c r="PDH212" s="11"/>
      <c r="PDI212" s="148" t="s">
        <v>61</v>
      </c>
      <c r="PDJ212" s="171"/>
      <c r="PDK212" s="171"/>
      <c r="PDL212" s="171"/>
      <c r="PDM212" s="27"/>
      <c r="PDN212" s="27"/>
      <c r="PDO212" s="27"/>
      <c r="PDP212" s="27">
        <v>105.7</v>
      </c>
      <c r="PDQ212" s="45">
        <v>105.6</v>
      </c>
      <c r="PDR212" s="45">
        <v>105.3</v>
      </c>
      <c r="PDS212" s="45">
        <v>105.2</v>
      </c>
      <c r="PDT212" s="46">
        <v>105.1</v>
      </c>
      <c r="PDU212" s="171"/>
      <c r="PDV212" s="8"/>
      <c r="PDW212" s="148"/>
      <c r="PDX212" s="11"/>
      <c r="PDY212" s="148" t="s">
        <v>61</v>
      </c>
      <c r="PDZ212" s="171"/>
      <c r="PEA212" s="171"/>
      <c r="PEB212" s="171"/>
      <c r="PEC212" s="27"/>
      <c r="PED212" s="27"/>
      <c r="PEE212" s="27"/>
      <c r="PEF212" s="27">
        <v>105.7</v>
      </c>
      <c r="PEG212" s="45">
        <v>105.6</v>
      </c>
      <c r="PEH212" s="45">
        <v>105.3</v>
      </c>
      <c r="PEI212" s="45">
        <v>105.2</v>
      </c>
      <c r="PEJ212" s="46">
        <v>105.1</v>
      </c>
      <c r="PEK212" s="171"/>
      <c r="PEL212" s="8"/>
      <c r="PEM212" s="148"/>
      <c r="PEN212" s="11"/>
      <c r="PEO212" s="148" t="s">
        <v>61</v>
      </c>
      <c r="PEP212" s="171"/>
      <c r="PEQ212" s="171"/>
      <c r="PER212" s="171"/>
      <c r="PES212" s="27"/>
      <c r="PET212" s="27"/>
      <c r="PEU212" s="27"/>
      <c r="PEV212" s="27">
        <v>105.7</v>
      </c>
      <c r="PEW212" s="45">
        <v>105.6</v>
      </c>
      <c r="PEX212" s="45">
        <v>105.3</v>
      </c>
      <c r="PEY212" s="45">
        <v>105.2</v>
      </c>
      <c r="PEZ212" s="46">
        <v>105.1</v>
      </c>
      <c r="PFA212" s="171"/>
      <c r="PFB212" s="8"/>
      <c r="PFC212" s="148"/>
      <c r="PFD212" s="11"/>
      <c r="PFE212" s="148" t="s">
        <v>61</v>
      </c>
      <c r="PFF212" s="171"/>
      <c r="PFG212" s="171"/>
      <c r="PFH212" s="171"/>
      <c r="PFI212" s="27"/>
      <c r="PFJ212" s="27"/>
      <c r="PFK212" s="27"/>
      <c r="PFL212" s="27">
        <v>105.7</v>
      </c>
      <c r="PFM212" s="45">
        <v>105.6</v>
      </c>
      <c r="PFN212" s="45">
        <v>105.3</v>
      </c>
      <c r="PFO212" s="45">
        <v>105.2</v>
      </c>
      <c r="PFP212" s="46">
        <v>105.1</v>
      </c>
      <c r="PFQ212" s="171"/>
      <c r="PFR212" s="8"/>
      <c r="PFS212" s="148"/>
      <c r="PFT212" s="11"/>
      <c r="PFU212" s="148" t="s">
        <v>61</v>
      </c>
      <c r="PFV212" s="171"/>
      <c r="PFW212" s="171"/>
      <c r="PFX212" s="171"/>
      <c r="PFY212" s="27"/>
      <c r="PFZ212" s="27"/>
      <c r="PGA212" s="27"/>
      <c r="PGB212" s="27">
        <v>105.7</v>
      </c>
      <c r="PGC212" s="45">
        <v>105.6</v>
      </c>
      <c r="PGD212" s="45">
        <v>105.3</v>
      </c>
      <c r="PGE212" s="45">
        <v>105.2</v>
      </c>
      <c r="PGF212" s="46">
        <v>105.1</v>
      </c>
      <c r="PGG212" s="171"/>
      <c r="PGH212" s="8"/>
      <c r="PGI212" s="148"/>
      <c r="PGJ212" s="11"/>
      <c r="PGK212" s="148" t="s">
        <v>61</v>
      </c>
      <c r="PGL212" s="171"/>
      <c r="PGM212" s="171"/>
      <c r="PGN212" s="171"/>
      <c r="PGO212" s="27"/>
      <c r="PGP212" s="27"/>
      <c r="PGQ212" s="27"/>
      <c r="PGR212" s="27">
        <v>105.7</v>
      </c>
      <c r="PGS212" s="45">
        <v>105.6</v>
      </c>
      <c r="PGT212" s="45">
        <v>105.3</v>
      </c>
      <c r="PGU212" s="45">
        <v>105.2</v>
      </c>
      <c r="PGV212" s="46">
        <v>105.1</v>
      </c>
      <c r="PGW212" s="171"/>
      <c r="PGX212" s="8"/>
      <c r="PGY212" s="148"/>
      <c r="PGZ212" s="11"/>
      <c r="PHA212" s="148" t="s">
        <v>61</v>
      </c>
      <c r="PHB212" s="171"/>
      <c r="PHC212" s="171"/>
      <c r="PHD212" s="171"/>
      <c r="PHE212" s="27"/>
      <c r="PHF212" s="27"/>
      <c r="PHG212" s="27"/>
      <c r="PHH212" s="27">
        <v>105.7</v>
      </c>
      <c r="PHI212" s="45">
        <v>105.6</v>
      </c>
      <c r="PHJ212" s="45">
        <v>105.3</v>
      </c>
      <c r="PHK212" s="45">
        <v>105.2</v>
      </c>
      <c r="PHL212" s="46">
        <v>105.1</v>
      </c>
      <c r="PHM212" s="171"/>
      <c r="PHN212" s="8"/>
      <c r="PHO212" s="148"/>
      <c r="PHP212" s="11"/>
      <c r="PHQ212" s="148" t="s">
        <v>61</v>
      </c>
      <c r="PHR212" s="171"/>
      <c r="PHS212" s="171"/>
      <c r="PHT212" s="171"/>
      <c r="PHU212" s="27"/>
      <c r="PHV212" s="27"/>
      <c r="PHW212" s="27"/>
      <c r="PHX212" s="27">
        <v>105.7</v>
      </c>
      <c r="PHY212" s="45">
        <v>105.6</v>
      </c>
      <c r="PHZ212" s="45">
        <v>105.3</v>
      </c>
      <c r="PIA212" s="45">
        <v>105.2</v>
      </c>
      <c r="PIB212" s="46">
        <v>105.1</v>
      </c>
      <c r="PIC212" s="171"/>
      <c r="PID212" s="8"/>
      <c r="PIE212" s="148"/>
      <c r="PIF212" s="11"/>
      <c r="PIG212" s="148" t="s">
        <v>61</v>
      </c>
      <c r="PIH212" s="171"/>
      <c r="PII212" s="171"/>
      <c r="PIJ212" s="171"/>
      <c r="PIK212" s="27"/>
      <c r="PIL212" s="27"/>
      <c r="PIM212" s="27"/>
      <c r="PIN212" s="27">
        <v>105.7</v>
      </c>
      <c r="PIO212" s="45">
        <v>105.6</v>
      </c>
      <c r="PIP212" s="45">
        <v>105.3</v>
      </c>
      <c r="PIQ212" s="45">
        <v>105.2</v>
      </c>
      <c r="PIR212" s="46">
        <v>105.1</v>
      </c>
      <c r="PIS212" s="171"/>
      <c r="PIT212" s="8"/>
      <c r="PIU212" s="148"/>
      <c r="PIV212" s="11"/>
      <c r="PIW212" s="148" t="s">
        <v>61</v>
      </c>
      <c r="PIX212" s="171"/>
      <c r="PIY212" s="171"/>
      <c r="PIZ212" s="171"/>
      <c r="PJA212" s="27"/>
      <c r="PJB212" s="27"/>
      <c r="PJC212" s="27"/>
      <c r="PJD212" s="27">
        <v>105.7</v>
      </c>
      <c r="PJE212" s="45">
        <v>105.6</v>
      </c>
      <c r="PJF212" s="45">
        <v>105.3</v>
      </c>
      <c r="PJG212" s="45">
        <v>105.2</v>
      </c>
      <c r="PJH212" s="46">
        <v>105.1</v>
      </c>
      <c r="PJI212" s="171"/>
      <c r="PJJ212" s="8"/>
      <c r="PJK212" s="148"/>
      <c r="PJL212" s="11"/>
      <c r="PJM212" s="148" t="s">
        <v>61</v>
      </c>
      <c r="PJN212" s="171"/>
      <c r="PJO212" s="171"/>
      <c r="PJP212" s="171"/>
      <c r="PJQ212" s="27"/>
      <c r="PJR212" s="27"/>
      <c r="PJS212" s="27"/>
      <c r="PJT212" s="27">
        <v>105.7</v>
      </c>
      <c r="PJU212" s="45">
        <v>105.6</v>
      </c>
      <c r="PJV212" s="45">
        <v>105.3</v>
      </c>
      <c r="PJW212" s="45">
        <v>105.2</v>
      </c>
      <c r="PJX212" s="46">
        <v>105.1</v>
      </c>
      <c r="PJY212" s="171"/>
      <c r="PJZ212" s="8"/>
      <c r="PKA212" s="148"/>
      <c r="PKB212" s="11"/>
      <c r="PKC212" s="148" t="s">
        <v>61</v>
      </c>
      <c r="PKD212" s="171"/>
      <c r="PKE212" s="171"/>
      <c r="PKF212" s="171"/>
      <c r="PKG212" s="27"/>
      <c r="PKH212" s="27"/>
      <c r="PKI212" s="27"/>
      <c r="PKJ212" s="27">
        <v>105.7</v>
      </c>
      <c r="PKK212" s="45">
        <v>105.6</v>
      </c>
      <c r="PKL212" s="45">
        <v>105.3</v>
      </c>
      <c r="PKM212" s="45">
        <v>105.2</v>
      </c>
      <c r="PKN212" s="46">
        <v>105.1</v>
      </c>
      <c r="PKO212" s="171"/>
      <c r="PKP212" s="8"/>
      <c r="PKQ212" s="148"/>
      <c r="PKR212" s="11"/>
      <c r="PKS212" s="148" t="s">
        <v>61</v>
      </c>
      <c r="PKT212" s="171"/>
      <c r="PKU212" s="171"/>
      <c r="PKV212" s="171"/>
      <c r="PKW212" s="27"/>
      <c r="PKX212" s="27"/>
      <c r="PKY212" s="27"/>
      <c r="PKZ212" s="27">
        <v>105.7</v>
      </c>
      <c r="PLA212" s="45">
        <v>105.6</v>
      </c>
      <c r="PLB212" s="45">
        <v>105.3</v>
      </c>
      <c r="PLC212" s="45">
        <v>105.2</v>
      </c>
      <c r="PLD212" s="46">
        <v>105.1</v>
      </c>
      <c r="PLE212" s="171"/>
      <c r="PLF212" s="8"/>
      <c r="PLG212" s="148"/>
      <c r="PLH212" s="11"/>
      <c r="PLI212" s="148" t="s">
        <v>61</v>
      </c>
      <c r="PLJ212" s="171"/>
      <c r="PLK212" s="171"/>
      <c r="PLL212" s="171"/>
      <c r="PLM212" s="27"/>
      <c r="PLN212" s="27"/>
      <c r="PLO212" s="27"/>
      <c r="PLP212" s="27">
        <v>105.7</v>
      </c>
      <c r="PLQ212" s="45">
        <v>105.6</v>
      </c>
      <c r="PLR212" s="45">
        <v>105.3</v>
      </c>
      <c r="PLS212" s="45">
        <v>105.2</v>
      </c>
      <c r="PLT212" s="46">
        <v>105.1</v>
      </c>
      <c r="PLU212" s="171"/>
      <c r="PLV212" s="8"/>
      <c r="PLW212" s="148"/>
      <c r="PLX212" s="11"/>
      <c r="PLY212" s="148" t="s">
        <v>61</v>
      </c>
      <c r="PLZ212" s="171"/>
      <c r="PMA212" s="171"/>
      <c r="PMB212" s="171"/>
      <c r="PMC212" s="27"/>
      <c r="PMD212" s="27"/>
      <c r="PME212" s="27"/>
      <c r="PMF212" s="27">
        <v>105.7</v>
      </c>
      <c r="PMG212" s="45">
        <v>105.6</v>
      </c>
      <c r="PMH212" s="45">
        <v>105.3</v>
      </c>
      <c r="PMI212" s="45">
        <v>105.2</v>
      </c>
      <c r="PMJ212" s="46">
        <v>105.1</v>
      </c>
      <c r="PMK212" s="171"/>
      <c r="PML212" s="8"/>
      <c r="PMM212" s="148"/>
      <c r="PMN212" s="11"/>
      <c r="PMO212" s="148" t="s">
        <v>61</v>
      </c>
      <c r="PMP212" s="171"/>
      <c r="PMQ212" s="171"/>
      <c r="PMR212" s="171"/>
      <c r="PMS212" s="27"/>
      <c r="PMT212" s="27"/>
      <c r="PMU212" s="27"/>
      <c r="PMV212" s="27">
        <v>105.7</v>
      </c>
      <c r="PMW212" s="45">
        <v>105.6</v>
      </c>
      <c r="PMX212" s="45">
        <v>105.3</v>
      </c>
      <c r="PMY212" s="45">
        <v>105.2</v>
      </c>
      <c r="PMZ212" s="46">
        <v>105.1</v>
      </c>
      <c r="PNA212" s="171"/>
      <c r="PNB212" s="8"/>
      <c r="PNC212" s="148"/>
      <c r="PND212" s="11"/>
      <c r="PNE212" s="148" t="s">
        <v>61</v>
      </c>
      <c r="PNF212" s="171"/>
      <c r="PNG212" s="171"/>
      <c r="PNH212" s="171"/>
      <c r="PNI212" s="27"/>
      <c r="PNJ212" s="27"/>
      <c r="PNK212" s="27"/>
      <c r="PNL212" s="27">
        <v>105.7</v>
      </c>
      <c r="PNM212" s="45">
        <v>105.6</v>
      </c>
      <c r="PNN212" s="45">
        <v>105.3</v>
      </c>
      <c r="PNO212" s="45">
        <v>105.2</v>
      </c>
      <c r="PNP212" s="46">
        <v>105.1</v>
      </c>
      <c r="PNQ212" s="171"/>
      <c r="PNR212" s="8"/>
      <c r="PNS212" s="148"/>
      <c r="PNT212" s="11"/>
      <c r="PNU212" s="148" t="s">
        <v>61</v>
      </c>
      <c r="PNV212" s="171"/>
      <c r="PNW212" s="171"/>
      <c r="PNX212" s="171"/>
      <c r="PNY212" s="27"/>
      <c r="PNZ212" s="27"/>
      <c r="POA212" s="27"/>
      <c r="POB212" s="27">
        <v>105.7</v>
      </c>
      <c r="POC212" s="45">
        <v>105.6</v>
      </c>
      <c r="POD212" s="45">
        <v>105.3</v>
      </c>
      <c r="POE212" s="45">
        <v>105.2</v>
      </c>
      <c r="POF212" s="46">
        <v>105.1</v>
      </c>
      <c r="POG212" s="171"/>
      <c r="POH212" s="8"/>
      <c r="POI212" s="148"/>
      <c r="POJ212" s="11"/>
      <c r="POK212" s="148" t="s">
        <v>61</v>
      </c>
      <c r="POL212" s="171"/>
      <c r="POM212" s="171"/>
      <c r="PON212" s="171"/>
      <c r="POO212" s="27"/>
      <c r="POP212" s="27"/>
      <c r="POQ212" s="27"/>
      <c r="POR212" s="27">
        <v>105.7</v>
      </c>
      <c r="POS212" s="45">
        <v>105.6</v>
      </c>
      <c r="POT212" s="45">
        <v>105.3</v>
      </c>
      <c r="POU212" s="45">
        <v>105.2</v>
      </c>
      <c r="POV212" s="46">
        <v>105.1</v>
      </c>
      <c r="POW212" s="171"/>
      <c r="POX212" s="8"/>
      <c r="POY212" s="148"/>
      <c r="POZ212" s="11"/>
      <c r="PPA212" s="148" t="s">
        <v>61</v>
      </c>
      <c r="PPB212" s="171"/>
      <c r="PPC212" s="171"/>
      <c r="PPD212" s="171"/>
      <c r="PPE212" s="27"/>
      <c r="PPF212" s="27"/>
      <c r="PPG212" s="27"/>
      <c r="PPH212" s="27">
        <v>105.7</v>
      </c>
      <c r="PPI212" s="45">
        <v>105.6</v>
      </c>
      <c r="PPJ212" s="45">
        <v>105.3</v>
      </c>
      <c r="PPK212" s="45">
        <v>105.2</v>
      </c>
      <c r="PPL212" s="46">
        <v>105.1</v>
      </c>
      <c r="PPM212" s="171"/>
      <c r="PPN212" s="8"/>
      <c r="PPO212" s="148"/>
      <c r="PPP212" s="11"/>
      <c r="PPQ212" s="148" t="s">
        <v>61</v>
      </c>
      <c r="PPR212" s="171"/>
      <c r="PPS212" s="171"/>
      <c r="PPT212" s="171"/>
      <c r="PPU212" s="27"/>
      <c r="PPV212" s="27"/>
      <c r="PPW212" s="27"/>
      <c r="PPX212" s="27">
        <v>105.7</v>
      </c>
      <c r="PPY212" s="45">
        <v>105.6</v>
      </c>
      <c r="PPZ212" s="45">
        <v>105.3</v>
      </c>
      <c r="PQA212" s="45">
        <v>105.2</v>
      </c>
      <c r="PQB212" s="46">
        <v>105.1</v>
      </c>
      <c r="PQC212" s="171"/>
      <c r="PQD212" s="8"/>
      <c r="PQE212" s="148"/>
      <c r="PQF212" s="11"/>
      <c r="PQG212" s="148" t="s">
        <v>61</v>
      </c>
      <c r="PQH212" s="171"/>
      <c r="PQI212" s="171"/>
      <c r="PQJ212" s="171"/>
      <c r="PQK212" s="27"/>
      <c r="PQL212" s="27"/>
      <c r="PQM212" s="27"/>
      <c r="PQN212" s="27">
        <v>105.7</v>
      </c>
      <c r="PQO212" s="45">
        <v>105.6</v>
      </c>
      <c r="PQP212" s="45">
        <v>105.3</v>
      </c>
      <c r="PQQ212" s="45">
        <v>105.2</v>
      </c>
      <c r="PQR212" s="46">
        <v>105.1</v>
      </c>
      <c r="PQS212" s="171"/>
      <c r="PQT212" s="8"/>
      <c r="PQU212" s="148"/>
      <c r="PQV212" s="11"/>
      <c r="PQW212" s="148" t="s">
        <v>61</v>
      </c>
      <c r="PQX212" s="171"/>
      <c r="PQY212" s="171"/>
      <c r="PQZ212" s="171"/>
      <c r="PRA212" s="27"/>
      <c r="PRB212" s="27"/>
      <c r="PRC212" s="27"/>
      <c r="PRD212" s="27">
        <v>105.7</v>
      </c>
      <c r="PRE212" s="45">
        <v>105.6</v>
      </c>
      <c r="PRF212" s="45">
        <v>105.3</v>
      </c>
      <c r="PRG212" s="45">
        <v>105.2</v>
      </c>
      <c r="PRH212" s="46">
        <v>105.1</v>
      </c>
      <c r="PRI212" s="171"/>
      <c r="PRJ212" s="8"/>
      <c r="PRK212" s="148"/>
      <c r="PRL212" s="11"/>
      <c r="PRM212" s="148" t="s">
        <v>61</v>
      </c>
      <c r="PRN212" s="171"/>
      <c r="PRO212" s="171"/>
      <c r="PRP212" s="171"/>
      <c r="PRQ212" s="27"/>
      <c r="PRR212" s="27"/>
      <c r="PRS212" s="27"/>
      <c r="PRT212" s="27">
        <v>105.7</v>
      </c>
      <c r="PRU212" s="45">
        <v>105.6</v>
      </c>
      <c r="PRV212" s="45">
        <v>105.3</v>
      </c>
      <c r="PRW212" s="45">
        <v>105.2</v>
      </c>
      <c r="PRX212" s="46">
        <v>105.1</v>
      </c>
      <c r="PRY212" s="171"/>
      <c r="PRZ212" s="8"/>
      <c r="PSA212" s="148"/>
      <c r="PSB212" s="11"/>
      <c r="PSC212" s="148" t="s">
        <v>61</v>
      </c>
      <c r="PSD212" s="171"/>
      <c r="PSE212" s="171"/>
      <c r="PSF212" s="171"/>
      <c r="PSG212" s="27"/>
      <c r="PSH212" s="27"/>
      <c r="PSI212" s="27"/>
      <c r="PSJ212" s="27">
        <v>105.7</v>
      </c>
      <c r="PSK212" s="45">
        <v>105.6</v>
      </c>
      <c r="PSL212" s="45">
        <v>105.3</v>
      </c>
      <c r="PSM212" s="45">
        <v>105.2</v>
      </c>
      <c r="PSN212" s="46">
        <v>105.1</v>
      </c>
      <c r="PSO212" s="171"/>
      <c r="PSP212" s="8"/>
      <c r="PSQ212" s="148"/>
      <c r="PSR212" s="11"/>
      <c r="PSS212" s="148" t="s">
        <v>61</v>
      </c>
      <c r="PST212" s="171"/>
      <c r="PSU212" s="171"/>
      <c r="PSV212" s="171"/>
      <c r="PSW212" s="27"/>
      <c r="PSX212" s="27"/>
      <c r="PSY212" s="27"/>
      <c r="PSZ212" s="27">
        <v>105.7</v>
      </c>
      <c r="PTA212" s="45">
        <v>105.6</v>
      </c>
      <c r="PTB212" s="45">
        <v>105.3</v>
      </c>
      <c r="PTC212" s="45">
        <v>105.2</v>
      </c>
      <c r="PTD212" s="46">
        <v>105.1</v>
      </c>
      <c r="PTE212" s="171"/>
      <c r="PTF212" s="8"/>
      <c r="PTG212" s="148"/>
      <c r="PTH212" s="11"/>
      <c r="PTI212" s="148" t="s">
        <v>61</v>
      </c>
      <c r="PTJ212" s="171"/>
      <c r="PTK212" s="171"/>
      <c r="PTL212" s="171"/>
      <c r="PTM212" s="27"/>
      <c r="PTN212" s="27"/>
      <c r="PTO212" s="27"/>
      <c r="PTP212" s="27">
        <v>105.7</v>
      </c>
      <c r="PTQ212" s="45">
        <v>105.6</v>
      </c>
      <c r="PTR212" s="45">
        <v>105.3</v>
      </c>
      <c r="PTS212" s="45">
        <v>105.2</v>
      </c>
      <c r="PTT212" s="46">
        <v>105.1</v>
      </c>
      <c r="PTU212" s="171"/>
      <c r="PTV212" s="8"/>
      <c r="PTW212" s="148"/>
      <c r="PTX212" s="11"/>
      <c r="PTY212" s="148" t="s">
        <v>61</v>
      </c>
      <c r="PTZ212" s="171"/>
      <c r="PUA212" s="171"/>
      <c r="PUB212" s="171"/>
      <c r="PUC212" s="27"/>
      <c r="PUD212" s="27"/>
      <c r="PUE212" s="27"/>
      <c r="PUF212" s="27">
        <v>105.7</v>
      </c>
      <c r="PUG212" s="45">
        <v>105.6</v>
      </c>
      <c r="PUH212" s="45">
        <v>105.3</v>
      </c>
      <c r="PUI212" s="45">
        <v>105.2</v>
      </c>
      <c r="PUJ212" s="46">
        <v>105.1</v>
      </c>
      <c r="PUK212" s="171"/>
      <c r="PUL212" s="8"/>
      <c r="PUM212" s="148"/>
      <c r="PUN212" s="11"/>
      <c r="PUO212" s="148" t="s">
        <v>61</v>
      </c>
      <c r="PUP212" s="171"/>
      <c r="PUQ212" s="171"/>
      <c r="PUR212" s="171"/>
      <c r="PUS212" s="27"/>
      <c r="PUT212" s="27"/>
      <c r="PUU212" s="27"/>
      <c r="PUV212" s="27">
        <v>105.7</v>
      </c>
      <c r="PUW212" s="45">
        <v>105.6</v>
      </c>
      <c r="PUX212" s="45">
        <v>105.3</v>
      </c>
      <c r="PUY212" s="45">
        <v>105.2</v>
      </c>
      <c r="PUZ212" s="46">
        <v>105.1</v>
      </c>
      <c r="PVA212" s="171"/>
      <c r="PVB212" s="8"/>
      <c r="PVC212" s="148"/>
      <c r="PVD212" s="11"/>
      <c r="PVE212" s="148" t="s">
        <v>61</v>
      </c>
      <c r="PVF212" s="171"/>
      <c r="PVG212" s="171"/>
      <c r="PVH212" s="171"/>
      <c r="PVI212" s="27"/>
      <c r="PVJ212" s="27"/>
      <c r="PVK212" s="27"/>
      <c r="PVL212" s="27">
        <v>105.7</v>
      </c>
      <c r="PVM212" s="45">
        <v>105.6</v>
      </c>
      <c r="PVN212" s="45">
        <v>105.3</v>
      </c>
      <c r="PVO212" s="45">
        <v>105.2</v>
      </c>
      <c r="PVP212" s="46">
        <v>105.1</v>
      </c>
      <c r="PVQ212" s="171"/>
      <c r="PVR212" s="8"/>
      <c r="PVS212" s="148"/>
      <c r="PVT212" s="11"/>
      <c r="PVU212" s="148" t="s">
        <v>61</v>
      </c>
      <c r="PVV212" s="171"/>
      <c r="PVW212" s="171"/>
      <c r="PVX212" s="171"/>
      <c r="PVY212" s="27"/>
      <c r="PVZ212" s="27"/>
      <c r="PWA212" s="27"/>
      <c r="PWB212" s="27">
        <v>105.7</v>
      </c>
      <c r="PWC212" s="45">
        <v>105.6</v>
      </c>
      <c r="PWD212" s="45">
        <v>105.3</v>
      </c>
      <c r="PWE212" s="45">
        <v>105.2</v>
      </c>
      <c r="PWF212" s="46">
        <v>105.1</v>
      </c>
      <c r="PWG212" s="171"/>
      <c r="PWH212" s="8"/>
      <c r="PWI212" s="148"/>
      <c r="PWJ212" s="11"/>
      <c r="PWK212" s="148" t="s">
        <v>61</v>
      </c>
      <c r="PWL212" s="171"/>
      <c r="PWM212" s="171"/>
      <c r="PWN212" s="171"/>
      <c r="PWO212" s="27"/>
      <c r="PWP212" s="27"/>
      <c r="PWQ212" s="27"/>
      <c r="PWR212" s="27">
        <v>105.7</v>
      </c>
      <c r="PWS212" s="45">
        <v>105.6</v>
      </c>
      <c r="PWT212" s="45">
        <v>105.3</v>
      </c>
      <c r="PWU212" s="45">
        <v>105.2</v>
      </c>
      <c r="PWV212" s="46">
        <v>105.1</v>
      </c>
      <c r="PWW212" s="171"/>
      <c r="PWX212" s="8"/>
      <c r="PWY212" s="148"/>
      <c r="PWZ212" s="11"/>
      <c r="PXA212" s="148" t="s">
        <v>61</v>
      </c>
      <c r="PXB212" s="171"/>
      <c r="PXC212" s="171"/>
      <c r="PXD212" s="171"/>
      <c r="PXE212" s="27"/>
      <c r="PXF212" s="27"/>
      <c r="PXG212" s="27"/>
      <c r="PXH212" s="27">
        <v>105.7</v>
      </c>
      <c r="PXI212" s="45">
        <v>105.6</v>
      </c>
      <c r="PXJ212" s="45">
        <v>105.3</v>
      </c>
      <c r="PXK212" s="45">
        <v>105.2</v>
      </c>
      <c r="PXL212" s="46">
        <v>105.1</v>
      </c>
      <c r="PXM212" s="171"/>
      <c r="PXN212" s="8"/>
      <c r="PXO212" s="148"/>
      <c r="PXP212" s="11"/>
      <c r="PXQ212" s="148" t="s">
        <v>61</v>
      </c>
      <c r="PXR212" s="171"/>
      <c r="PXS212" s="171"/>
      <c r="PXT212" s="171"/>
      <c r="PXU212" s="27"/>
      <c r="PXV212" s="27"/>
      <c r="PXW212" s="27"/>
      <c r="PXX212" s="27">
        <v>105.7</v>
      </c>
      <c r="PXY212" s="45">
        <v>105.6</v>
      </c>
      <c r="PXZ212" s="45">
        <v>105.3</v>
      </c>
      <c r="PYA212" s="45">
        <v>105.2</v>
      </c>
      <c r="PYB212" s="46">
        <v>105.1</v>
      </c>
      <c r="PYC212" s="171"/>
      <c r="PYD212" s="8"/>
      <c r="PYE212" s="148"/>
      <c r="PYF212" s="11"/>
      <c r="PYG212" s="148" t="s">
        <v>61</v>
      </c>
      <c r="PYH212" s="171"/>
      <c r="PYI212" s="171"/>
      <c r="PYJ212" s="171"/>
      <c r="PYK212" s="27"/>
      <c r="PYL212" s="27"/>
      <c r="PYM212" s="27"/>
      <c r="PYN212" s="27">
        <v>105.7</v>
      </c>
      <c r="PYO212" s="45">
        <v>105.6</v>
      </c>
      <c r="PYP212" s="45">
        <v>105.3</v>
      </c>
      <c r="PYQ212" s="45">
        <v>105.2</v>
      </c>
      <c r="PYR212" s="46">
        <v>105.1</v>
      </c>
      <c r="PYS212" s="171"/>
      <c r="PYT212" s="8"/>
      <c r="PYU212" s="148"/>
      <c r="PYV212" s="11"/>
      <c r="PYW212" s="148" t="s">
        <v>61</v>
      </c>
      <c r="PYX212" s="171"/>
      <c r="PYY212" s="171"/>
      <c r="PYZ212" s="171"/>
      <c r="PZA212" s="27"/>
      <c r="PZB212" s="27"/>
      <c r="PZC212" s="27"/>
      <c r="PZD212" s="27">
        <v>105.7</v>
      </c>
      <c r="PZE212" s="45">
        <v>105.6</v>
      </c>
      <c r="PZF212" s="45">
        <v>105.3</v>
      </c>
      <c r="PZG212" s="45">
        <v>105.2</v>
      </c>
      <c r="PZH212" s="46">
        <v>105.1</v>
      </c>
      <c r="PZI212" s="171"/>
      <c r="PZJ212" s="8"/>
      <c r="PZK212" s="148"/>
      <c r="PZL212" s="11"/>
      <c r="PZM212" s="148" t="s">
        <v>61</v>
      </c>
      <c r="PZN212" s="171"/>
      <c r="PZO212" s="171"/>
      <c r="PZP212" s="171"/>
      <c r="PZQ212" s="27"/>
      <c r="PZR212" s="27"/>
      <c r="PZS212" s="27"/>
      <c r="PZT212" s="27">
        <v>105.7</v>
      </c>
      <c r="PZU212" s="45">
        <v>105.6</v>
      </c>
      <c r="PZV212" s="45">
        <v>105.3</v>
      </c>
      <c r="PZW212" s="45">
        <v>105.2</v>
      </c>
      <c r="PZX212" s="46">
        <v>105.1</v>
      </c>
      <c r="PZY212" s="171"/>
      <c r="PZZ212" s="8"/>
      <c r="QAA212" s="148"/>
      <c r="QAB212" s="11"/>
      <c r="QAC212" s="148" t="s">
        <v>61</v>
      </c>
      <c r="QAD212" s="171"/>
      <c r="QAE212" s="171"/>
      <c r="QAF212" s="171"/>
      <c r="QAG212" s="27"/>
      <c r="QAH212" s="27"/>
      <c r="QAI212" s="27"/>
      <c r="QAJ212" s="27">
        <v>105.7</v>
      </c>
      <c r="QAK212" s="45">
        <v>105.6</v>
      </c>
      <c r="QAL212" s="45">
        <v>105.3</v>
      </c>
      <c r="QAM212" s="45">
        <v>105.2</v>
      </c>
      <c r="QAN212" s="46">
        <v>105.1</v>
      </c>
      <c r="QAO212" s="171"/>
      <c r="QAP212" s="8"/>
      <c r="QAQ212" s="148"/>
      <c r="QAR212" s="11"/>
      <c r="QAS212" s="148" t="s">
        <v>61</v>
      </c>
      <c r="QAT212" s="171"/>
      <c r="QAU212" s="171"/>
      <c r="QAV212" s="171"/>
      <c r="QAW212" s="27"/>
      <c r="QAX212" s="27"/>
      <c r="QAY212" s="27"/>
      <c r="QAZ212" s="27">
        <v>105.7</v>
      </c>
      <c r="QBA212" s="45">
        <v>105.6</v>
      </c>
      <c r="QBB212" s="45">
        <v>105.3</v>
      </c>
      <c r="QBC212" s="45">
        <v>105.2</v>
      </c>
      <c r="QBD212" s="46">
        <v>105.1</v>
      </c>
      <c r="QBE212" s="171"/>
      <c r="QBF212" s="8"/>
      <c r="QBG212" s="148"/>
      <c r="QBH212" s="11"/>
      <c r="QBI212" s="148" t="s">
        <v>61</v>
      </c>
      <c r="QBJ212" s="171"/>
      <c r="QBK212" s="171"/>
      <c r="QBL212" s="171"/>
      <c r="QBM212" s="27"/>
      <c r="QBN212" s="27"/>
      <c r="QBO212" s="27"/>
      <c r="QBP212" s="27">
        <v>105.7</v>
      </c>
      <c r="QBQ212" s="45">
        <v>105.6</v>
      </c>
      <c r="QBR212" s="45">
        <v>105.3</v>
      </c>
      <c r="QBS212" s="45">
        <v>105.2</v>
      </c>
      <c r="QBT212" s="46">
        <v>105.1</v>
      </c>
      <c r="QBU212" s="171"/>
      <c r="QBV212" s="8"/>
      <c r="QBW212" s="148"/>
      <c r="QBX212" s="11"/>
      <c r="QBY212" s="148" t="s">
        <v>61</v>
      </c>
      <c r="QBZ212" s="171"/>
      <c r="QCA212" s="171"/>
      <c r="QCB212" s="171"/>
      <c r="QCC212" s="27"/>
      <c r="QCD212" s="27"/>
      <c r="QCE212" s="27"/>
      <c r="QCF212" s="27">
        <v>105.7</v>
      </c>
      <c r="QCG212" s="45">
        <v>105.6</v>
      </c>
      <c r="QCH212" s="45">
        <v>105.3</v>
      </c>
      <c r="QCI212" s="45">
        <v>105.2</v>
      </c>
      <c r="QCJ212" s="46">
        <v>105.1</v>
      </c>
      <c r="QCK212" s="171"/>
      <c r="QCL212" s="8"/>
      <c r="QCM212" s="148"/>
      <c r="QCN212" s="11"/>
      <c r="QCO212" s="148" t="s">
        <v>61</v>
      </c>
      <c r="QCP212" s="171"/>
      <c r="QCQ212" s="171"/>
      <c r="QCR212" s="171"/>
      <c r="QCS212" s="27"/>
      <c r="QCT212" s="27"/>
      <c r="QCU212" s="27"/>
      <c r="QCV212" s="27">
        <v>105.7</v>
      </c>
      <c r="QCW212" s="45">
        <v>105.6</v>
      </c>
      <c r="QCX212" s="45">
        <v>105.3</v>
      </c>
      <c r="QCY212" s="45">
        <v>105.2</v>
      </c>
      <c r="QCZ212" s="46">
        <v>105.1</v>
      </c>
      <c r="QDA212" s="171"/>
      <c r="QDB212" s="8"/>
      <c r="QDC212" s="148"/>
      <c r="QDD212" s="11"/>
      <c r="QDE212" s="148" t="s">
        <v>61</v>
      </c>
      <c r="QDF212" s="171"/>
      <c r="QDG212" s="171"/>
      <c r="QDH212" s="171"/>
      <c r="QDI212" s="27"/>
      <c r="QDJ212" s="27"/>
      <c r="QDK212" s="27"/>
      <c r="QDL212" s="27">
        <v>105.7</v>
      </c>
      <c r="QDM212" s="45">
        <v>105.6</v>
      </c>
      <c r="QDN212" s="45">
        <v>105.3</v>
      </c>
      <c r="QDO212" s="45">
        <v>105.2</v>
      </c>
      <c r="QDP212" s="46">
        <v>105.1</v>
      </c>
      <c r="QDQ212" s="171"/>
      <c r="QDR212" s="8"/>
      <c r="QDS212" s="148"/>
      <c r="QDT212" s="11"/>
      <c r="QDU212" s="148" t="s">
        <v>61</v>
      </c>
      <c r="QDV212" s="171"/>
      <c r="QDW212" s="171"/>
      <c r="QDX212" s="171"/>
      <c r="QDY212" s="27"/>
      <c r="QDZ212" s="27"/>
      <c r="QEA212" s="27"/>
      <c r="QEB212" s="27">
        <v>105.7</v>
      </c>
      <c r="QEC212" s="45">
        <v>105.6</v>
      </c>
      <c r="QED212" s="45">
        <v>105.3</v>
      </c>
      <c r="QEE212" s="45">
        <v>105.2</v>
      </c>
      <c r="QEF212" s="46">
        <v>105.1</v>
      </c>
      <c r="QEG212" s="171"/>
      <c r="QEH212" s="8"/>
      <c r="QEI212" s="148"/>
      <c r="QEJ212" s="11"/>
      <c r="QEK212" s="148" t="s">
        <v>61</v>
      </c>
      <c r="QEL212" s="171"/>
      <c r="QEM212" s="171"/>
      <c r="QEN212" s="171"/>
      <c r="QEO212" s="27"/>
      <c r="QEP212" s="27"/>
      <c r="QEQ212" s="27"/>
      <c r="QER212" s="27">
        <v>105.7</v>
      </c>
      <c r="QES212" s="45">
        <v>105.6</v>
      </c>
      <c r="QET212" s="45">
        <v>105.3</v>
      </c>
      <c r="QEU212" s="45">
        <v>105.2</v>
      </c>
      <c r="QEV212" s="46">
        <v>105.1</v>
      </c>
      <c r="QEW212" s="171"/>
      <c r="QEX212" s="8"/>
      <c r="QEY212" s="148"/>
      <c r="QEZ212" s="11"/>
      <c r="QFA212" s="148" t="s">
        <v>61</v>
      </c>
      <c r="QFB212" s="171"/>
      <c r="QFC212" s="171"/>
      <c r="QFD212" s="171"/>
      <c r="QFE212" s="27"/>
      <c r="QFF212" s="27"/>
      <c r="QFG212" s="27"/>
      <c r="QFH212" s="27">
        <v>105.7</v>
      </c>
      <c r="QFI212" s="45">
        <v>105.6</v>
      </c>
      <c r="QFJ212" s="45">
        <v>105.3</v>
      </c>
      <c r="QFK212" s="45">
        <v>105.2</v>
      </c>
      <c r="QFL212" s="46">
        <v>105.1</v>
      </c>
      <c r="QFM212" s="171"/>
      <c r="QFN212" s="8"/>
      <c r="QFO212" s="148"/>
      <c r="QFP212" s="11"/>
      <c r="QFQ212" s="148" t="s">
        <v>61</v>
      </c>
      <c r="QFR212" s="171"/>
      <c r="QFS212" s="171"/>
      <c r="QFT212" s="171"/>
      <c r="QFU212" s="27"/>
      <c r="QFV212" s="27"/>
      <c r="QFW212" s="27"/>
      <c r="QFX212" s="27">
        <v>105.7</v>
      </c>
      <c r="QFY212" s="45">
        <v>105.6</v>
      </c>
      <c r="QFZ212" s="45">
        <v>105.3</v>
      </c>
      <c r="QGA212" s="45">
        <v>105.2</v>
      </c>
      <c r="QGB212" s="46">
        <v>105.1</v>
      </c>
      <c r="QGC212" s="171"/>
      <c r="QGD212" s="8"/>
      <c r="QGE212" s="148"/>
      <c r="QGF212" s="11"/>
      <c r="QGG212" s="148" t="s">
        <v>61</v>
      </c>
      <c r="QGH212" s="171"/>
      <c r="QGI212" s="171"/>
      <c r="QGJ212" s="171"/>
      <c r="QGK212" s="27"/>
      <c r="QGL212" s="27"/>
      <c r="QGM212" s="27"/>
      <c r="QGN212" s="27">
        <v>105.7</v>
      </c>
      <c r="QGO212" s="45">
        <v>105.6</v>
      </c>
      <c r="QGP212" s="45">
        <v>105.3</v>
      </c>
      <c r="QGQ212" s="45">
        <v>105.2</v>
      </c>
      <c r="QGR212" s="46">
        <v>105.1</v>
      </c>
      <c r="QGS212" s="171"/>
      <c r="QGT212" s="8"/>
      <c r="QGU212" s="148"/>
      <c r="QGV212" s="11"/>
      <c r="QGW212" s="148" t="s">
        <v>61</v>
      </c>
      <c r="QGX212" s="171"/>
      <c r="QGY212" s="171"/>
      <c r="QGZ212" s="171"/>
      <c r="QHA212" s="27"/>
      <c r="QHB212" s="27"/>
      <c r="QHC212" s="27"/>
      <c r="QHD212" s="27">
        <v>105.7</v>
      </c>
      <c r="QHE212" s="45">
        <v>105.6</v>
      </c>
      <c r="QHF212" s="45">
        <v>105.3</v>
      </c>
      <c r="QHG212" s="45">
        <v>105.2</v>
      </c>
      <c r="QHH212" s="46">
        <v>105.1</v>
      </c>
      <c r="QHI212" s="171"/>
      <c r="QHJ212" s="8"/>
      <c r="QHK212" s="148"/>
      <c r="QHL212" s="11"/>
      <c r="QHM212" s="148" t="s">
        <v>61</v>
      </c>
      <c r="QHN212" s="171"/>
      <c r="QHO212" s="171"/>
      <c r="QHP212" s="171"/>
      <c r="QHQ212" s="27"/>
      <c r="QHR212" s="27"/>
      <c r="QHS212" s="27"/>
      <c r="QHT212" s="27">
        <v>105.7</v>
      </c>
      <c r="QHU212" s="45">
        <v>105.6</v>
      </c>
      <c r="QHV212" s="45">
        <v>105.3</v>
      </c>
      <c r="QHW212" s="45">
        <v>105.2</v>
      </c>
      <c r="QHX212" s="46">
        <v>105.1</v>
      </c>
      <c r="QHY212" s="171"/>
      <c r="QHZ212" s="8"/>
      <c r="QIA212" s="148"/>
      <c r="QIB212" s="11"/>
      <c r="QIC212" s="148" t="s">
        <v>61</v>
      </c>
      <c r="QID212" s="171"/>
      <c r="QIE212" s="171"/>
      <c r="QIF212" s="171"/>
      <c r="QIG212" s="27"/>
      <c r="QIH212" s="27"/>
      <c r="QII212" s="27"/>
      <c r="QIJ212" s="27">
        <v>105.7</v>
      </c>
      <c r="QIK212" s="45">
        <v>105.6</v>
      </c>
      <c r="QIL212" s="45">
        <v>105.3</v>
      </c>
      <c r="QIM212" s="45">
        <v>105.2</v>
      </c>
      <c r="QIN212" s="46">
        <v>105.1</v>
      </c>
      <c r="QIO212" s="171"/>
      <c r="QIP212" s="8"/>
      <c r="QIQ212" s="148"/>
      <c r="QIR212" s="11"/>
      <c r="QIS212" s="148" t="s">
        <v>61</v>
      </c>
      <c r="QIT212" s="171"/>
      <c r="QIU212" s="171"/>
      <c r="QIV212" s="171"/>
      <c r="QIW212" s="27"/>
      <c r="QIX212" s="27"/>
      <c r="QIY212" s="27"/>
      <c r="QIZ212" s="27">
        <v>105.7</v>
      </c>
      <c r="QJA212" s="45">
        <v>105.6</v>
      </c>
      <c r="QJB212" s="45">
        <v>105.3</v>
      </c>
      <c r="QJC212" s="45">
        <v>105.2</v>
      </c>
      <c r="QJD212" s="46">
        <v>105.1</v>
      </c>
      <c r="QJE212" s="171"/>
      <c r="QJF212" s="8"/>
      <c r="QJG212" s="148"/>
      <c r="QJH212" s="11"/>
      <c r="QJI212" s="148" t="s">
        <v>61</v>
      </c>
      <c r="QJJ212" s="171"/>
      <c r="QJK212" s="171"/>
      <c r="QJL212" s="171"/>
      <c r="QJM212" s="27"/>
      <c r="QJN212" s="27"/>
      <c r="QJO212" s="27"/>
      <c r="QJP212" s="27">
        <v>105.7</v>
      </c>
      <c r="QJQ212" s="45">
        <v>105.6</v>
      </c>
      <c r="QJR212" s="45">
        <v>105.3</v>
      </c>
      <c r="QJS212" s="45">
        <v>105.2</v>
      </c>
      <c r="QJT212" s="46">
        <v>105.1</v>
      </c>
      <c r="QJU212" s="171"/>
      <c r="QJV212" s="8"/>
      <c r="QJW212" s="148"/>
      <c r="QJX212" s="11"/>
      <c r="QJY212" s="148" t="s">
        <v>61</v>
      </c>
      <c r="QJZ212" s="171"/>
      <c r="QKA212" s="171"/>
      <c r="QKB212" s="171"/>
      <c r="QKC212" s="27"/>
      <c r="QKD212" s="27"/>
      <c r="QKE212" s="27"/>
      <c r="QKF212" s="27">
        <v>105.7</v>
      </c>
      <c r="QKG212" s="45">
        <v>105.6</v>
      </c>
      <c r="QKH212" s="45">
        <v>105.3</v>
      </c>
      <c r="QKI212" s="45">
        <v>105.2</v>
      </c>
      <c r="QKJ212" s="46">
        <v>105.1</v>
      </c>
      <c r="QKK212" s="171"/>
      <c r="QKL212" s="8"/>
      <c r="QKM212" s="148"/>
      <c r="QKN212" s="11"/>
      <c r="QKO212" s="148" t="s">
        <v>61</v>
      </c>
      <c r="QKP212" s="171"/>
      <c r="QKQ212" s="171"/>
      <c r="QKR212" s="171"/>
      <c r="QKS212" s="27"/>
      <c r="QKT212" s="27"/>
      <c r="QKU212" s="27"/>
      <c r="QKV212" s="27">
        <v>105.7</v>
      </c>
      <c r="QKW212" s="45">
        <v>105.6</v>
      </c>
      <c r="QKX212" s="45">
        <v>105.3</v>
      </c>
      <c r="QKY212" s="45">
        <v>105.2</v>
      </c>
      <c r="QKZ212" s="46">
        <v>105.1</v>
      </c>
      <c r="QLA212" s="171"/>
      <c r="QLB212" s="8"/>
      <c r="QLC212" s="148"/>
      <c r="QLD212" s="11"/>
      <c r="QLE212" s="148" t="s">
        <v>61</v>
      </c>
      <c r="QLF212" s="171"/>
      <c r="QLG212" s="171"/>
      <c r="QLH212" s="171"/>
      <c r="QLI212" s="27"/>
      <c r="QLJ212" s="27"/>
      <c r="QLK212" s="27"/>
      <c r="QLL212" s="27">
        <v>105.7</v>
      </c>
      <c r="QLM212" s="45">
        <v>105.6</v>
      </c>
      <c r="QLN212" s="45">
        <v>105.3</v>
      </c>
      <c r="QLO212" s="45">
        <v>105.2</v>
      </c>
      <c r="QLP212" s="46">
        <v>105.1</v>
      </c>
      <c r="QLQ212" s="171"/>
      <c r="QLR212" s="8"/>
      <c r="QLS212" s="148"/>
      <c r="QLT212" s="11"/>
      <c r="QLU212" s="148" t="s">
        <v>61</v>
      </c>
      <c r="QLV212" s="171"/>
      <c r="QLW212" s="171"/>
      <c r="QLX212" s="171"/>
      <c r="QLY212" s="27"/>
      <c r="QLZ212" s="27"/>
      <c r="QMA212" s="27"/>
      <c r="QMB212" s="27">
        <v>105.7</v>
      </c>
      <c r="QMC212" s="45">
        <v>105.6</v>
      </c>
      <c r="QMD212" s="45">
        <v>105.3</v>
      </c>
      <c r="QME212" s="45">
        <v>105.2</v>
      </c>
      <c r="QMF212" s="46">
        <v>105.1</v>
      </c>
      <c r="QMG212" s="171"/>
      <c r="QMH212" s="8"/>
      <c r="QMI212" s="148"/>
      <c r="QMJ212" s="11"/>
      <c r="QMK212" s="148" t="s">
        <v>61</v>
      </c>
      <c r="QML212" s="171"/>
      <c r="QMM212" s="171"/>
      <c r="QMN212" s="171"/>
      <c r="QMO212" s="27"/>
      <c r="QMP212" s="27"/>
      <c r="QMQ212" s="27"/>
      <c r="QMR212" s="27">
        <v>105.7</v>
      </c>
      <c r="QMS212" s="45">
        <v>105.6</v>
      </c>
      <c r="QMT212" s="45">
        <v>105.3</v>
      </c>
      <c r="QMU212" s="45">
        <v>105.2</v>
      </c>
      <c r="QMV212" s="46">
        <v>105.1</v>
      </c>
      <c r="QMW212" s="171"/>
      <c r="QMX212" s="8"/>
      <c r="QMY212" s="148"/>
      <c r="QMZ212" s="11"/>
      <c r="QNA212" s="148" t="s">
        <v>61</v>
      </c>
      <c r="QNB212" s="171"/>
      <c r="QNC212" s="171"/>
      <c r="QND212" s="171"/>
      <c r="QNE212" s="27"/>
      <c r="QNF212" s="27"/>
      <c r="QNG212" s="27"/>
      <c r="QNH212" s="27">
        <v>105.7</v>
      </c>
      <c r="QNI212" s="45">
        <v>105.6</v>
      </c>
      <c r="QNJ212" s="45">
        <v>105.3</v>
      </c>
      <c r="QNK212" s="45">
        <v>105.2</v>
      </c>
      <c r="QNL212" s="46">
        <v>105.1</v>
      </c>
      <c r="QNM212" s="171"/>
      <c r="QNN212" s="8"/>
      <c r="QNO212" s="148"/>
      <c r="QNP212" s="11"/>
      <c r="QNQ212" s="148" t="s">
        <v>61</v>
      </c>
      <c r="QNR212" s="171"/>
      <c r="QNS212" s="171"/>
      <c r="QNT212" s="171"/>
      <c r="QNU212" s="27"/>
      <c r="QNV212" s="27"/>
      <c r="QNW212" s="27"/>
      <c r="QNX212" s="27">
        <v>105.7</v>
      </c>
      <c r="QNY212" s="45">
        <v>105.6</v>
      </c>
      <c r="QNZ212" s="45">
        <v>105.3</v>
      </c>
      <c r="QOA212" s="45">
        <v>105.2</v>
      </c>
      <c r="QOB212" s="46">
        <v>105.1</v>
      </c>
      <c r="QOC212" s="171"/>
      <c r="QOD212" s="8"/>
      <c r="QOE212" s="148"/>
      <c r="QOF212" s="11"/>
      <c r="QOG212" s="148" t="s">
        <v>61</v>
      </c>
      <c r="QOH212" s="171"/>
      <c r="QOI212" s="171"/>
      <c r="QOJ212" s="171"/>
      <c r="QOK212" s="27"/>
      <c r="QOL212" s="27"/>
      <c r="QOM212" s="27"/>
      <c r="QON212" s="27">
        <v>105.7</v>
      </c>
      <c r="QOO212" s="45">
        <v>105.6</v>
      </c>
      <c r="QOP212" s="45">
        <v>105.3</v>
      </c>
      <c r="QOQ212" s="45">
        <v>105.2</v>
      </c>
      <c r="QOR212" s="46">
        <v>105.1</v>
      </c>
      <c r="QOS212" s="171"/>
      <c r="QOT212" s="8"/>
      <c r="QOU212" s="148"/>
      <c r="QOV212" s="11"/>
      <c r="QOW212" s="148" t="s">
        <v>61</v>
      </c>
      <c r="QOX212" s="171"/>
      <c r="QOY212" s="171"/>
      <c r="QOZ212" s="171"/>
      <c r="QPA212" s="27"/>
      <c r="QPB212" s="27"/>
      <c r="QPC212" s="27"/>
      <c r="QPD212" s="27">
        <v>105.7</v>
      </c>
      <c r="QPE212" s="45">
        <v>105.6</v>
      </c>
      <c r="QPF212" s="45">
        <v>105.3</v>
      </c>
      <c r="QPG212" s="45">
        <v>105.2</v>
      </c>
      <c r="QPH212" s="46">
        <v>105.1</v>
      </c>
      <c r="QPI212" s="171"/>
      <c r="QPJ212" s="8"/>
      <c r="QPK212" s="148"/>
      <c r="QPL212" s="11"/>
      <c r="QPM212" s="148" t="s">
        <v>61</v>
      </c>
      <c r="QPN212" s="171"/>
      <c r="QPO212" s="171"/>
      <c r="QPP212" s="171"/>
      <c r="QPQ212" s="27"/>
      <c r="QPR212" s="27"/>
      <c r="QPS212" s="27"/>
      <c r="QPT212" s="27">
        <v>105.7</v>
      </c>
      <c r="QPU212" s="45">
        <v>105.6</v>
      </c>
      <c r="QPV212" s="45">
        <v>105.3</v>
      </c>
      <c r="QPW212" s="45">
        <v>105.2</v>
      </c>
      <c r="QPX212" s="46">
        <v>105.1</v>
      </c>
      <c r="QPY212" s="171"/>
      <c r="QPZ212" s="8"/>
      <c r="QQA212" s="148"/>
      <c r="QQB212" s="11"/>
      <c r="QQC212" s="148" t="s">
        <v>61</v>
      </c>
      <c r="QQD212" s="171"/>
      <c r="QQE212" s="171"/>
      <c r="QQF212" s="171"/>
      <c r="QQG212" s="27"/>
      <c r="QQH212" s="27"/>
      <c r="QQI212" s="27"/>
      <c r="QQJ212" s="27">
        <v>105.7</v>
      </c>
      <c r="QQK212" s="45">
        <v>105.6</v>
      </c>
      <c r="QQL212" s="45">
        <v>105.3</v>
      </c>
      <c r="QQM212" s="45">
        <v>105.2</v>
      </c>
      <c r="QQN212" s="46">
        <v>105.1</v>
      </c>
      <c r="QQO212" s="171"/>
      <c r="QQP212" s="8"/>
      <c r="QQQ212" s="148"/>
      <c r="QQR212" s="11"/>
      <c r="QQS212" s="148" t="s">
        <v>61</v>
      </c>
      <c r="QQT212" s="171"/>
      <c r="QQU212" s="171"/>
      <c r="QQV212" s="171"/>
      <c r="QQW212" s="27"/>
      <c r="QQX212" s="27"/>
      <c r="QQY212" s="27"/>
      <c r="QQZ212" s="27">
        <v>105.7</v>
      </c>
      <c r="QRA212" s="45">
        <v>105.6</v>
      </c>
      <c r="QRB212" s="45">
        <v>105.3</v>
      </c>
      <c r="QRC212" s="45">
        <v>105.2</v>
      </c>
      <c r="QRD212" s="46">
        <v>105.1</v>
      </c>
      <c r="QRE212" s="171"/>
      <c r="QRF212" s="8"/>
      <c r="QRG212" s="148"/>
      <c r="QRH212" s="11"/>
      <c r="QRI212" s="148" t="s">
        <v>61</v>
      </c>
      <c r="QRJ212" s="171"/>
      <c r="QRK212" s="171"/>
      <c r="QRL212" s="171"/>
      <c r="QRM212" s="27"/>
      <c r="QRN212" s="27"/>
      <c r="QRO212" s="27"/>
      <c r="QRP212" s="27">
        <v>105.7</v>
      </c>
      <c r="QRQ212" s="45">
        <v>105.6</v>
      </c>
      <c r="QRR212" s="45">
        <v>105.3</v>
      </c>
      <c r="QRS212" s="45">
        <v>105.2</v>
      </c>
      <c r="QRT212" s="46">
        <v>105.1</v>
      </c>
      <c r="QRU212" s="171"/>
      <c r="QRV212" s="8"/>
      <c r="QRW212" s="148"/>
      <c r="QRX212" s="11"/>
      <c r="QRY212" s="148" t="s">
        <v>61</v>
      </c>
      <c r="QRZ212" s="171"/>
      <c r="QSA212" s="171"/>
      <c r="QSB212" s="171"/>
      <c r="QSC212" s="27"/>
      <c r="QSD212" s="27"/>
      <c r="QSE212" s="27"/>
      <c r="QSF212" s="27">
        <v>105.7</v>
      </c>
      <c r="QSG212" s="45">
        <v>105.6</v>
      </c>
      <c r="QSH212" s="45">
        <v>105.3</v>
      </c>
      <c r="QSI212" s="45">
        <v>105.2</v>
      </c>
      <c r="QSJ212" s="46">
        <v>105.1</v>
      </c>
      <c r="QSK212" s="171"/>
      <c r="QSL212" s="8"/>
      <c r="QSM212" s="148"/>
      <c r="QSN212" s="11"/>
      <c r="QSO212" s="148" t="s">
        <v>61</v>
      </c>
      <c r="QSP212" s="171"/>
      <c r="QSQ212" s="171"/>
      <c r="QSR212" s="171"/>
      <c r="QSS212" s="27"/>
      <c r="QST212" s="27"/>
      <c r="QSU212" s="27"/>
      <c r="QSV212" s="27">
        <v>105.7</v>
      </c>
      <c r="QSW212" s="45">
        <v>105.6</v>
      </c>
      <c r="QSX212" s="45">
        <v>105.3</v>
      </c>
      <c r="QSY212" s="45">
        <v>105.2</v>
      </c>
      <c r="QSZ212" s="46">
        <v>105.1</v>
      </c>
      <c r="QTA212" s="171"/>
      <c r="QTB212" s="8"/>
      <c r="QTC212" s="148"/>
      <c r="QTD212" s="11"/>
      <c r="QTE212" s="148" t="s">
        <v>61</v>
      </c>
      <c r="QTF212" s="171"/>
      <c r="QTG212" s="171"/>
      <c r="QTH212" s="171"/>
      <c r="QTI212" s="27"/>
      <c r="QTJ212" s="27"/>
      <c r="QTK212" s="27"/>
      <c r="QTL212" s="27">
        <v>105.7</v>
      </c>
      <c r="QTM212" s="45">
        <v>105.6</v>
      </c>
      <c r="QTN212" s="45">
        <v>105.3</v>
      </c>
      <c r="QTO212" s="45">
        <v>105.2</v>
      </c>
      <c r="QTP212" s="46">
        <v>105.1</v>
      </c>
      <c r="QTQ212" s="171"/>
      <c r="QTR212" s="8"/>
      <c r="QTS212" s="148"/>
      <c r="QTT212" s="11"/>
      <c r="QTU212" s="148" t="s">
        <v>61</v>
      </c>
      <c r="QTV212" s="171"/>
      <c r="QTW212" s="171"/>
      <c r="QTX212" s="171"/>
      <c r="QTY212" s="27"/>
      <c r="QTZ212" s="27"/>
      <c r="QUA212" s="27"/>
      <c r="QUB212" s="27">
        <v>105.7</v>
      </c>
      <c r="QUC212" s="45">
        <v>105.6</v>
      </c>
      <c r="QUD212" s="45">
        <v>105.3</v>
      </c>
      <c r="QUE212" s="45">
        <v>105.2</v>
      </c>
      <c r="QUF212" s="46">
        <v>105.1</v>
      </c>
      <c r="QUG212" s="171"/>
      <c r="QUH212" s="8"/>
      <c r="QUI212" s="148"/>
      <c r="QUJ212" s="11"/>
      <c r="QUK212" s="148" t="s">
        <v>61</v>
      </c>
      <c r="QUL212" s="171"/>
      <c r="QUM212" s="171"/>
      <c r="QUN212" s="171"/>
      <c r="QUO212" s="27"/>
      <c r="QUP212" s="27"/>
      <c r="QUQ212" s="27"/>
      <c r="QUR212" s="27">
        <v>105.7</v>
      </c>
      <c r="QUS212" s="45">
        <v>105.6</v>
      </c>
      <c r="QUT212" s="45">
        <v>105.3</v>
      </c>
      <c r="QUU212" s="45">
        <v>105.2</v>
      </c>
      <c r="QUV212" s="46">
        <v>105.1</v>
      </c>
      <c r="QUW212" s="171"/>
      <c r="QUX212" s="8"/>
      <c r="QUY212" s="148"/>
      <c r="QUZ212" s="11"/>
      <c r="QVA212" s="148" t="s">
        <v>61</v>
      </c>
      <c r="QVB212" s="171"/>
      <c r="QVC212" s="171"/>
      <c r="QVD212" s="171"/>
      <c r="QVE212" s="27"/>
      <c r="QVF212" s="27"/>
      <c r="QVG212" s="27"/>
      <c r="QVH212" s="27">
        <v>105.7</v>
      </c>
      <c r="QVI212" s="45">
        <v>105.6</v>
      </c>
      <c r="QVJ212" s="45">
        <v>105.3</v>
      </c>
      <c r="QVK212" s="45">
        <v>105.2</v>
      </c>
      <c r="QVL212" s="46">
        <v>105.1</v>
      </c>
      <c r="QVM212" s="171"/>
      <c r="QVN212" s="8"/>
      <c r="QVO212" s="148"/>
      <c r="QVP212" s="11"/>
      <c r="QVQ212" s="148" t="s">
        <v>61</v>
      </c>
      <c r="QVR212" s="171"/>
      <c r="QVS212" s="171"/>
      <c r="QVT212" s="171"/>
      <c r="QVU212" s="27"/>
      <c r="QVV212" s="27"/>
      <c r="QVW212" s="27"/>
      <c r="QVX212" s="27">
        <v>105.7</v>
      </c>
      <c r="QVY212" s="45">
        <v>105.6</v>
      </c>
      <c r="QVZ212" s="45">
        <v>105.3</v>
      </c>
      <c r="QWA212" s="45">
        <v>105.2</v>
      </c>
      <c r="QWB212" s="46">
        <v>105.1</v>
      </c>
      <c r="QWC212" s="171"/>
      <c r="QWD212" s="8"/>
      <c r="QWE212" s="148"/>
      <c r="QWF212" s="11"/>
      <c r="QWG212" s="148" t="s">
        <v>61</v>
      </c>
      <c r="QWH212" s="171"/>
      <c r="QWI212" s="171"/>
      <c r="QWJ212" s="171"/>
      <c r="QWK212" s="27"/>
      <c r="QWL212" s="27"/>
      <c r="QWM212" s="27"/>
      <c r="QWN212" s="27">
        <v>105.7</v>
      </c>
      <c r="QWO212" s="45">
        <v>105.6</v>
      </c>
      <c r="QWP212" s="45">
        <v>105.3</v>
      </c>
      <c r="QWQ212" s="45">
        <v>105.2</v>
      </c>
      <c r="QWR212" s="46">
        <v>105.1</v>
      </c>
      <c r="QWS212" s="171"/>
      <c r="QWT212" s="8"/>
      <c r="QWU212" s="148"/>
      <c r="QWV212" s="11"/>
      <c r="QWW212" s="148" t="s">
        <v>61</v>
      </c>
      <c r="QWX212" s="171"/>
      <c r="QWY212" s="171"/>
      <c r="QWZ212" s="171"/>
      <c r="QXA212" s="27"/>
      <c r="QXB212" s="27"/>
      <c r="QXC212" s="27"/>
      <c r="QXD212" s="27">
        <v>105.7</v>
      </c>
      <c r="QXE212" s="45">
        <v>105.6</v>
      </c>
      <c r="QXF212" s="45">
        <v>105.3</v>
      </c>
      <c r="QXG212" s="45">
        <v>105.2</v>
      </c>
      <c r="QXH212" s="46">
        <v>105.1</v>
      </c>
      <c r="QXI212" s="171"/>
      <c r="QXJ212" s="8"/>
      <c r="QXK212" s="148"/>
      <c r="QXL212" s="11"/>
      <c r="QXM212" s="148" t="s">
        <v>61</v>
      </c>
      <c r="QXN212" s="171"/>
      <c r="QXO212" s="171"/>
      <c r="QXP212" s="171"/>
      <c r="QXQ212" s="27"/>
      <c r="QXR212" s="27"/>
      <c r="QXS212" s="27"/>
      <c r="QXT212" s="27">
        <v>105.7</v>
      </c>
      <c r="QXU212" s="45">
        <v>105.6</v>
      </c>
      <c r="QXV212" s="45">
        <v>105.3</v>
      </c>
      <c r="QXW212" s="45">
        <v>105.2</v>
      </c>
      <c r="QXX212" s="46">
        <v>105.1</v>
      </c>
      <c r="QXY212" s="171"/>
      <c r="QXZ212" s="8"/>
      <c r="QYA212" s="148"/>
      <c r="QYB212" s="11"/>
      <c r="QYC212" s="148" t="s">
        <v>61</v>
      </c>
      <c r="QYD212" s="171"/>
      <c r="QYE212" s="171"/>
      <c r="QYF212" s="171"/>
      <c r="QYG212" s="27"/>
      <c r="QYH212" s="27"/>
      <c r="QYI212" s="27"/>
      <c r="QYJ212" s="27">
        <v>105.7</v>
      </c>
      <c r="QYK212" s="45">
        <v>105.6</v>
      </c>
      <c r="QYL212" s="45">
        <v>105.3</v>
      </c>
      <c r="QYM212" s="45">
        <v>105.2</v>
      </c>
      <c r="QYN212" s="46">
        <v>105.1</v>
      </c>
      <c r="QYO212" s="171"/>
      <c r="QYP212" s="8"/>
      <c r="QYQ212" s="148"/>
      <c r="QYR212" s="11"/>
      <c r="QYS212" s="148" t="s">
        <v>61</v>
      </c>
      <c r="QYT212" s="171"/>
      <c r="QYU212" s="171"/>
      <c r="QYV212" s="171"/>
      <c r="QYW212" s="27"/>
      <c r="QYX212" s="27"/>
      <c r="QYY212" s="27"/>
      <c r="QYZ212" s="27">
        <v>105.7</v>
      </c>
      <c r="QZA212" s="45">
        <v>105.6</v>
      </c>
      <c r="QZB212" s="45">
        <v>105.3</v>
      </c>
      <c r="QZC212" s="45">
        <v>105.2</v>
      </c>
      <c r="QZD212" s="46">
        <v>105.1</v>
      </c>
      <c r="QZE212" s="171"/>
      <c r="QZF212" s="8"/>
      <c r="QZG212" s="148"/>
      <c r="QZH212" s="11"/>
      <c r="QZI212" s="148" t="s">
        <v>61</v>
      </c>
      <c r="QZJ212" s="171"/>
      <c r="QZK212" s="171"/>
      <c r="QZL212" s="171"/>
      <c r="QZM212" s="27"/>
      <c r="QZN212" s="27"/>
      <c r="QZO212" s="27"/>
      <c r="QZP212" s="27">
        <v>105.7</v>
      </c>
      <c r="QZQ212" s="45">
        <v>105.6</v>
      </c>
      <c r="QZR212" s="45">
        <v>105.3</v>
      </c>
      <c r="QZS212" s="45">
        <v>105.2</v>
      </c>
      <c r="QZT212" s="46">
        <v>105.1</v>
      </c>
      <c r="QZU212" s="171"/>
      <c r="QZV212" s="8"/>
      <c r="QZW212" s="148"/>
      <c r="QZX212" s="11"/>
      <c r="QZY212" s="148" t="s">
        <v>61</v>
      </c>
      <c r="QZZ212" s="171"/>
      <c r="RAA212" s="171"/>
      <c r="RAB212" s="171"/>
      <c r="RAC212" s="27"/>
      <c r="RAD212" s="27"/>
      <c r="RAE212" s="27"/>
      <c r="RAF212" s="27">
        <v>105.7</v>
      </c>
      <c r="RAG212" s="45">
        <v>105.6</v>
      </c>
      <c r="RAH212" s="45">
        <v>105.3</v>
      </c>
      <c r="RAI212" s="45">
        <v>105.2</v>
      </c>
      <c r="RAJ212" s="46">
        <v>105.1</v>
      </c>
      <c r="RAK212" s="171"/>
      <c r="RAL212" s="8"/>
      <c r="RAM212" s="148"/>
      <c r="RAN212" s="11"/>
      <c r="RAO212" s="148" t="s">
        <v>61</v>
      </c>
      <c r="RAP212" s="171"/>
      <c r="RAQ212" s="171"/>
      <c r="RAR212" s="171"/>
      <c r="RAS212" s="27"/>
      <c r="RAT212" s="27"/>
      <c r="RAU212" s="27"/>
      <c r="RAV212" s="27">
        <v>105.7</v>
      </c>
      <c r="RAW212" s="45">
        <v>105.6</v>
      </c>
      <c r="RAX212" s="45">
        <v>105.3</v>
      </c>
      <c r="RAY212" s="45">
        <v>105.2</v>
      </c>
      <c r="RAZ212" s="46">
        <v>105.1</v>
      </c>
      <c r="RBA212" s="171"/>
      <c r="RBB212" s="8"/>
      <c r="RBC212" s="148"/>
      <c r="RBD212" s="11"/>
      <c r="RBE212" s="148" t="s">
        <v>61</v>
      </c>
      <c r="RBF212" s="171"/>
      <c r="RBG212" s="171"/>
      <c r="RBH212" s="171"/>
      <c r="RBI212" s="27"/>
      <c r="RBJ212" s="27"/>
      <c r="RBK212" s="27"/>
      <c r="RBL212" s="27">
        <v>105.7</v>
      </c>
      <c r="RBM212" s="45">
        <v>105.6</v>
      </c>
      <c r="RBN212" s="45">
        <v>105.3</v>
      </c>
      <c r="RBO212" s="45">
        <v>105.2</v>
      </c>
      <c r="RBP212" s="46">
        <v>105.1</v>
      </c>
      <c r="RBQ212" s="171"/>
      <c r="RBR212" s="8"/>
      <c r="RBS212" s="148"/>
      <c r="RBT212" s="11"/>
      <c r="RBU212" s="148" t="s">
        <v>61</v>
      </c>
      <c r="RBV212" s="171"/>
      <c r="RBW212" s="171"/>
      <c r="RBX212" s="171"/>
      <c r="RBY212" s="27"/>
      <c r="RBZ212" s="27"/>
      <c r="RCA212" s="27"/>
      <c r="RCB212" s="27">
        <v>105.7</v>
      </c>
      <c r="RCC212" s="45">
        <v>105.6</v>
      </c>
      <c r="RCD212" s="45">
        <v>105.3</v>
      </c>
      <c r="RCE212" s="45">
        <v>105.2</v>
      </c>
      <c r="RCF212" s="46">
        <v>105.1</v>
      </c>
      <c r="RCG212" s="171"/>
      <c r="RCH212" s="8"/>
      <c r="RCI212" s="148"/>
      <c r="RCJ212" s="11"/>
      <c r="RCK212" s="148" t="s">
        <v>61</v>
      </c>
      <c r="RCL212" s="171"/>
      <c r="RCM212" s="171"/>
      <c r="RCN212" s="171"/>
      <c r="RCO212" s="27"/>
      <c r="RCP212" s="27"/>
      <c r="RCQ212" s="27"/>
      <c r="RCR212" s="27">
        <v>105.7</v>
      </c>
      <c r="RCS212" s="45">
        <v>105.6</v>
      </c>
      <c r="RCT212" s="45">
        <v>105.3</v>
      </c>
      <c r="RCU212" s="45">
        <v>105.2</v>
      </c>
      <c r="RCV212" s="46">
        <v>105.1</v>
      </c>
      <c r="RCW212" s="171"/>
      <c r="RCX212" s="8"/>
      <c r="RCY212" s="148"/>
      <c r="RCZ212" s="11"/>
      <c r="RDA212" s="148" t="s">
        <v>61</v>
      </c>
      <c r="RDB212" s="171"/>
      <c r="RDC212" s="171"/>
      <c r="RDD212" s="171"/>
      <c r="RDE212" s="27"/>
      <c r="RDF212" s="27"/>
      <c r="RDG212" s="27"/>
      <c r="RDH212" s="27">
        <v>105.7</v>
      </c>
      <c r="RDI212" s="45">
        <v>105.6</v>
      </c>
      <c r="RDJ212" s="45">
        <v>105.3</v>
      </c>
      <c r="RDK212" s="45">
        <v>105.2</v>
      </c>
      <c r="RDL212" s="46">
        <v>105.1</v>
      </c>
      <c r="RDM212" s="171"/>
      <c r="RDN212" s="8"/>
      <c r="RDO212" s="148"/>
      <c r="RDP212" s="11"/>
      <c r="RDQ212" s="148" t="s">
        <v>61</v>
      </c>
      <c r="RDR212" s="171"/>
      <c r="RDS212" s="171"/>
      <c r="RDT212" s="171"/>
      <c r="RDU212" s="27"/>
      <c r="RDV212" s="27"/>
      <c r="RDW212" s="27"/>
      <c r="RDX212" s="27">
        <v>105.7</v>
      </c>
      <c r="RDY212" s="45">
        <v>105.6</v>
      </c>
      <c r="RDZ212" s="45">
        <v>105.3</v>
      </c>
      <c r="REA212" s="45">
        <v>105.2</v>
      </c>
      <c r="REB212" s="46">
        <v>105.1</v>
      </c>
      <c r="REC212" s="171"/>
      <c r="RED212" s="8"/>
      <c r="REE212" s="148"/>
      <c r="REF212" s="11"/>
      <c r="REG212" s="148" t="s">
        <v>61</v>
      </c>
      <c r="REH212" s="171"/>
      <c r="REI212" s="171"/>
      <c r="REJ212" s="171"/>
      <c r="REK212" s="27"/>
      <c r="REL212" s="27"/>
      <c r="REM212" s="27"/>
      <c r="REN212" s="27">
        <v>105.7</v>
      </c>
      <c r="REO212" s="45">
        <v>105.6</v>
      </c>
      <c r="REP212" s="45">
        <v>105.3</v>
      </c>
      <c r="REQ212" s="45">
        <v>105.2</v>
      </c>
      <c r="RER212" s="46">
        <v>105.1</v>
      </c>
      <c r="RES212" s="171"/>
      <c r="RET212" s="8"/>
      <c r="REU212" s="148"/>
      <c r="REV212" s="11"/>
      <c r="REW212" s="148" t="s">
        <v>61</v>
      </c>
      <c r="REX212" s="171"/>
      <c r="REY212" s="171"/>
      <c r="REZ212" s="171"/>
      <c r="RFA212" s="27"/>
      <c r="RFB212" s="27"/>
      <c r="RFC212" s="27"/>
      <c r="RFD212" s="27">
        <v>105.7</v>
      </c>
      <c r="RFE212" s="45">
        <v>105.6</v>
      </c>
      <c r="RFF212" s="45">
        <v>105.3</v>
      </c>
      <c r="RFG212" s="45">
        <v>105.2</v>
      </c>
      <c r="RFH212" s="46">
        <v>105.1</v>
      </c>
      <c r="RFI212" s="171"/>
      <c r="RFJ212" s="8"/>
      <c r="RFK212" s="148"/>
      <c r="RFL212" s="11"/>
      <c r="RFM212" s="148" t="s">
        <v>61</v>
      </c>
      <c r="RFN212" s="171"/>
      <c r="RFO212" s="171"/>
      <c r="RFP212" s="171"/>
      <c r="RFQ212" s="27"/>
      <c r="RFR212" s="27"/>
      <c r="RFS212" s="27"/>
      <c r="RFT212" s="27">
        <v>105.7</v>
      </c>
      <c r="RFU212" s="45">
        <v>105.6</v>
      </c>
      <c r="RFV212" s="45">
        <v>105.3</v>
      </c>
      <c r="RFW212" s="45">
        <v>105.2</v>
      </c>
      <c r="RFX212" s="46">
        <v>105.1</v>
      </c>
      <c r="RFY212" s="171"/>
      <c r="RFZ212" s="8"/>
      <c r="RGA212" s="148"/>
      <c r="RGB212" s="11"/>
      <c r="RGC212" s="148" t="s">
        <v>61</v>
      </c>
      <c r="RGD212" s="171"/>
      <c r="RGE212" s="171"/>
      <c r="RGF212" s="171"/>
      <c r="RGG212" s="27"/>
      <c r="RGH212" s="27"/>
      <c r="RGI212" s="27"/>
      <c r="RGJ212" s="27">
        <v>105.7</v>
      </c>
      <c r="RGK212" s="45">
        <v>105.6</v>
      </c>
      <c r="RGL212" s="45">
        <v>105.3</v>
      </c>
      <c r="RGM212" s="45">
        <v>105.2</v>
      </c>
      <c r="RGN212" s="46">
        <v>105.1</v>
      </c>
      <c r="RGO212" s="171"/>
      <c r="RGP212" s="8"/>
      <c r="RGQ212" s="148"/>
      <c r="RGR212" s="11"/>
      <c r="RGS212" s="148" t="s">
        <v>61</v>
      </c>
      <c r="RGT212" s="171"/>
      <c r="RGU212" s="171"/>
      <c r="RGV212" s="171"/>
      <c r="RGW212" s="27"/>
      <c r="RGX212" s="27"/>
      <c r="RGY212" s="27"/>
      <c r="RGZ212" s="27">
        <v>105.7</v>
      </c>
      <c r="RHA212" s="45">
        <v>105.6</v>
      </c>
      <c r="RHB212" s="45">
        <v>105.3</v>
      </c>
      <c r="RHC212" s="45">
        <v>105.2</v>
      </c>
      <c r="RHD212" s="46">
        <v>105.1</v>
      </c>
      <c r="RHE212" s="171"/>
      <c r="RHF212" s="8"/>
      <c r="RHG212" s="148"/>
      <c r="RHH212" s="11"/>
      <c r="RHI212" s="148" t="s">
        <v>61</v>
      </c>
      <c r="RHJ212" s="171"/>
      <c r="RHK212" s="171"/>
      <c r="RHL212" s="171"/>
      <c r="RHM212" s="27"/>
      <c r="RHN212" s="27"/>
      <c r="RHO212" s="27"/>
      <c r="RHP212" s="27">
        <v>105.7</v>
      </c>
      <c r="RHQ212" s="45">
        <v>105.6</v>
      </c>
      <c r="RHR212" s="45">
        <v>105.3</v>
      </c>
      <c r="RHS212" s="45">
        <v>105.2</v>
      </c>
      <c r="RHT212" s="46">
        <v>105.1</v>
      </c>
      <c r="RHU212" s="171"/>
      <c r="RHV212" s="8"/>
      <c r="RHW212" s="148"/>
      <c r="RHX212" s="11"/>
      <c r="RHY212" s="148" t="s">
        <v>61</v>
      </c>
      <c r="RHZ212" s="171"/>
      <c r="RIA212" s="171"/>
      <c r="RIB212" s="171"/>
      <c r="RIC212" s="27"/>
      <c r="RID212" s="27"/>
      <c r="RIE212" s="27"/>
      <c r="RIF212" s="27">
        <v>105.7</v>
      </c>
      <c r="RIG212" s="45">
        <v>105.6</v>
      </c>
      <c r="RIH212" s="45">
        <v>105.3</v>
      </c>
      <c r="RII212" s="45">
        <v>105.2</v>
      </c>
      <c r="RIJ212" s="46">
        <v>105.1</v>
      </c>
      <c r="RIK212" s="171"/>
      <c r="RIL212" s="8"/>
      <c r="RIM212" s="148"/>
      <c r="RIN212" s="11"/>
      <c r="RIO212" s="148" t="s">
        <v>61</v>
      </c>
      <c r="RIP212" s="171"/>
      <c r="RIQ212" s="171"/>
      <c r="RIR212" s="171"/>
      <c r="RIS212" s="27"/>
      <c r="RIT212" s="27"/>
      <c r="RIU212" s="27"/>
      <c r="RIV212" s="27">
        <v>105.7</v>
      </c>
      <c r="RIW212" s="45">
        <v>105.6</v>
      </c>
      <c r="RIX212" s="45">
        <v>105.3</v>
      </c>
      <c r="RIY212" s="45">
        <v>105.2</v>
      </c>
      <c r="RIZ212" s="46">
        <v>105.1</v>
      </c>
      <c r="RJA212" s="171"/>
      <c r="RJB212" s="8"/>
      <c r="RJC212" s="148"/>
      <c r="RJD212" s="11"/>
      <c r="RJE212" s="148" t="s">
        <v>61</v>
      </c>
      <c r="RJF212" s="171"/>
      <c r="RJG212" s="171"/>
      <c r="RJH212" s="171"/>
      <c r="RJI212" s="27"/>
      <c r="RJJ212" s="27"/>
      <c r="RJK212" s="27"/>
      <c r="RJL212" s="27">
        <v>105.7</v>
      </c>
      <c r="RJM212" s="45">
        <v>105.6</v>
      </c>
      <c r="RJN212" s="45">
        <v>105.3</v>
      </c>
      <c r="RJO212" s="45">
        <v>105.2</v>
      </c>
      <c r="RJP212" s="46">
        <v>105.1</v>
      </c>
      <c r="RJQ212" s="171"/>
      <c r="RJR212" s="8"/>
      <c r="RJS212" s="148"/>
      <c r="RJT212" s="11"/>
      <c r="RJU212" s="148" t="s">
        <v>61</v>
      </c>
      <c r="RJV212" s="171"/>
      <c r="RJW212" s="171"/>
      <c r="RJX212" s="171"/>
      <c r="RJY212" s="27"/>
      <c r="RJZ212" s="27"/>
      <c r="RKA212" s="27"/>
      <c r="RKB212" s="27">
        <v>105.7</v>
      </c>
      <c r="RKC212" s="45">
        <v>105.6</v>
      </c>
      <c r="RKD212" s="45">
        <v>105.3</v>
      </c>
      <c r="RKE212" s="45">
        <v>105.2</v>
      </c>
      <c r="RKF212" s="46">
        <v>105.1</v>
      </c>
      <c r="RKG212" s="171"/>
      <c r="RKH212" s="8"/>
      <c r="RKI212" s="148"/>
      <c r="RKJ212" s="11"/>
      <c r="RKK212" s="148" t="s">
        <v>61</v>
      </c>
      <c r="RKL212" s="171"/>
      <c r="RKM212" s="171"/>
      <c r="RKN212" s="171"/>
      <c r="RKO212" s="27"/>
      <c r="RKP212" s="27"/>
      <c r="RKQ212" s="27"/>
      <c r="RKR212" s="27">
        <v>105.7</v>
      </c>
      <c r="RKS212" s="45">
        <v>105.6</v>
      </c>
      <c r="RKT212" s="45">
        <v>105.3</v>
      </c>
      <c r="RKU212" s="45">
        <v>105.2</v>
      </c>
      <c r="RKV212" s="46">
        <v>105.1</v>
      </c>
      <c r="RKW212" s="171"/>
      <c r="RKX212" s="8"/>
      <c r="RKY212" s="148"/>
      <c r="RKZ212" s="11"/>
      <c r="RLA212" s="148" t="s">
        <v>61</v>
      </c>
      <c r="RLB212" s="171"/>
      <c r="RLC212" s="171"/>
      <c r="RLD212" s="171"/>
      <c r="RLE212" s="27"/>
      <c r="RLF212" s="27"/>
      <c r="RLG212" s="27"/>
      <c r="RLH212" s="27">
        <v>105.7</v>
      </c>
      <c r="RLI212" s="45">
        <v>105.6</v>
      </c>
      <c r="RLJ212" s="45">
        <v>105.3</v>
      </c>
      <c r="RLK212" s="45">
        <v>105.2</v>
      </c>
      <c r="RLL212" s="46">
        <v>105.1</v>
      </c>
      <c r="RLM212" s="171"/>
      <c r="RLN212" s="8"/>
      <c r="RLO212" s="148"/>
      <c r="RLP212" s="11"/>
      <c r="RLQ212" s="148" t="s">
        <v>61</v>
      </c>
      <c r="RLR212" s="171"/>
      <c r="RLS212" s="171"/>
      <c r="RLT212" s="171"/>
      <c r="RLU212" s="27"/>
      <c r="RLV212" s="27"/>
      <c r="RLW212" s="27"/>
      <c r="RLX212" s="27">
        <v>105.7</v>
      </c>
      <c r="RLY212" s="45">
        <v>105.6</v>
      </c>
      <c r="RLZ212" s="45">
        <v>105.3</v>
      </c>
      <c r="RMA212" s="45">
        <v>105.2</v>
      </c>
      <c r="RMB212" s="46">
        <v>105.1</v>
      </c>
      <c r="RMC212" s="171"/>
      <c r="RMD212" s="8"/>
      <c r="RME212" s="148"/>
      <c r="RMF212" s="11"/>
      <c r="RMG212" s="148" t="s">
        <v>61</v>
      </c>
      <c r="RMH212" s="171"/>
      <c r="RMI212" s="171"/>
      <c r="RMJ212" s="171"/>
      <c r="RMK212" s="27"/>
      <c r="RML212" s="27"/>
      <c r="RMM212" s="27"/>
      <c r="RMN212" s="27">
        <v>105.7</v>
      </c>
      <c r="RMO212" s="45">
        <v>105.6</v>
      </c>
      <c r="RMP212" s="45">
        <v>105.3</v>
      </c>
      <c r="RMQ212" s="45">
        <v>105.2</v>
      </c>
      <c r="RMR212" s="46">
        <v>105.1</v>
      </c>
      <c r="RMS212" s="171"/>
      <c r="RMT212" s="8"/>
      <c r="RMU212" s="148"/>
      <c r="RMV212" s="11"/>
      <c r="RMW212" s="148" t="s">
        <v>61</v>
      </c>
      <c r="RMX212" s="171"/>
      <c r="RMY212" s="171"/>
      <c r="RMZ212" s="171"/>
      <c r="RNA212" s="27"/>
      <c r="RNB212" s="27"/>
      <c r="RNC212" s="27"/>
      <c r="RND212" s="27">
        <v>105.7</v>
      </c>
      <c r="RNE212" s="45">
        <v>105.6</v>
      </c>
      <c r="RNF212" s="45">
        <v>105.3</v>
      </c>
      <c r="RNG212" s="45">
        <v>105.2</v>
      </c>
      <c r="RNH212" s="46">
        <v>105.1</v>
      </c>
      <c r="RNI212" s="171"/>
      <c r="RNJ212" s="8"/>
      <c r="RNK212" s="148"/>
      <c r="RNL212" s="11"/>
      <c r="RNM212" s="148" t="s">
        <v>61</v>
      </c>
      <c r="RNN212" s="171"/>
      <c r="RNO212" s="171"/>
      <c r="RNP212" s="171"/>
      <c r="RNQ212" s="27"/>
      <c r="RNR212" s="27"/>
      <c r="RNS212" s="27"/>
      <c r="RNT212" s="27">
        <v>105.7</v>
      </c>
      <c r="RNU212" s="45">
        <v>105.6</v>
      </c>
      <c r="RNV212" s="45">
        <v>105.3</v>
      </c>
      <c r="RNW212" s="45">
        <v>105.2</v>
      </c>
      <c r="RNX212" s="46">
        <v>105.1</v>
      </c>
      <c r="RNY212" s="171"/>
      <c r="RNZ212" s="8"/>
      <c r="ROA212" s="148"/>
      <c r="ROB212" s="11"/>
      <c r="ROC212" s="148" t="s">
        <v>61</v>
      </c>
      <c r="ROD212" s="171"/>
      <c r="ROE212" s="171"/>
      <c r="ROF212" s="171"/>
      <c r="ROG212" s="27"/>
      <c r="ROH212" s="27"/>
      <c r="ROI212" s="27"/>
      <c r="ROJ212" s="27">
        <v>105.7</v>
      </c>
      <c r="ROK212" s="45">
        <v>105.6</v>
      </c>
      <c r="ROL212" s="45">
        <v>105.3</v>
      </c>
      <c r="ROM212" s="45">
        <v>105.2</v>
      </c>
      <c r="RON212" s="46">
        <v>105.1</v>
      </c>
      <c r="ROO212" s="171"/>
      <c r="ROP212" s="8"/>
      <c r="ROQ212" s="148"/>
      <c r="ROR212" s="11"/>
      <c r="ROS212" s="148" t="s">
        <v>61</v>
      </c>
      <c r="ROT212" s="171"/>
      <c r="ROU212" s="171"/>
      <c r="ROV212" s="171"/>
      <c r="ROW212" s="27"/>
      <c r="ROX212" s="27"/>
      <c r="ROY212" s="27"/>
      <c r="ROZ212" s="27">
        <v>105.7</v>
      </c>
      <c r="RPA212" s="45">
        <v>105.6</v>
      </c>
      <c r="RPB212" s="45">
        <v>105.3</v>
      </c>
      <c r="RPC212" s="45">
        <v>105.2</v>
      </c>
      <c r="RPD212" s="46">
        <v>105.1</v>
      </c>
      <c r="RPE212" s="171"/>
      <c r="RPF212" s="8"/>
      <c r="RPG212" s="148"/>
      <c r="RPH212" s="11"/>
      <c r="RPI212" s="148" t="s">
        <v>61</v>
      </c>
      <c r="RPJ212" s="171"/>
      <c r="RPK212" s="171"/>
      <c r="RPL212" s="171"/>
      <c r="RPM212" s="27"/>
      <c r="RPN212" s="27"/>
      <c r="RPO212" s="27"/>
      <c r="RPP212" s="27">
        <v>105.7</v>
      </c>
      <c r="RPQ212" s="45">
        <v>105.6</v>
      </c>
      <c r="RPR212" s="45">
        <v>105.3</v>
      </c>
      <c r="RPS212" s="45">
        <v>105.2</v>
      </c>
      <c r="RPT212" s="46">
        <v>105.1</v>
      </c>
      <c r="RPU212" s="171"/>
      <c r="RPV212" s="8"/>
      <c r="RPW212" s="148"/>
      <c r="RPX212" s="11"/>
      <c r="RPY212" s="148" t="s">
        <v>61</v>
      </c>
      <c r="RPZ212" s="171"/>
      <c r="RQA212" s="171"/>
      <c r="RQB212" s="171"/>
      <c r="RQC212" s="27"/>
      <c r="RQD212" s="27"/>
      <c r="RQE212" s="27"/>
      <c r="RQF212" s="27">
        <v>105.7</v>
      </c>
      <c r="RQG212" s="45">
        <v>105.6</v>
      </c>
      <c r="RQH212" s="45">
        <v>105.3</v>
      </c>
      <c r="RQI212" s="45">
        <v>105.2</v>
      </c>
      <c r="RQJ212" s="46">
        <v>105.1</v>
      </c>
      <c r="RQK212" s="171"/>
      <c r="RQL212" s="8"/>
      <c r="RQM212" s="148"/>
      <c r="RQN212" s="11"/>
      <c r="RQO212" s="148" t="s">
        <v>61</v>
      </c>
      <c r="RQP212" s="171"/>
      <c r="RQQ212" s="171"/>
      <c r="RQR212" s="171"/>
      <c r="RQS212" s="27"/>
      <c r="RQT212" s="27"/>
      <c r="RQU212" s="27"/>
      <c r="RQV212" s="27">
        <v>105.7</v>
      </c>
      <c r="RQW212" s="45">
        <v>105.6</v>
      </c>
      <c r="RQX212" s="45">
        <v>105.3</v>
      </c>
      <c r="RQY212" s="45">
        <v>105.2</v>
      </c>
      <c r="RQZ212" s="46">
        <v>105.1</v>
      </c>
      <c r="RRA212" s="171"/>
      <c r="RRB212" s="8"/>
      <c r="RRC212" s="148"/>
      <c r="RRD212" s="11"/>
      <c r="RRE212" s="148" t="s">
        <v>61</v>
      </c>
      <c r="RRF212" s="171"/>
      <c r="RRG212" s="171"/>
      <c r="RRH212" s="171"/>
      <c r="RRI212" s="27"/>
      <c r="RRJ212" s="27"/>
      <c r="RRK212" s="27"/>
      <c r="RRL212" s="27">
        <v>105.7</v>
      </c>
      <c r="RRM212" s="45">
        <v>105.6</v>
      </c>
      <c r="RRN212" s="45">
        <v>105.3</v>
      </c>
      <c r="RRO212" s="45">
        <v>105.2</v>
      </c>
      <c r="RRP212" s="46">
        <v>105.1</v>
      </c>
      <c r="RRQ212" s="171"/>
      <c r="RRR212" s="8"/>
      <c r="RRS212" s="148"/>
      <c r="RRT212" s="11"/>
      <c r="RRU212" s="148" t="s">
        <v>61</v>
      </c>
      <c r="RRV212" s="171"/>
      <c r="RRW212" s="171"/>
      <c r="RRX212" s="171"/>
      <c r="RRY212" s="27"/>
      <c r="RRZ212" s="27"/>
      <c r="RSA212" s="27"/>
      <c r="RSB212" s="27">
        <v>105.7</v>
      </c>
      <c r="RSC212" s="45">
        <v>105.6</v>
      </c>
      <c r="RSD212" s="45">
        <v>105.3</v>
      </c>
      <c r="RSE212" s="45">
        <v>105.2</v>
      </c>
      <c r="RSF212" s="46">
        <v>105.1</v>
      </c>
      <c r="RSG212" s="171"/>
      <c r="RSH212" s="8"/>
      <c r="RSI212" s="148"/>
      <c r="RSJ212" s="11"/>
      <c r="RSK212" s="148" t="s">
        <v>61</v>
      </c>
      <c r="RSL212" s="171"/>
      <c r="RSM212" s="171"/>
      <c r="RSN212" s="171"/>
      <c r="RSO212" s="27"/>
      <c r="RSP212" s="27"/>
      <c r="RSQ212" s="27"/>
      <c r="RSR212" s="27">
        <v>105.7</v>
      </c>
      <c r="RSS212" s="45">
        <v>105.6</v>
      </c>
      <c r="RST212" s="45">
        <v>105.3</v>
      </c>
      <c r="RSU212" s="45">
        <v>105.2</v>
      </c>
      <c r="RSV212" s="46">
        <v>105.1</v>
      </c>
      <c r="RSW212" s="171"/>
      <c r="RSX212" s="8"/>
      <c r="RSY212" s="148"/>
      <c r="RSZ212" s="11"/>
      <c r="RTA212" s="148" t="s">
        <v>61</v>
      </c>
      <c r="RTB212" s="171"/>
      <c r="RTC212" s="171"/>
      <c r="RTD212" s="171"/>
      <c r="RTE212" s="27"/>
      <c r="RTF212" s="27"/>
      <c r="RTG212" s="27"/>
      <c r="RTH212" s="27">
        <v>105.7</v>
      </c>
      <c r="RTI212" s="45">
        <v>105.6</v>
      </c>
      <c r="RTJ212" s="45">
        <v>105.3</v>
      </c>
      <c r="RTK212" s="45">
        <v>105.2</v>
      </c>
      <c r="RTL212" s="46">
        <v>105.1</v>
      </c>
      <c r="RTM212" s="171"/>
      <c r="RTN212" s="8"/>
      <c r="RTO212" s="148"/>
      <c r="RTP212" s="11"/>
      <c r="RTQ212" s="148" t="s">
        <v>61</v>
      </c>
      <c r="RTR212" s="171"/>
      <c r="RTS212" s="171"/>
      <c r="RTT212" s="171"/>
      <c r="RTU212" s="27"/>
      <c r="RTV212" s="27"/>
      <c r="RTW212" s="27"/>
      <c r="RTX212" s="27">
        <v>105.7</v>
      </c>
      <c r="RTY212" s="45">
        <v>105.6</v>
      </c>
      <c r="RTZ212" s="45">
        <v>105.3</v>
      </c>
      <c r="RUA212" s="45">
        <v>105.2</v>
      </c>
      <c r="RUB212" s="46">
        <v>105.1</v>
      </c>
      <c r="RUC212" s="171"/>
      <c r="RUD212" s="8"/>
      <c r="RUE212" s="148"/>
      <c r="RUF212" s="11"/>
      <c r="RUG212" s="148" t="s">
        <v>61</v>
      </c>
      <c r="RUH212" s="171"/>
      <c r="RUI212" s="171"/>
      <c r="RUJ212" s="171"/>
      <c r="RUK212" s="27"/>
      <c r="RUL212" s="27"/>
      <c r="RUM212" s="27"/>
      <c r="RUN212" s="27">
        <v>105.7</v>
      </c>
      <c r="RUO212" s="45">
        <v>105.6</v>
      </c>
      <c r="RUP212" s="45">
        <v>105.3</v>
      </c>
      <c r="RUQ212" s="45">
        <v>105.2</v>
      </c>
      <c r="RUR212" s="46">
        <v>105.1</v>
      </c>
      <c r="RUS212" s="171"/>
      <c r="RUT212" s="8"/>
      <c r="RUU212" s="148"/>
      <c r="RUV212" s="11"/>
      <c r="RUW212" s="148" t="s">
        <v>61</v>
      </c>
      <c r="RUX212" s="171"/>
      <c r="RUY212" s="171"/>
      <c r="RUZ212" s="171"/>
      <c r="RVA212" s="27"/>
      <c r="RVB212" s="27"/>
      <c r="RVC212" s="27"/>
      <c r="RVD212" s="27">
        <v>105.7</v>
      </c>
      <c r="RVE212" s="45">
        <v>105.6</v>
      </c>
      <c r="RVF212" s="45">
        <v>105.3</v>
      </c>
      <c r="RVG212" s="45">
        <v>105.2</v>
      </c>
      <c r="RVH212" s="46">
        <v>105.1</v>
      </c>
      <c r="RVI212" s="171"/>
      <c r="RVJ212" s="8"/>
      <c r="RVK212" s="148"/>
      <c r="RVL212" s="11"/>
      <c r="RVM212" s="148" t="s">
        <v>61</v>
      </c>
      <c r="RVN212" s="171"/>
      <c r="RVO212" s="171"/>
      <c r="RVP212" s="171"/>
      <c r="RVQ212" s="27"/>
      <c r="RVR212" s="27"/>
      <c r="RVS212" s="27"/>
      <c r="RVT212" s="27">
        <v>105.7</v>
      </c>
      <c r="RVU212" s="45">
        <v>105.6</v>
      </c>
      <c r="RVV212" s="45">
        <v>105.3</v>
      </c>
      <c r="RVW212" s="45">
        <v>105.2</v>
      </c>
      <c r="RVX212" s="46">
        <v>105.1</v>
      </c>
      <c r="RVY212" s="171"/>
      <c r="RVZ212" s="8"/>
      <c r="RWA212" s="148"/>
      <c r="RWB212" s="11"/>
      <c r="RWC212" s="148" t="s">
        <v>61</v>
      </c>
      <c r="RWD212" s="171"/>
      <c r="RWE212" s="171"/>
      <c r="RWF212" s="171"/>
      <c r="RWG212" s="27"/>
      <c r="RWH212" s="27"/>
      <c r="RWI212" s="27"/>
      <c r="RWJ212" s="27">
        <v>105.7</v>
      </c>
      <c r="RWK212" s="45">
        <v>105.6</v>
      </c>
      <c r="RWL212" s="45">
        <v>105.3</v>
      </c>
      <c r="RWM212" s="45">
        <v>105.2</v>
      </c>
      <c r="RWN212" s="46">
        <v>105.1</v>
      </c>
      <c r="RWO212" s="171"/>
      <c r="RWP212" s="8"/>
      <c r="RWQ212" s="148"/>
      <c r="RWR212" s="11"/>
      <c r="RWS212" s="148" t="s">
        <v>61</v>
      </c>
      <c r="RWT212" s="171"/>
      <c r="RWU212" s="171"/>
      <c r="RWV212" s="171"/>
      <c r="RWW212" s="27"/>
      <c r="RWX212" s="27"/>
      <c r="RWY212" s="27"/>
      <c r="RWZ212" s="27">
        <v>105.7</v>
      </c>
      <c r="RXA212" s="45">
        <v>105.6</v>
      </c>
      <c r="RXB212" s="45">
        <v>105.3</v>
      </c>
      <c r="RXC212" s="45">
        <v>105.2</v>
      </c>
      <c r="RXD212" s="46">
        <v>105.1</v>
      </c>
      <c r="RXE212" s="171"/>
      <c r="RXF212" s="8"/>
      <c r="RXG212" s="148"/>
      <c r="RXH212" s="11"/>
      <c r="RXI212" s="148" t="s">
        <v>61</v>
      </c>
      <c r="RXJ212" s="171"/>
      <c r="RXK212" s="171"/>
      <c r="RXL212" s="171"/>
      <c r="RXM212" s="27"/>
      <c r="RXN212" s="27"/>
      <c r="RXO212" s="27"/>
      <c r="RXP212" s="27">
        <v>105.7</v>
      </c>
      <c r="RXQ212" s="45">
        <v>105.6</v>
      </c>
      <c r="RXR212" s="45">
        <v>105.3</v>
      </c>
      <c r="RXS212" s="45">
        <v>105.2</v>
      </c>
      <c r="RXT212" s="46">
        <v>105.1</v>
      </c>
      <c r="RXU212" s="171"/>
      <c r="RXV212" s="8"/>
      <c r="RXW212" s="148"/>
      <c r="RXX212" s="11"/>
      <c r="RXY212" s="148" t="s">
        <v>61</v>
      </c>
      <c r="RXZ212" s="171"/>
      <c r="RYA212" s="171"/>
      <c r="RYB212" s="171"/>
      <c r="RYC212" s="27"/>
      <c r="RYD212" s="27"/>
      <c r="RYE212" s="27"/>
      <c r="RYF212" s="27">
        <v>105.7</v>
      </c>
      <c r="RYG212" s="45">
        <v>105.6</v>
      </c>
      <c r="RYH212" s="45">
        <v>105.3</v>
      </c>
      <c r="RYI212" s="45">
        <v>105.2</v>
      </c>
      <c r="RYJ212" s="46">
        <v>105.1</v>
      </c>
      <c r="RYK212" s="171"/>
      <c r="RYL212" s="8"/>
      <c r="RYM212" s="148"/>
      <c r="RYN212" s="11"/>
      <c r="RYO212" s="148" t="s">
        <v>61</v>
      </c>
      <c r="RYP212" s="171"/>
      <c r="RYQ212" s="171"/>
      <c r="RYR212" s="171"/>
      <c r="RYS212" s="27"/>
      <c r="RYT212" s="27"/>
      <c r="RYU212" s="27"/>
      <c r="RYV212" s="27">
        <v>105.7</v>
      </c>
      <c r="RYW212" s="45">
        <v>105.6</v>
      </c>
      <c r="RYX212" s="45">
        <v>105.3</v>
      </c>
      <c r="RYY212" s="45">
        <v>105.2</v>
      </c>
      <c r="RYZ212" s="46">
        <v>105.1</v>
      </c>
      <c r="RZA212" s="171"/>
      <c r="RZB212" s="8"/>
      <c r="RZC212" s="148"/>
      <c r="RZD212" s="11"/>
      <c r="RZE212" s="148" t="s">
        <v>61</v>
      </c>
      <c r="RZF212" s="171"/>
      <c r="RZG212" s="171"/>
      <c r="RZH212" s="171"/>
      <c r="RZI212" s="27"/>
      <c r="RZJ212" s="27"/>
      <c r="RZK212" s="27"/>
      <c r="RZL212" s="27">
        <v>105.7</v>
      </c>
      <c r="RZM212" s="45">
        <v>105.6</v>
      </c>
      <c r="RZN212" s="45">
        <v>105.3</v>
      </c>
      <c r="RZO212" s="45">
        <v>105.2</v>
      </c>
      <c r="RZP212" s="46">
        <v>105.1</v>
      </c>
      <c r="RZQ212" s="171"/>
      <c r="RZR212" s="8"/>
      <c r="RZS212" s="148"/>
      <c r="RZT212" s="11"/>
      <c r="RZU212" s="148" t="s">
        <v>61</v>
      </c>
      <c r="RZV212" s="171"/>
      <c r="RZW212" s="171"/>
      <c r="RZX212" s="171"/>
      <c r="RZY212" s="27"/>
      <c r="RZZ212" s="27"/>
      <c r="SAA212" s="27"/>
      <c r="SAB212" s="27">
        <v>105.7</v>
      </c>
      <c r="SAC212" s="45">
        <v>105.6</v>
      </c>
      <c r="SAD212" s="45">
        <v>105.3</v>
      </c>
      <c r="SAE212" s="45">
        <v>105.2</v>
      </c>
      <c r="SAF212" s="46">
        <v>105.1</v>
      </c>
      <c r="SAG212" s="171"/>
      <c r="SAH212" s="8"/>
      <c r="SAI212" s="148"/>
      <c r="SAJ212" s="11"/>
      <c r="SAK212" s="148" t="s">
        <v>61</v>
      </c>
      <c r="SAL212" s="171"/>
      <c r="SAM212" s="171"/>
      <c r="SAN212" s="171"/>
      <c r="SAO212" s="27"/>
      <c r="SAP212" s="27"/>
      <c r="SAQ212" s="27"/>
      <c r="SAR212" s="27">
        <v>105.7</v>
      </c>
      <c r="SAS212" s="45">
        <v>105.6</v>
      </c>
      <c r="SAT212" s="45">
        <v>105.3</v>
      </c>
      <c r="SAU212" s="45">
        <v>105.2</v>
      </c>
      <c r="SAV212" s="46">
        <v>105.1</v>
      </c>
      <c r="SAW212" s="171"/>
      <c r="SAX212" s="8"/>
      <c r="SAY212" s="148"/>
      <c r="SAZ212" s="11"/>
      <c r="SBA212" s="148" t="s">
        <v>61</v>
      </c>
      <c r="SBB212" s="171"/>
      <c r="SBC212" s="171"/>
      <c r="SBD212" s="171"/>
      <c r="SBE212" s="27"/>
      <c r="SBF212" s="27"/>
      <c r="SBG212" s="27"/>
      <c r="SBH212" s="27">
        <v>105.7</v>
      </c>
      <c r="SBI212" s="45">
        <v>105.6</v>
      </c>
      <c r="SBJ212" s="45">
        <v>105.3</v>
      </c>
      <c r="SBK212" s="45">
        <v>105.2</v>
      </c>
      <c r="SBL212" s="46">
        <v>105.1</v>
      </c>
      <c r="SBM212" s="171"/>
      <c r="SBN212" s="8"/>
      <c r="SBO212" s="148"/>
      <c r="SBP212" s="11"/>
      <c r="SBQ212" s="148" t="s">
        <v>61</v>
      </c>
      <c r="SBR212" s="171"/>
      <c r="SBS212" s="171"/>
      <c r="SBT212" s="171"/>
      <c r="SBU212" s="27"/>
      <c r="SBV212" s="27"/>
      <c r="SBW212" s="27"/>
      <c r="SBX212" s="27">
        <v>105.7</v>
      </c>
      <c r="SBY212" s="45">
        <v>105.6</v>
      </c>
      <c r="SBZ212" s="45">
        <v>105.3</v>
      </c>
      <c r="SCA212" s="45">
        <v>105.2</v>
      </c>
      <c r="SCB212" s="46">
        <v>105.1</v>
      </c>
      <c r="SCC212" s="171"/>
      <c r="SCD212" s="8"/>
      <c r="SCE212" s="148"/>
      <c r="SCF212" s="11"/>
      <c r="SCG212" s="148" t="s">
        <v>61</v>
      </c>
      <c r="SCH212" s="171"/>
      <c r="SCI212" s="171"/>
      <c r="SCJ212" s="171"/>
      <c r="SCK212" s="27"/>
      <c r="SCL212" s="27"/>
      <c r="SCM212" s="27"/>
      <c r="SCN212" s="27">
        <v>105.7</v>
      </c>
      <c r="SCO212" s="45">
        <v>105.6</v>
      </c>
      <c r="SCP212" s="45">
        <v>105.3</v>
      </c>
      <c r="SCQ212" s="45">
        <v>105.2</v>
      </c>
      <c r="SCR212" s="46">
        <v>105.1</v>
      </c>
      <c r="SCS212" s="171"/>
      <c r="SCT212" s="8"/>
      <c r="SCU212" s="148"/>
      <c r="SCV212" s="11"/>
      <c r="SCW212" s="148" t="s">
        <v>61</v>
      </c>
      <c r="SCX212" s="171"/>
      <c r="SCY212" s="171"/>
      <c r="SCZ212" s="171"/>
      <c r="SDA212" s="27"/>
      <c r="SDB212" s="27"/>
      <c r="SDC212" s="27"/>
      <c r="SDD212" s="27">
        <v>105.7</v>
      </c>
      <c r="SDE212" s="45">
        <v>105.6</v>
      </c>
      <c r="SDF212" s="45">
        <v>105.3</v>
      </c>
      <c r="SDG212" s="45">
        <v>105.2</v>
      </c>
      <c r="SDH212" s="46">
        <v>105.1</v>
      </c>
      <c r="SDI212" s="171"/>
      <c r="SDJ212" s="8"/>
      <c r="SDK212" s="148"/>
      <c r="SDL212" s="11"/>
      <c r="SDM212" s="148" t="s">
        <v>61</v>
      </c>
      <c r="SDN212" s="171"/>
      <c r="SDO212" s="171"/>
      <c r="SDP212" s="171"/>
      <c r="SDQ212" s="27"/>
      <c r="SDR212" s="27"/>
      <c r="SDS212" s="27"/>
      <c r="SDT212" s="27">
        <v>105.7</v>
      </c>
      <c r="SDU212" s="45">
        <v>105.6</v>
      </c>
      <c r="SDV212" s="45">
        <v>105.3</v>
      </c>
      <c r="SDW212" s="45">
        <v>105.2</v>
      </c>
      <c r="SDX212" s="46">
        <v>105.1</v>
      </c>
      <c r="SDY212" s="171"/>
      <c r="SDZ212" s="8"/>
      <c r="SEA212" s="148"/>
      <c r="SEB212" s="11"/>
      <c r="SEC212" s="148" t="s">
        <v>61</v>
      </c>
      <c r="SED212" s="171"/>
      <c r="SEE212" s="171"/>
      <c r="SEF212" s="171"/>
      <c r="SEG212" s="27"/>
      <c r="SEH212" s="27"/>
      <c r="SEI212" s="27"/>
      <c r="SEJ212" s="27">
        <v>105.7</v>
      </c>
      <c r="SEK212" s="45">
        <v>105.6</v>
      </c>
      <c r="SEL212" s="45">
        <v>105.3</v>
      </c>
      <c r="SEM212" s="45">
        <v>105.2</v>
      </c>
      <c r="SEN212" s="46">
        <v>105.1</v>
      </c>
      <c r="SEO212" s="171"/>
      <c r="SEP212" s="8"/>
      <c r="SEQ212" s="148"/>
      <c r="SER212" s="11"/>
      <c r="SES212" s="148" t="s">
        <v>61</v>
      </c>
      <c r="SET212" s="171"/>
      <c r="SEU212" s="171"/>
      <c r="SEV212" s="171"/>
      <c r="SEW212" s="27"/>
      <c r="SEX212" s="27"/>
      <c r="SEY212" s="27"/>
      <c r="SEZ212" s="27">
        <v>105.7</v>
      </c>
      <c r="SFA212" s="45">
        <v>105.6</v>
      </c>
      <c r="SFB212" s="45">
        <v>105.3</v>
      </c>
      <c r="SFC212" s="45">
        <v>105.2</v>
      </c>
      <c r="SFD212" s="46">
        <v>105.1</v>
      </c>
      <c r="SFE212" s="171"/>
      <c r="SFF212" s="8"/>
      <c r="SFG212" s="148"/>
      <c r="SFH212" s="11"/>
      <c r="SFI212" s="148" t="s">
        <v>61</v>
      </c>
      <c r="SFJ212" s="171"/>
      <c r="SFK212" s="171"/>
      <c r="SFL212" s="171"/>
      <c r="SFM212" s="27"/>
      <c r="SFN212" s="27"/>
      <c r="SFO212" s="27"/>
      <c r="SFP212" s="27">
        <v>105.7</v>
      </c>
      <c r="SFQ212" s="45">
        <v>105.6</v>
      </c>
      <c r="SFR212" s="45">
        <v>105.3</v>
      </c>
      <c r="SFS212" s="45">
        <v>105.2</v>
      </c>
      <c r="SFT212" s="46">
        <v>105.1</v>
      </c>
      <c r="SFU212" s="171"/>
      <c r="SFV212" s="8"/>
      <c r="SFW212" s="148"/>
      <c r="SFX212" s="11"/>
      <c r="SFY212" s="148" t="s">
        <v>61</v>
      </c>
      <c r="SFZ212" s="171"/>
      <c r="SGA212" s="171"/>
      <c r="SGB212" s="171"/>
      <c r="SGC212" s="27"/>
      <c r="SGD212" s="27"/>
      <c r="SGE212" s="27"/>
      <c r="SGF212" s="27">
        <v>105.7</v>
      </c>
      <c r="SGG212" s="45">
        <v>105.6</v>
      </c>
      <c r="SGH212" s="45">
        <v>105.3</v>
      </c>
      <c r="SGI212" s="45">
        <v>105.2</v>
      </c>
      <c r="SGJ212" s="46">
        <v>105.1</v>
      </c>
      <c r="SGK212" s="171"/>
      <c r="SGL212" s="8"/>
      <c r="SGM212" s="148"/>
      <c r="SGN212" s="11"/>
      <c r="SGO212" s="148" t="s">
        <v>61</v>
      </c>
      <c r="SGP212" s="171"/>
      <c r="SGQ212" s="171"/>
      <c r="SGR212" s="171"/>
      <c r="SGS212" s="27"/>
      <c r="SGT212" s="27"/>
      <c r="SGU212" s="27"/>
      <c r="SGV212" s="27">
        <v>105.7</v>
      </c>
      <c r="SGW212" s="45">
        <v>105.6</v>
      </c>
      <c r="SGX212" s="45">
        <v>105.3</v>
      </c>
      <c r="SGY212" s="45">
        <v>105.2</v>
      </c>
      <c r="SGZ212" s="46">
        <v>105.1</v>
      </c>
      <c r="SHA212" s="171"/>
      <c r="SHB212" s="8"/>
      <c r="SHC212" s="148"/>
      <c r="SHD212" s="11"/>
      <c r="SHE212" s="148" t="s">
        <v>61</v>
      </c>
      <c r="SHF212" s="171"/>
      <c r="SHG212" s="171"/>
      <c r="SHH212" s="171"/>
      <c r="SHI212" s="27"/>
      <c r="SHJ212" s="27"/>
      <c r="SHK212" s="27"/>
      <c r="SHL212" s="27">
        <v>105.7</v>
      </c>
      <c r="SHM212" s="45">
        <v>105.6</v>
      </c>
      <c r="SHN212" s="45">
        <v>105.3</v>
      </c>
      <c r="SHO212" s="45">
        <v>105.2</v>
      </c>
      <c r="SHP212" s="46">
        <v>105.1</v>
      </c>
      <c r="SHQ212" s="171"/>
      <c r="SHR212" s="8"/>
      <c r="SHS212" s="148"/>
      <c r="SHT212" s="11"/>
      <c r="SHU212" s="148" t="s">
        <v>61</v>
      </c>
      <c r="SHV212" s="171"/>
      <c r="SHW212" s="171"/>
      <c r="SHX212" s="171"/>
      <c r="SHY212" s="27"/>
      <c r="SHZ212" s="27"/>
      <c r="SIA212" s="27"/>
      <c r="SIB212" s="27">
        <v>105.7</v>
      </c>
      <c r="SIC212" s="45">
        <v>105.6</v>
      </c>
      <c r="SID212" s="45">
        <v>105.3</v>
      </c>
      <c r="SIE212" s="45">
        <v>105.2</v>
      </c>
      <c r="SIF212" s="46">
        <v>105.1</v>
      </c>
      <c r="SIG212" s="171"/>
      <c r="SIH212" s="8"/>
      <c r="SII212" s="148"/>
      <c r="SIJ212" s="11"/>
      <c r="SIK212" s="148" t="s">
        <v>61</v>
      </c>
      <c r="SIL212" s="171"/>
      <c r="SIM212" s="171"/>
      <c r="SIN212" s="171"/>
      <c r="SIO212" s="27"/>
      <c r="SIP212" s="27"/>
      <c r="SIQ212" s="27"/>
      <c r="SIR212" s="27">
        <v>105.7</v>
      </c>
      <c r="SIS212" s="45">
        <v>105.6</v>
      </c>
      <c r="SIT212" s="45">
        <v>105.3</v>
      </c>
      <c r="SIU212" s="45">
        <v>105.2</v>
      </c>
      <c r="SIV212" s="46">
        <v>105.1</v>
      </c>
      <c r="SIW212" s="171"/>
      <c r="SIX212" s="8"/>
      <c r="SIY212" s="148"/>
      <c r="SIZ212" s="11"/>
      <c r="SJA212" s="148" t="s">
        <v>61</v>
      </c>
      <c r="SJB212" s="171"/>
      <c r="SJC212" s="171"/>
      <c r="SJD212" s="171"/>
      <c r="SJE212" s="27"/>
      <c r="SJF212" s="27"/>
      <c r="SJG212" s="27"/>
      <c r="SJH212" s="27">
        <v>105.7</v>
      </c>
      <c r="SJI212" s="45">
        <v>105.6</v>
      </c>
      <c r="SJJ212" s="45">
        <v>105.3</v>
      </c>
      <c r="SJK212" s="45">
        <v>105.2</v>
      </c>
      <c r="SJL212" s="46">
        <v>105.1</v>
      </c>
      <c r="SJM212" s="171"/>
      <c r="SJN212" s="8"/>
      <c r="SJO212" s="148"/>
      <c r="SJP212" s="11"/>
      <c r="SJQ212" s="148" t="s">
        <v>61</v>
      </c>
      <c r="SJR212" s="171"/>
      <c r="SJS212" s="171"/>
      <c r="SJT212" s="171"/>
      <c r="SJU212" s="27"/>
      <c r="SJV212" s="27"/>
      <c r="SJW212" s="27"/>
      <c r="SJX212" s="27">
        <v>105.7</v>
      </c>
      <c r="SJY212" s="45">
        <v>105.6</v>
      </c>
      <c r="SJZ212" s="45">
        <v>105.3</v>
      </c>
      <c r="SKA212" s="45">
        <v>105.2</v>
      </c>
      <c r="SKB212" s="46">
        <v>105.1</v>
      </c>
      <c r="SKC212" s="171"/>
      <c r="SKD212" s="8"/>
      <c r="SKE212" s="148"/>
      <c r="SKF212" s="11"/>
      <c r="SKG212" s="148" t="s">
        <v>61</v>
      </c>
      <c r="SKH212" s="171"/>
      <c r="SKI212" s="171"/>
      <c r="SKJ212" s="171"/>
      <c r="SKK212" s="27"/>
      <c r="SKL212" s="27"/>
      <c r="SKM212" s="27"/>
      <c r="SKN212" s="27">
        <v>105.7</v>
      </c>
      <c r="SKO212" s="45">
        <v>105.6</v>
      </c>
      <c r="SKP212" s="45">
        <v>105.3</v>
      </c>
      <c r="SKQ212" s="45">
        <v>105.2</v>
      </c>
      <c r="SKR212" s="46">
        <v>105.1</v>
      </c>
      <c r="SKS212" s="171"/>
      <c r="SKT212" s="8"/>
      <c r="SKU212" s="148"/>
      <c r="SKV212" s="11"/>
      <c r="SKW212" s="148" t="s">
        <v>61</v>
      </c>
      <c r="SKX212" s="171"/>
      <c r="SKY212" s="171"/>
      <c r="SKZ212" s="171"/>
      <c r="SLA212" s="27"/>
      <c r="SLB212" s="27"/>
      <c r="SLC212" s="27"/>
      <c r="SLD212" s="27">
        <v>105.7</v>
      </c>
      <c r="SLE212" s="45">
        <v>105.6</v>
      </c>
      <c r="SLF212" s="45">
        <v>105.3</v>
      </c>
      <c r="SLG212" s="45">
        <v>105.2</v>
      </c>
      <c r="SLH212" s="46">
        <v>105.1</v>
      </c>
      <c r="SLI212" s="171"/>
      <c r="SLJ212" s="8"/>
      <c r="SLK212" s="148"/>
      <c r="SLL212" s="11"/>
      <c r="SLM212" s="148" t="s">
        <v>61</v>
      </c>
      <c r="SLN212" s="171"/>
      <c r="SLO212" s="171"/>
      <c r="SLP212" s="171"/>
      <c r="SLQ212" s="27"/>
      <c r="SLR212" s="27"/>
      <c r="SLS212" s="27"/>
      <c r="SLT212" s="27">
        <v>105.7</v>
      </c>
      <c r="SLU212" s="45">
        <v>105.6</v>
      </c>
      <c r="SLV212" s="45">
        <v>105.3</v>
      </c>
      <c r="SLW212" s="45">
        <v>105.2</v>
      </c>
      <c r="SLX212" s="46">
        <v>105.1</v>
      </c>
      <c r="SLY212" s="171"/>
      <c r="SLZ212" s="8"/>
      <c r="SMA212" s="148"/>
      <c r="SMB212" s="11"/>
      <c r="SMC212" s="148" t="s">
        <v>61</v>
      </c>
      <c r="SMD212" s="171"/>
      <c r="SME212" s="171"/>
      <c r="SMF212" s="171"/>
      <c r="SMG212" s="27"/>
      <c r="SMH212" s="27"/>
      <c r="SMI212" s="27"/>
      <c r="SMJ212" s="27">
        <v>105.7</v>
      </c>
      <c r="SMK212" s="45">
        <v>105.6</v>
      </c>
      <c r="SML212" s="45">
        <v>105.3</v>
      </c>
      <c r="SMM212" s="45">
        <v>105.2</v>
      </c>
      <c r="SMN212" s="46">
        <v>105.1</v>
      </c>
      <c r="SMO212" s="171"/>
      <c r="SMP212" s="8"/>
      <c r="SMQ212" s="148"/>
      <c r="SMR212" s="11"/>
      <c r="SMS212" s="148" t="s">
        <v>61</v>
      </c>
      <c r="SMT212" s="171"/>
      <c r="SMU212" s="171"/>
      <c r="SMV212" s="171"/>
      <c r="SMW212" s="27"/>
      <c r="SMX212" s="27"/>
      <c r="SMY212" s="27"/>
      <c r="SMZ212" s="27">
        <v>105.7</v>
      </c>
      <c r="SNA212" s="45">
        <v>105.6</v>
      </c>
      <c r="SNB212" s="45">
        <v>105.3</v>
      </c>
      <c r="SNC212" s="45">
        <v>105.2</v>
      </c>
      <c r="SND212" s="46">
        <v>105.1</v>
      </c>
      <c r="SNE212" s="171"/>
      <c r="SNF212" s="8"/>
      <c r="SNG212" s="148"/>
      <c r="SNH212" s="11"/>
      <c r="SNI212" s="148" t="s">
        <v>61</v>
      </c>
      <c r="SNJ212" s="171"/>
      <c r="SNK212" s="171"/>
      <c r="SNL212" s="171"/>
      <c r="SNM212" s="27"/>
      <c r="SNN212" s="27"/>
      <c r="SNO212" s="27"/>
      <c r="SNP212" s="27">
        <v>105.7</v>
      </c>
      <c r="SNQ212" s="45">
        <v>105.6</v>
      </c>
      <c r="SNR212" s="45">
        <v>105.3</v>
      </c>
      <c r="SNS212" s="45">
        <v>105.2</v>
      </c>
      <c r="SNT212" s="46">
        <v>105.1</v>
      </c>
      <c r="SNU212" s="171"/>
      <c r="SNV212" s="8"/>
      <c r="SNW212" s="148"/>
      <c r="SNX212" s="11"/>
      <c r="SNY212" s="148" t="s">
        <v>61</v>
      </c>
      <c r="SNZ212" s="171"/>
      <c r="SOA212" s="171"/>
      <c r="SOB212" s="171"/>
      <c r="SOC212" s="27"/>
      <c r="SOD212" s="27"/>
      <c r="SOE212" s="27"/>
      <c r="SOF212" s="27">
        <v>105.7</v>
      </c>
      <c r="SOG212" s="45">
        <v>105.6</v>
      </c>
      <c r="SOH212" s="45">
        <v>105.3</v>
      </c>
      <c r="SOI212" s="45">
        <v>105.2</v>
      </c>
      <c r="SOJ212" s="46">
        <v>105.1</v>
      </c>
      <c r="SOK212" s="171"/>
      <c r="SOL212" s="8"/>
      <c r="SOM212" s="148"/>
      <c r="SON212" s="11"/>
      <c r="SOO212" s="148" t="s">
        <v>61</v>
      </c>
      <c r="SOP212" s="171"/>
      <c r="SOQ212" s="171"/>
      <c r="SOR212" s="171"/>
      <c r="SOS212" s="27"/>
      <c r="SOT212" s="27"/>
      <c r="SOU212" s="27"/>
      <c r="SOV212" s="27">
        <v>105.7</v>
      </c>
      <c r="SOW212" s="45">
        <v>105.6</v>
      </c>
      <c r="SOX212" s="45">
        <v>105.3</v>
      </c>
      <c r="SOY212" s="45">
        <v>105.2</v>
      </c>
      <c r="SOZ212" s="46">
        <v>105.1</v>
      </c>
      <c r="SPA212" s="171"/>
      <c r="SPB212" s="8"/>
      <c r="SPC212" s="148"/>
      <c r="SPD212" s="11"/>
      <c r="SPE212" s="148" t="s">
        <v>61</v>
      </c>
      <c r="SPF212" s="171"/>
      <c r="SPG212" s="171"/>
      <c r="SPH212" s="171"/>
      <c r="SPI212" s="27"/>
      <c r="SPJ212" s="27"/>
      <c r="SPK212" s="27"/>
      <c r="SPL212" s="27">
        <v>105.7</v>
      </c>
      <c r="SPM212" s="45">
        <v>105.6</v>
      </c>
      <c r="SPN212" s="45">
        <v>105.3</v>
      </c>
      <c r="SPO212" s="45">
        <v>105.2</v>
      </c>
      <c r="SPP212" s="46">
        <v>105.1</v>
      </c>
      <c r="SPQ212" s="171"/>
      <c r="SPR212" s="8"/>
      <c r="SPS212" s="148"/>
      <c r="SPT212" s="11"/>
      <c r="SPU212" s="148" t="s">
        <v>61</v>
      </c>
      <c r="SPV212" s="171"/>
      <c r="SPW212" s="171"/>
      <c r="SPX212" s="171"/>
      <c r="SPY212" s="27"/>
      <c r="SPZ212" s="27"/>
      <c r="SQA212" s="27"/>
      <c r="SQB212" s="27">
        <v>105.7</v>
      </c>
      <c r="SQC212" s="45">
        <v>105.6</v>
      </c>
      <c r="SQD212" s="45">
        <v>105.3</v>
      </c>
      <c r="SQE212" s="45">
        <v>105.2</v>
      </c>
      <c r="SQF212" s="46">
        <v>105.1</v>
      </c>
      <c r="SQG212" s="171"/>
      <c r="SQH212" s="8"/>
      <c r="SQI212" s="148"/>
      <c r="SQJ212" s="11"/>
      <c r="SQK212" s="148" t="s">
        <v>61</v>
      </c>
      <c r="SQL212" s="171"/>
      <c r="SQM212" s="171"/>
      <c r="SQN212" s="171"/>
      <c r="SQO212" s="27"/>
      <c r="SQP212" s="27"/>
      <c r="SQQ212" s="27"/>
      <c r="SQR212" s="27">
        <v>105.7</v>
      </c>
      <c r="SQS212" s="45">
        <v>105.6</v>
      </c>
      <c r="SQT212" s="45">
        <v>105.3</v>
      </c>
      <c r="SQU212" s="45">
        <v>105.2</v>
      </c>
      <c r="SQV212" s="46">
        <v>105.1</v>
      </c>
      <c r="SQW212" s="171"/>
      <c r="SQX212" s="8"/>
      <c r="SQY212" s="148"/>
      <c r="SQZ212" s="11"/>
      <c r="SRA212" s="148" t="s">
        <v>61</v>
      </c>
      <c r="SRB212" s="171"/>
      <c r="SRC212" s="171"/>
      <c r="SRD212" s="171"/>
      <c r="SRE212" s="27"/>
      <c r="SRF212" s="27"/>
      <c r="SRG212" s="27"/>
      <c r="SRH212" s="27">
        <v>105.7</v>
      </c>
      <c r="SRI212" s="45">
        <v>105.6</v>
      </c>
      <c r="SRJ212" s="45">
        <v>105.3</v>
      </c>
      <c r="SRK212" s="45">
        <v>105.2</v>
      </c>
      <c r="SRL212" s="46">
        <v>105.1</v>
      </c>
      <c r="SRM212" s="171"/>
      <c r="SRN212" s="8"/>
      <c r="SRO212" s="148"/>
      <c r="SRP212" s="11"/>
      <c r="SRQ212" s="148" t="s">
        <v>61</v>
      </c>
      <c r="SRR212" s="171"/>
      <c r="SRS212" s="171"/>
      <c r="SRT212" s="171"/>
      <c r="SRU212" s="27"/>
      <c r="SRV212" s="27"/>
      <c r="SRW212" s="27"/>
      <c r="SRX212" s="27">
        <v>105.7</v>
      </c>
      <c r="SRY212" s="45">
        <v>105.6</v>
      </c>
      <c r="SRZ212" s="45">
        <v>105.3</v>
      </c>
      <c r="SSA212" s="45">
        <v>105.2</v>
      </c>
      <c r="SSB212" s="46">
        <v>105.1</v>
      </c>
      <c r="SSC212" s="171"/>
      <c r="SSD212" s="8"/>
      <c r="SSE212" s="148"/>
      <c r="SSF212" s="11"/>
      <c r="SSG212" s="148" t="s">
        <v>61</v>
      </c>
      <c r="SSH212" s="171"/>
      <c r="SSI212" s="171"/>
      <c r="SSJ212" s="171"/>
      <c r="SSK212" s="27"/>
      <c r="SSL212" s="27"/>
      <c r="SSM212" s="27"/>
      <c r="SSN212" s="27">
        <v>105.7</v>
      </c>
      <c r="SSO212" s="45">
        <v>105.6</v>
      </c>
      <c r="SSP212" s="45">
        <v>105.3</v>
      </c>
      <c r="SSQ212" s="45">
        <v>105.2</v>
      </c>
      <c r="SSR212" s="46">
        <v>105.1</v>
      </c>
      <c r="SSS212" s="171"/>
      <c r="SST212" s="8"/>
      <c r="SSU212" s="148"/>
      <c r="SSV212" s="11"/>
      <c r="SSW212" s="148" t="s">
        <v>61</v>
      </c>
      <c r="SSX212" s="171"/>
      <c r="SSY212" s="171"/>
      <c r="SSZ212" s="171"/>
      <c r="STA212" s="27"/>
      <c r="STB212" s="27"/>
      <c r="STC212" s="27"/>
      <c r="STD212" s="27">
        <v>105.7</v>
      </c>
      <c r="STE212" s="45">
        <v>105.6</v>
      </c>
      <c r="STF212" s="45">
        <v>105.3</v>
      </c>
      <c r="STG212" s="45">
        <v>105.2</v>
      </c>
      <c r="STH212" s="46">
        <v>105.1</v>
      </c>
      <c r="STI212" s="171"/>
      <c r="STJ212" s="8"/>
      <c r="STK212" s="148"/>
      <c r="STL212" s="11"/>
      <c r="STM212" s="148" t="s">
        <v>61</v>
      </c>
      <c r="STN212" s="171"/>
      <c r="STO212" s="171"/>
      <c r="STP212" s="171"/>
      <c r="STQ212" s="27"/>
      <c r="STR212" s="27"/>
      <c r="STS212" s="27"/>
      <c r="STT212" s="27">
        <v>105.7</v>
      </c>
      <c r="STU212" s="45">
        <v>105.6</v>
      </c>
      <c r="STV212" s="45">
        <v>105.3</v>
      </c>
      <c r="STW212" s="45">
        <v>105.2</v>
      </c>
      <c r="STX212" s="46">
        <v>105.1</v>
      </c>
      <c r="STY212" s="171"/>
      <c r="STZ212" s="8"/>
      <c r="SUA212" s="148"/>
      <c r="SUB212" s="11"/>
      <c r="SUC212" s="148" t="s">
        <v>61</v>
      </c>
      <c r="SUD212" s="171"/>
      <c r="SUE212" s="171"/>
      <c r="SUF212" s="171"/>
      <c r="SUG212" s="27"/>
      <c r="SUH212" s="27"/>
      <c r="SUI212" s="27"/>
      <c r="SUJ212" s="27">
        <v>105.7</v>
      </c>
      <c r="SUK212" s="45">
        <v>105.6</v>
      </c>
      <c r="SUL212" s="45">
        <v>105.3</v>
      </c>
      <c r="SUM212" s="45">
        <v>105.2</v>
      </c>
      <c r="SUN212" s="46">
        <v>105.1</v>
      </c>
      <c r="SUO212" s="171"/>
      <c r="SUP212" s="8"/>
      <c r="SUQ212" s="148"/>
      <c r="SUR212" s="11"/>
      <c r="SUS212" s="148" t="s">
        <v>61</v>
      </c>
      <c r="SUT212" s="171"/>
      <c r="SUU212" s="171"/>
      <c r="SUV212" s="171"/>
      <c r="SUW212" s="27"/>
      <c r="SUX212" s="27"/>
      <c r="SUY212" s="27"/>
      <c r="SUZ212" s="27">
        <v>105.7</v>
      </c>
      <c r="SVA212" s="45">
        <v>105.6</v>
      </c>
      <c r="SVB212" s="45">
        <v>105.3</v>
      </c>
      <c r="SVC212" s="45">
        <v>105.2</v>
      </c>
      <c r="SVD212" s="46">
        <v>105.1</v>
      </c>
      <c r="SVE212" s="171"/>
      <c r="SVF212" s="8"/>
      <c r="SVG212" s="148"/>
      <c r="SVH212" s="11"/>
      <c r="SVI212" s="148" t="s">
        <v>61</v>
      </c>
      <c r="SVJ212" s="171"/>
      <c r="SVK212" s="171"/>
      <c r="SVL212" s="171"/>
      <c r="SVM212" s="27"/>
      <c r="SVN212" s="27"/>
      <c r="SVO212" s="27"/>
      <c r="SVP212" s="27">
        <v>105.7</v>
      </c>
      <c r="SVQ212" s="45">
        <v>105.6</v>
      </c>
      <c r="SVR212" s="45">
        <v>105.3</v>
      </c>
      <c r="SVS212" s="45">
        <v>105.2</v>
      </c>
      <c r="SVT212" s="46">
        <v>105.1</v>
      </c>
      <c r="SVU212" s="171"/>
      <c r="SVV212" s="8"/>
      <c r="SVW212" s="148"/>
      <c r="SVX212" s="11"/>
      <c r="SVY212" s="148" t="s">
        <v>61</v>
      </c>
      <c r="SVZ212" s="171"/>
      <c r="SWA212" s="171"/>
      <c r="SWB212" s="171"/>
      <c r="SWC212" s="27"/>
      <c r="SWD212" s="27"/>
      <c r="SWE212" s="27"/>
      <c r="SWF212" s="27">
        <v>105.7</v>
      </c>
      <c r="SWG212" s="45">
        <v>105.6</v>
      </c>
      <c r="SWH212" s="45">
        <v>105.3</v>
      </c>
      <c r="SWI212" s="45">
        <v>105.2</v>
      </c>
      <c r="SWJ212" s="46">
        <v>105.1</v>
      </c>
      <c r="SWK212" s="171"/>
      <c r="SWL212" s="8"/>
      <c r="SWM212" s="148"/>
      <c r="SWN212" s="11"/>
      <c r="SWO212" s="148" t="s">
        <v>61</v>
      </c>
      <c r="SWP212" s="171"/>
      <c r="SWQ212" s="171"/>
      <c r="SWR212" s="171"/>
      <c r="SWS212" s="27"/>
      <c r="SWT212" s="27"/>
      <c r="SWU212" s="27"/>
      <c r="SWV212" s="27">
        <v>105.7</v>
      </c>
      <c r="SWW212" s="45">
        <v>105.6</v>
      </c>
      <c r="SWX212" s="45">
        <v>105.3</v>
      </c>
      <c r="SWY212" s="45">
        <v>105.2</v>
      </c>
      <c r="SWZ212" s="46">
        <v>105.1</v>
      </c>
      <c r="SXA212" s="171"/>
      <c r="SXB212" s="8"/>
      <c r="SXC212" s="148"/>
      <c r="SXD212" s="11"/>
      <c r="SXE212" s="148" t="s">
        <v>61</v>
      </c>
      <c r="SXF212" s="171"/>
      <c r="SXG212" s="171"/>
      <c r="SXH212" s="171"/>
      <c r="SXI212" s="27"/>
      <c r="SXJ212" s="27"/>
      <c r="SXK212" s="27"/>
      <c r="SXL212" s="27">
        <v>105.7</v>
      </c>
      <c r="SXM212" s="45">
        <v>105.6</v>
      </c>
      <c r="SXN212" s="45">
        <v>105.3</v>
      </c>
      <c r="SXO212" s="45">
        <v>105.2</v>
      </c>
      <c r="SXP212" s="46">
        <v>105.1</v>
      </c>
      <c r="SXQ212" s="171"/>
      <c r="SXR212" s="8"/>
      <c r="SXS212" s="148"/>
      <c r="SXT212" s="11"/>
      <c r="SXU212" s="148" t="s">
        <v>61</v>
      </c>
      <c r="SXV212" s="171"/>
      <c r="SXW212" s="171"/>
      <c r="SXX212" s="171"/>
      <c r="SXY212" s="27"/>
      <c r="SXZ212" s="27"/>
      <c r="SYA212" s="27"/>
      <c r="SYB212" s="27">
        <v>105.7</v>
      </c>
      <c r="SYC212" s="45">
        <v>105.6</v>
      </c>
      <c r="SYD212" s="45">
        <v>105.3</v>
      </c>
      <c r="SYE212" s="45">
        <v>105.2</v>
      </c>
      <c r="SYF212" s="46">
        <v>105.1</v>
      </c>
      <c r="SYG212" s="171"/>
      <c r="SYH212" s="8"/>
      <c r="SYI212" s="148"/>
      <c r="SYJ212" s="11"/>
      <c r="SYK212" s="148" t="s">
        <v>61</v>
      </c>
      <c r="SYL212" s="171"/>
      <c r="SYM212" s="171"/>
      <c r="SYN212" s="171"/>
      <c r="SYO212" s="27"/>
      <c r="SYP212" s="27"/>
      <c r="SYQ212" s="27"/>
      <c r="SYR212" s="27">
        <v>105.7</v>
      </c>
      <c r="SYS212" s="45">
        <v>105.6</v>
      </c>
      <c r="SYT212" s="45">
        <v>105.3</v>
      </c>
      <c r="SYU212" s="45">
        <v>105.2</v>
      </c>
      <c r="SYV212" s="46">
        <v>105.1</v>
      </c>
      <c r="SYW212" s="171"/>
      <c r="SYX212" s="8"/>
      <c r="SYY212" s="148"/>
      <c r="SYZ212" s="11"/>
      <c r="SZA212" s="148" t="s">
        <v>61</v>
      </c>
      <c r="SZB212" s="171"/>
      <c r="SZC212" s="171"/>
      <c r="SZD212" s="171"/>
      <c r="SZE212" s="27"/>
      <c r="SZF212" s="27"/>
      <c r="SZG212" s="27"/>
      <c r="SZH212" s="27">
        <v>105.7</v>
      </c>
      <c r="SZI212" s="45">
        <v>105.6</v>
      </c>
      <c r="SZJ212" s="45">
        <v>105.3</v>
      </c>
      <c r="SZK212" s="45">
        <v>105.2</v>
      </c>
      <c r="SZL212" s="46">
        <v>105.1</v>
      </c>
      <c r="SZM212" s="171"/>
      <c r="SZN212" s="8"/>
      <c r="SZO212" s="148"/>
      <c r="SZP212" s="11"/>
      <c r="SZQ212" s="148" t="s">
        <v>61</v>
      </c>
      <c r="SZR212" s="171"/>
      <c r="SZS212" s="171"/>
      <c r="SZT212" s="171"/>
      <c r="SZU212" s="27"/>
      <c r="SZV212" s="27"/>
      <c r="SZW212" s="27"/>
      <c r="SZX212" s="27">
        <v>105.7</v>
      </c>
      <c r="SZY212" s="45">
        <v>105.6</v>
      </c>
      <c r="SZZ212" s="45">
        <v>105.3</v>
      </c>
      <c r="TAA212" s="45">
        <v>105.2</v>
      </c>
      <c r="TAB212" s="46">
        <v>105.1</v>
      </c>
      <c r="TAC212" s="171"/>
      <c r="TAD212" s="8"/>
      <c r="TAE212" s="148"/>
      <c r="TAF212" s="11"/>
      <c r="TAG212" s="148" t="s">
        <v>61</v>
      </c>
      <c r="TAH212" s="171"/>
      <c r="TAI212" s="171"/>
      <c r="TAJ212" s="171"/>
      <c r="TAK212" s="27"/>
      <c r="TAL212" s="27"/>
      <c r="TAM212" s="27"/>
      <c r="TAN212" s="27">
        <v>105.7</v>
      </c>
      <c r="TAO212" s="45">
        <v>105.6</v>
      </c>
      <c r="TAP212" s="45">
        <v>105.3</v>
      </c>
      <c r="TAQ212" s="45">
        <v>105.2</v>
      </c>
      <c r="TAR212" s="46">
        <v>105.1</v>
      </c>
      <c r="TAS212" s="171"/>
      <c r="TAT212" s="8"/>
      <c r="TAU212" s="148"/>
      <c r="TAV212" s="11"/>
      <c r="TAW212" s="148" t="s">
        <v>61</v>
      </c>
      <c r="TAX212" s="171"/>
      <c r="TAY212" s="171"/>
      <c r="TAZ212" s="171"/>
      <c r="TBA212" s="27"/>
      <c r="TBB212" s="27"/>
      <c r="TBC212" s="27"/>
      <c r="TBD212" s="27">
        <v>105.7</v>
      </c>
      <c r="TBE212" s="45">
        <v>105.6</v>
      </c>
      <c r="TBF212" s="45">
        <v>105.3</v>
      </c>
      <c r="TBG212" s="45">
        <v>105.2</v>
      </c>
      <c r="TBH212" s="46">
        <v>105.1</v>
      </c>
      <c r="TBI212" s="171"/>
      <c r="TBJ212" s="8"/>
      <c r="TBK212" s="148"/>
      <c r="TBL212" s="11"/>
      <c r="TBM212" s="148" t="s">
        <v>61</v>
      </c>
      <c r="TBN212" s="171"/>
      <c r="TBO212" s="171"/>
      <c r="TBP212" s="171"/>
      <c r="TBQ212" s="27"/>
      <c r="TBR212" s="27"/>
      <c r="TBS212" s="27"/>
      <c r="TBT212" s="27">
        <v>105.7</v>
      </c>
      <c r="TBU212" s="45">
        <v>105.6</v>
      </c>
      <c r="TBV212" s="45">
        <v>105.3</v>
      </c>
      <c r="TBW212" s="45">
        <v>105.2</v>
      </c>
      <c r="TBX212" s="46">
        <v>105.1</v>
      </c>
      <c r="TBY212" s="171"/>
      <c r="TBZ212" s="8"/>
      <c r="TCA212" s="148"/>
      <c r="TCB212" s="11"/>
      <c r="TCC212" s="148" t="s">
        <v>61</v>
      </c>
      <c r="TCD212" s="171"/>
      <c r="TCE212" s="171"/>
      <c r="TCF212" s="171"/>
      <c r="TCG212" s="27"/>
      <c r="TCH212" s="27"/>
      <c r="TCI212" s="27"/>
      <c r="TCJ212" s="27">
        <v>105.7</v>
      </c>
      <c r="TCK212" s="45">
        <v>105.6</v>
      </c>
      <c r="TCL212" s="45">
        <v>105.3</v>
      </c>
      <c r="TCM212" s="45">
        <v>105.2</v>
      </c>
      <c r="TCN212" s="46">
        <v>105.1</v>
      </c>
      <c r="TCO212" s="171"/>
      <c r="TCP212" s="8"/>
      <c r="TCQ212" s="148"/>
      <c r="TCR212" s="11"/>
      <c r="TCS212" s="148" t="s">
        <v>61</v>
      </c>
      <c r="TCT212" s="171"/>
      <c r="TCU212" s="171"/>
      <c r="TCV212" s="171"/>
      <c r="TCW212" s="27"/>
      <c r="TCX212" s="27"/>
      <c r="TCY212" s="27"/>
      <c r="TCZ212" s="27">
        <v>105.7</v>
      </c>
      <c r="TDA212" s="45">
        <v>105.6</v>
      </c>
      <c r="TDB212" s="45">
        <v>105.3</v>
      </c>
      <c r="TDC212" s="45">
        <v>105.2</v>
      </c>
      <c r="TDD212" s="46">
        <v>105.1</v>
      </c>
      <c r="TDE212" s="171"/>
      <c r="TDF212" s="8"/>
      <c r="TDG212" s="148"/>
      <c r="TDH212" s="11"/>
      <c r="TDI212" s="148" t="s">
        <v>61</v>
      </c>
      <c r="TDJ212" s="171"/>
      <c r="TDK212" s="171"/>
      <c r="TDL212" s="171"/>
      <c r="TDM212" s="27"/>
      <c r="TDN212" s="27"/>
      <c r="TDO212" s="27"/>
      <c r="TDP212" s="27">
        <v>105.7</v>
      </c>
      <c r="TDQ212" s="45">
        <v>105.6</v>
      </c>
      <c r="TDR212" s="45">
        <v>105.3</v>
      </c>
      <c r="TDS212" s="45">
        <v>105.2</v>
      </c>
      <c r="TDT212" s="46">
        <v>105.1</v>
      </c>
      <c r="TDU212" s="171"/>
      <c r="TDV212" s="8"/>
      <c r="TDW212" s="148"/>
      <c r="TDX212" s="11"/>
      <c r="TDY212" s="148" t="s">
        <v>61</v>
      </c>
      <c r="TDZ212" s="171"/>
      <c r="TEA212" s="171"/>
      <c r="TEB212" s="171"/>
      <c r="TEC212" s="27"/>
      <c r="TED212" s="27"/>
      <c r="TEE212" s="27"/>
      <c r="TEF212" s="27">
        <v>105.7</v>
      </c>
      <c r="TEG212" s="45">
        <v>105.6</v>
      </c>
      <c r="TEH212" s="45">
        <v>105.3</v>
      </c>
      <c r="TEI212" s="45">
        <v>105.2</v>
      </c>
      <c r="TEJ212" s="46">
        <v>105.1</v>
      </c>
      <c r="TEK212" s="171"/>
      <c r="TEL212" s="8"/>
      <c r="TEM212" s="148"/>
      <c r="TEN212" s="11"/>
      <c r="TEO212" s="148" t="s">
        <v>61</v>
      </c>
      <c r="TEP212" s="171"/>
      <c r="TEQ212" s="171"/>
      <c r="TER212" s="171"/>
      <c r="TES212" s="27"/>
      <c r="TET212" s="27"/>
      <c r="TEU212" s="27"/>
      <c r="TEV212" s="27">
        <v>105.7</v>
      </c>
      <c r="TEW212" s="45">
        <v>105.6</v>
      </c>
      <c r="TEX212" s="45">
        <v>105.3</v>
      </c>
      <c r="TEY212" s="45">
        <v>105.2</v>
      </c>
      <c r="TEZ212" s="46">
        <v>105.1</v>
      </c>
      <c r="TFA212" s="171"/>
      <c r="TFB212" s="8"/>
      <c r="TFC212" s="148"/>
      <c r="TFD212" s="11"/>
      <c r="TFE212" s="148" t="s">
        <v>61</v>
      </c>
      <c r="TFF212" s="171"/>
      <c r="TFG212" s="171"/>
      <c r="TFH212" s="171"/>
      <c r="TFI212" s="27"/>
      <c r="TFJ212" s="27"/>
      <c r="TFK212" s="27"/>
      <c r="TFL212" s="27">
        <v>105.7</v>
      </c>
      <c r="TFM212" s="45">
        <v>105.6</v>
      </c>
      <c r="TFN212" s="45">
        <v>105.3</v>
      </c>
      <c r="TFO212" s="45">
        <v>105.2</v>
      </c>
      <c r="TFP212" s="46">
        <v>105.1</v>
      </c>
      <c r="TFQ212" s="171"/>
      <c r="TFR212" s="8"/>
      <c r="TFS212" s="148"/>
      <c r="TFT212" s="11"/>
      <c r="TFU212" s="148" t="s">
        <v>61</v>
      </c>
      <c r="TFV212" s="171"/>
      <c r="TFW212" s="171"/>
      <c r="TFX212" s="171"/>
      <c r="TFY212" s="27"/>
      <c r="TFZ212" s="27"/>
      <c r="TGA212" s="27"/>
      <c r="TGB212" s="27">
        <v>105.7</v>
      </c>
      <c r="TGC212" s="45">
        <v>105.6</v>
      </c>
      <c r="TGD212" s="45">
        <v>105.3</v>
      </c>
      <c r="TGE212" s="45">
        <v>105.2</v>
      </c>
      <c r="TGF212" s="46">
        <v>105.1</v>
      </c>
      <c r="TGG212" s="171"/>
      <c r="TGH212" s="8"/>
      <c r="TGI212" s="148"/>
      <c r="TGJ212" s="11"/>
      <c r="TGK212" s="148" t="s">
        <v>61</v>
      </c>
      <c r="TGL212" s="171"/>
      <c r="TGM212" s="171"/>
      <c r="TGN212" s="171"/>
      <c r="TGO212" s="27"/>
      <c r="TGP212" s="27"/>
      <c r="TGQ212" s="27"/>
      <c r="TGR212" s="27">
        <v>105.7</v>
      </c>
      <c r="TGS212" s="45">
        <v>105.6</v>
      </c>
      <c r="TGT212" s="45">
        <v>105.3</v>
      </c>
      <c r="TGU212" s="45">
        <v>105.2</v>
      </c>
      <c r="TGV212" s="46">
        <v>105.1</v>
      </c>
      <c r="TGW212" s="171"/>
      <c r="TGX212" s="8"/>
      <c r="TGY212" s="148"/>
      <c r="TGZ212" s="11"/>
      <c r="THA212" s="148" t="s">
        <v>61</v>
      </c>
      <c r="THB212" s="171"/>
      <c r="THC212" s="171"/>
      <c r="THD212" s="171"/>
      <c r="THE212" s="27"/>
      <c r="THF212" s="27"/>
      <c r="THG212" s="27"/>
      <c r="THH212" s="27">
        <v>105.7</v>
      </c>
      <c r="THI212" s="45">
        <v>105.6</v>
      </c>
      <c r="THJ212" s="45">
        <v>105.3</v>
      </c>
      <c r="THK212" s="45">
        <v>105.2</v>
      </c>
      <c r="THL212" s="46">
        <v>105.1</v>
      </c>
      <c r="THM212" s="171"/>
      <c r="THN212" s="8"/>
      <c r="THO212" s="148"/>
      <c r="THP212" s="11"/>
      <c r="THQ212" s="148" t="s">
        <v>61</v>
      </c>
      <c r="THR212" s="171"/>
      <c r="THS212" s="171"/>
      <c r="THT212" s="171"/>
      <c r="THU212" s="27"/>
      <c r="THV212" s="27"/>
      <c r="THW212" s="27"/>
      <c r="THX212" s="27">
        <v>105.7</v>
      </c>
      <c r="THY212" s="45">
        <v>105.6</v>
      </c>
      <c r="THZ212" s="45">
        <v>105.3</v>
      </c>
      <c r="TIA212" s="45">
        <v>105.2</v>
      </c>
      <c r="TIB212" s="46">
        <v>105.1</v>
      </c>
      <c r="TIC212" s="171"/>
      <c r="TID212" s="8"/>
      <c r="TIE212" s="148"/>
      <c r="TIF212" s="11"/>
      <c r="TIG212" s="148" t="s">
        <v>61</v>
      </c>
      <c r="TIH212" s="171"/>
      <c r="TII212" s="171"/>
      <c r="TIJ212" s="171"/>
      <c r="TIK212" s="27"/>
      <c r="TIL212" s="27"/>
      <c r="TIM212" s="27"/>
      <c r="TIN212" s="27">
        <v>105.7</v>
      </c>
      <c r="TIO212" s="45">
        <v>105.6</v>
      </c>
      <c r="TIP212" s="45">
        <v>105.3</v>
      </c>
      <c r="TIQ212" s="45">
        <v>105.2</v>
      </c>
      <c r="TIR212" s="46">
        <v>105.1</v>
      </c>
      <c r="TIS212" s="171"/>
      <c r="TIT212" s="8"/>
      <c r="TIU212" s="148"/>
      <c r="TIV212" s="11"/>
      <c r="TIW212" s="148" t="s">
        <v>61</v>
      </c>
      <c r="TIX212" s="171"/>
      <c r="TIY212" s="171"/>
      <c r="TIZ212" s="171"/>
      <c r="TJA212" s="27"/>
      <c r="TJB212" s="27"/>
      <c r="TJC212" s="27"/>
      <c r="TJD212" s="27">
        <v>105.7</v>
      </c>
      <c r="TJE212" s="45">
        <v>105.6</v>
      </c>
      <c r="TJF212" s="45">
        <v>105.3</v>
      </c>
      <c r="TJG212" s="45">
        <v>105.2</v>
      </c>
      <c r="TJH212" s="46">
        <v>105.1</v>
      </c>
      <c r="TJI212" s="171"/>
      <c r="TJJ212" s="8"/>
      <c r="TJK212" s="148"/>
      <c r="TJL212" s="11"/>
      <c r="TJM212" s="148" t="s">
        <v>61</v>
      </c>
      <c r="TJN212" s="171"/>
      <c r="TJO212" s="171"/>
      <c r="TJP212" s="171"/>
      <c r="TJQ212" s="27"/>
      <c r="TJR212" s="27"/>
      <c r="TJS212" s="27"/>
      <c r="TJT212" s="27">
        <v>105.7</v>
      </c>
      <c r="TJU212" s="45">
        <v>105.6</v>
      </c>
      <c r="TJV212" s="45">
        <v>105.3</v>
      </c>
      <c r="TJW212" s="45">
        <v>105.2</v>
      </c>
      <c r="TJX212" s="46">
        <v>105.1</v>
      </c>
      <c r="TJY212" s="171"/>
      <c r="TJZ212" s="8"/>
      <c r="TKA212" s="148"/>
      <c r="TKB212" s="11"/>
      <c r="TKC212" s="148" t="s">
        <v>61</v>
      </c>
      <c r="TKD212" s="171"/>
      <c r="TKE212" s="171"/>
      <c r="TKF212" s="171"/>
      <c r="TKG212" s="27"/>
      <c r="TKH212" s="27"/>
      <c r="TKI212" s="27"/>
      <c r="TKJ212" s="27">
        <v>105.7</v>
      </c>
      <c r="TKK212" s="45">
        <v>105.6</v>
      </c>
      <c r="TKL212" s="45">
        <v>105.3</v>
      </c>
      <c r="TKM212" s="45">
        <v>105.2</v>
      </c>
      <c r="TKN212" s="46">
        <v>105.1</v>
      </c>
      <c r="TKO212" s="171"/>
      <c r="TKP212" s="8"/>
      <c r="TKQ212" s="148"/>
      <c r="TKR212" s="11"/>
      <c r="TKS212" s="148" t="s">
        <v>61</v>
      </c>
      <c r="TKT212" s="171"/>
      <c r="TKU212" s="171"/>
      <c r="TKV212" s="171"/>
      <c r="TKW212" s="27"/>
      <c r="TKX212" s="27"/>
      <c r="TKY212" s="27"/>
      <c r="TKZ212" s="27">
        <v>105.7</v>
      </c>
      <c r="TLA212" s="45">
        <v>105.6</v>
      </c>
      <c r="TLB212" s="45">
        <v>105.3</v>
      </c>
      <c r="TLC212" s="45">
        <v>105.2</v>
      </c>
      <c r="TLD212" s="46">
        <v>105.1</v>
      </c>
      <c r="TLE212" s="171"/>
      <c r="TLF212" s="8"/>
      <c r="TLG212" s="148"/>
      <c r="TLH212" s="11"/>
      <c r="TLI212" s="148" t="s">
        <v>61</v>
      </c>
      <c r="TLJ212" s="171"/>
      <c r="TLK212" s="171"/>
      <c r="TLL212" s="171"/>
      <c r="TLM212" s="27"/>
      <c r="TLN212" s="27"/>
      <c r="TLO212" s="27"/>
      <c r="TLP212" s="27">
        <v>105.7</v>
      </c>
      <c r="TLQ212" s="45">
        <v>105.6</v>
      </c>
      <c r="TLR212" s="45">
        <v>105.3</v>
      </c>
      <c r="TLS212" s="45">
        <v>105.2</v>
      </c>
      <c r="TLT212" s="46">
        <v>105.1</v>
      </c>
      <c r="TLU212" s="171"/>
      <c r="TLV212" s="8"/>
      <c r="TLW212" s="148"/>
      <c r="TLX212" s="11"/>
      <c r="TLY212" s="148" t="s">
        <v>61</v>
      </c>
      <c r="TLZ212" s="171"/>
      <c r="TMA212" s="171"/>
      <c r="TMB212" s="171"/>
      <c r="TMC212" s="27"/>
      <c r="TMD212" s="27"/>
      <c r="TME212" s="27"/>
      <c r="TMF212" s="27">
        <v>105.7</v>
      </c>
      <c r="TMG212" s="45">
        <v>105.6</v>
      </c>
      <c r="TMH212" s="45">
        <v>105.3</v>
      </c>
      <c r="TMI212" s="45">
        <v>105.2</v>
      </c>
      <c r="TMJ212" s="46">
        <v>105.1</v>
      </c>
      <c r="TMK212" s="171"/>
      <c r="TML212" s="8"/>
      <c r="TMM212" s="148"/>
      <c r="TMN212" s="11"/>
      <c r="TMO212" s="148" t="s">
        <v>61</v>
      </c>
      <c r="TMP212" s="171"/>
      <c r="TMQ212" s="171"/>
      <c r="TMR212" s="171"/>
      <c r="TMS212" s="27"/>
      <c r="TMT212" s="27"/>
      <c r="TMU212" s="27"/>
      <c r="TMV212" s="27">
        <v>105.7</v>
      </c>
      <c r="TMW212" s="45">
        <v>105.6</v>
      </c>
      <c r="TMX212" s="45">
        <v>105.3</v>
      </c>
      <c r="TMY212" s="45">
        <v>105.2</v>
      </c>
      <c r="TMZ212" s="46">
        <v>105.1</v>
      </c>
      <c r="TNA212" s="171"/>
      <c r="TNB212" s="8"/>
      <c r="TNC212" s="148"/>
      <c r="TND212" s="11"/>
      <c r="TNE212" s="148" t="s">
        <v>61</v>
      </c>
      <c r="TNF212" s="171"/>
      <c r="TNG212" s="171"/>
      <c r="TNH212" s="171"/>
      <c r="TNI212" s="27"/>
      <c r="TNJ212" s="27"/>
      <c r="TNK212" s="27"/>
      <c r="TNL212" s="27">
        <v>105.7</v>
      </c>
      <c r="TNM212" s="45">
        <v>105.6</v>
      </c>
      <c r="TNN212" s="45">
        <v>105.3</v>
      </c>
      <c r="TNO212" s="45">
        <v>105.2</v>
      </c>
      <c r="TNP212" s="46">
        <v>105.1</v>
      </c>
      <c r="TNQ212" s="171"/>
      <c r="TNR212" s="8"/>
      <c r="TNS212" s="148"/>
      <c r="TNT212" s="11"/>
      <c r="TNU212" s="148" t="s">
        <v>61</v>
      </c>
      <c r="TNV212" s="171"/>
      <c r="TNW212" s="171"/>
      <c r="TNX212" s="171"/>
      <c r="TNY212" s="27"/>
      <c r="TNZ212" s="27"/>
      <c r="TOA212" s="27"/>
      <c r="TOB212" s="27">
        <v>105.7</v>
      </c>
      <c r="TOC212" s="45">
        <v>105.6</v>
      </c>
      <c r="TOD212" s="45">
        <v>105.3</v>
      </c>
      <c r="TOE212" s="45">
        <v>105.2</v>
      </c>
      <c r="TOF212" s="46">
        <v>105.1</v>
      </c>
      <c r="TOG212" s="171"/>
      <c r="TOH212" s="8"/>
      <c r="TOI212" s="148"/>
      <c r="TOJ212" s="11"/>
      <c r="TOK212" s="148" t="s">
        <v>61</v>
      </c>
      <c r="TOL212" s="171"/>
      <c r="TOM212" s="171"/>
      <c r="TON212" s="171"/>
      <c r="TOO212" s="27"/>
      <c r="TOP212" s="27"/>
      <c r="TOQ212" s="27"/>
      <c r="TOR212" s="27">
        <v>105.7</v>
      </c>
      <c r="TOS212" s="45">
        <v>105.6</v>
      </c>
      <c r="TOT212" s="45">
        <v>105.3</v>
      </c>
      <c r="TOU212" s="45">
        <v>105.2</v>
      </c>
      <c r="TOV212" s="46">
        <v>105.1</v>
      </c>
      <c r="TOW212" s="171"/>
      <c r="TOX212" s="8"/>
      <c r="TOY212" s="148"/>
      <c r="TOZ212" s="11"/>
      <c r="TPA212" s="148" t="s">
        <v>61</v>
      </c>
      <c r="TPB212" s="171"/>
      <c r="TPC212" s="171"/>
      <c r="TPD212" s="171"/>
      <c r="TPE212" s="27"/>
      <c r="TPF212" s="27"/>
      <c r="TPG212" s="27"/>
      <c r="TPH212" s="27">
        <v>105.7</v>
      </c>
      <c r="TPI212" s="45">
        <v>105.6</v>
      </c>
      <c r="TPJ212" s="45">
        <v>105.3</v>
      </c>
      <c r="TPK212" s="45">
        <v>105.2</v>
      </c>
      <c r="TPL212" s="46">
        <v>105.1</v>
      </c>
      <c r="TPM212" s="171"/>
      <c r="TPN212" s="8"/>
      <c r="TPO212" s="148"/>
      <c r="TPP212" s="11"/>
      <c r="TPQ212" s="148" t="s">
        <v>61</v>
      </c>
      <c r="TPR212" s="171"/>
      <c r="TPS212" s="171"/>
      <c r="TPT212" s="171"/>
      <c r="TPU212" s="27"/>
      <c r="TPV212" s="27"/>
      <c r="TPW212" s="27"/>
      <c r="TPX212" s="27">
        <v>105.7</v>
      </c>
      <c r="TPY212" s="45">
        <v>105.6</v>
      </c>
      <c r="TPZ212" s="45">
        <v>105.3</v>
      </c>
      <c r="TQA212" s="45">
        <v>105.2</v>
      </c>
      <c r="TQB212" s="46">
        <v>105.1</v>
      </c>
      <c r="TQC212" s="171"/>
      <c r="TQD212" s="8"/>
      <c r="TQE212" s="148"/>
      <c r="TQF212" s="11"/>
      <c r="TQG212" s="148" t="s">
        <v>61</v>
      </c>
      <c r="TQH212" s="171"/>
      <c r="TQI212" s="171"/>
      <c r="TQJ212" s="171"/>
      <c r="TQK212" s="27"/>
      <c r="TQL212" s="27"/>
      <c r="TQM212" s="27"/>
      <c r="TQN212" s="27">
        <v>105.7</v>
      </c>
      <c r="TQO212" s="45">
        <v>105.6</v>
      </c>
      <c r="TQP212" s="45">
        <v>105.3</v>
      </c>
      <c r="TQQ212" s="45">
        <v>105.2</v>
      </c>
      <c r="TQR212" s="46">
        <v>105.1</v>
      </c>
      <c r="TQS212" s="171"/>
      <c r="TQT212" s="8"/>
      <c r="TQU212" s="148"/>
      <c r="TQV212" s="11"/>
      <c r="TQW212" s="148" t="s">
        <v>61</v>
      </c>
      <c r="TQX212" s="171"/>
      <c r="TQY212" s="171"/>
      <c r="TQZ212" s="171"/>
      <c r="TRA212" s="27"/>
      <c r="TRB212" s="27"/>
      <c r="TRC212" s="27"/>
      <c r="TRD212" s="27">
        <v>105.7</v>
      </c>
      <c r="TRE212" s="45">
        <v>105.6</v>
      </c>
      <c r="TRF212" s="45">
        <v>105.3</v>
      </c>
      <c r="TRG212" s="45">
        <v>105.2</v>
      </c>
      <c r="TRH212" s="46">
        <v>105.1</v>
      </c>
      <c r="TRI212" s="171"/>
      <c r="TRJ212" s="8"/>
      <c r="TRK212" s="148"/>
      <c r="TRL212" s="11"/>
      <c r="TRM212" s="148" t="s">
        <v>61</v>
      </c>
      <c r="TRN212" s="171"/>
      <c r="TRO212" s="171"/>
      <c r="TRP212" s="171"/>
      <c r="TRQ212" s="27"/>
      <c r="TRR212" s="27"/>
      <c r="TRS212" s="27"/>
      <c r="TRT212" s="27">
        <v>105.7</v>
      </c>
      <c r="TRU212" s="45">
        <v>105.6</v>
      </c>
      <c r="TRV212" s="45">
        <v>105.3</v>
      </c>
      <c r="TRW212" s="45">
        <v>105.2</v>
      </c>
      <c r="TRX212" s="46">
        <v>105.1</v>
      </c>
      <c r="TRY212" s="171"/>
      <c r="TRZ212" s="8"/>
      <c r="TSA212" s="148"/>
      <c r="TSB212" s="11"/>
      <c r="TSC212" s="148" t="s">
        <v>61</v>
      </c>
      <c r="TSD212" s="171"/>
      <c r="TSE212" s="171"/>
      <c r="TSF212" s="171"/>
      <c r="TSG212" s="27"/>
      <c r="TSH212" s="27"/>
      <c r="TSI212" s="27"/>
      <c r="TSJ212" s="27">
        <v>105.7</v>
      </c>
      <c r="TSK212" s="45">
        <v>105.6</v>
      </c>
      <c r="TSL212" s="45">
        <v>105.3</v>
      </c>
      <c r="TSM212" s="45">
        <v>105.2</v>
      </c>
      <c r="TSN212" s="46">
        <v>105.1</v>
      </c>
      <c r="TSO212" s="171"/>
      <c r="TSP212" s="8"/>
      <c r="TSQ212" s="148"/>
      <c r="TSR212" s="11"/>
      <c r="TSS212" s="148" t="s">
        <v>61</v>
      </c>
      <c r="TST212" s="171"/>
      <c r="TSU212" s="171"/>
      <c r="TSV212" s="171"/>
      <c r="TSW212" s="27"/>
      <c r="TSX212" s="27"/>
      <c r="TSY212" s="27"/>
      <c r="TSZ212" s="27">
        <v>105.7</v>
      </c>
      <c r="TTA212" s="45">
        <v>105.6</v>
      </c>
      <c r="TTB212" s="45">
        <v>105.3</v>
      </c>
      <c r="TTC212" s="45">
        <v>105.2</v>
      </c>
      <c r="TTD212" s="46">
        <v>105.1</v>
      </c>
      <c r="TTE212" s="171"/>
      <c r="TTF212" s="8"/>
      <c r="TTG212" s="148"/>
      <c r="TTH212" s="11"/>
      <c r="TTI212" s="148" t="s">
        <v>61</v>
      </c>
      <c r="TTJ212" s="171"/>
      <c r="TTK212" s="171"/>
      <c r="TTL212" s="171"/>
      <c r="TTM212" s="27"/>
      <c r="TTN212" s="27"/>
      <c r="TTO212" s="27"/>
      <c r="TTP212" s="27">
        <v>105.7</v>
      </c>
      <c r="TTQ212" s="45">
        <v>105.6</v>
      </c>
      <c r="TTR212" s="45">
        <v>105.3</v>
      </c>
      <c r="TTS212" s="45">
        <v>105.2</v>
      </c>
      <c r="TTT212" s="46">
        <v>105.1</v>
      </c>
      <c r="TTU212" s="171"/>
      <c r="TTV212" s="8"/>
      <c r="TTW212" s="148"/>
      <c r="TTX212" s="11"/>
      <c r="TTY212" s="148" t="s">
        <v>61</v>
      </c>
      <c r="TTZ212" s="171"/>
      <c r="TUA212" s="171"/>
      <c r="TUB212" s="171"/>
      <c r="TUC212" s="27"/>
      <c r="TUD212" s="27"/>
      <c r="TUE212" s="27"/>
      <c r="TUF212" s="27">
        <v>105.7</v>
      </c>
      <c r="TUG212" s="45">
        <v>105.6</v>
      </c>
      <c r="TUH212" s="45">
        <v>105.3</v>
      </c>
      <c r="TUI212" s="45">
        <v>105.2</v>
      </c>
      <c r="TUJ212" s="46">
        <v>105.1</v>
      </c>
      <c r="TUK212" s="171"/>
      <c r="TUL212" s="8"/>
      <c r="TUM212" s="148"/>
      <c r="TUN212" s="11"/>
      <c r="TUO212" s="148" t="s">
        <v>61</v>
      </c>
      <c r="TUP212" s="171"/>
      <c r="TUQ212" s="171"/>
      <c r="TUR212" s="171"/>
      <c r="TUS212" s="27"/>
      <c r="TUT212" s="27"/>
      <c r="TUU212" s="27"/>
      <c r="TUV212" s="27">
        <v>105.7</v>
      </c>
      <c r="TUW212" s="45">
        <v>105.6</v>
      </c>
      <c r="TUX212" s="45">
        <v>105.3</v>
      </c>
      <c r="TUY212" s="45">
        <v>105.2</v>
      </c>
      <c r="TUZ212" s="46">
        <v>105.1</v>
      </c>
      <c r="TVA212" s="171"/>
      <c r="TVB212" s="8"/>
      <c r="TVC212" s="148"/>
      <c r="TVD212" s="11"/>
      <c r="TVE212" s="148" t="s">
        <v>61</v>
      </c>
      <c r="TVF212" s="171"/>
      <c r="TVG212" s="171"/>
      <c r="TVH212" s="171"/>
      <c r="TVI212" s="27"/>
      <c r="TVJ212" s="27"/>
      <c r="TVK212" s="27"/>
      <c r="TVL212" s="27">
        <v>105.7</v>
      </c>
      <c r="TVM212" s="45">
        <v>105.6</v>
      </c>
      <c r="TVN212" s="45">
        <v>105.3</v>
      </c>
      <c r="TVO212" s="45">
        <v>105.2</v>
      </c>
      <c r="TVP212" s="46">
        <v>105.1</v>
      </c>
      <c r="TVQ212" s="171"/>
      <c r="TVR212" s="8"/>
      <c r="TVS212" s="148"/>
      <c r="TVT212" s="11"/>
      <c r="TVU212" s="148" t="s">
        <v>61</v>
      </c>
      <c r="TVV212" s="171"/>
      <c r="TVW212" s="171"/>
      <c r="TVX212" s="171"/>
      <c r="TVY212" s="27"/>
      <c r="TVZ212" s="27"/>
      <c r="TWA212" s="27"/>
      <c r="TWB212" s="27">
        <v>105.7</v>
      </c>
      <c r="TWC212" s="45">
        <v>105.6</v>
      </c>
      <c r="TWD212" s="45">
        <v>105.3</v>
      </c>
      <c r="TWE212" s="45">
        <v>105.2</v>
      </c>
      <c r="TWF212" s="46">
        <v>105.1</v>
      </c>
      <c r="TWG212" s="171"/>
      <c r="TWH212" s="8"/>
      <c r="TWI212" s="148"/>
      <c r="TWJ212" s="11"/>
      <c r="TWK212" s="148" t="s">
        <v>61</v>
      </c>
      <c r="TWL212" s="171"/>
      <c r="TWM212" s="171"/>
      <c r="TWN212" s="171"/>
      <c r="TWO212" s="27"/>
      <c r="TWP212" s="27"/>
      <c r="TWQ212" s="27"/>
      <c r="TWR212" s="27">
        <v>105.7</v>
      </c>
      <c r="TWS212" s="45">
        <v>105.6</v>
      </c>
      <c r="TWT212" s="45">
        <v>105.3</v>
      </c>
      <c r="TWU212" s="45">
        <v>105.2</v>
      </c>
      <c r="TWV212" s="46">
        <v>105.1</v>
      </c>
      <c r="TWW212" s="171"/>
      <c r="TWX212" s="8"/>
      <c r="TWY212" s="148"/>
      <c r="TWZ212" s="11"/>
      <c r="TXA212" s="148" t="s">
        <v>61</v>
      </c>
      <c r="TXB212" s="171"/>
      <c r="TXC212" s="171"/>
      <c r="TXD212" s="171"/>
      <c r="TXE212" s="27"/>
      <c r="TXF212" s="27"/>
      <c r="TXG212" s="27"/>
      <c r="TXH212" s="27">
        <v>105.7</v>
      </c>
      <c r="TXI212" s="45">
        <v>105.6</v>
      </c>
      <c r="TXJ212" s="45">
        <v>105.3</v>
      </c>
      <c r="TXK212" s="45">
        <v>105.2</v>
      </c>
      <c r="TXL212" s="46">
        <v>105.1</v>
      </c>
      <c r="TXM212" s="171"/>
      <c r="TXN212" s="8"/>
      <c r="TXO212" s="148"/>
      <c r="TXP212" s="11"/>
      <c r="TXQ212" s="148" t="s">
        <v>61</v>
      </c>
      <c r="TXR212" s="171"/>
      <c r="TXS212" s="171"/>
      <c r="TXT212" s="171"/>
      <c r="TXU212" s="27"/>
      <c r="TXV212" s="27"/>
      <c r="TXW212" s="27"/>
      <c r="TXX212" s="27">
        <v>105.7</v>
      </c>
      <c r="TXY212" s="45">
        <v>105.6</v>
      </c>
      <c r="TXZ212" s="45">
        <v>105.3</v>
      </c>
      <c r="TYA212" s="45">
        <v>105.2</v>
      </c>
      <c r="TYB212" s="46">
        <v>105.1</v>
      </c>
      <c r="TYC212" s="171"/>
      <c r="TYD212" s="8"/>
      <c r="TYE212" s="148"/>
      <c r="TYF212" s="11"/>
      <c r="TYG212" s="148" t="s">
        <v>61</v>
      </c>
      <c r="TYH212" s="171"/>
      <c r="TYI212" s="171"/>
      <c r="TYJ212" s="171"/>
      <c r="TYK212" s="27"/>
      <c r="TYL212" s="27"/>
      <c r="TYM212" s="27"/>
      <c r="TYN212" s="27">
        <v>105.7</v>
      </c>
      <c r="TYO212" s="45">
        <v>105.6</v>
      </c>
      <c r="TYP212" s="45">
        <v>105.3</v>
      </c>
      <c r="TYQ212" s="45">
        <v>105.2</v>
      </c>
      <c r="TYR212" s="46">
        <v>105.1</v>
      </c>
      <c r="TYS212" s="171"/>
      <c r="TYT212" s="8"/>
      <c r="TYU212" s="148"/>
      <c r="TYV212" s="11"/>
      <c r="TYW212" s="148" t="s">
        <v>61</v>
      </c>
      <c r="TYX212" s="171"/>
      <c r="TYY212" s="171"/>
      <c r="TYZ212" s="171"/>
      <c r="TZA212" s="27"/>
      <c r="TZB212" s="27"/>
      <c r="TZC212" s="27"/>
      <c r="TZD212" s="27">
        <v>105.7</v>
      </c>
      <c r="TZE212" s="45">
        <v>105.6</v>
      </c>
      <c r="TZF212" s="45">
        <v>105.3</v>
      </c>
      <c r="TZG212" s="45">
        <v>105.2</v>
      </c>
      <c r="TZH212" s="46">
        <v>105.1</v>
      </c>
      <c r="TZI212" s="171"/>
      <c r="TZJ212" s="8"/>
      <c r="TZK212" s="148"/>
      <c r="TZL212" s="11"/>
      <c r="TZM212" s="148" t="s">
        <v>61</v>
      </c>
      <c r="TZN212" s="171"/>
      <c r="TZO212" s="171"/>
      <c r="TZP212" s="171"/>
      <c r="TZQ212" s="27"/>
      <c r="TZR212" s="27"/>
      <c r="TZS212" s="27"/>
      <c r="TZT212" s="27">
        <v>105.7</v>
      </c>
      <c r="TZU212" s="45">
        <v>105.6</v>
      </c>
      <c r="TZV212" s="45">
        <v>105.3</v>
      </c>
      <c r="TZW212" s="45">
        <v>105.2</v>
      </c>
      <c r="TZX212" s="46">
        <v>105.1</v>
      </c>
      <c r="TZY212" s="171"/>
      <c r="TZZ212" s="8"/>
      <c r="UAA212" s="148"/>
      <c r="UAB212" s="11"/>
      <c r="UAC212" s="148" t="s">
        <v>61</v>
      </c>
      <c r="UAD212" s="171"/>
      <c r="UAE212" s="171"/>
      <c r="UAF212" s="171"/>
      <c r="UAG212" s="27"/>
      <c r="UAH212" s="27"/>
      <c r="UAI212" s="27"/>
      <c r="UAJ212" s="27">
        <v>105.7</v>
      </c>
      <c r="UAK212" s="45">
        <v>105.6</v>
      </c>
      <c r="UAL212" s="45">
        <v>105.3</v>
      </c>
      <c r="UAM212" s="45">
        <v>105.2</v>
      </c>
      <c r="UAN212" s="46">
        <v>105.1</v>
      </c>
      <c r="UAO212" s="171"/>
      <c r="UAP212" s="8"/>
      <c r="UAQ212" s="148"/>
      <c r="UAR212" s="11"/>
      <c r="UAS212" s="148" t="s">
        <v>61</v>
      </c>
      <c r="UAT212" s="171"/>
      <c r="UAU212" s="171"/>
      <c r="UAV212" s="171"/>
      <c r="UAW212" s="27"/>
      <c r="UAX212" s="27"/>
      <c r="UAY212" s="27"/>
      <c r="UAZ212" s="27">
        <v>105.7</v>
      </c>
      <c r="UBA212" s="45">
        <v>105.6</v>
      </c>
      <c r="UBB212" s="45">
        <v>105.3</v>
      </c>
      <c r="UBC212" s="45">
        <v>105.2</v>
      </c>
      <c r="UBD212" s="46">
        <v>105.1</v>
      </c>
      <c r="UBE212" s="171"/>
      <c r="UBF212" s="8"/>
      <c r="UBG212" s="148"/>
      <c r="UBH212" s="11"/>
      <c r="UBI212" s="148" t="s">
        <v>61</v>
      </c>
      <c r="UBJ212" s="171"/>
      <c r="UBK212" s="171"/>
      <c r="UBL212" s="171"/>
      <c r="UBM212" s="27"/>
      <c r="UBN212" s="27"/>
      <c r="UBO212" s="27"/>
      <c r="UBP212" s="27">
        <v>105.7</v>
      </c>
      <c r="UBQ212" s="45">
        <v>105.6</v>
      </c>
      <c r="UBR212" s="45">
        <v>105.3</v>
      </c>
      <c r="UBS212" s="45">
        <v>105.2</v>
      </c>
      <c r="UBT212" s="46">
        <v>105.1</v>
      </c>
      <c r="UBU212" s="171"/>
      <c r="UBV212" s="8"/>
      <c r="UBW212" s="148"/>
      <c r="UBX212" s="11"/>
      <c r="UBY212" s="148" t="s">
        <v>61</v>
      </c>
      <c r="UBZ212" s="171"/>
      <c r="UCA212" s="171"/>
      <c r="UCB212" s="171"/>
      <c r="UCC212" s="27"/>
      <c r="UCD212" s="27"/>
      <c r="UCE212" s="27"/>
      <c r="UCF212" s="27">
        <v>105.7</v>
      </c>
      <c r="UCG212" s="45">
        <v>105.6</v>
      </c>
      <c r="UCH212" s="45">
        <v>105.3</v>
      </c>
      <c r="UCI212" s="45">
        <v>105.2</v>
      </c>
      <c r="UCJ212" s="46">
        <v>105.1</v>
      </c>
      <c r="UCK212" s="171"/>
      <c r="UCL212" s="8"/>
      <c r="UCM212" s="148"/>
      <c r="UCN212" s="11"/>
      <c r="UCO212" s="148" t="s">
        <v>61</v>
      </c>
      <c r="UCP212" s="171"/>
      <c r="UCQ212" s="171"/>
      <c r="UCR212" s="171"/>
      <c r="UCS212" s="27"/>
      <c r="UCT212" s="27"/>
      <c r="UCU212" s="27"/>
      <c r="UCV212" s="27">
        <v>105.7</v>
      </c>
      <c r="UCW212" s="45">
        <v>105.6</v>
      </c>
      <c r="UCX212" s="45">
        <v>105.3</v>
      </c>
      <c r="UCY212" s="45">
        <v>105.2</v>
      </c>
      <c r="UCZ212" s="46">
        <v>105.1</v>
      </c>
      <c r="UDA212" s="171"/>
      <c r="UDB212" s="8"/>
      <c r="UDC212" s="148"/>
      <c r="UDD212" s="11"/>
      <c r="UDE212" s="148" t="s">
        <v>61</v>
      </c>
      <c r="UDF212" s="171"/>
      <c r="UDG212" s="171"/>
      <c r="UDH212" s="171"/>
      <c r="UDI212" s="27"/>
      <c r="UDJ212" s="27"/>
      <c r="UDK212" s="27"/>
      <c r="UDL212" s="27">
        <v>105.7</v>
      </c>
      <c r="UDM212" s="45">
        <v>105.6</v>
      </c>
      <c r="UDN212" s="45">
        <v>105.3</v>
      </c>
      <c r="UDO212" s="45">
        <v>105.2</v>
      </c>
      <c r="UDP212" s="46">
        <v>105.1</v>
      </c>
      <c r="UDQ212" s="171"/>
      <c r="UDR212" s="8"/>
      <c r="UDS212" s="148"/>
      <c r="UDT212" s="11"/>
      <c r="UDU212" s="148" t="s">
        <v>61</v>
      </c>
      <c r="UDV212" s="171"/>
      <c r="UDW212" s="171"/>
      <c r="UDX212" s="171"/>
      <c r="UDY212" s="27"/>
      <c r="UDZ212" s="27"/>
      <c r="UEA212" s="27"/>
      <c r="UEB212" s="27">
        <v>105.7</v>
      </c>
      <c r="UEC212" s="45">
        <v>105.6</v>
      </c>
      <c r="UED212" s="45">
        <v>105.3</v>
      </c>
      <c r="UEE212" s="45">
        <v>105.2</v>
      </c>
      <c r="UEF212" s="46">
        <v>105.1</v>
      </c>
      <c r="UEG212" s="171"/>
      <c r="UEH212" s="8"/>
      <c r="UEI212" s="148"/>
      <c r="UEJ212" s="11"/>
      <c r="UEK212" s="148" t="s">
        <v>61</v>
      </c>
      <c r="UEL212" s="171"/>
      <c r="UEM212" s="171"/>
      <c r="UEN212" s="171"/>
      <c r="UEO212" s="27"/>
      <c r="UEP212" s="27"/>
      <c r="UEQ212" s="27"/>
      <c r="UER212" s="27">
        <v>105.7</v>
      </c>
      <c r="UES212" s="45">
        <v>105.6</v>
      </c>
      <c r="UET212" s="45">
        <v>105.3</v>
      </c>
      <c r="UEU212" s="45">
        <v>105.2</v>
      </c>
      <c r="UEV212" s="46">
        <v>105.1</v>
      </c>
      <c r="UEW212" s="171"/>
      <c r="UEX212" s="8"/>
      <c r="UEY212" s="148"/>
      <c r="UEZ212" s="11"/>
      <c r="UFA212" s="148" t="s">
        <v>61</v>
      </c>
      <c r="UFB212" s="171"/>
      <c r="UFC212" s="171"/>
      <c r="UFD212" s="171"/>
      <c r="UFE212" s="27"/>
      <c r="UFF212" s="27"/>
      <c r="UFG212" s="27"/>
      <c r="UFH212" s="27">
        <v>105.7</v>
      </c>
      <c r="UFI212" s="45">
        <v>105.6</v>
      </c>
      <c r="UFJ212" s="45">
        <v>105.3</v>
      </c>
      <c r="UFK212" s="45">
        <v>105.2</v>
      </c>
      <c r="UFL212" s="46">
        <v>105.1</v>
      </c>
      <c r="UFM212" s="171"/>
      <c r="UFN212" s="8"/>
      <c r="UFO212" s="148"/>
      <c r="UFP212" s="11"/>
      <c r="UFQ212" s="148" t="s">
        <v>61</v>
      </c>
      <c r="UFR212" s="171"/>
      <c r="UFS212" s="171"/>
      <c r="UFT212" s="171"/>
      <c r="UFU212" s="27"/>
      <c r="UFV212" s="27"/>
      <c r="UFW212" s="27"/>
      <c r="UFX212" s="27">
        <v>105.7</v>
      </c>
      <c r="UFY212" s="45">
        <v>105.6</v>
      </c>
      <c r="UFZ212" s="45">
        <v>105.3</v>
      </c>
      <c r="UGA212" s="45">
        <v>105.2</v>
      </c>
      <c r="UGB212" s="46">
        <v>105.1</v>
      </c>
      <c r="UGC212" s="171"/>
      <c r="UGD212" s="8"/>
      <c r="UGE212" s="148"/>
      <c r="UGF212" s="11"/>
      <c r="UGG212" s="148" t="s">
        <v>61</v>
      </c>
      <c r="UGH212" s="171"/>
      <c r="UGI212" s="171"/>
      <c r="UGJ212" s="171"/>
      <c r="UGK212" s="27"/>
      <c r="UGL212" s="27"/>
      <c r="UGM212" s="27"/>
      <c r="UGN212" s="27">
        <v>105.7</v>
      </c>
      <c r="UGO212" s="45">
        <v>105.6</v>
      </c>
      <c r="UGP212" s="45">
        <v>105.3</v>
      </c>
      <c r="UGQ212" s="45">
        <v>105.2</v>
      </c>
      <c r="UGR212" s="46">
        <v>105.1</v>
      </c>
      <c r="UGS212" s="171"/>
      <c r="UGT212" s="8"/>
      <c r="UGU212" s="148"/>
      <c r="UGV212" s="11"/>
      <c r="UGW212" s="148" t="s">
        <v>61</v>
      </c>
      <c r="UGX212" s="171"/>
      <c r="UGY212" s="171"/>
      <c r="UGZ212" s="171"/>
      <c r="UHA212" s="27"/>
      <c r="UHB212" s="27"/>
      <c r="UHC212" s="27"/>
      <c r="UHD212" s="27">
        <v>105.7</v>
      </c>
      <c r="UHE212" s="45">
        <v>105.6</v>
      </c>
      <c r="UHF212" s="45">
        <v>105.3</v>
      </c>
      <c r="UHG212" s="45">
        <v>105.2</v>
      </c>
      <c r="UHH212" s="46">
        <v>105.1</v>
      </c>
      <c r="UHI212" s="171"/>
      <c r="UHJ212" s="8"/>
      <c r="UHK212" s="148"/>
      <c r="UHL212" s="11"/>
      <c r="UHM212" s="148" t="s">
        <v>61</v>
      </c>
      <c r="UHN212" s="171"/>
      <c r="UHO212" s="171"/>
      <c r="UHP212" s="171"/>
      <c r="UHQ212" s="27"/>
      <c r="UHR212" s="27"/>
      <c r="UHS212" s="27"/>
      <c r="UHT212" s="27">
        <v>105.7</v>
      </c>
      <c r="UHU212" s="45">
        <v>105.6</v>
      </c>
      <c r="UHV212" s="45">
        <v>105.3</v>
      </c>
      <c r="UHW212" s="45">
        <v>105.2</v>
      </c>
      <c r="UHX212" s="46">
        <v>105.1</v>
      </c>
      <c r="UHY212" s="171"/>
      <c r="UHZ212" s="8"/>
      <c r="UIA212" s="148"/>
      <c r="UIB212" s="11"/>
      <c r="UIC212" s="148" t="s">
        <v>61</v>
      </c>
      <c r="UID212" s="171"/>
      <c r="UIE212" s="171"/>
      <c r="UIF212" s="171"/>
      <c r="UIG212" s="27"/>
      <c r="UIH212" s="27"/>
      <c r="UII212" s="27"/>
      <c r="UIJ212" s="27">
        <v>105.7</v>
      </c>
      <c r="UIK212" s="45">
        <v>105.6</v>
      </c>
      <c r="UIL212" s="45">
        <v>105.3</v>
      </c>
      <c r="UIM212" s="45">
        <v>105.2</v>
      </c>
      <c r="UIN212" s="46">
        <v>105.1</v>
      </c>
      <c r="UIO212" s="171"/>
      <c r="UIP212" s="8"/>
      <c r="UIQ212" s="148"/>
      <c r="UIR212" s="11"/>
      <c r="UIS212" s="148" t="s">
        <v>61</v>
      </c>
      <c r="UIT212" s="171"/>
      <c r="UIU212" s="171"/>
      <c r="UIV212" s="171"/>
      <c r="UIW212" s="27"/>
      <c r="UIX212" s="27"/>
      <c r="UIY212" s="27"/>
      <c r="UIZ212" s="27">
        <v>105.7</v>
      </c>
      <c r="UJA212" s="45">
        <v>105.6</v>
      </c>
      <c r="UJB212" s="45">
        <v>105.3</v>
      </c>
      <c r="UJC212" s="45">
        <v>105.2</v>
      </c>
      <c r="UJD212" s="46">
        <v>105.1</v>
      </c>
      <c r="UJE212" s="171"/>
      <c r="UJF212" s="8"/>
      <c r="UJG212" s="148"/>
      <c r="UJH212" s="11"/>
      <c r="UJI212" s="148" t="s">
        <v>61</v>
      </c>
      <c r="UJJ212" s="171"/>
      <c r="UJK212" s="171"/>
      <c r="UJL212" s="171"/>
      <c r="UJM212" s="27"/>
      <c r="UJN212" s="27"/>
      <c r="UJO212" s="27"/>
      <c r="UJP212" s="27">
        <v>105.7</v>
      </c>
      <c r="UJQ212" s="45">
        <v>105.6</v>
      </c>
      <c r="UJR212" s="45">
        <v>105.3</v>
      </c>
      <c r="UJS212" s="45">
        <v>105.2</v>
      </c>
      <c r="UJT212" s="46">
        <v>105.1</v>
      </c>
      <c r="UJU212" s="171"/>
      <c r="UJV212" s="8"/>
      <c r="UJW212" s="148"/>
      <c r="UJX212" s="11"/>
      <c r="UJY212" s="148" t="s">
        <v>61</v>
      </c>
      <c r="UJZ212" s="171"/>
      <c r="UKA212" s="171"/>
      <c r="UKB212" s="171"/>
      <c r="UKC212" s="27"/>
      <c r="UKD212" s="27"/>
      <c r="UKE212" s="27"/>
      <c r="UKF212" s="27">
        <v>105.7</v>
      </c>
      <c r="UKG212" s="45">
        <v>105.6</v>
      </c>
      <c r="UKH212" s="45">
        <v>105.3</v>
      </c>
      <c r="UKI212" s="45">
        <v>105.2</v>
      </c>
      <c r="UKJ212" s="46">
        <v>105.1</v>
      </c>
      <c r="UKK212" s="171"/>
      <c r="UKL212" s="8"/>
      <c r="UKM212" s="148"/>
      <c r="UKN212" s="11"/>
      <c r="UKO212" s="148" t="s">
        <v>61</v>
      </c>
      <c r="UKP212" s="171"/>
      <c r="UKQ212" s="171"/>
      <c r="UKR212" s="171"/>
      <c r="UKS212" s="27"/>
      <c r="UKT212" s="27"/>
      <c r="UKU212" s="27"/>
      <c r="UKV212" s="27">
        <v>105.7</v>
      </c>
      <c r="UKW212" s="45">
        <v>105.6</v>
      </c>
      <c r="UKX212" s="45">
        <v>105.3</v>
      </c>
      <c r="UKY212" s="45">
        <v>105.2</v>
      </c>
      <c r="UKZ212" s="46">
        <v>105.1</v>
      </c>
      <c r="ULA212" s="171"/>
      <c r="ULB212" s="8"/>
      <c r="ULC212" s="148"/>
      <c r="ULD212" s="11"/>
      <c r="ULE212" s="148" t="s">
        <v>61</v>
      </c>
      <c r="ULF212" s="171"/>
      <c r="ULG212" s="171"/>
      <c r="ULH212" s="171"/>
      <c r="ULI212" s="27"/>
      <c r="ULJ212" s="27"/>
      <c r="ULK212" s="27"/>
      <c r="ULL212" s="27">
        <v>105.7</v>
      </c>
      <c r="ULM212" s="45">
        <v>105.6</v>
      </c>
      <c r="ULN212" s="45">
        <v>105.3</v>
      </c>
      <c r="ULO212" s="45">
        <v>105.2</v>
      </c>
      <c r="ULP212" s="46">
        <v>105.1</v>
      </c>
      <c r="ULQ212" s="171"/>
      <c r="ULR212" s="8"/>
      <c r="ULS212" s="148"/>
      <c r="ULT212" s="11"/>
      <c r="ULU212" s="148" t="s">
        <v>61</v>
      </c>
      <c r="ULV212" s="171"/>
      <c r="ULW212" s="171"/>
      <c r="ULX212" s="171"/>
      <c r="ULY212" s="27"/>
      <c r="ULZ212" s="27"/>
      <c r="UMA212" s="27"/>
      <c r="UMB212" s="27">
        <v>105.7</v>
      </c>
      <c r="UMC212" s="45">
        <v>105.6</v>
      </c>
      <c r="UMD212" s="45">
        <v>105.3</v>
      </c>
      <c r="UME212" s="45">
        <v>105.2</v>
      </c>
      <c r="UMF212" s="46">
        <v>105.1</v>
      </c>
      <c r="UMG212" s="171"/>
      <c r="UMH212" s="8"/>
      <c r="UMI212" s="148"/>
      <c r="UMJ212" s="11"/>
      <c r="UMK212" s="148" t="s">
        <v>61</v>
      </c>
      <c r="UML212" s="171"/>
      <c r="UMM212" s="171"/>
      <c r="UMN212" s="171"/>
      <c r="UMO212" s="27"/>
      <c r="UMP212" s="27"/>
      <c r="UMQ212" s="27"/>
      <c r="UMR212" s="27">
        <v>105.7</v>
      </c>
      <c r="UMS212" s="45">
        <v>105.6</v>
      </c>
      <c r="UMT212" s="45">
        <v>105.3</v>
      </c>
      <c r="UMU212" s="45">
        <v>105.2</v>
      </c>
      <c r="UMV212" s="46">
        <v>105.1</v>
      </c>
      <c r="UMW212" s="171"/>
      <c r="UMX212" s="8"/>
      <c r="UMY212" s="148"/>
      <c r="UMZ212" s="11"/>
      <c r="UNA212" s="148" t="s">
        <v>61</v>
      </c>
      <c r="UNB212" s="171"/>
      <c r="UNC212" s="171"/>
      <c r="UND212" s="171"/>
      <c r="UNE212" s="27"/>
      <c r="UNF212" s="27"/>
      <c r="UNG212" s="27"/>
      <c r="UNH212" s="27">
        <v>105.7</v>
      </c>
      <c r="UNI212" s="45">
        <v>105.6</v>
      </c>
      <c r="UNJ212" s="45">
        <v>105.3</v>
      </c>
      <c r="UNK212" s="45">
        <v>105.2</v>
      </c>
      <c r="UNL212" s="46">
        <v>105.1</v>
      </c>
      <c r="UNM212" s="171"/>
      <c r="UNN212" s="8"/>
      <c r="UNO212" s="148"/>
      <c r="UNP212" s="11"/>
      <c r="UNQ212" s="148" t="s">
        <v>61</v>
      </c>
      <c r="UNR212" s="171"/>
      <c r="UNS212" s="171"/>
      <c r="UNT212" s="171"/>
      <c r="UNU212" s="27"/>
      <c r="UNV212" s="27"/>
      <c r="UNW212" s="27"/>
      <c r="UNX212" s="27">
        <v>105.7</v>
      </c>
      <c r="UNY212" s="45">
        <v>105.6</v>
      </c>
      <c r="UNZ212" s="45">
        <v>105.3</v>
      </c>
      <c r="UOA212" s="45">
        <v>105.2</v>
      </c>
      <c r="UOB212" s="46">
        <v>105.1</v>
      </c>
      <c r="UOC212" s="171"/>
      <c r="UOD212" s="8"/>
      <c r="UOE212" s="148"/>
      <c r="UOF212" s="11"/>
      <c r="UOG212" s="148" t="s">
        <v>61</v>
      </c>
      <c r="UOH212" s="171"/>
      <c r="UOI212" s="171"/>
      <c r="UOJ212" s="171"/>
      <c r="UOK212" s="27"/>
      <c r="UOL212" s="27"/>
      <c r="UOM212" s="27"/>
      <c r="UON212" s="27">
        <v>105.7</v>
      </c>
      <c r="UOO212" s="45">
        <v>105.6</v>
      </c>
      <c r="UOP212" s="45">
        <v>105.3</v>
      </c>
      <c r="UOQ212" s="45">
        <v>105.2</v>
      </c>
      <c r="UOR212" s="46">
        <v>105.1</v>
      </c>
      <c r="UOS212" s="171"/>
      <c r="UOT212" s="8"/>
      <c r="UOU212" s="148"/>
      <c r="UOV212" s="11"/>
      <c r="UOW212" s="148" t="s">
        <v>61</v>
      </c>
      <c r="UOX212" s="171"/>
      <c r="UOY212" s="171"/>
      <c r="UOZ212" s="171"/>
      <c r="UPA212" s="27"/>
      <c r="UPB212" s="27"/>
      <c r="UPC212" s="27"/>
      <c r="UPD212" s="27">
        <v>105.7</v>
      </c>
      <c r="UPE212" s="45">
        <v>105.6</v>
      </c>
      <c r="UPF212" s="45">
        <v>105.3</v>
      </c>
      <c r="UPG212" s="45">
        <v>105.2</v>
      </c>
      <c r="UPH212" s="46">
        <v>105.1</v>
      </c>
      <c r="UPI212" s="171"/>
      <c r="UPJ212" s="8"/>
      <c r="UPK212" s="148"/>
      <c r="UPL212" s="11"/>
      <c r="UPM212" s="148" t="s">
        <v>61</v>
      </c>
      <c r="UPN212" s="171"/>
      <c r="UPO212" s="171"/>
      <c r="UPP212" s="171"/>
      <c r="UPQ212" s="27"/>
      <c r="UPR212" s="27"/>
      <c r="UPS212" s="27"/>
      <c r="UPT212" s="27">
        <v>105.7</v>
      </c>
      <c r="UPU212" s="45">
        <v>105.6</v>
      </c>
      <c r="UPV212" s="45">
        <v>105.3</v>
      </c>
      <c r="UPW212" s="45">
        <v>105.2</v>
      </c>
      <c r="UPX212" s="46">
        <v>105.1</v>
      </c>
      <c r="UPY212" s="171"/>
      <c r="UPZ212" s="8"/>
      <c r="UQA212" s="148"/>
      <c r="UQB212" s="11"/>
      <c r="UQC212" s="148" t="s">
        <v>61</v>
      </c>
      <c r="UQD212" s="171"/>
      <c r="UQE212" s="171"/>
      <c r="UQF212" s="171"/>
      <c r="UQG212" s="27"/>
      <c r="UQH212" s="27"/>
      <c r="UQI212" s="27"/>
      <c r="UQJ212" s="27">
        <v>105.7</v>
      </c>
      <c r="UQK212" s="45">
        <v>105.6</v>
      </c>
      <c r="UQL212" s="45">
        <v>105.3</v>
      </c>
      <c r="UQM212" s="45">
        <v>105.2</v>
      </c>
      <c r="UQN212" s="46">
        <v>105.1</v>
      </c>
      <c r="UQO212" s="171"/>
      <c r="UQP212" s="8"/>
      <c r="UQQ212" s="148"/>
      <c r="UQR212" s="11"/>
      <c r="UQS212" s="148" t="s">
        <v>61</v>
      </c>
      <c r="UQT212" s="171"/>
      <c r="UQU212" s="171"/>
      <c r="UQV212" s="171"/>
      <c r="UQW212" s="27"/>
      <c r="UQX212" s="27"/>
      <c r="UQY212" s="27"/>
      <c r="UQZ212" s="27">
        <v>105.7</v>
      </c>
      <c r="URA212" s="45">
        <v>105.6</v>
      </c>
      <c r="URB212" s="45">
        <v>105.3</v>
      </c>
      <c r="URC212" s="45">
        <v>105.2</v>
      </c>
      <c r="URD212" s="46">
        <v>105.1</v>
      </c>
      <c r="URE212" s="171"/>
      <c r="URF212" s="8"/>
      <c r="URG212" s="148"/>
      <c r="URH212" s="11"/>
      <c r="URI212" s="148" t="s">
        <v>61</v>
      </c>
      <c r="URJ212" s="171"/>
      <c r="URK212" s="171"/>
      <c r="URL212" s="171"/>
      <c r="URM212" s="27"/>
      <c r="URN212" s="27"/>
      <c r="URO212" s="27"/>
      <c r="URP212" s="27">
        <v>105.7</v>
      </c>
      <c r="URQ212" s="45">
        <v>105.6</v>
      </c>
      <c r="URR212" s="45">
        <v>105.3</v>
      </c>
      <c r="URS212" s="45">
        <v>105.2</v>
      </c>
      <c r="URT212" s="46">
        <v>105.1</v>
      </c>
      <c r="URU212" s="171"/>
      <c r="URV212" s="8"/>
      <c r="URW212" s="148"/>
      <c r="URX212" s="11"/>
      <c r="URY212" s="148" t="s">
        <v>61</v>
      </c>
      <c r="URZ212" s="171"/>
      <c r="USA212" s="171"/>
      <c r="USB212" s="171"/>
      <c r="USC212" s="27"/>
      <c r="USD212" s="27"/>
      <c r="USE212" s="27"/>
      <c r="USF212" s="27">
        <v>105.7</v>
      </c>
      <c r="USG212" s="45">
        <v>105.6</v>
      </c>
      <c r="USH212" s="45">
        <v>105.3</v>
      </c>
      <c r="USI212" s="45">
        <v>105.2</v>
      </c>
      <c r="USJ212" s="46">
        <v>105.1</v>
      </c>
      <c r="USK212" s="171"/>
      <c r="USL212" s="8"/>
      <c r="USM212" s="148"/>
      <c r="USN212" s="11"/>
      <c r="USO212" s="148" t="s">
        <v>61</v>
      </c>
      <c r="USP212" s="171"/>
      <c r="USQ212" s="171"/>
      <c r="USR212" s="171"/>
      <c r="USS212" s="27"/>
      <c r="UST212" s="27"/>
      <c r="USU212" s="27"/>
      <c r="USV212" s="27">
        <v>105.7</v>
      </c>
      <c r="USW212" s="45">
        <v>105.6</v>
      </c>
      <c r="USX212" s="45">
        <v>105.3</v>
      </c>
      <c r="USY212" s="45">
        <v>105.2</v>
      </c>
      <c r="USZ212" s="46">
        <v>105.1</v>
      </c>
      <c r="UTA212" s="171"/>
      <c r="UTB212" s="8"/>
      <c r="UTC212" s="148"/>
      <c r="UTD212" s="11"/>
      <c r="UTE212" s="148" t="s">
        <v>61</v>
      </c>
      <c r="UTF212" s="171"/>
      <c r="UTG212" s="171"/>
      <c r="UTH212" s="171"/>
      <c r="UTI212" s="27"/>
      <c r="UTJ212" s="27"/>
      <c r="UTK212" s="27"/>
      <c r="UTL212" s="27">
        <v>105.7</v>
      </c>
      <c r="UTM212" s="45">
        <v>105.6</v>
      </c>
      <c r="UTN212" s="45">
        <v>105.3</v>
      </c>
      <c r="UTO212" s="45">
        <v>105.2</v>
      </c>
      <c r="UTP212" s="46">
        <v>105.1</v>
      </c>
      <c r="UTQ212" s="171"/>
      <c r="UTR212" s="8"/>
      <c r="UTS212" s="148"/>
      <c r="UTT212" s="11"/>
      <c r="UTU212" s="148" t="s">
        <v>61</v>
      </c>
      <c r="UTV212" s="171"/>
      <c r="UTW212" s="171"/>
      <c r="UTX212" s="171"/>
      <c r="UTY212" s="27"/>
      <c r="UTZ212" s="27"/>
      <c r="UUA212" s="27"/>
      <c r="UUB212" s="27">
        <v>105.7</v>
      </c>
      <c r="UUC212" s="45">
        <v>105.6</v>
      </c>
      <c r="UUD212" s="45">
        <v>105.3</v>
      </c>
      <c r="UUE212" s="45">
        <v>105.2</v>
      </c>
      <c r="UUF212" s="46">
        <v>105.1</v>
      </c>
      <c r="UUG212" s="171"/>
      <c r="UUH212" s="8"/>
      <c r="UUI212" s="148"/>
      <c r="UUJ212" s="11"/>
      <c r="UUK212" s="148" t="s">
        <v>61</v>
      </c>
      <c r="UUL212" s="171"/>
      <c r="UUM212" s="171"/>
      <c r="UUN212" s="171"/>
      <c r="UUO212" s="27"/>
      <c r="UUP212" s="27"/>
      <c r="UUQ212" s="27"/>
      <c r="UUR212" s="27">
        <v>105.7</v>
      </c>
      <c r="UUS212" s="45">
        <v>105.6</v>
      </c>
      <c r="UUT212" s="45">
        <v>105.3</v>
      </c>
      <c r="UUU212" s="45">
        <v>105.2</v>
      </c>
      <c r="UUV212" s="46">
        <v>105.1</v>
      </c>
      <c r="UUW212" s="171"/>
      <c r="UUX212" s="8"/>
      <c r="UUY212" s="148"/>
      <c r="UUZ212" s="11"/>
      <c r="UVA212" s="148" t="s">
        <v>61</v>
      </c>
      <c r="UVB212" s="171"/>
      <c r="UVC212" s="171"/>
      <c r="UVD212" s="171"/>
      <c r="UVE212" s="27"/>
      <c r="UVF212" s="27"/>
      <c r="UVG212" s="27"/>
      <c r="UVH212" s="27">
        <v>105.7</v>
      </c>
      <c r="UVI212" s="45">
        <v>105.6</v>
      </c>
      <c r="UVJ212" s="45">
        <v>105.3</v>
      </c>
      <c r="UVK212" s="45">
        <v>105.2</v>
      </c>
      <c r="UVL212" s="46">
        <v>105.1</v>
      </c>
      <c r="UVM212" s="171"/>
      <c r="UVN212" s="8"/>
      <c r="UVO212" s="148"/>
      <c r="UVP212" s="11"/>
      <c r="UVQ212" s="148" t="s">
        <v>61</v>
      </c>
      <c r="UVR212" s="171"/>
      <c r="UVS212" s="171"/>
      <c r="UVT212" s="171"/>
      <c r="UVU212" s="27"/>
      <c r="UVV212" s="27"/>
      <c r="UVW212" s="27"/>
      <c r="UVX212" s="27">
        <v>105.7</v>
      </c>
      <c r="UVY212" s="45">
        <v>105.6</v>
      </c>
      <c r="UVZ212" s="45">
        <v>105.3</v>
      </c>
      <c r="UWA212" s="45">
        <v>105.2</v>
      </c>
      <c r="UWB212" s="46">
        <v>105.1</v>
      </c>
      <c r="UWC212" s="171"/>
      <c r="UWD212" s="8"/>
      <c r="UWE212" s="148"/>
      <c r="UWF212" s="11"/>
      <c r="UWG212" s="148" t="s">
        <v>61</v>
      </c>
      <c r="UWH212" s="171"/>
      <c r="UWI212" s="171"/>
      <c r="UWJ212" s="171"/>
      <c r="UWK212" s="27"/>
      <c r="UWL212" s="27"/>
      <c r="UWM212" s="27"/>
      <c r="UWN212" s="27">
        <v>105.7</v>
      </c>
      <c r="UWO212" s="45">
        <v>105.6</v>
      </c>
      <c r="UWP212" s="45">
        <v>105.3</v>
      </c>
      <c r="UWQ212" s="45">
        <v>105.2</v>
      </c>
      <c r="UWR212" s="46">
        <v>105.1</v>
      </c>
      <c r="UWS212" s="171"/>
      <c r="UWT212" s="8"/>
      <c r="UWU212" s="148"/>
      <c r="UWV212" s="11"/>
      <c r="UWW212" s="148" t="s">
        <v>61</v>
      </c>
      <c r="UWX212" s="171"/>
      <c r="UWY212" s="171"/>
      <c r="UWZ212" s="171"/>
      <c r="UXA212" s="27"/>
      <c r="UXB212" s="27"/>
      <c r="UXC212" s="27"/>
      <c r="UXD212" s="27">
        <v>105.7</v>
      </c>
      <c r="UXE212" s="45">
        <v>105.6</v>
      </c>
      <c r="UXF212" s="45">
        <v>105.3</v>
      </c>
      <c r="UXG212" s="45">
        <v>105.2</v>
      </c>
      <c r="UXH212" s="46">
        <v>105.1</v>
      </c>
      <c r="UXI212" s="171"/>
      <c r="UXJ212" s="8"/>
      <c r="UXK212" s="148"/>
      <c r="UXL212" s="11"/>
      <c r="UXM212" s="148" t="s">
        <v>61</v>
      </c>
      <c r="UXN212" s="171"/>
      <c r="UXO212" s="171"/>
      <c r="UXP212" s="171"/>
      <c r="UXQ212" s="27"/>
      <c r="UXR212" s="27"/>
      <c r="UXS212" s="27"/>
      <c r="UXT212" s="27">
        <v>105.7</v>
      </c>
      <c r="UXU212" s="45">
        <v>105.6</v>
      </c>
      <c r="UXV212" s="45">
        <v>105.3</v>
      </c>
      <c r="UXW212" s="45">
        <v>105.2</v>
      </c>
      <c r="UXX212" s="46">
        <v>105.1</v>
      </c>
      <c r="UXY212" s="171"/>
      <c r="UXZ212" s="8"/>
      <c r="UYA212" s="148"/>
      <c r="UYB212" s="11"/>
      <c r="UYC212" s="148" t="s">
        <v>61</v>
      </c>
      <c r="UYD212" s="171"/>
      <c r="UYE212" s="171"/>
      <c r="UYF212" s="171"/>
      <c r="UYG212" s="27"/>
      <c r="UYH212" s="27"/>
      <c r="UYI212" s="27"/>
      <c r="UYJ212" s="27">
        <v>105.7</v>
      </c>
      <c r="UYK212" s="45">
        <v>105.6</v>
      </c>
      <c r="UYL212" s="45">
        <v>105.3</v>
      </c>
      <c r="UYM212" s="45">
        <v>105.2</v>
      </c>
      <c r="UYN212" s="46">
        <v>105.1</v>
      </c>
      <c r="UYO212" s="171"/>
      <c r="UYP212" s="8"/>
      <c r="UYQ212" s="148"/>
      <c r="UYR212" s="11"/>
      <c r="UYS212" s="148" t="s">
        <v>61</v>
      </c>
      <c r="UYT212" s="171"/>
      <c r="UYU212" s="171"/>
      <c r="UYV212" s="171"/>
      <c r="UYW212" s="27"/>
      <c r="UYX212" s="27"/>
      <c r="UYY212" s="27"/>
      <c r="UYZ212" s="27">
        <v>105.7</v>
      </c>
      <c r="UZA212" s="45">
        <v>105.6</v>
      </c>
      <c r="UZB212" s="45">
        <v>105.3</v>
      </c>
      <c r="UZC212" s="45">
        <v>105.2</v>
      </c>
      <c r="UZD212" s="46">
        <v>105.1</v>
      </c>
      <c r="UZE212" s="171"/>
      <c r="UZF212" s="8"/>
      <c r="UZG212" s="148"/>
      <c r="UZH212" s="11"/>
      <c r="UZI212" s="148" t="s">
        <v>61</v>
      </c>
      <c r="UZJ212" s="171"/>
      <c r="UZK212" s="171"/>
      <c r="UZL212" s="171"/>
      <c r="UZM212" s="27"/>
      <c r="UZN212" s="27"/>
      <c r="UZO212" s="27"/>
      <c r="UZP212" s="27">
        <v>105.7</v>
      </c>
      <c r="UZQ212" s="45">
        <v>105.6</v>
      </c>
      <c r="UZR212" s="45">
        <v>105.3</v>
      </c>
      <c r="UZS212" s="45">
        <v>105.2</v>
      </c>
      <c r="UZT212" s="46">
        <v>105.1</v>
      </c>
      <c r="UZU212" s="171"/>
      <c r="UZV212" s="8"/>
      <c r="UZW212" s="148"/>
      <c r="UZX212" s="11"/>
      <c r="UZY212" s="148" t="s">
        <v>61</v>
      </c>
      <c r="UZZ212" s="171"/>
      <c r="VAA212" s="171"/>
      <c r="VAB212" s="171"/>
      <c r="VAC212" s="27"/>
      <c r="VAD212" s="27"/>
      <c r="VAE212" s="27"/>
      <c r="VAF212" s="27">
        <v>105.7</v>
      </c>
      <c r="VAG212" s="45">
        <v>105.6</v>
      </c>
      <c r="VAH212" s="45">
        <v>105.3</v>
      </c>
      <c r="VAI212" s="45">
        <v>105.2</v>
      </c>
      <c r="VAJ212" s="46">
        <v>105.1</v>
      </c>
      <c r="VAK212" s="171"/>
      <c r="VAL212" s="8"/>
      <c r="VAM212" s="148"/>
      <c r="VAN212" s="11"/>
      <c r="VAO212" s="148" t="s">
        <v>61</v>
      </c>
      <c r="VAP212" s="171"/>
      <c r="VAQ212" s="171"/>
      <c r="VAR212" s="171"/>
      <c r="VAS212" s="27"/>
      <c r="VAT212" s="27"/>
      <c r="VAU212" s="27"/>
      <c r="VAV212" s="27">
        <v>105.7</v>
      </c>
      <c r="VAW212" s="45">
        <v>105.6</v>
      </c>
      <c r="VAX212" s="45">
        <v>105.3</v>
      </c>
      <c r="VAY212" s="45">
        <v>105.2</v>
      </c>
      <c r="VAZ212" s="46">
        <v>105.1</v>
      </c>
      <c r="VBA212" s="171"/>
      <c r="VBB212" s="8"/>
      <c r="VBC212" s="148"/>
      <c r="VBD212" s="11"/>
      <c r="VBE212" s="148" t="s">
        <v>61</v>
      </c>
      <c r="VBF212" s="171"/>
      <c r="VBG212" s="171"/>
      <c r="VBH212" s="171"/>
      <c r="VBI212" s="27"/>
      <c r="VBJ212" s="27"/>
      <c r="VBK212" s="27"/>
      <c r="VBL212" s="27">
        <v>105.7</v>
      </c>
      <c r="VBM212" s="45">
        <v>105.6</v>
      </c>
      <c r="VBN212" s="45">
        <v>105.3</v>
      </c>
      <c r="VBO212" s="45">
        <v>105.2</v>
      </c>
      <c r="VBP212" s="46">
        <v>105.1</v>
      </c>
      <c r="VBQ212" s="171"/>
      <c r="VBR212" s="8"/>
      <c r="VBS212" s="148"/>
      <c r="VBT212" s="11"/>
      <c r="VBU212" s="148" t="s">
        <v>61</v>
      </c>
      <c r="VBV212" s="171"/>
      <c r="VBW212" s="171"/>
      <c r="VBX212" s="171"/>
      <c r="VBY212" s="27"/>
      <c r="VBZ212" s="27"/>
      <c r="VCA212" s="27"/>
      <c r="VCB212" s="27">
        <v>105.7</v>
      </c>
      <c r="VCC212" s="45">
        <v>105.6</v>
      </c>
      <c r="VCD212" s="45">
        <v>105.3</v>
      </c>
      <c r="VCE212" s="45">
        <v>105.2</v>
      </c>
      <c r="VCF212" s="46">
        <v>105.1</v>
      </c>
      <c r="VCG212" s="171"/>
      <c r="VCH212" s="8"/>
      <c r="VCI212" s="148"/>
      <c r="VCJ212" s="11"/>
      <c r="VCK212" s="148" t="s">
        <v>61</v>
      </c>
      <c r="VCL212" s="171"/>
      <c r="VCM212" s="171"/>
      <c r="VCN212" s="171"/>
      <c r="VCO212" s="27"/>
      <c r="VCP212" s="27"/>
      <c r="VCQ212" s="27"/>
      <c r="VCR212" s="27">
        <v>105.7</v>
      </c>
      <c r="VCS212" s="45">
        <v>105.6</v>
      </c>
      <c r="VCT212" s="45">
        <v>105.3</v>
      </c>
      <c r="VCU212" s="45">
        <v>105.2</v>
      </c>
      <c r="VCV212" s="46">
        <v>105.1</v>
      </c>
      <c r="VCW212" s="171"/>
      <c r="VCX212" s="8"/>
      <c r="VCY212" s="148"/>
      <c r="VCZ212" s="11"/>
      <c r="VDA212" s="148" t="s">
        <v>61</v>
      </c>
      <c r="VDB212" s="171"/>
      <c r="VDC212" s="171"/>
      <c r="VDD212" s="171"/>
      <c r="VDE212" s="27"/>
      <c r="VDF212" s="27"/>
      <c r="VDG212" s="27"/>
      <c r="VDH212" s="27">
        <v>105.7</v>
      </c>
      <c r="VDI212" s="45">
        <v>105.6</v>
      </c>
      <c r="VDJ212" s="45">
        <v>105.3</v>
      </c>
      <c r="VDK212" s="45">
        <v>105.2</v>
      </c>
      <c r="VDL212" s="46">
        <v>105.1</v>
      </c>
      <c r="VDM212" s="171"/>
      <c r="VDN212" s="8"/>
      <c r="VDO212" s="148"/>
      <c r="VDP212" s="11"/>
      <c r="VDQ212" s="148" t="s">
        <v>61</v>
      </c>
      <c r="VDR212" s="171"/>
      <c r="VDS212" s="171"/>
      <c r="VDT212" s="171"/>
      <c r="VDU212" s="27"/>
      <c r="VDV212" s="27"/>
      <c r="VDW212" s="27"/>
      <c r="VDX212" s="27">
        <v>105.7</v>
      </c>
      <c r="VDY212" s="45">
        <v>105.6</v>
      </c>
      <c r="VDZ212" s="45">
        <v>105.3</v>
      </c>
      <c r="VEA212" s="45">
        <v>105.2</v>
      </c>
      <c r="VEB212" s="46">
        <v>105.1</v>
      </c>
      <c r="VEC212" s="171"/>
      <c r="VED212" s="8"/>
      <c r="VEE212" s="148"/>
      <c r="VEF212" s="11"/>
      <c r="VEG212" s="148" t="s">
        <v>61</v>
      </c>
      <c r="VEH212" s="171"/>
      <c r="VEI212" s="171"/>
      <c r="VEJ212" s="171"/>
      <c r="VEK212" s="27"/>
      <c r="VEL212" s="27"/>
      <c r="VEM212" s="27"/>
      <c r="VEN212" s="27">
        <v>105.7</v>
      </c>
      <c r="VEO212" s="45">
        <v>105.6</v>
      </c>
      <c r="VEP212" s="45">
        <v>105.3</v>
      </c>
      <c r="VEQ212" s="45">
        <v>105.2</v>
      </c>
      <c r="VER212" s="46">
        <v>105.1</v>
      </c>
      <c r="VES212" s="171"/>
      <c r="VET212" s="8"/>
      <c r="VEU212" s="148"/>
      <c r="VEV212" s="11"/>
      <c r="VEW212" s="148" t="s">
        <v>61</v>
      </c>
      <c r="VEX212" s="171"/>
      <c r="VEY212" s="171"/>
      <c r="VEZ212" s="171"/>
      <c r="VFA212" s="27"/>
      <c r="VFB212" s="27"/>
      <c r="VFC212" s="27"/>
      <c r="VFD212" s="27">
        <v>105.7</v>
      </c>
      <c r="VFE212" s="45">
        <v>105.6</v>
      </c>
      <c r="VFF212" s="45">
        <v>105.3</v>
      </c>
      <c r="VFG212" s="45">
        <v>105.2</v>
      </c>
      <c r="VFH212" s="46">
        <v>105.1</v>
      </c>
      <c r="VFI212" s="171"/>
      <c r="VFJ212" s="8"/>
      <c r="VFK212" s="148"/>
      <c r="VFL212" s="11"/>
      <c r="VFM212" s="148" t="s">
        <v>61</v>
      </c>
      <c r="VFN212" s="171"/>
      <c r="VFO212" s="171"/>
      <c r="VFP212" s="171"/>
      <c r="VFQ212" s="27"/>
      <c r="VFR212" s="27"/>
      <c r="VFS212" s="27"/>
      <c r="VFT212" s="27">
        <v>105.7</v>
      </c>
      <c r="VFU212" s="45">
        <v>105.6</v>
      </c>
      <c r="VFV212" s="45">
        <v>105.3</v>
      </c>
      <c r="VFW212" s="45">
        <v>105.2</v>
      </c>
      <c r="VFX212" s="46">
        <v>105.1</v>
      </c>
      <c r="VFY212" s="171"/>
      <c r="VFZ212" s="8"/>
      <c r="VGA212" s="148"/>
      <c r="VGB212" s="11"/>
      <c r="VGC212" s="148" t="s">
        <v>61</v>
      </c>
      <c r="VGD212" s="171"/>
      <c r="VGE212" s="171"/>
      <c r="VGF212" s="171"/>
      <c r="VGG212" s="27"/>
      <c r="VGH212" s="27"/>
      <c r="VGI212" s="27"/>
      <c r="VGJ212" s="27">
        <v>105.7</v>
      </c>
      <c r="VGK212" s="45">
        <v>105.6</v>
      </c>
      <c r="VGL212" s="45">
        <v>105.3</v>
      </c>
      <c r="VGM212" s="45">
        <v>105.2</v>
      </c>
      <c r="VGN212" s="46">
        <v>105.1</v>
      </c>
      <c r="VGO212" s="171"/>
      <c r="VGP212" s="8"/>
      <c r="VGQ212" s="148"/>
      <c r="VGR212" s="11"/>
      <c r="VGS212" s="148" t="s">
        <v>61</v>
      </c>
      <c r="VGT212" s="171"/>
      <c r="VGU212" s="171"/>
      <c r="VGV212" s="171"/>
      <c r="VGW212" s="27"/>
      <c r="VGX212" s="27"/>
      <c r="VGY212" s="27"/>
      <c r="VGZ212" s="27">
        <v>105.7</v>
      </c>
      <c r="VHA212" s="45">
        <v>105.6</v>
      </c>
      <c r="VHB212" s="45">
        <v>105.3</v>
      </c>
      <c r="VHC212" s="45">
        <v>105.2</v>
      </c>
      <c r="VHD212" s="46">
        <v>105.1</v>
      </c>
      <c r="VHE212" s="171"/>
      <c r="VHF212" s="8"/>
      <c r="VHG212" s="148"/>
      <c r="VHH212" s="11"/>
      <c r="VHI212" s="148" t="s">
        <v>61</v>
      </c>
      <c r="VHJ212" s="171"/>
      <c r="VHK212" s="171"/>
      <c r="VHL212" s="171"/>
      <c r="VHM212" s="27"/>
      <c r="VHN212" s="27"/>
      <c r="VHO212" s="27"/>
      <c r="VHP212" s="27">
        <v>105.7</v>
      </c>
      <c r="VHQ212" s="45">
        <v>105.6</v>
      </c>
      <c r="VHR212" s="45">
        <v>105.3</v>
      </c>
      <c r="VHS212" s="45">
        <v>105.2</v>
      </c>
      <c r="VHT212" s="46">
        <v>105.1</v>
      </c>
      <c r="VHU212" s="171"/>
      <c r="VHV212" s="8"/>
      <c r="VHW212" s="148"/>
      <c r="VHX212" s="11"/>
      <c r="VHY212" s="148" t="s">
        <v>61</v>
      </c>
      <c r="VHZ212" s="171"/>
      <c r="VIA212" s="171"/>
      <c r="VIB212" s="171"/>
      <c r="VIC212" s="27"/>
      <c r="VID212" s="27"/>
      <c r="VIE212" s="27"/>
      <c r="VIF212" s="27">
        <v>105.7</v>
      </c>
      <c r="VIG212" s="45">
        <v>105.6</v>
      </c>
      <c r="VIH212" s="45">
        <v>105.3</v>
      </c>
      <c r="VII212" s="45">
        <v>105.2</v>
      </c>
      <c r="VIJ212" s="46">
        <v>105.1</v>
      </c>
      <c r="VIK212" s="171"/>
      <c r="VIL212" s="8"/>
      <c r="VIM212" s="148"/>
      <c r="VIN212" s="11"/>
      <c r="VIO212" s="148" t="s">
        <v>61</v>
      </c>
      <c r="VIP212" s="171"/>
      <c r="VIQ212" s="171"/>
      <c r="VIR212" s="171"/>
      <c r="VIS212" s="27"/>
      <c r="VIT212" s="27"/>
      <c r="VIU212" s="27"/>
      <c r="VIV212" s="27">
        <v>105.7</v>
      </c>
      <c r="VIW212" s="45">
        <v>105.6</v>
      </c>
      <c r="VIX212" s="45">
        <v>105.3</v>
      </c>
      <c r="VIY212" s="45">
        <v>105.2</v>
      </c>
      <c r="VIZ212" s="46">
        <v>105.1</v>
      </c>
      <c r="VJA212" s="171"/>
      <c r="VJB212" s="8"/>
      <c r="VJC212" s="148"/>
      <c r="VJD212" s="11"/>
      <c r="VJE212" s="148" t="s">
        <v>61</v>
      </c>
      <c r="VJF212" s="171"/>
      <c r="VJG212" s="171"/>
      <c r="VJH212" s="171"/>
      <c r="VJI212" s="27"/>
      <c r="VJJ212" s="27"/>
      <c r="VJK212" s="27"/>
      <c r="VJL212" s="27">
        <v>105.7</v>
      </c>
      <c r="VJM212" s="45">
        <v>105.6</v>
      </c>
      <c r="VJN212" s="45">
        <v>105.3</v>
      </c>
      <c r="VJO212" s="45">
        <v>105.2</v>
      </c>
      <c r="VJP212" s="46">
        <v>105.1</v>
      </c>
      <c r="VJQ212" s="171"/>
      <c r="VJR212" s="8"/>
      <c r="VJS212" s="148"/>
      <c r="VJT212" s="11"/>
      <c r="VJU212" s="148" t="s">
        <v>61</v>
      </c>
      <c r="VJV212" s="171"/>
      <c r="VJW212" s="171"/>
      <c r="VJX212" s="171"/>
      <c r="VJY212" s="27"/>
      <c r="VJZ212" s="27"/>
      <c r="VKA212" s="27"/>
      <c r="VKB212" s="27">
        <v>105.7</v>
      </c>
      <c r="VKC212" s="45">
        <v>105.6</v>
      </c>
      <c r="VKD212" s="45">
        <v>105.3</v>
      </c>
      <c r="VKE212" s="45">
        <v>105.2</v>
      </c>
      <c r="VKF212" s="46">
        <v>105.1</v>
      </c>
      <c r="VKG212" s="171"/>
      <c r="VKH212" s="8"/>
      <c r="VKI212" s="148"/>
      <c r="VKJ212" s="11"/>
      <c r="VKK212" s="148" t="s">
        <v>61</v>
      </c>
      <c r="VKL212" s="171"/>
      <c r="VKM212" s="171"/>
      <c r="VKN212" s="171"/>
      <c r="VKO212" s="27"/>
      <c r="VKP212" s="27"/>
      <c r="VKQ212" s="27"/>
      <c r="VKR212" s="27">
        <v>105.7</v>
      </c>
      <c r="VKS212" s="45">
        <v>105.6</v>
      </c>
      <c r="VKT212" s="45">
        <v>105.3</v>
      </c>
      <c r="VKU212" s="45">
        <v>105.2</v>
      </c>
      <c r="VKV212" s="46">
        <v>105.1</v>
      </c>
      <c r="VKW212" s="171"/>
      <c r="VKX212" s="8"/>
      <c r="VKY212" s="148"/>
      <c r="VKZ212" s="11"/>
      <c r="VLA212" s="148" t="s">
        <v>61</v>
      </c>
      <c r="VLB212" s="171"/>
      <c r="VLC212" s="171"/>
      <c r="VLD212" s="171"/>
      <c r="VLE212" s="27"/>
      <c r="VLF212" s="27"/>
      <c r="VLG212" s="27"/>
      <c r="VLH212" s="27">
        <v>105.7</v>
      </c>
      <c r="VLI212" s="45">
        <v>105.6</v>
      </c>
      <c r="VLJ212" s="45">
        <v>105.3</v>
      </c>
      <c r="VLK212" s="45">
        <v>105.2</v>
      </c>
      <c r="VLL212" s="46">
        <v>105.1</v>
      </c>
      <c r="VLM212" s="171"/>
      <c r="VLN212" s="8"/>
      <c r="VLO212" s="148"/>
      <c r="VLP212" s="11"/>
      <c r="VLQ212" s="148" t="s">
        <v>61</v>
      </c>
      <c r="VLR212" s="171"/>
      <c r="VLS212" s="171"/>
      <c r="VLT212" s="171"/>
      <c r="VLU212" s="27"/>
      <c r="VLV212" s="27"/>
      <c r="VLW212" s="27"/>
      <c r="VLX212" s="27">
        <v>105.7</v>
      </c>
      <c r="VLY212" s="45">
        <v>105.6</v>
      </c>
      <c r="VLZ212" s="45">
        <v>105.3</v>
      </c>
      <c r="VMA212" s="45">
        <v>105.2</v>
      </c>
      <c r="VMB212" s="46">
        <v>105.1</v>
      </c>
      <c r="VMC212" s="171"/>
      <c r="VMD212" s="8"/>
      <c r="VME212" s="148"/>
      <c r="VMF212" s="11"/>
      <c r="VMG212" s="148" t="s">
        <v>61</v>
      </c>
      <c r="VMH212" s="171"/>
      <c r="VMI212" s="171"/>
      <c r="VMJ212" s="171"/>
      <c r="VMK212" s="27"/>
      <c r="VML212" s="27"/>
      <c r="VMM212" s="27"/>
      <c r="VMN212" s="27">
        <v>105.7</v>
      </c>
      <c r="VMO212" s="45">
        <v>105.6</v>
      </c>
      <c r="VMP212" s="45">
        <v>105.3</v>
      </c>
      <c r="VMQ212" s="45">
        <v>105.2</v>
      </c>
      <c r="VMR212" s="46">
        <v>105.1</v>
      </c>
      <c r="VMS212" s="171"/>
      <c r="VMT212" s="8"/>
      <c r="VMU212" s="148"/>
      <c r="VMV212" s="11"/>
      <c r="VMW212" s="148" t="s">
        <v>61</v>
      </c>
      <c r="VMX212" s="171"/>
      <c r="VMY212" s="171"/>
      <c r="VMZ212" s="171"/>
      <c r="VNA212" s="27"/>
      <c r="VNB212" s="27"/>
      <c r="VNC212" s="27"/>
      <c r="VND212" s="27">
        <v>105.7</v>
      </c>
      <c r="VNE212" s="45">
        <v>105.6</v>
      </c>
      <c r="VNF212" s="45">
        <v>105.3</v>
      </c>
      <c r="VNG212" s="45">
        <v>105.2</v>
      </c>
      <c r="VNH212" s="46">
        <v>105.1</v>
      </c>
      <c r="VNI212" s="171"/>
      <c r="VNJ212" s="8"/>
      <c r="VNK212" s="148"/>
      <c r="VNL212" s="11"/>
      <c r="VNM212" s="148" t="s">
        <v>61</v>
      </c>
      <c r="VNN212" s="171"/>
      <c r="VNO212" s="171"/>
      <c r="VNP212" s="171"/>
      <c r="VNQ212" s="27"/>
      <c r="VNR212" s="27"/>
      <c r="VNS212" s="27"/>
      <c r="VNT212" s="27">
        <v>105.7</v>
      </c>
      <c r="VNU212" s="45">
        <v>105.6</v>
      </c>
      <c r="VNV212" s="45">
        <v>105.3</v>
      </c>
      <c r="VNW212" s="45">
        <v>105.2</v>
      </c>
      <c r="VNX212" s="46">
        <v>105.1</v>
      </c>
      <c r="VNY212" s="171"/>
      <c r="VNZ212" s="8"/>
      <c r="VOA212" s="148"/>
      <c r="VOB212" s="11"/>
      <c r="VOC212" s="148" t="s">
        <v>61</v>
      </c>
      <c r="VOD212" s="171"/>
      <c r="VOE212" s="171"/>
      <c r="VOF212" s="171"/>
      <c r="VOG212" s="27"/>
      <c r="VOH212" s="27"/>
      <c r="VOI212" s="27"/>
      <c r="VOJ212" s="27">
        <v>105.7</v>
      </c>
      <c r="VOK212" s="45">
        <v>105.6</v>
      </c>
      <c r="VOL212" s="45">
        <v>105.3</v>
      </c>
      <c r="VOM212" s="45">
        <v>105.2</v>
      </c>
      <c r="VON212" s="46">
        <v>105.1</v>
      </c>
      <c r="VOO212" s="171"/>
      <c r="VOP212" s="8"/>
      <c r="VOQ212" s="148"/>
      <c r="VOR212" s="11"/>
      <c r="VOS212" s="148" t="s">
        <v>61</v>
      </c>
      <c r="VOT212" s="171"/>
      <c r="VOU212" s="171"/>
      <c r="VOV212" s="171"/>
      <c r="VOW212" s="27"/>
      <c r="VOX212" s="27"/>
      <c r="VOY212" s="27"/>
      <c r="VOZ212" s="27">
        <v>105.7</v>
      </c>
      <c r="VPA212" s="45">
        <v>105.6</v>
      </c>
      <c r="VPB212" s="45">
        <v>105.3</v>
      </c>
      <c r="VPC212" s="45">
        <v>105.2</v>
      </c>
      <c r="VPD212" s="46">
        <v>105.1</v>
      </c>
      <c r="VPE212" s="171"/>
      <c r="VPF212" s="8"/>
      <c r="VPG212" s="148"/>
      <c r="VPH212" s="11"/>
      <c r="VPI212" s="148" t="s">
        <v>61</v>
      </c>
      <c r="VPJ212" s="171"/>
      <c r="VPK212" s="171"/>
      <c r="VPL212" s="171"/>
      <c r="VPM212" s="27"/>
      <c r="VPN212" s="27"/>
      <c r="VPO212" s="27"/>
      <c r="VPP212" s="27">
        <v>105.7</v>
      </c>
      <c r="VPQ212" s="45">
        <v>105.6</v>
      </c>
      <c r="VPR212" s="45">
        <v>105.3</v>
      </c>
      <c r="VPS212" s="45">
        <v>105.2</v>
      </c>
      <c r="VPT212" s="46">
        <v>105.1</v>
      </c>
      <c r="VPU212" s="171"/>
      <c r="VPV212" s="8"/>
      <c r="VPW212" s="148"/>
      <c r="VPX212" s="11"/>
      <c r="VPY212" s="148" t="s">
        <v>61</v>
      </c>
      <c r="VPZ212" s="171"/>
      <c r="VQA212" s="171"/>
      <c r="VQB212" s="171"/>
      <c r="VQC212" s="27"/>
      <c r="VQD212" s="27"/>
      <c r="VQE212" s="27"/>
      <c r="VQF212" s="27">
        <v>105.7</v>
      </c>
      <c r="VQG212" s="45">
        <v>105.6</v>
      </c>
      <c r="VQH212" s="45">
        <v>105.3</v>
      </c>
      <c r="VQI212" s="45">
        <v>105.2</v>
      </c>
      <c r="VQJ212" s="46">
        <v>105.1</v>
      </c>
      <c r="VQK212" s="171"/>
      <c r="VQL212" s="8"/>
      <c r="VQM212" s="148"/>
      <c r="VQN212" s="11"/>
      <c r="VQO212" s="148" t="s">
        <v>61</v>
      </c>
      <c r="VQP212" s="171"/>
      <c r="VQQ212" s="171"/>
      <c r="VQR212" s="171"/>
      <c r="VQS212" s="27"/>
      <c r="VQT212" s="27"/>
      <c r="VQU212" s="27"/>
      <c r="VQV212" s="27">
        <v>105.7</v>
      </c>
      <c r="VQW212" s="45">
        <v>105.6</v>
      </c>
      <c r="VQX212" s="45">
        <v>105.3</v>
      </c>
      <c r="VQY212" s="45">
        <v>105.2</v>
      </c>
      <c r="VQZ212" s="46">
        <v>105.1</v>
      </c>
      <c r="VRA212" s="171"/>
      <c r="VRB212" s="8"/>
      <c r="VRC212" s="148"/>
      <c r="VRD212" s="11"/>
      <c r="VRE212" s="148" t="s">
        <v>61</v>
      </c>
      <c r="VRF212" s="171"/>
      <c r="VRG212" s="171"/>
      <c r="VRH212" s="171"/>
      <c r="VRI212" s="27"/>
      <c r="VRJ212" s="27"/>
      <c r="VRK212" s="27"/>
      <c r="VRL212" s="27">
        <v>105.7</v>
      </c>
      <c r="VRM212" s="45">
        <v>105.6</v>
      </c>
      <c r="VRN212" s="45">
        <v>105.3</v>
      </c>
      <c r="VRO212" s="45">
        <v>105.2</v>
      </c>
      <c r="VRP212" s="46">
        <v>105.1</v>
      </c>
      <c r="VRQ212" s="171"/>
      <c r="VRR212" s="8"/>
      <c r="VRS212" s="148"/>
      <c r="VRT212" s="11"/>
      <c r="VRU212" s="148" t="s">
        <v>61</v>
      </c>
      <c r="VRV212" s="171"/>
      <c r="VRW212" s="171"/>
      <c r="VRX212" s="171"/>
      <c r="VRY212" s="27"/>
      <c r="VRZ212" s="27"/>
      <c r="VSA212" s="27"/>
      <c r="VSB212" s="27">
        <v>105.7</v>
      </c>
      <c r="VSC212" s="45">
        <v>105.6</v>
      </c>
      <c r="VSD212" s="45">
        <v>105.3</v>
      </c>
      <c r="VSE212" s="45">
        <v>105.2</v>
      </c>
      <c r="VSF212" s="46">
        <v>105.1</v>
      </c>
      <c r="VSG212" s="171"/>
      <c r="VSH212" s="8"/>
      <c r="VSI212" s="148"/>
      <c r="VSJ212" s="11"/>
      <c r="VSK212" s="148" t="s">
        <v>61</v>
      </c>
      <c r="VSL212" s="171"/>
      <c r="VSM212" s="171"/>
      <c r="VSN212" s="171"/>
      <c r="VSO212" s="27"/>
      <c r="VSP212" s="27"/>
      <c r="VSQ212" s="27"/>
      <c r="VSR212" s="27">
        <v>105.7</v>
      </c>
      <c r="VSS212" s="45">
        <v>105.6</v>
      </c>
      <c r="VST212" s="45">
        <v>105.3</v>
      </c>
      <c r="VSU212" s="45">
        <v>105.2</v>
      </c>
      <c r="VSV212" s="46">
        <v>105.1</v>
      </c>
      <c r="VSW212" s="171"/>
      <c r="VSX212" s="8"/>
      <c r="VSY212" s="148"/>
      <c r="VSZ212" s="11"/>
      <c r="VTA212" s="148" t="s">
        <v>61</v>
      </c>
      <c r="VTB212" s="171"/>
      <c r="VTC212" s="171"/>
      <c r="VTD212" s="171"/>
      <c r="VTE212" s="27"/>
      <c r="VTF212" s="27"/>
      <c r="VTG212" s="27"/>
      <c r="VTH212" s="27">
        <v>105.7</v>
      </c>
      <c r="VTI212" s="45">
        <v>105.6</v>
      </c>
      <c r="VTJ212" s="45">
        <v>105.3</v>
      </c>
      <c r="VTK212" s="45">
        <v>105.2</v>
      </c>
      <c r="VTL212" s="46">
        <v>105.1</v>
      </c>
      <c r="VTM212" s="171"/>
      <c r="VTN212" s="8"/>
      <c r="VTO212" s="148"/>
      <c r="VTP212" s="11"/>
      <c r="VTQ212" s="148" t="s">
        <v>61</v>
      </c>
      <c r="VTR212" s="171"/>
      <c r="VTS212" s="171"/>
      <c r="VTT212" s="171"/>
      <c r="VTU212" s="27"/>
      <c r="VTV212" s="27"/>
      <c r="VTW212" s="27"/>
      <c r="VTX212" s="27">
        <v>105.7</v>
      </c>
      <c r="VTY212" s="45">
        <v>105.6</v>
      </c>
      <c r="VTZ212" s="45">
        <v>105.3</v>
      </c>
      <c r="VUA212" s="45">
        <v>105.2</v>
      </c>
      <c r="VUB212" s="46">
        <v>105.1</v>
      </c>
      <c r="VUC212" s="171"/>
      <c r="VUD212" s="8"/>
      <c r="VUE212" s="148"/>
      <c r="VUF212" s="11"/>
      <c r="VUG212" s="148" t="s">
        <v>61</v>
      </c>
      <c r="VUH212" s="171"/>
      <c r="VUI212" s="171"/>
      <c r="VUJ212" s="171"/>
      <c r="VUK212" s="27"/>
      <c r="VUL212" s="27"/>
      <c r="VUM212" s="27"/>
      <c r="VUN212" s="27">
        <v>105.7</v>
      </c>
      <c r="VUO212" s="45">
        <v>105.6</v>
      </c>
      <c r="VUP212" s="45">
        <v>105.3</v>
      </c>
      <c r="VUQ212" s="45">
        <v>105.2</v>
      </c>
      <c r="VUR212" s="46">
        <v>105.1</v>
      </c>
      <c r="VUS212" s="171"/>
      <c r="VUT212" s="8"/>
      <c r="VUU212" s="148"/>
      <c r="VUV212" s="11"/>
      <c r="VUW212" s="148" t="s">
        <v>61</v>
      </c>
      <c r="VUX212" s="171"/>
      <c r="VUY212" s="171"/>
      <c r="VUZ212" s="171"/>
      <c r="VVA212" s="27"/>
      <c r="VVB212" s="27"/>
      <c r="VVC212" s="27"/>
      <c r="VVD212" s="27">
        <v>105.7</v>
      </c>
      <c r="VVE212" s="45">
        <v>105.6</v>
      </c>
      <c r="VVF212" s="45">
        <v>105.3</v>
      </c>
      <c r="VVG212" s="45">
        <v>105.2</v>
      </c>
      <c r="VVH212" s="46">
        <v>105.1</v>
      </c>
      <c r="VVI212" s="171"/>
      <c r="VVJ212" s="8"/>
      <c r="VVK212" s="148"/>
      <c r="VVL212" s="11"/>
      <c r="VVM212" s="148" t="s">
        <v>61</v>
      </c>
      <c r="VVN212" s="171"/>
      <c r="VVO212" s="171"/>
      <c r="VVP212" s="171"/>
      <c r="VVQ212" s="27"/>
      <c r="VVR212" s="27"/>
      <c r="VVS212" s="27"/>
      <c r="VVT212" s="27">
        <v>105.7</v>
      </c>
      <c r="VVU212" s="45">
        <v>105.6</v>
      </c>
      <c r="VVV212" s="45">
        <v>105.3</v>
      </c>
      <c r="VVW212" s="45">
        <v>105.2</v>
      </c>
      <c r="VVX212" s="46">
        <v>105.1</v>
      </c>
      <c r="VVY212" s="171"/>
      <c r="VVZ212" s="8"/>
      <c r="VWA212" s="148"/>
      <c r="VWB212" s="11"/>
      <c r="VWC212" s="148" t="s">
        <v>61</v>
      </c>
      <c r="VWD212" s="171"/>
      <c r="VWE212" s="171"/>
      <c r="VWF212" s="171"/>
      <c r="VWG212" s="27"/>
      <c r="VWH212" s="27"/>
      <c r="VWI212" s="27"/>
      <c r="VWJ212" s="27">
        <v>105.7</v>
      </c>
      <c r="VWK212" s="45">
        <v>105.6</v>
      </c>
      <c r="VWL212" s="45">
        <v>105.3</v>
      </c>
      <c r="VWM212" s="45">
        <v>105.2</v>
      </c>
      <c r="VWN212" s="46">
        <v>105.1</v>
      </c>
      <c r="VWO212" s="171"/>
      <c r="VWP212" s="8"/>
      <c r="VWQ212" s="148"/>
      <c r="VWR212" s="11"/>
      <c r="VWS212" s="148" t="s">
        <v>61</v>
      </c>
      <c r="VWT212" s="171"/>
      <c r="VWU212" s="171"/>
      <c r="VWV212" s="171"/>
      <c r="VWW212" s="27"/>
      <c r="VWX212" s="27"/>
      <c r="VWY212" s="27"/>
      <c r="VWZ212" s="27">
        <v>105.7</v>
      </c>
      <c r="VXA212" s="45">
        <v>105.6</v>
      </c>
      <c r="VXB212" s="45">
        <v>105.3</v>
      </c>
      <c r="VXC212" s="45">
        <v>105.2</v>
      </c>
      <c r="VXD212" s="46">
        <v>105.1</v>
      </c>
      <c r="VXE212" s="171"/>
      <c r="VXF212" s="8"/>
      <c r="VXG212" s="148"/>
      <c r="VXH212" s="11"/>
      <c r="VXI212" s="148" t="s">
        <v>61</v>
      </c>
      <c r="VXJ212" s="171"/>
      <c r="VXK212" s="171"/>
      <c r="VXL212" s="171"/>
      <c r="VXM212" s="27"/>
      <c r="VXN212" s="27"/>
      <c r="VXO212" s="27"/>
      <c r="VXP212" s="27">
        <v>105.7</v>
      </c>
      <c r="VXQ212" s="45">
        <v>105.6</v>
      </c>
      <c r="VXR212" s="45">
        <v>105.3</v>
      </c>
      <c r="VXS212" s="45">
        <v>105.2</v>
      </c>
      <c r="VXT212" s="46">
        <v>105.1</v>
      </c>
      <c r="VXU212" s="171"/>
      <c r="VXV212" s="8"/>
      <c r="VXW212" s="148"/>
      <c r="VXX212" s="11"/>
      <c r="VXY212" s="148" t="s">
        <v>61</v>
      </c>
      <c r="VXZ212" s="171"/>
      <c r="VYA212" s="171"/>
      <c r="VYB212" s="171"/>
      <c r="VYC212" s="27"/>
      <c r="VYD212" s="27"/>
      <c r="VYE212" s="27"/>
      <c r="VYF212" s="27">
        <v>105.7</v>
      </c>
      <c r="VYG212" s="45">
        <v>105.6</v>
      </c>
      <c r="VYH212" s="45">
        <v>105.3</v>
      </c>
      <c r="VYI212" s="45">
        <v>105.2</v>
      </c>
      <c r="VYJ212" s="46">
        <v>105.1</v>
      </c>
      <c r="VYK212" s="171"/>
      <c r="VYL212" s="8"/>
      <c r="VYM212" s="148"/>
      <c r="VYN212" s="11"/>
      <c r="VYO212" s="148" t="s">
        <v>61</v>
      </c>
      <c r="VYP212" s="171"/>
      <c r="VYQ212" s="171"/>
      <c r="VYR212" s="171"/>
      <c r="VYS212" s="27"/>
      <c r="VYT212" s="27"/>
      <c r="VYU212" s="27"/>
      <c r="VYV212" s="27">
        <v>105.7</v>
      </c>
      <c r="VYW212" s="45">
        <v>105.6</v>
      </c>
      <c r="VYX212" s="45">
        <v>105.3</v>
      </c>
      <c r="VYY212" s="45">
        <v>105.2</v>
      </c>
      <c r="VYZ212" s="46">
        <v>105.1</v>
      </c>
      <c r="VZA212" s="171"/>
      <c r="VZB212" s="8"/>
      <c r="VZC212" s="148"/>
      <c r="VZD212" s="11"/>
      <c r="VZE212" s="148" t="s">
        <v>61</v>
      </c>
      <c r="VZF212" s="171"/>
      <c r="VZG212" s="171"/>
      <c r="VZH212" s="171"/>
      <c r="VZI212" s="27"/>
      <c r="VZJ212" s="27"/>
      <c r="VZK212" s="27"/>
      <c r="VZL212" s="27">
        <v>105.7</v>
      </c>
      <c r="VZM212" s="45">
        <v>105.6</v>
      </c>
      <c r="VZN212" s="45">
        <v>105.3</v>
      </c>
      <c r="VZO212" s="45">
        <v>105.2</v>
      </c>
      <c r="VZP212" s="46">
        <v>105.1</v>
      </c>
      <c r="VZQ212" s="171"/>
      <c r="VZR212" s="8"/>
      <c r="VZS212" s="148"/>
      <c r="VZT212" s="11"/>
      <c r="VZU212" s="148" t="s">
        <v>61</v>
      </c>
      <c r="VZV212" s="171"/>
      <c r="VZW212" s="171"/>
      <c r="VZX212" s="171"/>
      <c r="VZY212" s="27"/>
      <c r="VZZ212" s="27"/>
      <c r="WAA212" s="27"/>
      <c r="WAB212" s="27">
        <v>105.7</v>
      </c>
      <c r="WAC212" s="45">
        <v>105.6</v>
      </c>
      <c r="WAD212" s="45">
        <v>105.3</v>
      </c>
      <c r="WAE212" s="45">
        <v>105.2</v>
      </c>
      <c r="WAF212" s="46">
        <v>105.1</v>
      </c>
      <c r="WAG212" s="171"/>
      <c r="WAH212" s="8"/>
      <c r="WAI212" s="148"/>
      <c r="WAJ212" s="11"/>
      <c r="WAK212" s="148" t="s">
        <v>61</v>
      </c>
      <c r="WAL212" s="171"/>
      <c r="WAM212" s="171"/>
      <c r="WAN212" s="171"/>
      <c r="WAO212" s="27"/>
      <c r="WAP212" s="27"/>
      <c r="WAQ212" s="27"/>
      <c r="WAR212" s="27">
        <v>105.7</v>
      </c>
      <c r="WAS212" s="45">
        <v>105.6</v>
      </c>
      <c r="WAT212" s="45">
        <v>105.3</v>
      </c>
      <c r="WAU212" s="45">
        <v>105.2</v>
      </c>
      <c r="WAV212" s="46">
        <v>105.1</v>
      </c>
      <c r="WAW212" s="171"/>
      <c r="WAX212" s="8"/>
      <c r="WAY212" s="148"/>
      <c r="WAZ212" s="11"/>
      <c r="WBA212" s="148" t="s">
        <v>61</v>
      </c>
      <c r="WBB212" s="171"/>
      <c r="WBC212" s="171"/>
      <c r="WBD212" s="171"/>
      <c r="WBE212" s="27"/>
      <c r="WBF212" s="27"/>
      <c r="WBG212" s="27"/>
      <c r="WBH212" s="27">
        <v>105.7</v>
      </c>
      <c r="WBI212" s="45">
        <v>105.6</v>
      </c>
      <c r="WBJ212" s="45">
        <v>105.3</v>
      </c>
      <c r="WBK212" s="45">
        <v>105.2</v>
      </c>
      <c r="WBL212" s="46">
        <v>105.1</v>
      </c>
      <c r="WBM212" s="171"/>
      <c r="WBN212" s="8"/>
      <c r="WBO212" s="148"/>
      <c r="WBP212" s="11"/>
      <c r="WBQ212" s="148" t="s">
        <v>61</v>
      </c>
      <c r="WBR212" s="171"/>
      <c r="WBS212" s="171"/>
      <c r="WBT212" s="171"/>
      <c r="WBU212" s="27"/>
      <c r="WBV212" s="27"/>
      <c r="WBW212" s="27"/>
      <c r="WBX212" s="27">
        <v>105.7</v>
      </c>
      <c r="WBY212" s="45">
        <v>105.6</v>
      </c>
      <c r="WBZ212" s="45">
        <v>105.3</v>
      </c>
      <c r="WCA212" s="45">
        <v>105.2</v>
      </c>
      <c r="WCB212" s="46">
        <v>105.1</v>
      </c>
      <c r="WCC212" s="171"/>
      <c r="WCD212" s="8"/>
      <c r="WCE212" s="148"/>
      <c r="WCF212" s="11"/>
      <c r="WCG212" s="148" t="s">
        <v>61</v>
      </c>
      <c r="WCH212" s="171"/>
      <c r="WCI212" s="171"/>
      <c r="WCJ212" s="171"/>
      <c r="WCK212" s="27"/>
      <c r="WCL212" s="27"/>
      <c r="WCM212" s="27"/>
      <c r="WCN212" s="27">
        <v>105.7</v>
      </c>
      <c r="WCO212" s="45">
        <v>105.6</v>
      </c>
      <c r="WCP212" s="45">
        <v>105.3</v>
      </c>
      <c r="WCQ212" s="45">
        <v>105.2</v>
      </c>
      <c r="WCR212" s="46">
        <v>105.1</v>
      </c>
      <c r="WCS212" s="171"/>
      <c r="WCT212" s="8"/>
      <c r="WCU212" s="148"/>
      <c r="WCV212" s="11"/>
      <c r="WCW212" s="148" t="s">
        <v>61</v>
      </c>
      <c r="WCX212" s="171"/>
      <c r="WCY212" s="171"/>
      <c r="WCZ212" s="171"/>
      <c r="WDA212" s="27"/>
      <c r="WDB212" s="27"/>
      <c r="WDC212" s="27"/>
      <c r="WDD212" s="27">
        <v>105.7</v>
      </c>
      <c r="WDE212" s="45">
        <v>105.6</v>
      </c>
      <c r="WDF212" s="45">
        <v>105.3</v>
      </c>
      <c r="WDG212" s="45">
        <v>105.2</v>
      </c>
      <c r="WDH212" s="46">
        <v>105.1</v>
      </c>
      <c r="WDI212" s="171"/>
      <c r="WDJ212" s="8"/>
      <c r="WDK212" s="148"/>
      <c r="WDL212" s="11"/>
      <c r="WDM212" s="148" t="s">
        <v>61</v>
      </c>
      <c r="WDN212" s="171"/>
      <c r="WDO212" s="171"/>
      <c r="WDP212" s="171"/>
      <c r="WDQ212" s="27"/>
      <c r="WDR212" s="27"/>
      <c r="WDS212" s="27"/>
      <c r="WDT212" s="27">
        <v>105.7</v>
      </c>
      <c r="WDU212" s="45">
        <v>105.6</v>
      </c>
      <c r="WDV212" s="45">
        <v>105.3</v>
      </c>
      <c r="WDW212" s="45">
        <v>105.2</v>
      </c>
      <c r="WDX212" s="46">
        <v>105.1</v>
      </c>
      <c r="WDY212" s="171"/>
      <c r="WDZ212" s="8"/>
      <c r="WEA212" s="148"/>
      <c r="WEB212" s="11"/>
      <c r="WEC212" s="148" t="s">
        <v>61</v>
      </c>
      <c r="WED212" s="171"/>
      <c r="WEE212" s="171"/>
      <c r="WEF212" s="171"/>
      <c r="WEG212" s="27"/>
      <c r="WEH212" s="27"/>
      <c r="WEI212" s="27"/>
      <c r="WEJ212" s="27">
        <v>105.7</v>
      </c>
      <c r="WEK212" s="45">
        <v>105.6</v>
      </c>
      <c r="WEL212" s="45">
        <v>105.3</v>
      </c>
      <c r="WEM212" s="45">
        <v>105.2</v>
      </c>
      <c r="WEN212" s="46">
        <v>105.1</v>
      </c>
      <c r="WEO212" s="171"/>
      <c r="WEP212" s="8"/>
      <c r="WEQ212" s="148"/>
      <c r="WER212" s="11"/>
      <c r="WES212" s="148" t="s">
        <v>61</v>
      </c>
      <c r="WET212" s="171"/>
      <c r="WEU212" s="171"/>
      <c r="WEV212" s="171"/>
      <c r="WEW212" s="27"/>
      <c r="WEX212" s="27"/>
      <c r="WEY212" s="27"/>
      <c r="WEZ212" s="27">
        <v>105.7</v>
      </c>
      <c r="WFA212" s="45">
        <v>105.6</v>
      </c>
      <c r="WFB212" s="45">
        <v>105.3</v>
      </c>
      <c r="WFC212" s="45">
        <v>105.2</v>
      </c>
      <c r="WFD212" s="46">
        <v>105.1</v>
      </c>
      <c r="WFE212" s="171"/>
      <c r="WFF212" s="8"/>
      <c r="WFG212" s="148"/>
      <c r="WFH212" s="11"/>
      <c r="WFI212" s="148" t="s">
        <v>61</v>
      </c>
      <c r="WFJ212" s="171"/>
      <c r="WFK212" s="171"/>
      <c r="WFL212" s="171"/>
      <c r="WFM212" s="27"/>
      <c r="WFN212" s="27"/>
      <c r="WFO212" s="27"/>
      <c r="WFP212" s="27">
        <v>105.7</v>
      </c>
      <c r="WFQ212" s="45">
        <v>105.6</v>
      </c>
      <c r="WFR212" s="45">
        <v>105.3</v>
      </c>
      <c r="WFS212" s="45">
        <v>105.2</v>
      </c>
      <c r="WFT212" s="46">
        <v>105.1</v>
      </c>
      <c r="WFU212" s="171"/>
      <c r="WFV212" s="8"/>
      <c r="WFW212" s="148"/>
      <c r="WFX212" s="11"/>
      <c r="WFY212" s="148" t="s">
        <v>61</v>
      </c>
      <c r="WFZ212" s="171"/>
      <c r="WGA212" s="171"/>
      <c r="WGB212" s="171"/>
      <c r="WGC212" s="27"/>
      <c r="WGD212" s="27"/>
      <c r="WGE212" s="27"/>
      <c r="WGF212" s="27">
        <v>105.7</v>
      </c>
      <c r="WGG212" s="45">
        <v>105.6</v>
      </c>
      <c r="WGH212" s="45">
        <v>105.3</v>
      </c>
      <c r="WGI212" s="45">
        <v>105.2</v>
      </c>
      <c r="WGJ212" s="46">
        <v>105.1</v>
      </c>
      <c r="WGK212" s="171"/>
      <c r="WGL212" s="8"/>
      <c r="WGM212" s="148"/>
      <c r="WGN212" s="11"/>
      <c r="WGO212" s="148" t="s">
        <v>61</v>
      </c>
      <c r="WGP212" s="171"/>
      <c r="WGQ212" s="171"/>
      <c r="WGR212" s="171"/>
      <c r="WGS212" s="27"/>
      <c r="WGT212" s="27"/>
      <c r="WGU212" s="27"/>
      <c r="WGV212" s="27">
        <v>105.7</v>
      </c>
      <c r="WGW212" s="45">
        <v>105.6</v>
      </c>
      <c r="WGX212" s="45">
        <v>105.3</v>
      </c>
      <c r="WGY212" s="45">
        <v>105.2</v>
      </c>
      <c r="WGZ212" s="46">
        <v>105.1</v>
      </c>
      <c r="WHA212" s="171"/>
      <c r="WHB212" s="8"/>
      <c r="WHC212" s="148"/>
      <c r="WHD212" s="11"/>
      <c r="WHE212" s="148" t="s">
        <v>61</v>
      </c>
      <c r="WHF212" s="171"/>
      <c r="WHG212" s="171"/>
      <c r="WHH212" s="171"/>
      <c r="WHI212" s="27"/>
      <c r="WHJ212" s="27"/>
      <c r="WHK212" s="27"/>
      <c r="WHL212" s="27">
        <v>105.7</v>
      </c>
      <c r="WHM212" s="45">
        <v>105.6</v>
      </c>
      <c r="WHN212" s="45">
        <v>105.3</v>
      </c>
      <c r="WHO212" s="45">
        <v>105.2</v>
      </c>
      <c r="WHP212" s="46">
        <v>105.1</v>
      </c>
      <c r="WHQ212" s="171"/>
      <c r="WHR212" s="8"/>
      <c r="WHS212" s="148"/>
      <c r="WHT212" s="11"/>
      <c r="WHU212" s="148" t="s">
        <v>61</v>
      </c>
      <c r="WHV212" s="171"/>
      <c r="WHW212" s="171"/>
      <c r="WHX212" s="171"/>
      <c r="WHY212" s="27"/>
      <c r="WHZ212" s="27"/>
      <c r="WIA212" s="27"/>
      <c r="WIB212" s="27">
        <v>105.7</v>
      </c>
      <c r="WIC212" s="45">
        <v>105.6</v>
      </c>
      <c r="WID212" s="45">
        <v>105.3</v>
      </c>
      <c r="WIE212" s="45">
        <v>105.2</v>
      </c>
      <c r="WIF212" s="46">
        <v>105.1</v>
      </c>
      <c r="WIG212" s="171"/>
      <c r="WIH212" s="8"/>
      <c r="WII212" s="148"/>
      <c r="WIJ212" s="11"/>
      <c r="WIK212" s="148" t="s">
        <v>61</v>
      </c>
      <c r="WIL212" s="171"/>
      <c r="WIM212" s="171"/>
      <c r="WIN212" s="171"/>
      <c r="WIO212" s="27"/>
      <c r="WIP212" s="27"/>
      <c r="WIQ212" s="27"/>
      <c r="WIR212" s="27">
        <v>105.7</v>
      </c>
      <c r="WIS212" s="45">
        <v>105.6</v>
      </c>
      <c r="WIT212" s="45">
        <v>105.3</v>
      </c>
      <c r="WIU212" s="45">
        <v>105.2</v>
      </c>
      <c r="WIV212" s="46">
        <v>105.1</v>
      </c>
      <c r="WIW212" s="171"/>
      <c r="WIX212" s="8"/>
      <c r="WIY212" s="148"/>
      <c r="WIZ212" s="11"/>
      <c r="WJA212" s="148" t="s">
        <v>61</v>
      </c>
      <c r="WJB212" s="171"/>
      <c r="WJC212" s="171"/>
      <c r="WJD212" s="171"/>
      <c r="WJE212" s="27"/>
      <c r="WJF212" s="27"/>
      <c r="WJG212" s="27"/>
      <c r="WJH212" s="27">
        <v>105.7</v>
      </c>
      <c r="WJI212" s="45">
        <v>105.6</v>
      </c>
      <c r="WJJ212" s="45">
        <v>105.3</v>
      </c>
      <c r="WJK212" s="45">
        <v>105.2</v>
      </c>
      <c r="WJL212" s="46">
        <v>105.1</v>
      </c>
      <c r="WJM212" s="171"/>
      <c r="WJN212" s="8"/>
      <c r="WJO212" s="148"/>
      <c r="WJP212" s="11"/>
      <c r="WJQ212" s="148" t="s">
        <v>61</v>
      </c>
      <c r="WJR212" s="171"/>
      <c r="WJS212" s="171"/>
      <c r="WJT212" s="171"/>
      <c r="WJU212" s="27"/>
      <c r="WJV212" s="27"/>
      <c r="WJW212" s="27"/>
      <c r="WJX212" s="27">
        <v>105.7</v>
      </c>
      <c r="WJY212" s="45">
        <v>105.6</v>
      </c>
      <c r="WJZ212" s="45">
        <v>105.3</v>
      </c>
      <c r="WKA212" s="45">
        <v>105.2</v>
      </c>
      <c r="WKB212" s="46">
        <v>105.1</v>
      </c>
      <c r="WKC212" s="171"/>
      <c r="WKD212" s="8"/>
      <c r="WKE212" s="148"/>
      <c r="WKF212" s="11"/>
      <c r="WKG212" s="148" t="s">
        <v>61</v>
      </c>
      <c r="WKH212" s="171"/>
      <c r="WKI212" s="171"/>
      <c r="WKJ212" s="171"/>
      <c r="WKK212" s="27"/>
      <c r="WKL212" s="27"/>
      <c r="WKM212" s="27"/>
      <c r="WKN212" s="27">
        <v>105.7</v>
      </c>
      <c r="WKO212" s="45">
        <v>105.6</v>
      </c>
      <c r="WKP212" s="45">
        <v>105.3</v>
      </c>
      <c r="WKQ212" s="45">
        <v>105.2</v>
      </c>
      <c r="WKR212" s="46">
        <v>105.1</v>
      </c>
      <c r="WKS212" s="171"/>
      <c r="WKT212" s="8"/>
      <c r="WKU212" s="148"/>
      <c r="WKV212" s="11"/>
      <c r="WKW212" s="148" t="s">
        <v>61</v>
      </c>
      <c r="WKX212" s="171"/>
      <c r="WKY212" s="171"/>
      <c r="WKZ212" s="171"/>
      <c r="WLA212" s="27"/>
      <c r="WLB212" s="27"/>
      <c r="WLC212" s="27"/>
      <c r="WLD212" s="27">
        <v>105.7</v>
      </c>
      <c r="WLE212" s="45">
        <v>105.6</v>
      </c>
      <c r="WLF212" s="45">
        <v>105.3</v>
      </c>
      <c r="WLG212" s="45">
        <v>105.2</v>
      </c>
      <c r="WLH212" s="46">
        <v>105.1</v>
      </c>
      <c r="WLI212" s="171"/>
      <c r="WLJ212" s="8"/>
      <c r="WLK212" s="148"/>
      <c r="WLL212" s="11"/>
      <c r="WLM212" s="148" t="s">
        <v>61</v>
      </c>
      <c r="WLN212" s="171"/>
      <c r="WLO212" s="171"/>
      <c r="WLP212" s="171"/>
      <c r="WLQ212" s="27"/>
      <c r="WLR212" s="27"/>
      <c r="WLS212" s="27"/>
      <c r="WLT212" s="27">
        <v>105.7</v>
      </c>
      <c r="WLU212" s="45">
        <v>105.6</v>
      </c>
      <c r="WLV212" s="45">
        <v>105.3</v>
      </c>
      <c r="WLW212" s="45">
        <v>105.2</v>
      </c>
      <c r="WLX212" s="46">
        <v>105.1</v>
      </c>
      <c r="WLY212" s="171"/>
      <c r="WLZ212" s="8"/>
      <c r="WMA212" s="148"/>
      <c r="WMB212" s="11"/>
      <c r="WMC212" s="148" t="s">
        <v>61</v>
      </c>
      <c r="WMD212" s="171"/>
      <c r="WME212" s="171"/>
      <c r="WMF212" s="171"/>
      <c r="WMG212" s="27"/>
      <c r="WMH212" s="27"/>
      <c r="WMI212" s="27"/>
      <c r="WMJ212" s="27">
        <v>105.7</v>
      </c>
      <c r="WMK212" s="45">
        <v>105.6</v>
      </c>
      <c r="WML212" s="45">
        <v>105.3</v>
      </c>
      <c r="WMM212" s="45">
        <v>105.2</v>
      </c>
      <c r="WMN212" s="46">
        <v>105.1</v>
      </c>
      <c r="WMO212" s="171"/>
      <c r="WMP212" s="8"/>
      <c r="WMQ212" s="148"/>
      <c r="WMR212" s="11"/>
      <c r="WMS212" s="148" t="s">
        <v>61</v>
      </c>
      <c r="WMT212" s="171"/>
      <c r="WMU212" s="171"/>
      <c r="WMV212" s="171"/>
      <c r="WMW212" s="27"/>
      <c r="WMX212" s="27"/>
      <c r="WMY212" s="27"/>
      <c r="WMZ212" s="27">
        <v>105.7</v>
      </c>
      <c r="WNA212" s="45">
        <v>105.6</v>
      </c>
      <c r="WNB212" s="45">
        <v>105.3</v>
      </c>
      <c r="WNC212" s="45">
        <v>105.2</v>
      </c>
      <c r="WND212" s="46">
        <v>105.1</v>
      </c>
      <c r="WNE212" s="171"/>
      <c r="WNF212" s="8"/>
      <c r="WNG212" s="148"/>
      <c r="WNH212" s="11"/>
      <c r="WNI212" s="148" t="s">
        <v>61</v>
      </c>
      <c r="WNJ212" s="171"/>
      <c r="WNK212" s="171"/>
      <c r="WNL212" s="171"/>
      <c r="WNM212" s="27"/>
      <c r="WNN212" s="27"/>
      <c r="WNO212" s="27"/>
      <c r="WNP212" s="27">
        <v>105.7</v>
      </c>
      <c r="WNQ212" s="45">
        <v>105.6</v>
      </c>
      <c r="WNR212" s="45">
        <v>105.3</v>
      </c>
      <c r="WNS212" s="45">
        <v>105.2</v>
      </c>
      <c r="WNT212" s="46">
        <v>105.1</v>
      </c>
      <c r="WNU212" s="171"/>
      <c r="WNV212" s="8"/>
      <c r="WNW212" s="148"/>
      <c r="WNX212" s="11"/>
      <c r="WNY212" s="148" t="s">
        <v>61</v>
      </c>
      <c r="WNZ212" s="171"/>
      <c r="WOA212" s="171"/>
      <c r="WOB212" s="171"/>
      <c r="WOC212" s="27"/>
      <c r="WOD212" s="27"/>
      <c r="WOE212" s="27"/>
      <c r="WOF212" s="27">
        <v>105.7</v>
      </c>
      <c r="WOG212" s="45">
        <v>105.6</v>
      </c>
      <c r="WOH212" s="45">
        <v>105.3</v>
      </c>
      <c r="WOI212" s="45">
        <v>105.2</v>
      </c>
      <c r="WOJ212" s="46">
        <v>105.1</v>
      </c>
      <c r="WOK212" s="171"/>
      <c r="WOL212" s="8"/>
      <c r="WOM212" s="148"/>
      <c r="WON212" s="11"/>
      <c r="WOO212" s="148" t="s">
        <v>61</v>
      </c>
      <c r="WOP212" s="171"/>
      <c r="WOQ212" s="171"/>
      <c r="WOR212" s="171"/>
      <c r="WOS212" s="27"/>
      <c r="WOT212" s="27"/>
      <c r="WOU212" s="27"/>
      <c r="WOV212" s="27">
        <v>105.7</v>
      </c>
      <c r="WOW212" s="45">
        <v>105.6</v>
      </c>
      <c r="WOX212" s="45">
        <v>105.3</v>
      </c>
      <c r="WOY212" s="45">
        <v>105.2</v>
      </c>
      <c r="WOZ212" s="46">
        <v>105.1</v>
      </c>
      <c r="WPA212" s="171"/>
      <c r="WPB212" s="8"/>
      <c r="WPC212" s="148"/>
      <c r="WPD212" s="11"/>
      <c r="WPE212" s="148" t="s">
        <v>61</v>
      </c>
      <c r="WPF212" s="171"/>
      <c r="WPG212" s="171"/>
      <c r="WPH212" s="171"/>
      <c r="WPI212" s="27"/>
      <c r="WPJ212" s="27"/>
      <c r="WPK212" s="27"/>
      <c r="WPL212" s="27">
        <v>105.7</v>
      </c>
      <c r="WPM212" s="45">
        <v>105.6</v>
      </c>
      <c r="WPN212" s="45">
        <v>105.3</v>
      </c>
      <c r="WPO212" s="45">
        <v>105.2</v>
      </c>
      <c r="WPP212" s="46">
        <v>105.1</v>
      </c>
      <c r="WPQ212" s="171"/>
      <c r="WPR212" s="8"/>
      <c r="WPS212" s="148"/>
      <c r="WPT212" s="11"/>
      <c r="WPU212" s="148" t="s">
        <v>61</v>
      </c>
      <c r="WPV212" s="171"/>
      <c r="WPW212" s="171"/>
      <c r="WPX212" s="171"/>
      <c r="WPY212" s="27"/>
      <c r="WPZ212" s="27"/>
      <c r="WQA212" s="27"/>
      <c r="WQB212" s="27">
        <v>105.7</v>
      </c>
      <c r="WQC212" s="45">
        <v>105.6</v>
      </c>
      <c r="WQD212" s="45">
        <v>105.3</v>
      </c>
      <c r="WQE212" s="45">
        <v>105.2</v>
      </c>
      <c r="WQF212" s="46">
        <v>105.1</v>
      </c>
      <c r="WQG212" s="171"/>
      <c r="WQH212" s="8"/>
      <c r="WQI212" s="148"/>
      <c r="WQJ212" s="11"/>
      <c r="WQK212" s="148" t="s">
        <v>61</v>
      </c>
      <c r="WQL212" s="171"/>
      <c r="WQM212" s="171"/>
      <c r="WQN212" s="171"/>
      <c r="WQO212" s="27"/>
      <c r="WQP212" s="27"/>
      <c r="WQQ212" s="27"/>
      <c r="WQR212" s="27">
        <v>105.7</v>
      </c>
      <c r="WQS212" s="45">
        <v>105.6</v>
      </c>
      <c r="WQT212" s="45">
        <v>105.3</v>
      </c>
      <c r="WQU212" s="45">
        <v>105.2</v>
      </c>
      <c r="WQV212" s="46">
        <v>105.1</v>
      </c>
      <c r="WQW212" s="171"/>
      <c r="WQX212" s="8"/>
      <c r="WQY212" s="148"/>
      <c r="WQZ212" s="11"/>
      <c r="WRA212" s="148" t="s">
        <v>61</v>
      </c>
      <c r="WRB212" s="171"/>
      <c r="WRC212" s="171"/>
      <c r="WRD212" s="171"/>
      <c r="WRE212" s="27"/>
      <c r="WRF212" s="27"/>
      <c r="WRG212" s="27"/>
      <c r="WRH212" s="27">
        <v>105.7</v>
      </c>
      <c r="WRI212" s="45">
        <v>105.6</v>
      </c>
      <c r="WRJ212" s="45">
        <v>105.3</v>
      </c>
      <c r="WRK212" s="45">
        <v>105.2</v>
      </c>
      <c r="WRL212" s="46">
        <v>105.1</v>
      </c>
      <c r="WRM212" s="171"/>
      <c r="WRN212" s="8"/>
      <c r="WRO212" s="148"/>
      <c r="WRP212" s="11"/>
      <c r="WRQ212" s="148" t="s">
        <v>61</v>
      </c>
      <c r="WRR212" s="171"/>
      <c r="WRS212" s="171"/>
      <c r="WRT212" s="171"/>
      <c r="WRU212" s="27"/>
      <c r="WRV212" s="27"/>
      <c r="WRW212" s="27"/>
      <c r="WRX212" s="27">
        <v>105.7</v>
      </c>
      <c r="WRY212" s="45">
        <v>105.6</v>
      </c>
      <c r="WRZ212" s="45">
        <v>105.3</v>
      </c>
      <c r="WSA212" s="45">
        <v>105.2</v>
      </c>
      <c r="WSB212" s="46">
        <v>105.1</v>
      </c>
      <c r="WSC212" s="171"/>
      <c r="WSD212" s="8"/>
      <c r="WSE212" s="148"/>
      <c r="WSF212" s="11"/>
      <c r="WSG212" s="148" t="s">
        <v>61</v>
      </c>
      <c r="WSH212" s="171"/>
      <c r="WSI212" s="171"/>
      <c r="WSJ212" s="171"/>
      <c r="WSK212" s="27"/>
      <c r="WSL212" s="27"/>
      <c r="WSM212" s="27"/>
      <c r="WSN212" s="27">
        <v>105.7</v>
      </c>
      <c r="WSO212" s="45">
        <v>105.6</v>
      </c>
      <c r="WSP212" s="45">
        <v>105.3</v>
      </c>
      <c r="WSQ212" s="45">
        <v>105.2</v>
      </c>
      <c r="WSR212" s="46">
        <v>105.1</v>
      </c>
      <c r="WSS212" s="171"/>
      <c r="WST212" s="8"/>
      <c r="WSU212" s="148"/>
      <c r="WSV212" s="11"/>
      <c r="WSW212" s="148" t="s">
        <v>61</v>
      </c>
      <c r="WSX212" s="171"/>
      <c r="WSY212" s="171"/>
      <c r="WSZ212" s="171"/>
      <c r="WTA212" s="27"/>
      <c r="WTB212" s="27"/>
      <c r="WTC212" s="27"/>
      <c r="WTD212" s="27">
        <v>105.7</v>
      </c>
      <c r="WTE212" s="45">
        <v>105.6</v>
      </c>
      <c r="WTF212" s="45">
        <v>105.3</v>
      </c>
      <c r="WTG212" s="45">
        <v>105.2</v>
      </c>
      <c r="WTH212" s="46">
        <v>105.1</v>
      </c>
      <c r="WTI212" s="171"/>
      <c r="WTJ212" s="8"/>
      <c r="WTK212" s="148"/>
      <c r="WTL212" s="11"/>
      <c r="WTM212" s="148" t="s">
        <v>61</v>
      </c>
      <c r="WTN212" s="171"/>
      <c r="WTO212" s="171"/>
      <c r="WTP212" s="171"/>
      <c r="WTQ212" s="27"/>
      <c r="WTR212" s="27"/>
      <c r="WTS212" s="27"/>
      <c r="WTT212" s="27">
        <v>105.7</v>
      </c>
      <c r="WTU212" s="45">
        <v>105.6</v>
      </c>
      <c r="WTV212" s="45">
        <v>105.3</v>
      </c>
      <c r="WTW212" s="45">
        <v>105.2</v>
      </c>
      <c r="WTX212" s="46">
        <v>105.1</v>
      </c>
      <c r="WTY212" s="171"/>
      <c r="WTZ212" s="8"/>
      <c r="WUA212" s="148"/>
      <c r="WUB212" s="11"/>
      <c r="WUC212" s="148" t="s">
        <v>61</v>
      </c>
      <c r="WUD212" s="171"/>
      <c r="WUE212" s="171"/>
      <c r="WUF212" s="171"/>
      <c r="WUG212" s="27"/>
      <c r="WUH212" s="27"/>
      <c r="WUI212" s="27"/>
      <c r="WUJ212" s="27">
        <v>105.7</v>
      </c>
      <c r="WUK212" s="45">
        <v>105.6</v>
      </c>
      <c r="WUL212" s="45">
        <v>105.3</v>
      </c>
      <c r="WUM212" s="45">
        <v>105.2</v>
      </c>
      <c r="WUN212" s="46">
        <v>105.1</v>
      </c>
      <c r="WUO212" s="171"/>
      <c r="WUP212" s="8"/>
      <c r="WUQ212" s="148"/>
      <c r="WUR212" s="11"/>
      <c r="WUS212" s="148" t="s">
        <v>61</v>
      </c>
      <c r="WUT212" s="171"/>
      <c r="WUU212" s="171"/>
      <c r="WUV212" s="171"/>
      <c r="WUW212" s="27"/>
      <c r="WUX212" s="27"/>
      <c r="WUY212" s="27"/>
      <c r="WUZ212" s="27">
        <v>105.7</v>
      </c>
      <c r="WVA212" s="45">
        <v>105.6</v>
      </c>
      <c r="WVB212" s="45">
        <v>105.3</v>
      </c>
      <c r="WVC212" s="45">
        <v>105.2</v>
      </c>
      <c r="WVD212" s="46">
        <v>105.1</v>
      </c>
      <c r="WVE212" s="171"/>
      <c r="WVF212" s="8"/>
      <c r="WVG212" s="148"/>
      <c r="WVH212" s="11"/>
      <c r="WVI212" s="148" t="s">
        <v>61</v>
      </c>
      <c r="WVJ212" s="171"/>
      <c r="WVK212" s="171"/>
      <c r="WVL212" s="171"/>
      <c r="WVM212" s="27"/>
      <c r="WVN212" s="27"/>
      <c r="WVO212" s="27"/>
      <c r="WVP212" s="27">
        <v>105.7</v>
      </c>
      <c r="WVQ212" s="45">
        <v>105.6</v>
      </c>
      <c r="WVR212" s="45">
        <v>105.3</v>
      </c>
      <c r="WVS212" s="45">
        <v>105.2</v>
      </c>
      <c r="WVT212" s="46">
        <v>105.1</v>
      </c>
      <c r="WVU212" s="171"/>
      <c r="WVV212" s="8"/>
      <c r="WVW212" s="148"/>
      <c r="WVX212" s="11"/>
      <c r="WVY212" s="148" t="s">
        <v>61</v>
      </c>
      <c r="WVZ212" s="171"/>
      <c r="WWA212" s="171"/>
      <c r="WWB212" s="171"/>
      <c r="WWC212" s="27"/>
      <c r="WWD212" s="27"/>
      <c r="WWE212" s="27"/>
      <c r="WWF212" s="27">
        <v>105.7</v>
      </c>
      <c r="WWG212" s="45">
        <v>105.6</v>
      </c>
      <c r="WWH212" s="45">
        <v>105.3</v>
      </c>
      <c r="WWI212" s="45">
        <v>105.2</v>
      </c>
      <c r="WWJ212" s="46">
        <v>105.1</v>
      </c>
      <c r="WWK212" s="171"/>
      <c r="WWL212" s="8"/>
      <c r="WWM212" s="148"/>
      <c r="WWN212" s="11"/>
      <c r="WWO212" s="148" t="s">
        <v>61</v>
      </c>
      <c r="WWP212" s="171"/>
      <c r="WWQ212" s="171"/>
      <c r="WWR212" s="171"/>
      <c r="WWS212" s="27"/>
      <c r="WWT212" s="27"/>
      <c r="WWU212" s="27"/>
      <c r="WWV212" s="27">
        <v>105.7</v>
      </c>
      <c r="WWW212" s="45">
        <v>105.6</v>
      </c>
      <c r="WWX212" s="45">
        <v>105.3</v>
      </c>
      <c r="WWY212" s="45">
        <v>105.2</v>
      </c>
      <c r="WWZ212" s="46">
        <v>105.1</v>
      </c>
      <c r="WXA212" s="171"/>
      <c r="WXB212" s="8"/>
      <c r="WXC212" s="148"/>
      <c r="WXD212" s="11"/>
      <c r="WXE212" s="148" t="s">
        <v>61</v>
      </c>
      <c r="WXF212" s="171"/>
      <c r="WXG212" s="171"/>
      <c r="WXH212" s="171"/>
      <c r="WXI212" s="27"/>
      <c r="WXJ212" s="27"/>
      <c r="WXK212" s="27"/>
      <c r="WXL212" s="27">
        <v>105.7</v>
      </c>
      <c r="WXM212" s="45">
        <v>105.6</v>
      </c>
      <c r="WXN212" s="45">
        <v>105.3</v>
      </c>
      <c r="WXO212" s="45">
        <v>105.2</v>
      </c>
      <c r="WXP212" s="46">
        <v>105.1</v>
      </c>
      <c r="WXQ212" s="171"/>
      <c r="WXR212" s="8"/>
      <c r="WXS212" s="148"/>
      <c r="WXT212" s="11"/>
      <c r="WXU212" s="148" t="s">
        <v>61</v>
      </c>
      <c r="WXV212" s="171"/>
      <c r="WXW212" s="171"/>
      <c r="WXX212" s="171"/>
      <c r="WXY212" s="27"/>
      <c r="WXZ212" s="27"/>
      <c r="WYA212" s="27"/>
      <c r="WYB212" s="27">
        <v>105.7</v>
      </c>
      <c r="WYC212" s="45">
        <v>105.6</v>
      </c>
      <c r="WYD212" s="45">
        <v>105.3</v>
      </c>
      <c r="WYE212" s="45">
        <v>105.2</v>
      </c>
      <c r="WYF212" s="46">
        <v>105.1</v>
      </c>
      <c r="WYG212" s="171"/>
      <c r="WYH212" s="8"/>
      <c r="WYI212" s="148"/>
      <c r="WYJ212" s="11"/>
      <c r="WYK212" s="148" t="s">
        <v>61</v>
      </c>
      <c r="WYL212" s="171"/>
      <c r="WYM212" s="171"/>
      <c r="WYN212" s="171"/>
      <c r="WYO212" s="27"/>
      <c r="WYP212" s="27"/>
      <c r="WYQ212" s="27"/>
      <c r="WYR212" s="27">
        <v>105.7</v>
      </c>
      <c r="WYS212" s="45">
        <v>105.6</v>
      </c>
      <c r="WYT212" s="45">
        <v>105.3</v>
      </c>
      <c r="WYU212" s="45">
        <v>105.2</v>
      </c>
      <c r="WYV212" s="46">
        <v>105.1</v>
      </c>
      <c r="WYW212" s="171"/>
      <c r="WYX212" s="8"/>
      <c r="WYY212" s="148"/>
      <c r="WYZ212" s="11"/>
      <c r="WZA212" s="148" t="s">
        <v>61</v>
      </c>
      <c r="WZB212" s="171"/>
      <c r="WZC212" s="171"/>
      <c r="WZD212" s="171"/>
      <c r="WZE212" s="27"/>
      <c r="WZF212" s="27"/>
      <c r="WZG212" s="27"/>
      <c r="WZH212" s="27">
        <v>105.7</v>
      </c>
      <c r="WZI212" s="45">
        <v>105.6</v>
      </c>
      <c r="WZJ212" s="45">
        <v>105.3</v>
      </c>
      <c r="WZK212" s="45">
        <v>105.2</v>
      </c>
      <c r="WZL212" s="46">
        <v>105.1</v>
      </c>
      <c r="WZM212" s="171"/>
      <c r="WZN212" s="8"/>
      <c r="WZO212" s="148"/>
      <c r="WZP212" s="11"/>
      <c r="WZQ212" s="148" t="s">
        <v>61</v>
      </c>
      <c r="WZR212" s="171"/>
      <c r="WZS212" s="171"/>
      <c r="WZT212" s="171"/>
      <c r="WZU212" s="27"/>
      <c r="WZV212" s="27"/>
      <c r="WZW212" s="27"/>
      <c r="WZX212" s="27">
        <v>105.7</v>
      </c>
      <c r="WZY212" s="45">
        <v>105.6</v>
      </c>
      <c r="WZZ212" s="45">
        <v>105.3</v>
      </c>
      <c r="XAA212" s="45">
        <v>105.2</v>
      </c>
      <c r="XAB212" s="46">
        <v>105.1</v>
      </c>
      <c r="XAC212" s="171"/>
      <c r="XAD212" s="8"/>
      <c r="XAE212" s="148"/>
      <c r="XAF212" s="11"/>
      <c r="XAG212" s="148" t="s">
        <v>61</v>
      </c>
      <c r="XAH212" s="171"/>
      <c r="XAI212" s="171"/>
      <c r="XAJ212" s="171"/>
      <c r="XAK212" s="27"/>
      <c r="XAL212" s="27"/>
      <c r="XAM212" s="27"/>
      <c r="XAN212" s="27">
        <v>105.7</v>
      </c>
      <c r="XAO212" s="45">
        <v>105.6</v>
      </c>
      <c r="XAP212" s="45">
        <v>105.3</v>
      </c>
      <c r="XAQ212" s="45">
        <v>105.2</v>
      </c>
      <c r="XAR212" s="46">
        <v>105.1</v>
      </c>
      <c r="XAS212" s="171"/>
      <c r="XAT212" s="8"/>
      <c r="XAU212" s="148"/>
      <c r="XAV212" s="11"/>
      <c r="XAW212" s="148" t="s">
        <v>61</v>
      </c>
      <c r="XAX212" s="171"/>
      <c r="XAY212" s="171"/>
      <c r="XAZ212" s="171"/>
      <c r="XBA212" s="27"/>
      <c r="XBB212" s="27"/>
      <c r="XBC212" s="27"/>
      <c r="XBD212" s="27">
        <v>105.7</v>
      </c>
      <c r="XBE212" s="45">
        <v>105.6</v>
      </c>
      <c r="XBF212" s="45">
        <v>105.3</v>
      </c>
      <c r="XBG212" s="45">
        <v>105.2</v>
      </c>
      <c r="XBH212" s="46">
        <v>105.1</v>
      </c>
      <c r="XBI212" s="171"/>
      <c r="XBJ212" s="8"/>
      <c r="XBK212" s="148"/>
      <c r="XBL212" s="11"/>
      <c r="XBM212" s="148" t="s">
        <v>61</v>
      </c>
      <c r="XBN212" s="171"/>
      <c r="XBO212" s="171"/>
      <c r="XBP212" s="171"/>
      <c r="XBQ212" s="27"/>
      <c r="XBR212" s="27"/>
      <c r="XBS212" s="27"/>
      <c r="XBT212" s="27">
        <v>105.7</v>
      </c>
      <c r="XBU212" s="45">
        <v>105.6</v>
      </c>
      <c r="XBV212" s="45">
        <v>105.3</v>
      </c>
      <c r="XBW212" s="45">
        <v>105.2</v>
      </c>
      <c r="XBX212" s="46">
        <v>105.1</v>
      </c>
      <c r="XBY212" s="171"/>
      <c r="XBZ212" s="8"/>
      <c r="XCA212" s="148"/>
      <c r="XCB212" s="11"/>
      <c r="XCC212" s="148" t="s">
        <v>61</v>
      </c>
      <c r="XCD212" s="171"/>
      <c r="XCE212" s="171"/>
      <c r="XCF212" s="171"/>
      <c r="XCG212" s="27"/>
      <c r="XCH212" s="27"/>
      <c r="XCI212" s="27"/>
      <c r="XCJ212" s="27">
        <v>105.7</v>
      </c>
      <c r="XCK212" s="45">
        <v>105.6</v>
      </c>
      <c r="XCL212" s="45">
        <v>105.3</v>
      </c>
      <c r="XCM212" s="45">
        <v>105.2</v>
      </c>
      <c r="XCN212" s="46">
        <v>105.1</v>
      </c>
      <c r="XCO212" s="171"/>
      <c r="XCP212" s="8"/>
      <c r="XCQ212" s="148"/>
      <c r="XCR212" s="11"/>
      <c r="XCS212" s="148" t="s">
        <v>61</v>
      </c>
      <c r="XCT212" s="171"/>
      <c r="XCU212" s="171"/>
      <c r="XCV212" s="171"/>
      <c r="XCW212" s="27"/>
      <c r="XCX212" s="27"/>
      <c r="XCY212" s="27"/>
      <c r="XCZ212" s="27">
        <v>105.7</v>
      </c>
      <c r="XDA212" s="45">
        <v>105.6</v>
      </c>
      <c r="XDB212" s="45">
        <v>105.3</v>
      </c>
      <c r="XDC212" s="45">
        <v>105.2</v>
      </c>
      <c r="XDD212" s="46">
        <v>105.1</v>
      </c>
      <c r="XDE212" s="171"/>
      <c r="XDF212" s="8"/>
      <c r="XDG212" s="148"/>
      <c r="XDH212" s="11"/>
      <c r="XDI212" s="148" t="s">
        <v>61</v>
      </c>
      <c r="XDJ212" s="171"/>
      <c r="XDK212" s="171"/>
      <c r="XDL212" s="171"/>
      <c r="XDM212" s="27"/>
      <c r="XDN212" s="27"/>
      <c r="XDO212" s="27"/>
      <c r="XDP212" s="27">
        <v>105.7</v>
      </c>
      <c r="XDQ212" s="45">
        <v>105.6</v>
      </c>
      <c r="XDR212" s="45">
        <v>105.3</v>
      </c>
      <c r="XDS212" s="45">
        <v>105.2</v>
      </c>
      <c r="XDT212" s="46">
        <v>105.1</v>
      </c>
      <c r="XDU212" s="171"/>
      <c r="XDV212" s="8"/>
      <c r="XDW212" s="148"/>
      <c r="XDX212" s="11"/>
      <c r="XDY212" s="148" t="s">
        <v>61</v>
      </c>
      <c r="XDZ212" s="171"/>
      <c r="XEA212" s="171"/>
      <c r="XEB212" s="171"/>
      <c r="XEC212" s="27"/>
      <c r="XED212" s="27"/>
      <c r="XEE212" s="27"/>
      <c r="XEF212" s="27">
        <v>105.7</v>
      </c>
      <c r="XEG212" s="45">
        <v>105.6</v>
      </c>
      <c r="XEH212" s="45">
        <v>105.3</v>
      </c>
      <c r="XEI212" s="45">
        <v>105.2</v>
      </c>
      <c r="XEJ212" s="46">
        <v>105.1</v>
      </c>
      <c r="XEK212" s="171"/>
      <c r="XEL212" s="8"/>
      <c r="XEM212" s="148"/>
      <c r="XEN212" s="11"/>
      <c r="XEO212" s="148" t="s">
        <v>61</v>
      </c>
      <c r="XEP212" s="171"/>
      <c r="XEQ212" s="171"/>
      <c r="XER212" s="171"/>
      <c r="XES212" s="27"/>
      <c r="XET212" s="27"/>
      <c r="XEU212" s="27"/>
      <c r="XEV212" s="27">
        <v>105.7</v>
      </c>
      <c r="XEW212" s="45">
        <v>105.6</v>
      </c>
      <c r="XEX212" s="45">
        <v>105.3</v>
      </c>
      <c r="XEY212" s="45">
        <v>105.2</v>
      </c>
      <c r="XEZ212" s="46">
        <v>105.1</v>
      </c>
      <c r="XFA212" s="171"/>
      <c r="XFB212" s="8"/>
      <c r="XFC212" s="148"/>
    </row>
    <row r="213" spans="1:16383" ht="84" customHeight="1" x14ac:dyDescent="0.25">
      <c r="A213" s="171"/>
      <c r="B213" s="148" t="s">
        <v>635</v>
      </c>
      <c r="C213" s="171" t="s">
        <v>204</v>
      </c>
      <c r="D213" s="171" t="s">
        <v>122</v>
      </c>
      <c r="E213" s="171" t="s">
        <v>178</v>
      </c>
      <c r="F213" s="27" t="s">
        <v>101</v>
      </c>
      <c r="G213" s="171">
        <v>5</v>
      </c>
      <c r="H213" s="171">
        <v>5</v>
      </c>
      <c r="I213" s="27">
        <v>5</v>
      </c>
      <c r="J213" s="27">
        <v>5</v>
      </c>
      <c r="K213" s="27">
        <v>5</v>
      </c>
      <c r="L213" s="27">
        <v>5</v>
      </c>
      <c r="M213" s="56">
        <v>5</v>
      </c>
      <c r="N213" s="172"/>
      <c r="O213" s="172"/>
      <c r="P213" s="171" t="s">
        <v>435</v>
      </c>
    </row>
    <row r="214" spans="1:16383" ht="82.5" customHeight="1" x14ac:dyDescent="0.25">
      <c r="A214" s="149"/>
      <c r="B214" s="148" t="s">
        <v>636</v>
      </c>
      <c r="C214" s="171" t="s">
        <v>204</v>
      </c>
      <c r="D214" s="171" t="s">
        <v>122</v>
      </c>
      <c r="E214" s="171" t="s">
        <v>178</v>
      </c>
      <c r="F214" s="27" t="s">
        <v>101</v>
      </c>
      <c r="G214" s="171">
        <v>5</v>
      </c>
      <c r="H214" s="171">
        <v>5</v>
      </c>
      <c r="I214" s="27">
        <v>5</v>
      </c>
      <c r="J214" s="27">
        <v>5</v>
      </c>
      <c r="K214" s="27">
        <v>5</v>
      </c>
      <c r="L214" s="27">
        <v>5</v>
      </c>
      <c r="M214" s="56">
        <v>5</v>
      </c>
      <c r="N214" s="159"/>
      <c r="O214" s="159"/>
      <c r="P214" s="171" t="s">
        <v>435</v>
      </c>
    </row>
    <row r="215" spans="1:16383" ht="87.75" customHeight="1" x14ac:dyDescent="0.25">
      <c r="A215" s="17"/>
      <c r="B215" s="189" t="s">
        <v>489</v>
      </c>
      <c r="C215" s="168" t="s">
        <v>57</v>
      </c>
      <c r="D215" s="168" t="s">
        <v>263</v>
      </c>
      <c r="E215" s="168" t="s">
        <v>440</v>
      </c>
      <c r="F215" s="168" t="s">
        <v>101</v>
      </c>
      <c r="G215" s="94">
        <v>125</v>
      </c>
      <c r="H215" s="168">
        <v>153.54</v>
      </c>
      <c r="I215" s="216">
        <v>153.34</v>
      </c>
      <c r="J215" s="216">
        <v>153.13999999999999</v>
      </c>
      <c r="K215" s="216">
        <v>152.94</v>
      </c>
      <c r="L215" s="216">
        <v>152.74</v>
      </c>
      <c r="M215" s="217">
        <v>152.63999999999999</v>
      </c>
      <c r="N215" s="15"/>
      <c r="O215" s="15"/>
      <c r="P215" s="15"/>
    </row>
    <row r="216" spans="1:16383" ht="81.75" customHeight="1" x14ac:dyDescent="0.25">
      <c r="A216" s="11"/>
      <c r="B216" s="148" t="s">
        <v>269</v>
      </c>
      <c r="C216" s="171" t="s">
        <v>204</v>
      </c>
      <c r="D216" s="171" t="s">
        <v>122</v>
      </c>
      <c r="E216" s="171" t="s">
        <v>440</v>
      </c>
      <c r="F216" s="27" t="s">
        <v>101</v>
      </c>
      <c r="G216" s="27">
        <v>150.6</v>
      </c>
      <c r="H216" s="27"/>
      <c r="I216" s="27">
        <v>89.3</v>
      </c>
      <c r="J216" s="27">
        <v>89.2</v>
      </c>
      <c r="K216" s="27">
        <v>88.7</v>
      </c>
      <c r="L216" s="27">
        <v>88.2</v>
      </c>
      <c r="M216" s="56">
        <v>88</v>
      </c>
      <c r="N216" s="20"/>
      <c r="O216" s="20"/>
      <c r="P216" s="15"/>
    </row>
    <row r="217" spans="1:16383" ht="78.75" customHeight="1" x14ac:dyDescent="0.25">
      <c r="A217" s="149"/>
      <c r="B217" s="148" t="s">
        <v>637</v>
      </c>
      <c r="C217" s="171" t="s">
        <v>204</v>
      </c>
      <c r="D217" s="171" t="s">
        <v>122</v>
      </c>
      <c r="E217" s="171" t="s">
        <v>178</v>
      </c>
      <c r="F217" s="27" t="s">
        <v>101</v>
      </c>
      <c r="G217" s="171">
        <v>34</v>
      </c>
      <c r="H217" s="171">
        <v>45</v>
      </c>
      <c r="I217" s="171">
        <v>48</v>
      </c>
      <c r="J217" s="171">
        <v>51</v>
      </c>
      <c r="K217" s="171">
        <v>53</v>
      </c>
      <c r="L217" s="171">
        <v>55</v>
      </c>
      <c r="M217" s="171">
        <v>57</v>
      </c>
      <c r="N217" s="149"/>
      <c r="O217" s="149"/>
      <c r="P217" s="171" t="s">
        <v>435</v>
      </c>
    </row>
    <row r="218" spans="1:16383" ht="83.25" customHeight="1" x14ac:dyDescent="0.25">
      <c r="A218" s="149"/>
      <c r="B218" s="148" t="s">
        <v>638</v>
      </c>
      <c r="C218" s="171" t="s">
        <v>204</v>
      </c>
      <c r="D218" s="171" t="s">
        <v>122</v>
      </c>
      <c r="E218" s="171" t="s">
        <v>178</v>
      </c>
      <c r="F218" s="27" t="s">
        <v>101</v>
      </c>
      <c r="G218" s="171">
        <v>7</v>
      </c>
      <c r="H218" s="171">
        <v>13</v>
      </c>
      <c r="I218" s="171">
        <v>17</v>
      </c>
      <c r="J218" s="171">
        <v>19</v>
      </c>
      <c r="K218" s="171">
        <v>21</v>
      </c>
      <c r="L218" s="171">
        <v>23</v>
      </c>
      <c r="M218" s="171">
        <v>25</v>
      </c>
      <c r="N218" s="149"/>
      <c r="O218" s="149"/>
      <c r="P218" s="171" t="s">
        <v>435</v>
      </c>
    </row>
    <row r="219" spans="1:16383" ht="84" customHeight="1" x14ac:dyDescent="0.25">
      <c r="A219" s="149"/>
      <c r="B219" s="148" t="s">
        <v>639</v>
      </c>
      <c r="C219" s="149" t="s">
        <v>242</v>
      </c>
      <c r="D219" s="16" t="s">
        <v>73</v>
      </c>
      <c r="E219" s="171" t="s">
        <v>53</v>
      </c>
      <c r="F219" s="171" t="s">
        <v>83</v>
      </c>
      <c r="G219" s="171">
        <v>19</v>
      </c>
      <c r="H219" s="171">
        <v>25</v>
      </c>
      <c r="I219" s="171">
        <v>29</v>
      </c>
      <c r="J219" s="171">
        <v>32</v>
      </c>
      <c r="K219" s="171">
        <v>35</v>
      </c>
      <c r="L219" s="171">
        <v>37</v>
      </c>
      <c r="M219" s="171">
        <v>39</v>
      </c>
      <c r="N219" s="149"/>
      <c r="O219" s="182"/>
      <c r="P219" s="171" t="s">
        <v>435</v>
      </c>
    </row>
    <row r="220" spans="1:16383" ht="23.25" customHeight="1" x14ac:dyDescent="0.25">
      <c r="A220" s="11"/>
      <c r="B220" s="403" t="s">
        <v>436</v>
      </c>
      <c r="C220" s="392"/>
      <c r="D220" s="392"/>
      <c r="E220" s="392"/>
      <c r="F220" s="392"/>
      <c r="G220" s="392"/>
      <c r="H220" s="392"/>
      <c r="I220" s="392"/>
      <c r="J220" s="392"/>
      <c r="K220" s="392"/>
      <c r="L220" s="392"/>
      <c r="M220" s="392"/>
      <c r="N220" s="392"/>
      <c r="O220" s="392"/>
      <c r="P220" s="393"/>
    </row>
    <row r="221" spans="1:16383" ht="69.75" customHeight="1" x14ac:dyDescent="0.25">
      <c r="A221" s="17"/>
      <c r="B221" s="288" t="s">
        <v>962</v>
      </c>
      <c r="C221" s="168" t="s">
        <v>57</v>
      </c>
      <c r="D221" s="168" t="s">
        <v>263</v>
      </c>
      <c r="E221" s="168" t="s">
        <v>270</v>
      </c>
      <c r="F221" s="168" t="s">
        <v>87</v>
      </c>
      <c r="G221" s="168" t="s">
        <v>41</v>
      </c>
      <c r="H221" s="168" t="s">
        <v>271</v>
      </c>
      <c r="I221" s="216" t="s">
        <v>858</v>
      </c>
      <c r="J221" s="216" t="s">
        <v>859</v>
      </c>
      <c r="K221" s="216" t="s">
        <v>859</v>
      </c>
      <c r="L221" s="216" t="s">
        <v>272</v>
      </c>
      <c r="M221" s="217">
        <v>0.62</v>
      </c>
      <c r="N221" s="15"/>
      <c r="O221" s="15"/>
      <c r="P221" s="15"/>
    </row>
    <row r="222" spans="1:16383" ht="75" customHeight="1" x14ac:dyDescent="0.25">
      <c r="A222" s="11"/>
      <c r="B222" s="148" t="s">
        <v>269</v>
      </c>
      <c r="C222" s="171" t="s">
        <v>204</v>
      </c>
      <c r="D222" s="171" t="s">
        <v>122</v>
      </c>
      <c r="E222" s="171" t="s">
        <v>270</v>
      </c>
      <c r="F222" s="27" t="s">
        <v>101</v>
      </c>
      <c r="G222" s="208">
        <v>0.52</v>
      </c>
      <c r="H222" s="27"/>
      <c r="I222" s="208">
        <v>0.56000000000000005</v>
      </c>
      <c r="J222" s="208">
        <v>0.56999999999999995</v>
      </c>
      <c r="K222" s="208">
        <v>0.57999999999999996</v>
      </c>
      <c r="L222" s="208">
        <v>0.57999999999999996</v>
      </c>
      <c r="M222" s="213">
        <v>0.57999999999999996</v>
      </c>
      <c r="N222" s="15"/>
      <c r="O222" s="15"/>
      <c r="P222" s="15"/>
    </row>
    <row r="223" spans="1:16383" ht="77.25" customHeight="1" x14ac:dyDescent="0.25">
      <c r="A223" s="11"/>
      <c r="B223" s="148" t="s">
        <v>640</v>
      </c>
      <c r="C223" s="171" t="s">
        <v>204</v>
      </c>
      <c r="D223" s="171" t="s">
        <v>122</v>
      </c>
      <c r="E223" s="171" t="s">
        <v>178</v>
      </c>
      <c r="F223" s="27" t="s">
        <v>101</v>
      </c>
      <c r="G223" s="27">
        <v>5</v>
      </c>
      <c r="H223" s="27">
        <v>5</v>
      </c>
      <c r="I223" s="27">
        <v>5</v>
      </c>
      <c r="J223" s="27">
        <v>5</v>
      </c>
      <c r="K223" s="27">
        <v>5</v>
      </c>
      <c r="L223" s="27">
        <v>5</v>
      </c>
      <c r="M223" s="56">
        <v>5</v>
      </c>
      <c r="N223" s="15"/>
      <c r="O223" s="15"/>
      <c r="P223" s="171" t="s">
        <v>437</v>
      </c>
    </row>
    <row r="224" spans="1:16383" ht="80.25" customHeight="1" x14ac:dyDescent="0.25">
      <c r="A224" s="11"/>
      <c r="B224" s="148" t="s">
        <v>641</v>
      </c>
      <c r="C224" s="171" t="s">
        <v>204</v>
      </c>
      <c r="D224" s="171" t="s">
        <v>174</v>
      </c>
      <c r="E224" s="171" t="s">
        <v>243</v>
      </c>
      <c r="F224" s="27" t="s">
        <v>101</v>
      </c>
      <c r="G224" s="27">
        <v>7106</v>
      </c>
      <c r="H224" s="27">
        <v>7000</v>
      </c>
      <c r="I224" s="27">
        <v>7000</v>
      </c>
      <c r="J224" s="27">
        <v>7000</v>
      </c>
      <c r="K224" s="27">
        <v>7000</v>
      </c>
      <c r="L224" s="27">
        <v>7000</v>
      </c>
      <c r="M224" s="27">
        <v>7000</v>
      </c>
      <c r="N224" s="15"/>
      <c r="O224" s="15"/>
      <c r="P224" s="171" t="s">
        <v>437</v>
      </c>
    </row>
    <row r="225" spans="1:16" ht="54.75" customHeight="1" x14ac:dyDescent="0.25">
      <c r="A225" s="17"/>
      <c r="B225" s="288" t="s">
        <v>961</v>
      </c>
      <c r="C225" s="168" t="s">
        <v>57</v>
      </c>
      <c r="D225" s="168" t="s">
        <v>263</v>
      </c>
      <c r="E225" s="168" t="s">
        <v>440</v>
      </c>
      <c r="F225" s="168" t="s">
        <v>87</v>
      </c>
      <c r="G225" s="168" t="s">
        <v>860</v>
      </c>
      <c r="H225" s="168" t="s">
        <v>490</v>
      </c>
      <c r="I225" s="67" t="s">
        <v>490</v>
      </c>
      <c r="J225" s="168" t="s">
        <v>490</v>
      </c>
      <c r="K225" s="168" t="s">
        <v>490</v>
      </c>
      <c r="L225" s="168" t="s">
        <v>490</v>
      </c>
      <c r="M225" s="72">
        <v>0.49</v>
      </c>
      <c r="N225" s="15"/>
      <c r="O225" s="15"/>
      <c r="P225" s="15"/>
    </row>
    <row r="226" spans="1:16" ht="81.75" customHeight="1" x14ac:dyDescent="0.25">
      <c r="A226" s="11"/>
      <c r="B226" s="148" t="s">
        <v>269</v>
      </c>
      <c r="C226" s="171" t="s">
        <v>204</v>
      </c>
      <c r="D226" s="171" t="s">
        <v>122</v>
      </c>
      <c r="E226" s="171" t="s">
        <v>440</v>
      </c>
      <c r="F226" s="27" t="s">
        <v>101</v>
      </c>
      <c r="G226" s="208">
        <v>0.49</v>
      </c>
      <c r="H226" s="208"/>
      <c r="I226" s="208">
        <v>0.49</v>
      </c>
      <c r="J226" s="208">
        <v>0.48</v>
      </c>
      <c r="K226" s="208">
        <v>0.47</v>
      </c>
      <c r="L226" s="208">
        <v>0.46</v>
      </c>
      <c r="M226" s="213">
        <v>0.45</v>
      </c>
      <c r="N226" s="171"/>
      <c r="O226" s="8"/>
      <c r="P226" s="148"/>
    </row>
    <row r="227" spans="1:16" ht="82.5" customHeight="1" x14ac:dyDescent="0.25">
      <c r="A227" s="11"/>
      <c r="B227" s="148" t="s">
        <v>642</v>
      </c>
      <c r="C227" s="171" t="s">
        <v>204</v>
      </c>
      <c r="D227" s="171" t="s">
        <v>122</v>
      </c>
      <c r="E227" s="171" t="s">
        <v>48</v>
      </c>
      <c r="F227" s="27" t="s">
        <v>101</v>
      </c>
      <c r="G227" s="27">
        <v>100</v>
      </c>
      <c r="H227" s="27">
        <v>95</v>
      </c>
      <c r="I227" s="27">
        <v>95</v>
      </c>
      <c r="J227" s="27">
        <v>95</v>
      </c>
      <c r="K227" s="27">
        <v>95</v>
      </c>
      <c r="L227" s="27">
        <v>95</v>
      </c>
      <c r="M227" s="56">
        <v>95</v>
      </c>
      <c r="N227" s="171"/>
      <c r="O227" s="172"/>
      <c r="P227" s="171" t="s">
        <v>437</v>
      </c>
    </row>
    <row r="228" spans="1:16" ht="85.5" customHeight="1" x14ac:dyDescent="0.25">
      <c r="A228" s="11"/>
      <c r="B228" s="148" t="s">
        <v>643</v>
      </c>
      <c r="C228" s="171" t="s">
        <v>204</v>
      </c>
      <c r="D228" s="171" t="s">
        <v>174</v>
      </c>
      <c r="E228" s="171" t="s">
        <v>48</v>
      </c>
      <c r="F228" s="27" t="s">
        <v>101</v>
      </c>
      <c r="G228" s="1">
        <v>100</v>
      </c>
      <c r="H228" s="1">
        <v>95</v>
      </c>
      <c r="I228" s="1">
        <v>95</v>
      </c>
      <c r="J228" s="1">
        <v>95</v>
      </c>
      <c r="K228" s="1">
        <v>95</v>
      </c>
      <c r="L228" s="1">
        <v>95</v>
      </c>
      <c r="M228" s="1">
        <v>95</v>
      </c>
      <c r="N228" s="171"/>
      <c r="O228" s="172"/>
      <c r="P228" s="171" t="s">
        <v>437</v>
      </c>
    </row>
    <row r="229" spans="1:16" ht="79.5" customHeight="1" x14ac:dyDescent="0.25">
      <c r="A229" s="11"/>
      <c r="B229" s="148" t="s">
        <v>644</v>
      </c>
      <c r="C229" s="171" t="s">
        <v>204</v>
      </c>
      <c r="D229" s="171" t="s">
        <v>174</v>
      </c>
      <c r="E229" s="171" t="s">
        <v>48</v>
      </c>
      <c r="F229" s="27" t="s">
        <v>101</v>
      </c>
      <c r="G229" s="1">
        <v>100</v>
      </c>
      <c r="H229" s="1">
        <v>95</v>
      </c>
      <c r="I229" s="1">
        <v>95</v>
      </c>
      <c r="J229" s="1">
        <v>95</v>
      </c>
      <c r="K229" s="1">
        <v>95</v>
      </c>
      <c r="L229" s="1">
        <v>95</v>
      </c>
      <c r="M229" s="1">
        <v>95</v>
      </c>
      <c r="N229" s="171"/>
      <c r="O229" s="172"/>
      <c r="P229" s="171" t="s">
        <v>437</v>
      </c>
    </row>
    <row r="230" spans="1:16" ht="81" customHeight="1" x14ac:dyDescent="0.25">
      <c r="A230" s="11"/>
      <c r="B230" s="148" t="s">
        <v>645</v>
      </c>
      <c r="C230" s="171" t="s">
        <v>204</v>
      </c>
      <c r="D230" s="171" t="s">
        <v>122</v>
      </c>
      <c r="E230" s="171" t="s">
        <v>178</v>
      </c>
      <c r="F230" s="27" t="s">
        <v>101</v>
      </c>
      <c r="G230" s="27">
        <v>5</v>
      </c>
      <c r="H230" s="27">
        <v>5</v>
      </c>
      <c r="I230" s="27">
        <v>5</v>
      </c>
      <c r="J230" s="27">
        <v>5</v>
      </c>
      <c r="K230" s="27">
        <v>5</v>
      </c>
      <c r="L230" s="27">
        <v>5</v>
      </c>
      <c r="M230" s="56">
        <v>5</v>
      </c>
      <c r="N230" s="172"/>
      <c r="O230" s="172"/>
      <c r="P230" s="171" t="s">
        <v>437</v>
      </c>
    </row>
    <row r="231" spans="1:16" ht="21" customHeight="1" x14ac:dyDescent="0.25">
      <c r="A231" s="171" t="s">
        <v>19</v>
      </c>
      <c r="B231" s="403" t="s">
        <v>55</v>
      </c>
      <c r="C231" s="404"/>
      <c r="D231" s="404"/>
      <c r="E231" s="404"/>
      <c r="F231" s="404"/>
      <c r="G231" s="404"/>
      <c r="H231" s="404"/>
      <c r="I231" s="404"/>
      <c r="J231" s="404"/>
      <c r="K231" s="404"/>
      <c r="L231" s="404"/>
      <c r="M231" s="404"/>
      <c r="N231" s="404"/>
      <c r="O231" s="404"/>
      <c r="P231" s="405"/>
    </row>
    <row r="232" spans="1:16" ht="48.75" customHeight="1" x14ac:dyDescent="0.25">
      <c r="A232" s="17"/>
      <c r="B232" s="288" t="s">
        <v>960</v>
      </c>
      <c r="C232" s="168" t="s">
        <v>57</v>
      </c>
      <c r="D232" s="168" t="s">
        <v>47</v>
      </c>
      <c r="E232" s="168" t="s">
        <v>273</v>
      </c>
      <c r="F232" s="168" t="s">
        <v>87</v>
      </c>
      <c r="G232" s="168">
        <v>7.3</v>
      </c>
      <c r="H232" s="168">
        <v>7.25</v>
      </c>
      <c r="I232" s="67">
        <v>7.2</v>
      </c>
      <c r="J232" s="168">
        <v>7.15</v>
      </c>
      <c r="K232" s="168">
        <v>7.1</v>
      </c>
      <c r="L232" s="168">
        <v>7.05</v>
      </c>
      <c r="M232" s="97">
        <v>7</v>
      </c>
      <c r="N232" s="15"/>
      <c r="O232" s="15"/>
      <c r="P232" s="15"/>
    </row>
    <row r="233" spans="1:16" ht="30" customHeight="1" x14ac:dyDescent="0.25">
      <c r="A233" s="171"/>
      <c r="B233" s="403" t="s">
        <v>56</v>
      </c>
      <c r="C233" s="404"/>
      <c r="D233" s="404"/>
      <c r="E233" s="404"/>
      <c r="F233" s="404"/>
      <c r="G233" s="404"/>
      <c r="H233" s="404"/>
      <c r="I233" s="404"/>
      <c r="J233" s="404"/>
      <c r="K233" s="404"/>
      <c r="L233" s="404"/>
      <c r="M233" s="404"/>
      <c r="N233" s="404"/>
      <c r="O233" s="404"/>
      <c r="P233" s="405"/>
    </row>
    <row r="234" spans="1:16" ht="70.5" customHeight="1" x14ac:dyDescent="0.25">
      <c r="A234" s="17"/>
      <c r="B234" s="189" t="s">
        <v>491</v>
      </c>
      <c r="C234" s="168" t="s">
        <v>57</v>
      </c>
      <c r="D234" s="168" t="s">
        <v>47</v>
      </c>
      <c r="E234" s="168" t="s">
        <v>440</v>
      </c>
      <c r="F234" s="168" t="s">
        <v>87</v>
      </c>
      <c r="G234" s="168">
        <v>151.61000000000001</v>
      </c>
      <c r="H234" s="168">
        <v>151.11000000000001</v>
      </c>
      <c r="I234" s="67">
        <v>150.61000000000001</v>
      </c>
      <c r="J234" s="168">
        <v>150.11000000000001</v>
      </c>
      <c r="K234" s="168">
        <v>149.61000000000001</v>
      </c>
      <c r="L234" s="168">
        <v>149.11000000000001</v>
      </c>
      <c r="M234" s="97">
        <v>149.1</v>
      </c>
      <c r="N234" s="15"/>
      <c r="O234" s="15"/>
      <c r="P234" s="15"/>
    </row>
    <row r="235" spans="1:16" ht="90" customHeight="1" x14ac:dyDescent="0.25">
      <c r="A235" s="17"/>
      <c r="B235" s="141" t="s">
        <v>646</v>
      </c>
      <c r="C235" s="171" t="s">
        <v>204</v>
      </c>
      <c r="D235" s="168" t="s">
        <v>43</v>
      </c>
      <c r="E235" s="168" t="s">
        <v>58</v>
      </c>
      <c r="F235" s="168" t="s">
        <v>244</v>
      </c>
      <c r="G235" s="168">
        <v>23</v>
      </c>
      <c r="H235" s="168">
        <v>80</v>
      </c>
      <c r="I235" s="67">
        <v>125</v>
      </c>
      <c r="J235" s="80">
        <v>125</v>
      </c>
      <c r="K235" s="80">
        <v>125</v>
      </c>
      <c r="L235" s="80">
        <v>125</v>
      </c>
      <c r="M235" s="72">
        <v>125</v>
      </c>
      <c r="N235" s="24" t="s">
        <v>59</v>
      </c>
      <c r="O235" s="172"/>
      <c r="P235" s="172" t="s">
        <v>429</v>
      </c>
    </row>
    <row r="236" spans="1:16" ht="98.25" customHeight="1" x14ac:dyDescent="0.25">
      <c r="A236" s="16"/>
      <c r="B236" s="148" t="s">
        <v>647</v>
      </c>
      <c r="C236" s="171" t="s">
        <v>204</v>
      </c>
      <c r="D236" s="168" t="s">
        <v>43</v>
      </c>
      <c r="E236" s="218" t="s">
        <v>48</v>
      </c>
      <c r="F236" s="218" t="s">
        <v>245</v>
      </c>
      <c r="G236" s="171">
        <v>8</v>
      </c>
      <c r="H236" s="171">
        <v>5.7</v>
      </c>
      <c r="I236" s="27">
        <v>5.7</v>
      </c>
      <c r="J236" s="171">
        <v>5.7</v>
      </c>
      <c r="K236" s="171">
        <v>5.7</v>
      </c>
      <c r="L236" s="171">
        <v>5.7</v>
      </c>
      <c r="M236" s="171">
        <v>5.7</v>
      </c>
      <c r="N236" s="81"/>
      <c r="O236" s="172"/>
      <c r="P236" s="172" t="s">
        <v>429</v>
      </c>
    </row>
    <row r="237" spans="1:16" ht="49.5" customHeight="1" x14ac:dyDescent="0.25">
      <c r="A237" s="17"/>
      <c r="B237" s="189" t="s">
        <v>492</v>
      </c>
      <c r="C237" s="168" t="s">
        <v>57</v>
      </c>
      <c r="D237" s="168" t="s">
        <v>47</v>
      </c>
      <c r="E237" s="168" t="s">
        <v>440</v>
      </c>
      <c r="F237" s="168" t="s">
        <v>87</v>
      </c>
      <c r="G237" s="168">
        <v>81.2</v>
      </c>
      <c r="H237" s="168">
        <v>80.02</v>
      </c>
      <c r="I237" s="67">
        <v>79.92</v>
      </c>
      <c r="J237" s="168">
        <v>78.819999999999993</v>
      </c>
      <c r="K237" s="168">
        <v>77.63</v>
      </c>
      <c r="L237" s="201">
        <v>76.3</v>
      </c>
      <c r="M237" s="219">
        <v>76.28</v>
      </c>
      <c r="N237" s="15"/>
      <c r="O237" s="15"/>
      <c r="P237" s="15"/>
    </row>
    <row r="238" spans="1:16" ht="80.25" customHeight="1" x14ac:dyDescent="0.25">
      <c r="A238" s="16"/>
      <c r="B238" s="148" t="s">
        <v>648</v>
      </c>
      <c r="C238" s="171" t="s">
        <v>204</v>
      </c>
      <c r="D238" s="218" t="s">
        <v>43</v>
      </c>
      <c r="E238" s="218" t="s">
        <v>89</v>
      </c>
      <c r="F238" s="218" t="s">
        <v>246</v>
      </c>
      <c r="G238" s="24">
        <v>10907</v>
      </c>
      <c r="H238" s="24">
        <v>11526</v>
      </c>
      <c r="I238" s="24">
        <v>8513</v>
      </c>
      <c r="J238" s="24">
        <v>8500</v>
      </c>
      <c r="K238" s="24">
        <v>8490</v>
      </c>
      <c r="L238" s="24">
        <v>8480</v>
      </c>
      <c r="M238" s="24">
        <v>8470</v>
      </c>
      <c r="N238" s="81"/>
      <c r="O238" s="81"/>
      <c r="P238" s="172" t="s">
        <v>429</v>
      </c>
    </row>
    <row r="239" spans="1:16" ht="70.5" customHeight="1" x14ac:dyDescent="0.25">
      <c r="A239" s="17"/>
      <c r="B239" s="189" t="s">
        <v>493</v>
      </c>
      <c r="C239" s="168" t="s">
        <v>57</v>
      </c>
      <c r="D239" s="168" t="s">
        <v>263</v>
      </c>
      <c r="E239" s="168" t="s">
        <v>48</v>
      </c>
      <c r="F239" s="168" t="s">
        <v>246</v>
      </c>
      <c r="G239" s="94">
        <v>35.799999999999997</v>
      </c>
      <c r="H239" s="168">
        <v>36.89</v>
      </c>
      <c r="I239" s="216">
        <v>37.979999999999997</v>
      </c>
      <c r="J239" s="168">
        <v>39.07</v>
      </c>
      <c r="K239" s="168">
        <v>39.08</v>
      </c>
      <c r="L239" s="168">
        <v>39.090000000000003</v>
      </c>
      <c r="M239" s="219">
        <v>40</v>
      </c>
      <c r="N239" s="15"/>
      <c r="O239" s="15"/>
      <c r="P239" s="15"/>
    </row>
    <row r="240" spans="1:16" ht="85.5" customHeight="1" x14ac:dyDescent="0.25">
      <c r="A240" s="11"/>
      <c r="B240" s="148" t="s">
        <v>269</v>
      </c>
      <c r="C240" s="171" t="s">
        <v>204</v>
      </c>
      <c r="D240" s="171" t="s">
        <v>122</v>
      </c>
      <c r="E240" s="171" t="s">
        <v>48</v>
      </c>
      <c r="F240" s="27" t="s">
        <v>101</v>
      </c>
      <c r="G240" s="208">
        <v>33.9</v>
      </c>
      <c r="H240" s="208"/>
      <c r="I240" s="27">
        <v>35.700000000000003</v>
      </c>
      <c r="J240" s="27">
        <v>35.9</v>
      </c>
      <c r="K240" s="27">
        <v>36</v>
      </c>
      <c r="L240" s="27">
        <v>36.200000000000003</v>
      </c>
      <c r="M240" s="56">
        <v>36.1</v>
      </c>
      <c r="N240" s="171"/>
      <c r="O240" s="15"/>
      <c r="P240" s="15"/>
    </row>
    <row r="241" spans="1:16" ht="83.25" customHeight="1" x14ac:dyDescent="0.25">
      <c r="A241" s="11"/>
      <c r="B241" s="148" t="s">
        <v>649</v>
      </c>
      <c r="C241" s="171" t="s">
        <v>204</v>
      </c>
      <c r="D241" s="171" t="s">
        <v>122</v>
      </c>
      <c r="E241" s="171" t="s">
        <v>48</v>
      </c>
      <c r="F241" s="27" t="s">
        <v>101</v>
      </c>
      <c r="G241" s="27">
        <v>99.1</v>
      </c>
      <c r="H241" s="27">
        <v>99</v>
      </c>
      <c r="I241" s="27">
        <v>100</v>
      </c>
      <c r="J241" s="27">
        <v>100</v>
      </c>
      <c r="K241" s="27">
        <v>100</v>
      </c>
      <c r="L241" s="27">
        <v>100</v>
      </c>
      <c r="M241" s="27">
        <v>100</v>
      </c>
      <c r="N241" s="171"/>
      <c r="O241" s="81"/>
      <c r="P241" s="172" t="s">
        <v>429</v>
      </c>
    </row>
    <row r="242" spans="1:16" ht="84.75" customHeight="1" x14ac:dyDescent="0.25">
      <c r="A242" s="11"/>
      <c r="B242" s="148" t="s">
        <v>650</v>
      </c>
      <c r="C242" s="171" t="s">
        <v>204</v>
      </c>
      <c r="D242" s="171" t="s">
        <v>122</v>
      </c>
      <c r="E242" s="171" t="s">
        <v>48</v>
      </c>
      <c r="F242" s="27" t="s">
        <v>101</v>
      </c>
      <c r="G242" s="27">
        <v>100</v>
      </c>
      <c r="H242" s="27">
        <v>100</v>
      </c>
      <c r="I242" s="27">
        <v>100</v>
      </c>
      <c r="J242" s="27">
        <v>100</v>
      </c>
      <c r="K242" s="27">
        <v>100</v>
      </c>
      <c r="L242" s="27">
        <v>100</v>
      </c>
      <c r="M242" s="27">
        <v>100</v>
      </c>
      <c r="N242" s="171"/>
      <c r="O242" s="8"/>
      <c r="P242" s="172" t="s">
        <v>429</v>
      </c>
    </row>
    <row r="243" spans="1:16" ht="112.5" customHeight="1" x14ac:dyDescent="0.25">
      <c r="A243" s="11"/>
      <c r="B243" s="148" t="s">
        <v>651</v>
      </c>
      <c r="C243" s="171" t="s">
        <v>204</v>
      </c>
      <c r="D243" s="16" t="s">
        <v>174</v>
      </c>
      <c r="E243" s="16" t="s">
        <v>85</v>
      </c>
      <c r="F243" s="16" t="s">
        <v>101</v>
      </c>
      <c r="G243" s="24">
        <v>5</v>
      </c>
      <c r="H243" s="24">
        <v>5</v>
      </c>
      <c r="I243" s="24">
        <v>5</v>
      </c>
      <c r="J243" s="24">
        <v>5</v>
      </c>
      <c r="K243" s="24">
        <v>5</v>
      </c>
      <c r="L243" s="24">
        <v>5</v>
      </c>
      <c r="M243" s="24">
        <v>5</v>
      </c>
      <c r="N243" s="171"/>
      <c r="O243" s="8"/>
      <c r="P243" s="172" t="s">
        <v>429</v>
      </c>
    </row>
    <row r="244" spans="1:16" ht="56.25" customHeight="1" x14ac:dyDescent="0.25">
      <c r="A244" s="17"/>
      <c r="B244" s="189" t="s">
        <v>494</v>
      </c>
      <c r="C244" s="168" t="s">
        <v>57</v>
      </c>
      <c r="D244" s="168" t="s">
        <v>214</v>
      </c>
      <c r="E244" s="168" t="s">
        <v>440</v>
      </c>
      <c r="F244" s="168" t="s">
        <v>101</v>
      </c>
      <c r="G244" s="168">
        <v>44.8</v>
      </c>
      <c r="H244" s="168">
        <v>43.5</v>
      </c>
      <c r="I244" s="67">
        <v>42.2</v>
      </c>
      <c r="J244" s="168">
        <v>40.9</v>
      </c>
      <c r="K244" s="168">
        <v>38.9</v>
      </c>
      <c r="L244" s="168">
        <v>36.9</v>
      </c>
      <c r="M244" s="72">
        <v>36.5</v>
      </c>
      <c r="N244" s="15"/>
      <c r="O244" s="15"/>
      <c r="P244" s="15"/>
    </row>
    <row r="245" spans="1:16" ht="86.25" customHeight="1" x14ac:dyDescent="0.25">
      <c r="A245" s="11"/>
      <c r="B245" s="148" t="s">
        <v>269</v>
      </c>
      <c r="C245" s="171" t="s">
        <v>204</v>
      </c>
      <c r="D245" s="171" t="s">
        <v>122</v>
      </c>
      <c r="E245" s="171" t="s">
        <v>440</v>
      </c>
      <c r="F245" s="27" t="s">
        <v>101</v>
      </c>
      <c r="G245" s="27">
        <v>30.9</v>
      </c>
      <c r="H245" s="27"/>
      <c r="I245" s="27">
        <v>34.700000000000003</v>
      </c>
      <c r="J245" s="27">
        <v>34.6</v>
      </c>
      <c r="K245" s="27">
        <v>34.5</v>
      </c>
      <c r="L245" s="27">
        <v>34.4</v>
      </c>
      <c r="M245" s="56">
        <v>34.299999999999997</v>
      </c>
      <c r="N245" s="171"/>
      <c r="O245" s="15"/>
      <c r="P245" s="15"/>
    </row>
    <row r="246" spans="1:16" ht="84" customHeight="1" x14ac:dyDescent="0.25">
      <c r="A246" s="16"/>
      <c r="B246" s="148" t="s">
        <v>652</v>
      </c>
      <c r="C246" s="171" t="s">
        <v>204</v>
      </c>
      <c r="D246" s="16" t="s">
        <v>122</v>
      </c>
      <c r="E246" s="171" t="s">
        <v>48</v>
      </c>
      <c r="F246" s="27" t="s">
        <v>101</v>
      </c>
      <c r="G246" s="1">
        <v>100</v>
      </c>
      <c r="H246" s="1">
        <v>100</v>
      </c>
      <c r="I246" s="1">
        <v>100</v>
      </c>
      <c r="J246" s="1">
        <v>100</v>
      </c>
      <c r="K246" s="1">
        <v>100</v>
      </c>
      <c r="L246" s="1">
        <v>100</v>
      </c>
      <c r="M246" s="1">
        <v>100</v>
      </c>
      <c r="N246" s="81"/>
      <c r="O246" s="81"/>
      <c r="P246" s="81" t="s">
        <v>429</v>
      </c>
    </row>
    <row r="247" spans="1:16" ht="84" customHeight="1" x14ac:dyDescent="0.25">
      <c r="A247" s="16"/>
      <c r="B247" s="148" t="s">
        <v>653</v>
      </c>
      <c r="C247" s="171" t="s">
        <v>204</v>
      </c>
      <c r="D247" s="16" t="s">
        <v>122</v>
      </c>
      <c r="E247" s="171" t="s">
        <v>48</v>
      </c>
      <c r="F247" s="27" t="s">
        <v>101</v>
      </c>
      <c r="G247" s="171">
        <v>98.5</v>
      </c>
      <c r="H247" s="1">
        <v>98</v>
      </c>
      <c r="I247" s="82">
        <v>95</v>
      </c>
      <c r="J247" s="83">
        <v>95</v>
      </c>
      <c r="K247" s="83">
        <v>95</v>
      </c>
      <c r="L247" s="83">
        <v>95</v>
      </c>
      <c r="M247" s="84">
        <v>95</v>
      </c>
      <c r="N247" s="81"/>
      <c r="O247" s="81"/>
      <c r="P247" s="81" t="s">
        <v>429</v>
      </c>
    </row>
    <row r="248" spans="1:16" ht="84" customHeight="1" x14ac:dyDescent="0.25">
      <c r="A248" s="16"/>
      <c r="B248" s="220" t="s">
        <v>761</v>
      </c>
      <c r="C248" s="171" t="s">
        <v>204</v>
      </c>
      <c r="D248" s="16" t="s">
        <v>122</v>
      </c>
      <c r="E248" s="171" t="s">
        <v>74</v>
      </c>
      <c r="F248" s="27" t="s">
        <v>101</v>
      </c>
      <c r="G248" s="171">
        <v>574</v>
      </c>
      <c r="H248" s="1">
        <v>1102</v>
      </c>
      <c r="I248" s="82">
        <v>500</v>
      </c>
      <c r="J248" s="82">
        <v>500</v>
      </c>
      <c r="K248" s="82">
        <v>500</v>
      </c>
      <c r="L248" s="82">
        <v>500</v>
      </c>
      <c r="M248" s="82">
        <v>500</v>
      </c>
      <c r="N248" s="81"/>
      <c r="O248" s="81"/>
      <c r="P248" s="81" t="s">
        <v>429</v>
      </c>
    </row>
    <row r="249" spans="1:16" ht="19.5" customHeight="1" x14ac:dyDescent="0.25">
      <c r="A249" s="11"/>
      <c r="B249" s="403" t="s">
        <v>430</v>
      </c>
      <c r="C249" s="392"/>
      <c r="D249" s="392"/>
      <c r="E249" s="392"/>
      <c r="F249" s="392"/>
      <c r="G249" s="392"/>
      <c r="H249" s="392"/>
      <c r="I249" s="392"/>
      <c r="J249" s="392"/>
      <c r="K249" s="392"/>
      <c r="L249" s="392"/>
      <c r="M249" s="392"/>
      <c r="N249" s="392"/>
      <c r="O249" s="392"/>
      <c r="P249" s="393"/>
    </row>
    <row r="250" spans="1:16" ht="68.25" customHeight="1" x14ac:dyDescent="0.25">
      <c r="A250" s="17"/>
      <c r="B250" s="288" t="s">
        <v>958</v>
      </c>
      <c r="C250" s="168" t="s">
        <v>57</v>
      </c>
      <c r="D250" s="168" t="s">
        <v>47</v>
      </c>
      <c r="E250" s="168" t="s">
        <v>274</v>
      </c>
      <c r="F250" s="168" t="s">
        <v>87</v>
      </c>
      <c r="G250" s="168">
        <v>7.6</v>
      </c>
      <c r="H250" s="168">
        <v>7.5</v>
      </c>
      <c r="I250" s="67">
        <v>7.4</v>
      </c>
      <c r="J250" s="168">
        <v>7.3</v>
      </c>
      <c r="K250" s="168">
        <v>7.2</v>
      </c>
      <c r="L250" s="168">
        <v>7.1</v>
      </c>
      <c r="M250" s="97">
        <v>7</v>
      </c>
      <c r="N250" s="15"/>
      <c r="O250" s="15"/>
      <c r="P250" s="15"/>
    </row>
    <row r="251" spans="1:16" ht="86.25" customHeight="1" x14ac:dyDescent="0.25">
      <c r="A251" s="11"/>
      <c r="B251" s="148" t="s">
        <v>269</v>
      </c>
      <c r="C251" s="171" t="s">
        <v>204</v>
      </c>
      <c r="D251" s="171" t="s">
        <v>122</v>
      </c>
      <c r="E251" s="171" t="s">
        <v>274</v>
      </c>
      <c r="F251" s="27" t="s">
        <v>101</v>
      </c>
      <c r="G251" s="27">
        <v>4.2</v>
      </c>
      <c r="H251" s="27"/>
      <c r="I251" s="27">
        <v>6.8</v>
      </c>
      <c r="J251" s="27">
        <v>6.7</v>
      </c>
      <c r="K251" s="27">
        <v>6.6</v>
      </c>
      <c r="L251" s="27">
        <v>6.5</v>
      </c>
      <c r="M251" s="56">
        <v>6.5</v>
      </c>
      <c r="N251" s="171"/>
      <c r="O251" s="8"/>
      <c r="P251" s="148"/>
    </row>
    <row r="252" spans="1:16" ht="51.75" customHeight="1" x14ac:dyDescent="0.25">
      <c r="A252" s="17"/>
      <c r="B252" s="288" t="s">
        <v>959</v>
      </c>
      <c r="C252" s="171" t="s">
        <v>57</v>
      </c>
      <c r="D252" s="171" t="s">
        <v>47</v>
      </c>
      <c r="E252" s="171" t="s">
        <v>274</v>
      </c>
      <c r="F252" s="171" t="s">
        <v>87</v>
      </c>
      <c r="G252" s="171">
        <v>4.71</v>
      </c>
      <c r="H252" s="171">
        <v>4.59</v>
      </c>
      <c r="I252" s="208">
        <v>4.4800000000000004</v>
      </c>
      <c r="J252" s="171">
        <v>4.37</v>
      </c>
      <c r="K252" s="171">
        <v>4.26</v>
      </c>
      <c r="L252" s="171">
        <v>4.16</v>
      </c>
      <c r="M252" s="62">
        <v>4.1500000000000004</v>
      </c>
      <c r="N252" s="15"/>
      <c r="O252" s="15"/>
      <c r="P252" s="15"/>
    </row>
    <row r="253" spans="1:16" ht="87.75" customHeight="1" x14ac:dyDescent="0.25">
      <c r="A253" s="11"/>
      <c r="B253" s="148" t="s">
        <v>269</v>
      </c>
      <c r="C253" s="171" t="s">
        <v>204</v>
      </c>
      <c r="D253" s="171" t="s">
        <v>122</v>
      </c>
      <c r="E253" s="171" t="s">
        <v>274</v>
      </c>
      <c r="F253" s="27" t="s">
        <v>101</v>
      </c>
      <c r="G253" s="27">
        <v>0.9</v>
      </c>
      <c r="H253" s="27"/>
      <c r="I253" s="27">
        <v>7.3</v>
      </c>
      <c r="J253" s="27">
        <v>7.2</v>
      </c>
      <c r="K253" s="27">
        <v>7.1</v>
      </c>
      <c r="L253" s="27">
        <v>7</v>
      </c>
      <c r="M253" s="56">
        <v>7</v>
      </c>
      <c r="N253" s="171"/>
      <c r="O253" s="15"/>
      <c r="P253" s="15"/>
    </row>
    <row r="254" spans="1:16" ht="81" customHeight="1" x14ac:dyDescent="0.25">
      <c r="A254" s="17"/>
      <c r="B254" s="148" t="s">
        <v>654</v>
      </c>
      <c r="C254" s="171" t="s">
        <v>204</v>
      </c>
      <c r="D254" s="171" t="s">
        <v>122</v>
      </c>
      <c r="E254" s="171" t="s">
        <v>103</v>
      </c>
      <c r="F254" s="27" t="s">
        <v>101</v>
      </c>
      <c r="G254" s="27">
        <v>1</v>
      </c>
      <c r="H254" s="27"/>
      <c r="I254" s="27"/>
      <c r="J254" s="27">
        <v>1</v>
      </c>
      <c r="K254" s="27"/>
      <c r="L254" s="27"/>
      <c r="M254" s="56"/>
      <c r="N254" s="15"/>
      <c r="O254" s="15"/>
      <c r="P254" s="171" t="s">
        <v>431</v>
      </c>
    </row>
    <row r="255" spans="1:16" ht="81" customHeight="1" x14ac:dyDescent="0.25">
      <c r="A255" s="17"/>
      <c r="B255" s="148" t="s">
        <v>655</v>
      </c>
      <c r="C255" s="171" t="s">
        <v>204</v>
      </c>
      <c r="D255" s="171" t="s">
        <v>122</v>
      </c>
      <c r="E255" s="171" t="s">
        <v>247</v>
      </c>
      <c r="F255" s="27" t="s">
        <v>101</v>
      </c>
      <c r="G255" s="27">
        <v>51</v>
      </c>
      <c r="H255" s="27">
        <v>6</v>
      </c>
      <c r="I255" s="27">
        <v>4</v>
      </c>
      <c r="J255" s="27">
        <v>4</v>
      </c>
      <c r="K255" s="27">
        <v>4</v>
      </c>
      <c r="L255" s="27">
        <v>4</v>
      </c>
      <c r="M255" s="56">
        <v>4</v>
      </c>
      <c r="N255" s="15"/>
      <c r="O255" s="15"/>
      <c r="P255" s="171" t="s">
        <v>431</v>
      </c>
    </row>
    <row r="256" spans="1:16" ht="81" customHeight="1" x14ac:dyDescent="0.25">
      <c r="A256" s="17"/>
      <c r="B256" s="148" t="s">
        <v>656</v>
      </c>
      <c r="C256" s="171" t="s">
        <v>204</v>
      </c>
      <c r="D256" s="16" t="s">
        <v>122</v>
      </c>
      <c r="E256" s="171" t="s">
        <v>48</v>
      </c>
      <c r="F256" s="27" t="s">
        <v>101</v>
      </c>
      <c r="G256" s="27">
        <v>78.900000000000006</v>
      </c>
      <c r="H256" s="27">
        <v>87</v>
      </c>
      <c r="I256" s="27">
        <v>89</v>
      </c>
      <c r="J256" s="27">
        <v>90</v>
      </c>
      <c r="K256" s="27">
        <v>90</v>
      </c>
      <c r="L256" s="27">
        <v>90</v>
      </c>
      <c r="M256" s="56">
        <v>90</v>
      </c>
      <c r="N256" s="15"/>
      <c r="O256" s="15"/>
      <c r="P256" s="171" t="s">
        <v>431</v>
      </c>
    </row>
    <row r="257" spans="1:16" ht="60.75" customHeight="1" x14ac:dyDescent="0.25">
      <c r="A257" s="17"/>
      <c r="B257" s="189" t="s">
        <v>495</v>
      </c>
      <c r="C257" s="168" t="s">
        <v>57</v>
      </c>
      <c r="D257" s="168" t="s">
        <v>214</v>
      </c>
      <c r="E257" s="168" t="s">
        <v>48</v>
      </c>
      <c r="F257" s="149" t="s">
        <v>101</v>
      </c>
      <c r="G257" s="94">
        <v>78</v>
      </c>
      <c r="H257" s="94">
        <v>80</v>
      </c>
      <c r="I257" s="94">
        <v>85</v>
      </c>
      <c r="J257" s="94">
        <v>86</v>
      </c>
      <c r="K257" s="94">
        <v>87</v>
      </c>
      <c r="L257" s="94">
        <v>88</v>
      </c>
      <c r="M257" s="97">
        <v>89</v>
      </c>
      <c r="N257" s="15"/>
      <c r="O257" s="15"/>
      <c r="P257" s="15"/>
    </row>
    <row r="258" spans="1:16" ht="80.25" customHeight="1" x14ac:dyDescent="0.25">
      <c r="A258" s="11"/>
      <c r="B258" s="148" t="s">
        <v>269</v>
      </c>
      <c r="C258" s="171" t="s">
        <v>204</v>
      </c>
      <c r="D258" s="171" t="s">
        <v>122</v>
      </c>
      <c r="E258" s="171" t="s">
        <v>48</v>
      </c>
      <c r="F258" s="27" t="s">
        <v>101</v>
      </c>
      <c r="G258" s="208">
        <v>89.16</v>
      </c>
      <c r="H258" s="27"/>
      <c r="I258" s="27">
        <v>72</v>
      </c>
      <c r="J258" s="27">
        <v>73</v>
      </c>
      <c r="K258" s="27">
        <v>74</v>
      </c>
      <c r="L258" s="27">
        <v>75</v>
      </c>
      <c r="M258" s="56">
        <v>76</v>
      </c>
      <c r="N258" s="171"/>
      <c r="O258" s="15"/>
      <c r="P258" s="15"/>
    </row>
    <row r="259" spans="1:16" ht="82.5" customHeight="1" x14ac:dyDescent="0.25">
      <c r="A259" s="171"/>
      <c r="B259" s="148" t="s">
        <v>658</v>
      </c>
      <c r="C259" s="171" t="s">
        <v>204</v>
      </c>
      <c r="D259" s="171" t="s">
        <v>43</v>
      </c>
      <c r="E259" s="171" t="s">
        <v>60</v>
      </c>
      <c r="F259" s="149" t="s">
        <v>87</v>
      </c>
      <c r="G259" s="171">
        <v>87.4</v>
      </c>
      <c r="H259" s="171">
        <v>80</v>
      </c>
      <c r="I259" s="27">
        <v>80</v>
      </c>
      <c r="J259" s="171">
        <v>80</v>
      </c>
      <c r="K259" s="171">
        <v>80</v>
      </c>
      <c r="L259" s="171">
        <v>80</v>
      </c>
      <c r="M259" s="171">
        <v>80</v>
      </c>
      <c r="N259" s="172"/>
      <c r="O259" s="172"/>
      <c r="P259" s="171" t="s">
        <v>431</v>
      </c>
    </row>
    <row r="260" spans="1:16" ht="57.75" customHeight="1" x14ac:dyDescent="0.25">
      <c r="A260" s="17"/>
      <c r="B260" s="189" t="s">
        <v>496</v>
      </c>
      <c r="C260" s="168" t="s">
        <v>57</v>
      </c>
      <c r="D260" s="168" t="s">
        <v>47</v>
      </c>
      <c r="E260" s="168" t="s">
        <v>441</v>
      </c>
      <c r="F260" s="149" t="s">
        <v>101</v>
      </c>
      <c r="G260" s="201">
        <v>9.85</v>
      </c>
      <c r="H260" s="201">
        <v>9.8000000000000007</v>
      </c>
      <c r="I260" s="201">
        <v>9.75</v>
      </c>
      <c r="J260" s="201">
        <v>9.6999999999999993</v>
      </c>
      <c r="K260" s="201">
        <v>9.6</v>
      </c>
      <c r="L260" s="201">
        <v>9.5500000000000007</v>
      </c>
      <c r="M260" s="219">
        <v>9.5</v>
      </c>
      <c r="N260" s="15"/>
      <c r="O260" s="15"/>
      <c r="P260" s="15"/>
    </row>
    <row r="261" spans="1:16" ht="75" customHeight="1" x14ac:dyDescent="0.25">
      <c r="A261" s="11"/>
      <c r="B261" s="148" t="s">
        <v>269</v>
      </c>
      <c r="C261" s="171" t="s">
        <v>204</v>
      </c>
      <c r="D261" s="171" t="s">
        <v>122</v>
      </c>
      <c r="E261" s="171" t="s">
        <v>441</v>
      </c>
      <c r="F261" s="27" t="s">
        <v>101</v>
      </c>
      <c r="G261" s="27">
        <v>0.5</v>
      </c>
      <c r="H261" s="27"/>
      <c r="I261" s="27">
        <v>0.45</v>
      </c>
      <c r="J261" s="27">
        <v>0.4</v>
      </c>
      <c r="K261" s="27">
        <v>0.4</v>
      </c>
      <c r="L261" s="27">
        <v>0.4</v>
      </c>
      <c r="M261" s="56">
        <v>0.4</v>
      </c>
      <c r="N261" s="171"/>
      <c r="O261" s="15"/>
      <c r="P261" s="15"/>
    </row>
    <row r="262" spans="1:16" ht="79.5" customHeight="1" x14ac:dyDescent="0.25">
      <c r="A262" s="171"/>
      <c r="B262" s="148" t="s">
        <v>657</v>
      </c>
      <c r="C262" s="171" t="s">
        <v>204</v>
      </c>
      <c r="D262" s="171" t="s">
        <v>122</v>
      </c>
      <c r="E262" s="171" t="s">
        <v>247</v>
      </c>
      <c r="F262" s="27" t="s">
        <v>101</v>
      </c>
      <c r="G262" s="27">
        <v>51</v>
      </c>
      <c r="H262" s="27">
        <v>6</v>
      </c>
      <c r="I262" s="27">
        <v>4</v>
      </c>
      <c r="J262" s="27">
        <v>4</v>
      </c>
      <c r="K262" s="27">
        <v>4</v>
      </c>
      <c r="L262" s="27">
        <v>4</v>
      </c>
      <c r="M262" s="56">
        <v>4</v>
      </c>
      <c r="N262" s="172"/>
      <c r="O262" s="172"/>
      <c r="P262" s="171" t="s">
        <v>431</v>
      </c>
    </row>
    <row r="263" spans="1:16" ht="55.5" customHeight="1" x14ac:dyDescent="0.25">
      <c r="A263" s="17"/>
      <c r="B263" s="189" t="s">
        <v>275</v>
      </c>
      <c r="C263" s="168" t="s">
        <v>57</v>
      </c>
      <c r="D263" s="168" t="s">
        <v>263</v>
      </c>
      <c r="E263" s="168" t="s">
        <v>264</v>
      </c>
      <c r="F263" s="149"/>
      <c r="G263" s="94">
        <v>12.5</v>
      </c>
      <c r="H263" s="94">
        <v>12</v>
      </c>
      <c r="I263" s="67">
        <v>11.5</v>
      </c>
      <c r="J263" s="94">
        <v>11.3</v>
      </c>
      <c r="K263" s="94">
        <v>11.2</v>
      </c>
      <c r="L263" s="94">
        <v>11</v>
      </c>
      <c r="M263" s="97">
        <v>10.9</v>
      </c>
      <c r="N263" s="15"/>
      <c r="O263" s="15"/>
      <c r="P263" s="50"/>
    </row>
    <row r="264" spans="1:16" ht="73.5" customHeight="1" x14ac:dyDescent="0.25">
      <c r="A264" s="11"/>
      <c r="B264" s="148" t="s">
        <v>269</v>
      </c>
      <c r="C264" s="171" t="s">
        <v>204</v>
      </c>
      <c r="D264" s="171" t="s">
        <v>122</v>
      </c>
      <c r="E264" s="171" t="s">
        <v>264</v>
      </c>
      <c r="F264" s="27" t="s">
        <v>101</v>
      </c>
      <c r="G264" s="27">
        <v>0</v>
      </c>
      <c r="H264" s="27">
        <v>0</v>
      </c>
      <c r="I264" s="27">
        <v>0</v>
      </c>
      <c r="J264" s="27">
        <v>0</v>
      </c>
      <c r="K264" s="27">
        <v>0</v>
      </c>
      <c r="L264" s="27">
        <v>0</v>
      </c>
      <c r="M264" s="56">
        <v>0</v>
      </c>
      <c r="N264" s="171"/>
      <c r="O264" s="15"/>
      <c r="P264" s="50"/>
    </row>
    <row r="265" spans="1:16" ht="88.5" customHeight="1" x14ac:dyDescent="0.25">
      <c r="A265" s="17"/>
      <c r="B265" s="148" t="s">
        <v>659</v>
      </c>
      <c r="C265" s="171" t="s">
        <v>204</v>
      </c>
      <c r="D265" s="16" t="s">
        <v>122</v>
      </c>
      <c r="E265" s="171" t="s">
        <v>48</v>
      </c>
      <c r="F265" s="27" t="s">
        <v>101</v>
      </c>
      <c r="G265" s="27">
        <v>89.8</v>
      </c>
      <c r="H265" s="27">
        <v>90</v>
      </c>
      <c r="I265" s="27">
        <v>90</v>
      </c>
      <c r="J265" s="27">
        <v>90</v>
      </c>
      <c r="K265" s="27">
        <v>90</v>
      </c>
      <c r="L265" s="27">
        <v>90</v>
      </c>
      <c r="M265" s="56">
        <v>90</v>
      </c>
      <c r="N265" s="15"/>
      <c r="O265" s="15"/>
      <c r="P265" s="171" t="s">
        <v>431</v>
      </c>
    </row>
    <row r="266" spans="1:16" ht="88.5" customHeight="1" x14ac:dyDescent="0.25">
      <c r="A266" s="17"/>
      <c r="B266" s="148" t="s">
        <v>660</v>
      </c>
      <c r="C266" s="171" t="s">
        <v>204</v>
      </c>
      <c r="D266" s="16" t="s">
        <v>122</v>
      </c>
      <c r="E266" s="171" t="s">
        <v>48</v>
      </c>
      <c r="F266" s="27" t="s">
        <v>101</v>
      </c>
      <c r="G266" s="1">
        <v>92.5</v>
      </c>
      <c r="H266" s="1">
        <v>95</v>
      </c>
      <c r="I266" s="1">
        <v>95</v>
      </c>
      <c r="J266" s="1">
        <v>95</v>
      </c>
      <c r="K266" s="1">
        <v>95</v>
      </c>
      <c r="L266" s="1">
        <v>95</v>
      </c>
      <c r="M266" s="1">
        <v>95</v>
      </c>
      <c r="N266" s="171" t="s">
        <v>215</v>
      </c>
      <c r="O266" s="15"/>
      <c r="P266" s="171" t="s">
        <v>431</v>
      </c>
    </row>
    <row r="267" spans="1:16" ht="66" customHeight="1" x14ac:dyDescent="0.25">
      <c r="A267" s="17"/>
      <c r="B267" s="189" t="s">
        <v>497</v>
      </c>
      <c r="C267" s="168" t="s">
        <v>57</v>
      </c>
      <c r="D267" s="168" t="s">
        <v>263</v>
      </c>
      <c r="E267" s="168" t="s">
        <v>48</v>
      </c>
      <c r="F267" s="168" t="s">
        <v>101</v>
      </c>
      <c r="G267" s="94">
        <v>40</v>
      </c>
      <c r="H267" s="94">
        <v>45</v>
      </c>
      <c r="I267" s="94">
        <v>50</v>
      </c>
      <c r="J267" s="94">
        <v>55</v>
      </c>
      <c r="K267" s="94">
        <v>60</v>
      </c>
      <c r="L267" s="94">
        <v>65</v>
      </c>
      <c r="M267" s="97">
        <v>70</v>
      </c>
      <c r="N267" s="15"/>
      <c r="O267" s="15"/>
      <c r="P267" s="15"/>
    </row>
    <row r="268" spans="1:16" ht="82.5" customHeight="1" x14ac:dyDescent="0.25">
      <c r="A268" s="11"/>
      <c r="B268" s="148" t="s">
        <v>269</v>
      </c>
      <c r="C268" s="171" t="s">
        <v>204</v>
      </c>
      <c r="D268" s="171" t="s">
        <v>122</v>
      </c>
      <c r="E268" s="171" t="s">
        <v>48</v>
      </c>
      <c r="F268" s="27" t="s">
        <v>101</v>
      </c>
      <c r="G268" s="27">
        <v>48</v>
      </c>
      <c r="H268" s="27"/>
      <c r="I268" s="27">
        <v>48</v>
      </c>
      <c r="J268" s="27">
        <v>48</v>
      </c>
      <c r="K268" s="27">
        <v>48</v>
      </c>
      <c r="L268" s="27">
        <v>48</v>
      </c>
      <c r="M268" s="56">
        <v>48</v>
      </c>
      <c r="N268" s="171"/>
      <c r="O268" s="15"/>
      <c r="P268" s="15"/>
    </row>
    <row r="269" spans="1:16" ht="85.5" customHeight="1" x14ac:dyDescent="0.25">
      <c r="A269" s="171"/>
      <c r="B269" s="148" t="s">
        <v>661</v>
      </c>
      <c r="C269" s="171" t="s">
        <v>204</v>
      </c>
      <c r="D269" s="171" t="s">
        <v>122</v>
      </c>
      <c r="E269" s="171" t="s">
        <v>178</v>
      </c>
      <c r="F269" s="27" t="s">
        <v>101</v>
      </c>
      <c r="G269" s="27">
        <v>5</v>
      </c>
      <c r="H269" s="27">
        <v>5</v>
      </c>
      <c r="I269" s="27">
        <v>5</v>
      </c>
      <c r="J269" s="27">
        <v>5</v>
      </c>
      <c r="K269" s="27">
        <v>5</v>
      </c>
      <c r="L269" s="27">
        <v>5</v>
      </c>
      <c r="M269" s="56">
        <v>5</v>
      </c>
      <c r="N269" s="172"/>
      <c r="O269" s="172"/>
      <c r="P269" s="171" t="s">
        <v>431</v>
      </c>
    </row>
    <row r="270" spans="1:16" ht="56.25" customHeight="1" x14ac:dyDescent="0.25">
      <c r="A270" s="17"/>
      <c r="B270" s="189" t="s">
        <v>498</v>
      </c>
      <c r="C270" s="168" t="s">
        <v>499</v>
      </c>
      <c r="D270" s="168" t="s">
        <v>214</v>
      </c>
      <c r="E270" s="168" t="s">
        <v>48</v>
      </c>
      <c r="F270" s="168" t="s">
        <v>101</v>
      </c>
      <c r="G270" s="94">
        <v>34</v>
      </c>
      <c r="H270" s="94">
        <v>35</v>
      </c>
      <c r="I270" s="94">
        <v>68</v>
      </c>
      <c r="J270" s="94">
        <v>69</v>
      </c>
      <c r="K270" s="94">
        <v>70</v>
      </c>
      <c r="L270" s="94">
        <v>70</v>
      </c>
      <c r="M270" s="97">
        <v>71</v>
      </c>
      <c r="N270" s="15"/>
      <c r="O270" s="15"/>
      <c r="P270" s="15"/>
    </row>
    <row r="271" spans="1:16" ht="78" customHeight="1" x14ac:dyDescent="0.25">
      <c r="A271" s="11"/>
      <c r="B271" s="148" t="s">
        <v>269</v>
      </c>
      <c r="C271" s="171" t="s">
        <v>204</v>
      </c>
      <c r="D271" s="171" t="s">
        <v>122</v>
      </c>
      <c r="E271" s="171" t="s">
        <v>48</v>
      </c>
      <c r="F271" s="27" t="s">
        <v>101</v>
      </c>
      <c r="G271" s="27">
        <v>54.1</v>
      </c>
      <c r="H271" s="27"/>
      <c r="I271" s="27">
        <v>66</v>
      </c>
      <c r="J271" s="27">
        <v>67</v>
      </c>
      <c r="K271" s="27">
        <v>68</v>
      </c>
      <c r="L271" s="27">
        <v>69</v>
      </c>
      <c r="M271" s="56">
        <v>70</v>
      </c>
      <c r="N271" s="171"/>
      <c r="O271" s="15"/>
      <c r="P271" s="15"/>
    </row>
    <row r="272" spans="1:16" ht="82.5" customHeight="1" x14ac:dyDescent="0.25">
      <c r="A272" s="171"/>
      <c r="B272" s="148" t="s">
        <v>663</v>
      </c>
      <c r="C272" s="171" t="s">
        <v>204</v>
      </c>
      <c r="D272" s="16" t="s">
        <v>122</v>
      </c>
      <c r="E272" s="171" t="s">
        <v>48</v>
      </c>
      <c r="F272" s="27" t="s">
        <v>101</v>
      </c>
      <c r="G272" s="1">
        <v>92.5</v>
      </c>
      <c r="H272" s="1">
        <v>95</v>
      </c>
      <c r="I272" s="1">
        <v>95</v>
      </c>
      <c r="J272" s="1">
        <v>95</v>
      </c>
      <c r="K272" s="1">
        <v>95</v>
      </c>
      <c r="L272" s="1">
        <v>95</v>
      </c>
      <c r="M272" s="1">
        <v>95</v>
      </c>
      <c r="N272" s="172"/>
      <c r="O272" s="172"/>
      <c r="P272" s="171" t="s">
        <v>431</v>
      </c>
    </row>
    <row r="273" spans="1:16" ht="82.5" customHeight="1" x14ac:dyDescent="0.25">
      <c r="A273" s="171"/>
      <c r="B273" s="148" t="s">
        <v>662</v>
      </c>
      <c r="C273" s="171" t="s">
        <v>204</v>
      </c>
      <c r="D273" s="16" t="s">
        <v>122</v>
      </c>
      <c r="E273" s="171" t="s">
        <v>89</v>
      </c>
      <c r="F273" s="171" t="s">
        <v>101</v>
      </c>
      <c r="G273" s="1">
        <v>6445</v>
      </c>
      <c r="H273" s="1">
        <v>6500</v>
      </c>
      <c r="I273" s="1">
        <v>6550</v>
      </c>
      <c r="J273" s="1">
        <v>6550</v>
      </c>
      <c r="K273" s="1">
        <v>6550</v>
      </c>
      <c r="L273" s="1">
        <v>6550</v>
      </c>
      <c r="M273" s="1">
        <v>6550</v>
      </c>
      <c r="N273" s="172"/>
      <c r="O273" s="172"/>
      <c r="P273" s="171" t="s">
        <v>431</v>
      </c>
    </row>
    <row r="274" spans="1:16" ht="76.5" customHeight="1" x14ac:dyDescent="0.25">
      <c r="A274" s="17"/>
      <c r="B274" s="189" t="s">
        <v>500</v>
      </c>
      <c r="C274" s="168" t="s">
        <v>57</v>
      </c>
      <c r="D274" s="168" t="s">
        <v>214</v>
      </c>
      <c r="E274" s="168" t="s">
        <v>442</v>
      </c>
      <c r="F274" s="168" t="s">
        <v>101</v>
      </c>
      <c r="G274" s="94">
        <v>3.4</v>
      </c>
      <c r="H274" s="94">
        <v>3.3</v>
      </c>
      <c r="I274" s="94">
        <v>3.2</v>
      </c>
      <c r="J274" s="94">
        <v>3.1</v>
      </c>
      <c r="K274" s="94">
        <v>3</v>
      </c>
      <c r="L274" s="94">
        <v>2.9</v>
      </c>
      <c r="M274" s="97">
        <v>2.8</v>
      </c>
      <c r="N274" s="15"/>
      <c r="O274" s="15"/>
      <c r="P274" s="50"/>
    </row>
    <row r="275" spans="1:16" ht="85.5" customHeight="1" x14ac:dyDescent="0.25">
      <c r="A275" s="11"/>
      <c r="B275" s="148" t="s">
        <v>269</v>
      </c>
      <c r="C275" s="171" t="s">
        <v>204</v>
      </c>
      <c r="D275" s="171" t="s">
        <v>122</v>
      </c>
      <c r="E275" s="171" t="s">
        <v>442</v>
      </c>
      <c r="F275" s="27" t="s">
        <v>101</v>
      </c>
      <c r="G275" s="27">
        <v>3.2</v>
      </c>
      <c r="H275" s="27"/>
      <c r="I275" s="27">
        <v>3.2</v>
      </c>
      <c r="J275" s="27">
        <v>3.1</v>
      </c>
      <c r="K275" s="27">
        <v>3</v>
      </c>
      <c r="L275" s="27">
        <v>2.9</v>
      </c>
      <c r="M275" s="56">
        <v>2.9</v>
      </c>
      <c r="N275" s="171"/>
      <c r="O275" s="15"/>
      <c r="P275" s="50"/>
    </row>
    <row r="276" spans="1:16" ht="100.5" customHeight="1" x14ac:dyDescent="0.25">
      <c r="A276" s="17"/>
      <c r="B276" s="148" t="s">
        <v>665</v>
      </c>
      <c r="C276" s="171" t="s">
        <v>204</v>
      </c>
      <c r="D276" s="171" t="s">
        <v>122</v>
      </c>
      <c r="E276" s="171" t="s">
        <v>178</v>
      </c>
      <c r="F276" s="27" t="s">
        <v>101</v>
      </c>
      <c r="G276" s="27">
        <v>5</v>
      </c>
      <c r="H276" s="27">
        <v>5</v>
      </c>
      <c r="I276" s="27">
        <v>5</v>
      </c>
      <c r="J276" s="27">
        <v>5</v>
      </c>
      <c r="K276" s="27">
        <v>5</v>
      </c>
      <c r="L276" s="27">
        <v>5</v>
      </c>
      <c r="M276" s="56">
        <v>5</v>
      </c>
      <c r="N276" s="171" t="s">
        <v>59</v>
      </c>
      <c r="O276" s="15"/>
      <c r="P276" s="171" t="s">
        <v>431</v>
      </c>
    </row>
    <row r="277" spans="1:16" ht="100.5" customHeight="1" x14ac:dyDescent="0.25">
      <c r="A277" s="171"/>
      <c r="B277" s="148" t="s">
        <v>666</v>
      </c>
      <c r="C277" s="171" t="s">
        <v>204</v>
      </c>
      <c r="D277" s="171" t="s">
        <v>174</v>
      </c>
      <c r="E277" s="171" t="s">
        <v>89</v>
      </c>
      <c r="F277" s="171" t="s">
        <v>218</v>
      </c>
      <c r="G277" s="24">
        <v>27</v>
      </c>
      <c r="H277" s="24">
        <v>30</v>
      </c>
      <c r="I277" s="24">
        <v>35</v>
      </c>
      <c r="J277" s="24">
        <v>35</v>
      </c>
      <c r="K277" s="24">
        <v>35</v>
      </c>
      <c r="L277" s="24">
        <v>35</v>
      </c>
      <c r="M277" s="24">
        <v>35</v>
      </c>
      <c r="N277" s="172"/>
      <c r="O277" s="172"/>
      <c r="P277" s="171" t="s">
        <v>431</v>
      </c>
    </row>
    <row r="278" spans="1:16" ht="100.5" customHeight="1" x14ac:dyDescent="0.25">
      <c r="A278" s="17"/>
      <c r="B278" s="85" t="s">
        <v>664</v>
      </c>
      <c r="C278" s="171" t="s">
        <v>204</v>
      </c>
      <c r="D278" s="171" t="s">
        <v>174</v>
      </c>
      <c r="E278" s="171" t="s">
        <v>216</v>
      </c>
      <c r="F278" s="171" t="s">
        <v>217</v>
      </c>
      <c r="G278" s="86">
        <v>2.1</v>
      </c>
      <c r="H278" s="86">
        <v>1</v>
      </c>
      <c r="I278" s="86">
        <v>0.9</v>
      </c>
      <c r="J278" s="86">
        <v>0.8</v>
      </c>
      <c r="K278" s="86">
        <v>0.7</v>
      </c>
      <c r="L278" s="86">
        <v>0.6</v>
      </c>
      <c r="M278" s="87">
        <v>0.6</v>
      </c>
      <c r="N278" s="15"/>
      <c r="O278" s="15"/>
      <c r="P278" s="171" t="s">
        <v>431</v>
      </c>
    </row>
    <row r="279" spans="1:16" ht="96.75" customHeight="1" x14ac:dyDescent="0.25">
      <c r="A279" s="17"/>
      <c r="B279" s="221" t="s">
        <v>501</v>
      </c>
      <c r="C279" s="168" t="s">
        <v>57</v>
      </c>
      <c r="D279" s="168" t="s">
        <v>263</v>
      </c>
      <c r="E279" s="168" t="s">
        <v>48</v>
      </c>
      <c r="F279" s="168" t="s">
        <v>87</v>
      </c>
      <c r="G279" s="94">
        <v>28</v>
      </c>
      <c r="H279" s="94">
        <v>27.5</v>
      </c>
      <c r="I279" s="67">
        <v>26.5</v>
      </c>
      <c r="J279" s="94">
        <v>25.5</v>
      </c>
      <c r="K279" s="94">
        <v>24.5</v>
      </c>
      <c r="L279" s="94">
        <v>24</v>
      </c>
      <c r="M279" s="97">
        <v>23.5</v>
      </c>
      <c r="N279" s="15"/>
      <c r="O279" s="15"/>
      <c r="P279" s="15"/>
    </row>
    <row r="280" spans="1:16" ht="84.75" customHeight="1" x14ac:dyDescent="0.25">
      <c r="A280" s="11"/>
      <c r="B280" s="148" t="s">
        <v>269</v>
      </c>
      <c r="C280" s="171" t="s">
        <v>204</v>
      </c>
      <c r="D280" s="171" t="s">
        <v>122</v>
      </c>
      <c r="E280" s="171" t="s">
        <v>48</v>
      </c>
      <c r="F280" s="27" t="s">
        <v>101</v>
      </c>
      <c r="G280" s="27">
        <v>32.9</v>
      </c>
      <c r="H280" s="27"/>
      <c r="I280" s="27">
        <v>25.3</v>
      </c>
      <c r="J280" s="27">
        <v>25.3</v>
      </c>
      <c r="K280" s="27">
        <v>24.1</v>
      </c>
      <c r="L280" s="27">
        <v>24</v>
      </c>
      <c r="M280" s="56">
        <v>24</v>
      </c>
      <c r="N280" s="171"/>
      <c r="O280" s="15"/>
      <c r="P280" s="15"/>
    </row>
    <row r="281" spans="1:16" ht="84.75" customHeight="1" x14ac:dyDescent="0.25">
      <c r="A281" s="11"/>
      <c r="B281" s="148" t="s">
        <v>667</v>
      </c>
      <c r="C281" s="171" t="s">
        <v>204</v>
      </c>
      <c r="D281" s="16" t="s">
        <v>122</v>
      </c>
      <c r="E281" s="171" t="s">
        <v>48</v>
      </c>
      <c r="F281" s="27" t="s">
        <v>101</v>
      </c>
      <c r="G281" s="1">
        <v>92.5</v>
      </c>
      <c r="H281" s="1">
        <v>95</v>
      </c>
      <c r="I281" s="1">
        <v>95</v>
      </c>
      <c r="J281" s="1">
        <v>95</v>
      </c>
      <c r="K281" s="1">
        <v>95</v>
      </c>
      <c r="L281" s="1">
        <v>95</v>
      </c>
      <c r="M281" s="1">
        <v>95</v>
      </c>
      <c r="N281" s="171"/>
      <c r="O281" s="8"/>
      <c r="P281" s="171" t="s">
        <v>431</v>
      </c>
    </row>
    <row r="282" spans="1:16" ht="19.5" customHeight="1" x14ac:dyDescent="0.25">
      <c r="A282" s="11"/>
      <c r="B282" s="436" t="s">
        <v>432</v>
      </c>
      <c r="C282" s="437"/>
      <c r="D282" s="437"/>
      <c r="E282" s="437"/>
      <c r="F282" s="437"/>
      <c r="G282" s="437"/>
      <c r="H282" s="437"/>
      <c r="I282" s="437"/>
      <c r="J282" s="437"/>
      <c r="K282" s="437"/>
      <c r="L282" s="437"/>
      <c r="M282" s="438"/>
      <c r="N282" s="8"/>
      <c r="O282" s="8"/>
      <c r="P282" s="8"/>
    </row>
    <row r="283" spans="1:16" ht="108.75" customHeight="1" x14ac:dyDescent="0.25">
      <c r="A283" s="17"/>
      <c r="B283" s="189" t="s">
        <v>276</v>
      </c>
      <c r="C283" s="168" t="s">
        <v>57</v>
      </c>
      <c r="D283" s="168" t="s">
        <v>263</v>
      </c>
      <c r="E283" s="168" t="s">
        <v>48</v>
      </c>
      <c r="F283" s="168" t="s">
        <v>87</v>
      </c>
      <c r="G283" s="168">
        <v>95</v>
      </c>
      <c r="H283" s="168">
        <v>95</v>
      </c>
      <c r="I283" s="67">
        <v>95</v>
      </c>
      <c r="J283" s="168">
        <v>95</v>
      </c>
      <c r="K283" s="168">
        <v>95</v>
      </c>
      <c r="L283" s="168">
        <v>95</v>
      </c>
      <c r="M283" s="72">
        <v>95</v>
      </c>
      <c r="N283" s="15"/>
      <c r="O283" s="15"/>
      <c r="P283" s="15"/>
    </row>
    <row r="284" spans="1:16" ht="75.75" customHeight="1" x14ac:dyDescent="0.25">
      <c r="A284" s="11"/>
      <c r="B284" s="148" t="s">
        <v>254</v>
      </c>
      <c r="C284" s="171" t="s">
        <v>204</v>
      </c>
      <c r="D284" s="171" t="s">
        <v>122</v>
      </c>
      <c r="E284" s="171" t="s">
        <v>48</v>
      </c>
      <c r="F284" s="27" t="s">
        <v>101</v>
      </c>
      <c r="G284" s="27">
        <v>95</v>
      </c>
      <c r="H284" s="27"/>
      <c r="I284" s="27">
        <v>95</v>
      </c>
      <c r="J284" s="27">
        <v>95</v>
      </c>
      <c r="K284" s="27">
        <v>95</v>
      </c>
      <c r="L284" s="27">
        <v>95</v>
      </c>
      <c r="M284" s="56">
        <v>95</v>
      </c>
      <c r="N284" s="171"/>
      <c r="O284" s="15"/>
      <c r="P284" s="15"/>
    </row>
    <row r="285" spans="1:16" ht="76.5" customHeight="1" x14ac:dyDescent="0.25">
      <c r="A285" s="18"/>
      <c r="B285" s="148" t="s">
        <v>248</v>
      </c>
      <c r="C285" s="171" t="s">
        <v>204</v>
      </c>
      <c r="D285" s="171" t="s">
        <v>174</v>
      </c>
      <c r="E285" s="171" t="s">
        <v>178</v>
      </c>
      <c r="F285" s="27" t="s">
        <v>101</v>
      </c>
      <c r="G285" s="27">
        <v>5</v>
      </c>
      <c r="H285" s="27">
        <v>5</v>
      </c>
      <c r="I285" s="27">
        <v>5</v>
      </c>
      <c r="J285" s="27">
        <v>5</v>
      </c>
      <c r="K285" s="27">
        <v>5</v>
      </c>
      <c r="L285" s="27">
        <v>5</v>
      </c>
      <c r="M285" s="56">
        <v>5</v>
      </c>
      <c r="N285" s="15"/>
      <c r="O285" s="15"/>
      <c r="P285" s="171" t="s">
        <v>433</v>
      </c>
    </row>
    <row r="286" spans="1:16" ht="19.5" customHeight="1" x14ac:dyDescent="0.25">
      <c r="A286" s="11"/>
      <c r="B286" s="439" t="s">
        <v>502</v>
      </c>
      <c r="C286" s="439"/>
      <c r="D286" s="439"/>
      <c r="E286" s="439"/>
      <c r="F286" s="439"/>
      <c r="G286" s="439"/>
      <c r="H286" s="439"/>
      <c r="I286" s="439"/>
      <c r="J286" s="439"/>
      <c r="K286" s="439"/>
      <c r="L286" s="439"/>
      <c r="M286" s="440"/>
      <c r="N286" s="8"/>
      <c r="O286" s="8"/>
      <c r="P286" s="8"/>
    </row>
    <row r="287" spans="1:16" ht="85.5" customHeight="1" x14ac:dyDescent="0.25">
      <c r="A287" s="17"/>
      <c r="B287" s="189" t="s">
        <v>277</v>
      </c>
      <c r="C287" s="168" t="s">
        <v>57</v>
      </c>
      <c r="D287" s="168" t="s">
        <v>263</v>
      </c>
      <c r="E287" s="168" t="s">
        <v>265</v>
      </c>
      <c r="F287" s="168" t="s">
        <v>87</v>
      </c>
      <c r="G287" s="168">
        <v>105.6</v>
      </c>
      <c r="H287" s="168">
        <v>105.6</v>
      </c>
      <c r="I287" s="67">
        <v>105.6</v>
      </c>
      <c r="J287" s="168">
        <v>105.7</v>
      </c>
      <c r="K287" s="94">
        <v>105</v>
      </c>
      <c r="L287" s="94">
        <v>105</v>
      </c>
      <c r="M287" s="97">
        <v>105.6</v>
      </c>
      <c r="N287" s="15"/>
      <c r="O287" s="15"/>
      <c r="P287" s="15"/>
    </row>
    <row r="288" spans="1:16" ht="77.25" customHeight="1" x14ac:dyDescent="0.25">
      <c r="A288" s="11"/>
      <c r="B288" s="148" t="s">
        <v>269</v>
      </c>
      <c r="C288" s="171" t="s">
        <v>204</v>
      </c>
      <c r="D288" s="171" t="s">
        <v>122</v>
      </c>
      <c r="E288" s="171" t="s">
        <v>265</v>
      </c>
      <c r="F288" s="27" t="s">
        <v>101</v>
      </c>
      <c r="G288" s="27">
        <v>99.3</v>
      </c>
      <c r="H288" s="27"/>
      <c r="I288" s="27">
        <v>99.1</v>
      </c>
      <c r="J288" s="27">
        <v>99.3</v>
      </c>
      <c r="K288" s="27">
        <v>99.5</v>
      </c>
      <c r="L288" s="27">
        <v>99.7</v>
      </c>
      <c r="M288" s="56">
        <v>99.9</v>
      </c>
      <c r="N288" s="171"/>
      <c r="O288" s="8"/>
      <c r="P288" s="148"/>
    </row>
    <row r="289" spans="1:16" ht="81.75" customHeight="1" x14ac:dyDescent="0.25">
      <c r="A289" s="11"/>
      <c r="B289" s="141" t="s">
        <v>668</v>
      </c>
      <c r="C289" s="171" t="s">
        <v>204</v>
      </c>
      <c r="D289" s="171" t="s">
        <v>174</v>
      </c>
      <c r="E289" s="171" t="s">
        <v>325</v>
      </c>
      <c r="F289" s="27" t="s">
        <v>101</v>
      </c>
      <c r="G289" s="27">
        <v>7</v>
      </c>
      <c r="H289" s="27">
        <v>7</v>
      </c>
      <c r="I289" s="27">
        <v>7</v>
      </c>
      <c r="J289" s="27">
        <v>7</v>
      </c>
      <c r="K289" s="27">
        <v>7</v>
      </c>
      <c r="L289" s="27">
        <v>7</v>
      </c>
      <c r="M289" s="56">
        <v>7</v>
      </c>
      <c r="N289" s="8"/>
      <c r="O289" s="8"/>
      <c r="P289" s="171" t="s">
        <v>429</v>
      </c>
    </row>
    <row r="290" spans="1:16" ht="29.25" customHeight="1" x14ac:dyDescent="0.25">
      <c r="A290" s="222" t="s">
        <v>850</v>
      </c>
      <c r="B290" s="345" t="s">
        <v>851</v>
      </c>
      <c r="C290" s="439"/>
      <c r="D290" s="439"/>
      <c r="E290" s="439"/>
      <c r="F290" s="439"/>
      <c r="G290" s="439"/>
      <c r="H290" s="439"/>
      <c r="I290" s="439"/>
      <c r="J290" s="439"/>
      <c r="K290" s="439"/>
      <c r="L290" s="439"/>
      <c r="M290" s="440"/>
      <c r="N290" s="345"/>
      <c r="O290" s="439"/>
      <c r="P290" s="439"/>
    </row>
    <row r="291" spans="1:16" ht="19.5" customHeight="1" x14ac:dyDescent="0.25">
      <c r="A291" s="11"/>
      <c r="B291" s="345" t="s">
        <v>62</v>
      </c>
      <c r="C291" s="439"/>
      <c r="D291" s="439"/>
      <c r="E291" s="439"/>
      <c r="F291" s="439"/>
      <c r="G291" s="439"/>
      <c r="H291" s="439"/>
      <c r="I291" s="439"/>
      <c r="J291" s="439"/>
      <c r="K291" s="439"/>
      <c r="L291" s="439"/>
      <c r="M291" s="440"/>
      <c r="N291" s="8"/>
      <c r="O291" s="8"/>
      <c r="P291" s="8"/>
    </row>
    <row r="292" spans="1:16" ht="45" customHeight="1" x14ac:dyDescent="0.25">
      <c r="A292" s="17"/>
      <c r="B292" s="189" t="s">
        <v>266</v>
      </c>
      <c r="C292" s="168" t="s">
        <v>267</v>
      </c>
      <c r="D292" s="168" t="s">
        <v>268</v>
      </c>
      <c r="E292" s="168" t="s">
        <v>48</v>
      </c>
      <c r="F292" s="168"/>
      <c r="G292" s="168">
        <v>83.4</v>
      </c>
      <c r="H292" s="168">
        <v>83.9</v>
      </c>
      <c r="I292" s="67">
        <v>84.4</v>
      </c>
      <c r="J292" s="168">
        <v>84.9</v>
      </c>
      <c r="K292" s="168">
        <v>85.4</v>
      </c>
      <c r="L292" s="168">
        <v>85.9</v>
      </c>
      <c r="M292" s="72">
        <v>86.4</v>
      </c>
      <c r="N292" s="15"/>
      <c r="O292" s="15"/>
      <c r="P292" s="15"/>
    </row>
    <row r="293" spans="1:16" ht="83.25" customHeight="1" x14ac:dyDescent="0.25">
      <c r="A293" s="19"/>
      <c r="B293" s="174" t="s">
        <v>669</v>
      </c>
      <c r="C293" s="171" t="s">
        <v>204</v>
      </c>
      <c r="D293" s="171" t="s">
        <v>174</v>
      </c>
      <c r="E293" s="171" t="s">
        <v>89</v>
      </c>
      <c r="F293" s="171" t="s">
        <v>218</v>
      </c>
      <c r="G293" s="171">
        <v>7299</v>
      </c>
      <c r="H293" s="27">
        <v>7661</v>
      </c>
      <c r="I293" s="27">
        <v>7500</v>
      </c>
      <c r="J293" s="27">
        <v>7500</v>
      </c>
      <c r="K293" s="27">
        <v>7500</v>
      </c>
      <c r="L293" s="27">
        <v>7500</v>
      </c>
      <c r="M293" s="27">
        <v>7500</v>
      </c>
      <c r="N293" s="20"/>
      <c r="O293" s="20"/>
      <c r="P293" s="172" t="s">
        <v>429</v>
      </c>
    </row>
    <row r="294" spans="1:16" ht="19.5" customHeight="1" x14ac:dyDescent="0.25">
      <c r="A294" s="11"/>
      <c r="B294" s="391" t="s">
        <v>503</v>
      </c>
      <c r="C294" s="392"/>
      <c r="D294" s="392"/>
      <c r="E294" s="392"/>
      <c r="F294" s="392"/>
      <c r="G294" s="392"/>
      <c r="H294" s="392"/>
      <c r="I294" s="392"/>
      <c r="J294" s="392"/>
      <c r="K294" s="392"/>
      <c r="L294" s="392"/>
      <c r="M294" s="392"/>
      <c r="N294" s="392"/>
      <c r="O294" s="392"/>
      <c r="P294" s="393"/>
    </row>
    <row r="295" spans="1:16" ht="57.75" customHeight="1" x14ac:dyDescent="0.25">
      <c r="A295" s="17"/>
      <c r="B295" s="189" t="s">
        <v>504</v>
      </c>
      <c r="C295" s="168" t="s">
        <v>588</v>
      </c>
      <c r="D295" s="168" t="s">
        <v>214</v>
      </c>
      <c r="E295" s="168" t="s">
        <v>48</v>
      </c>
      <c r="F295" s="168" t="s">
        <v>101</v>
      </c>
      <c r="G295" s="201">
        <v>51.1</v>
      </c>
      <c r="H295" s="201">
        <v>51.78</v>
      </c>
      <c r="I295" s="201">
        <v>51.68</v>
      </c>
      <c r="J295" s="201">
        <v>51.58</v>
      </c>
      <c r="K295" s="201">
        <v>50.45</v>
      </c>
      <c r="L295" s="201">
        <v>49.25</v>
      </c>
      <c r="M295" s="219">
        <v>49</v>
      </c>
      <c r="N295" s="15"/>
      <c r="O295" s="15"/>
      <c r="P295" s="15"/>
    </row>
    <row r="296" spans="1:16" ht="81" customHeight="1" x14ac:dyDescent="0.25">
      <c r="A296" s="11"/>
      <c r="B296" s="148" t="s">
        <v>269</v>
      </c>
      <c r="C296" s="171" t="s">
        <v>204</v>
      </c>
      <c r="D296" s="171" t="s">
        <v>122</v>
      </c>
      <c r="E296" s="171" t="s">
        <v>48</v>
      </c>
      <c r="F296" s="27" t="s">
        <v>101</v>
      </c>
      <c r="G296" s="27">
        <v>0</v>
      </c>
      <c r="H296" s="27"/>
      <c r="I296" s="27">
        <v>30</v>
      </c>
      <c r="J296" s="27">
        <v>1.3</v>
      </c>
      <c r="K296" s="27">
        <v>1.3</v>
      </c>
      <c r="L296" s="27">
        <v>1.3</v>
      </c>
      <c r="M296" s="56">
        <v>1.3</v>
      </c>
      <c r="N296" s="171"/>
      <c r="O296" s="15"/>
      <c r="P296" s="15"/>
    </row>
    <row r="297" spans="1:16" ht="82.5" customHeight="1" x14ac:dyDescent="0.25">
      <c r="A297" s="11"/>
      <c r="B297" s="148" t="s">
        <v>670</v>
      </c>
      <c r="C297" s="171" t="s">
        <v>204</v>
      </c>
      <c r="D297" s="171" t="s">
        <v>174</v>
      </c>
      <c r="E297" s="171" t="s">
        <v>60</v>
      </c>
      <c r="F297" s="27" t="s">
        <v>39</v>
      </c>
      <c r="G297" s="27"/>
      <c r="H297" s="27"/>
      <c r="I297" s="27">
        <v>1</v>
      </c>
      <c r="J297" s="27"/>
      <c r="K297" s="27"/>
      <c r="L297" s="27"/>
      <c r="M297" s="56">
        <v>1</v>
      </c>
      <c r="N297" s="171"/>
      <c r="O297" s="8"/>
      <c r="P297" s="172" t="s">
        <v>429</v>
      </c>
    </row>
    <row r="298" spans="1:16" ht="79.5" customHeight="1" x14ac:dyDescent="0.25">
      <c r="A298" s="11"/>
      <c r="B298" s="148" t="s">
        <v>671</v>
      </c>
      <c r="C298" s="171" t="s">
        <v>204</v>
      </c>
      <c r="D298" s="171" t="s">
        <v>174</v>
      </c>
      <c r="E298" s="171" t="s">
        <v>60</v>
      </c>
      <c r="F298" s="27" t="s">
        <v>39</v>
      </c>
      <c r="G298" s="27"/>
      <c r="H298" s="27"/>
      <c r="I298" s="27"/>
      <c r="J298" s="45"/>
      <c r="K298" s="45">
        <v>2</v>
      </c>
      <c r="L298" s="45"/>
      <c r="M298" s="46"/>
      <c r="N298" s="171"/>
      <c r="O298" s="8"/>
      <c r="P298" s="172" t="s">
        <v>429</v>
      </c>
    </row>
    <row r="299" spans="1:16" ht="19.5" customHeight="1" x14ac:dyDescent="0.25">
      <c r="A299" s="10"/>
      <c r="B299" s="52" t="s">
        <v>90</v>
      </c>
      <c r="C299" s="52"/>
      <c r="D299" s="52"/>
      <c r="E299" s="52"/>
      <c r="F299" s="52"/>
      <c r="G299" s="190">
        <v>0</v>
      </c>
      <c r="H299" s="190">
        <v>0</v>
      </c>
      <c r="I299" s="190">
        <v>0</v>
      </c>
      <c r="J299" s="190">
        <v>0</v>
      </c>
      <c r="K299" s="190">
        <v>0</v>
      </c>
      <c r="L299" s="190">
        <v>0</v>
      </c>
      <c r="M299" s="190">
        <v>0</v>
      </c>
      <c r="N299" s="52"/>
      <c r="O299" s="52"/>
      <c r="P299" s="52"/>
    </row>
    <row r="300" spans="1:16" ht="19.5" customHeight="1" x14ac:dyDescent="0.25">
      <c r="A300" s="10"/>
      <c r="B300" s="52" t="s">
        <v>51</v>
      </c>
      <c r="C300" s="52"/>
      <c r="D300" s="52"/>
      <c r="E300" s="52"/>
      <c r="F300" s="52"/>
      <c r="G300" s="190">
        <v>0</v>
      </c>
      <c r="H300" s="190">
        <v>0</v>
      </c>
      <c r="I300" s="190">
        <v>0</v>
      </c>
      <c r="J300" s="190">
        <v>0</v>
      </c>
      <c r="K300" s="190">
        <v>0</v>
      </c>
      <c r="L300" s="190">
        <v>0</v>
      </c>
      <c r="M300" s="190">
        <v>0</v>
      </c>
      <c r="N300" s="52"/>
      <c r="O300" s="52"/>
      <c r="P300" s="52"/>
    </row>
    <row r="301" spans="1:16" ht="19.5" customHeight="1" x14ac:dyDescent="0.25">
      <c r="A301" s="10"/>
      <c r="B301" s="52" t="s">
        <v>79</v>
      </c>
      <c r="C301" s="52"/>
      <c r="D301" s="52"/>
      <c r="E301" s="52"/>
      <c r="F301" s="52"/>
      <c r="G301" s="190">
        <v>0</v>
      </c>
      <c r="H301" s="190">
        <v>0</v>
      </c>
      <c r="I301" s="190">
        <v>0</v>
      </c>
      <c r="J301" s="190">
        <v>0</v>
      </c>
      <c r="K301" s="190">
        <v>0</v>
      </c>
      <c r="L301" s="190">
        <v>0</v>
      </c>
      <c r="M301" s="190">
        <v>0</v>
      </c>
      <c r="N301" s="52"/>
      <c r="O301" s="52"/>
      <c r="P301" s="52"/>
    </row>
    <row r="302" spans="1:16" ht="19.5" customHeight="1" x14ac:dyDescent="0.25">
      <c r="A302" s="10"/>
      <c r="B302" s="52" t="s">
        <v>167</v>
      </c>
      <c r="C302" s="52"/>
      <c r="D302" s="52"/>
      <c r="E302" s="52"/>
      <c r="F302" s="52"/>
      <c r="G302" s="190">
        <v>0</v>
      </c>
      <c r="H302" s="190">
        <v>0</v>
      </c>
      <c r="I302" s="190">
        <v>0</v>
      </c>
      <c r="J302" s="190">
        <v>0</v>
      </c>
      <c r="K302" s="190">
        <v>0</v>
      </c>
      <c r="L302" s="190">
        <v>0</v>
      </c>
      <c r="M302" s="190">
        <v>0</v>
      </c>
      <c r="N302" s="52"/>
      <c r="O302" s="52"/>
      <c r="P302" s="52"/>
    </row>
    <row r="303" spans="1:16" ht="54" customHeight="1" x14ac:dyDescent="0.25">
      <c r="A303" s="168">
        <v>22</v>
      </c>
      <c r="B303" s="52" t="s">
        <v>963</v>
      </c>
      <c r="C303" s="168" t="s">
        <v>30</v>
      </c>
      <c r="D303" s="168" t="s">
        <v>278</v>
      </c>
      <c r="E303" s="168" t="s">
        <v>279</v>
      </c>
      <c r="F303" s="168" t="s">
        <v>87</v>
      </c>
      <c r="G303" s="168" t="s">
        <v>40</v>
      </c>
      <c r="H303" s="168"/>
      <c r="I303" s="67"/>
      <c r="J303" s="168"/>
      <c r="K303" s="168"/>
      <c r="L303" s="168"/>
      <c r="M303" s="72" t="s">
        <v>40</v>
      </c>
      <c r="N303" s="15"/>
      <c r="O303" s="15"/>
      <c r="P303" s="15"/>
    </row>
    <row r="304" spans="1:16" ht="20.25" customHeight="1" x14ac:dyDescent="0.25">
      <c r="A304" s="17"/>
      <c r="B304" s="141" t="s">
        <v>280</v>
      </c>
      <c r="C304" s="168"/>
      <c r="D304" s="168"/>
      <c r="E304" s="168"/>
      <c r="F304" s="168"/>
      <c r="G304" s="168" t="s">
        <v>40</v>
      </c>
      <c r="H304" s="168">
        <v>414</v>
      </c>
      <c r="I304" s="67" t="s">
        <v>40</v>
      </c>
      <c r="J304" s="168" t="s">
        <v>40</v>
      </c>
      <c r="K304" s="168" t="s">
        <v>40</v>
      </c>
      <c r="L304" s="168">
        <v>430</v>
      </c>
      <c r="M304" s="72" t="s">
        <v>40</v>
      </c>
      <c r="N304" s="15"/>
      <c r="O304" s="15"/>
      <c r="P304" s="15"/>
    </row>
    <row r="305" spans="1:16" ht="24.75" customHeight="1" x14ac:dyDescent="0.25">
      <c r="A305" s="17"/>
      <c r="B305" s="141" t="s">
        <v>281</v>
      </c>
      <c r="C305" s="168"/>
      <c r="D305" s="168"/>
      <c r="E305" s="168"/>
      <c r="F305" s="168"/>
      <c r="G305" s="223" t="s">
        <v>40</v>
      </c>
      <c r="H305" s="168">
        <v>441</v>
      </c>
      <c r="I305" s="67" t="s">
        <v>40</v>
      </c>
      <c r="J305" s="168" t="s">
        <v>40</v>
      </c>
      <c r="K305" s="168" t="s">
        <v>40</v>
      </c>
      <c r="L305" s="168">
        <v>456</v>
      </c>
      <c r="M305" s="72" t="s">
        <v>40</v>
      </c>
      <c r="N305" s="15"/>
      <c r="O305" s="15"/>
      <c r="P305" s="15"/>
    </row>
    <row r="306" spans="1:16" ht="23.25" customHeight="1" x14ac:dyDescent="0.25">
      <c r="A306" s="17"/>
      <c r="B306" s="141" t="s">
        <v>282</v>
      </c>
      <c r="C306" s="168"/>
      <c r="D306" s="168"/>
      <c r="E306" s="168"/>
      <c r="F306" s="168"/>
      <c r="G306" s="168" t="s">
        <v>40</v>
      </c>
      <c r="H306" s="168">
        <v>445</v>
      </c>
      <c r="I306" s="67" t="s">
        <v>40</v>
      </c>
      <c r="J306" s="168" t="s">
        <v>40</v>
      </c>
      <c r="K306" s="168" t="s">
        <v>40</v>
      </c>
      <c r="L306" s="168">
        <v>463</v>
      </c>
      <c r="M306" s="72" t="s">
        <v>40</v>
      </c>
      <c r="N306" s="15"/>
      <c r="O306" s="15"/>
      <c r="P306" s="15"/>
    </row>
    <row r="307" spans="1:16" ht="25.5" customHeight="1" x14ac:dyDescent="0.25">
      <c r="A307" s="168" t="s">
        <v>22</v>
      </c>
      <c r="B307" s="403" t="s">
        <v>505</v>
      </c>
      <c r="C307" s="404"/>
      <c r="D307" s="404"/>
      <c r="E307" s="404"/>
      <c r="F307" s="404"/>
      <c r="G307" s="404"/>
      <c r="H307" s="404"/>
      <c r="I307" s="404"/>
      <c r="J307" s="404"/>
      <c r="K307" s="404"/>
      <c r="L307" s="404"/>
      <c r="M307" s="404"/>
      <c r="N307" s="404"/>
      <c r="O307" s="404"/>
      <c r="P307" s="405"/>
    </row>
    <row r="308" spans="1:16" ht="48.75" customHeight="1" x14ac:dyDescent="0.25">
      <c r="A308" s="17"/>
      <c r="B308" s="189" t="s">
        <v>506</v>
      </c>
      <c r="C308" s="304" t="s">
        <v>30</v>
      </c>
      <c r="D308" s="304" t="s">
        <v>63</v>
      </c>
      <c r="E308" s="304" t="s">
        <v>48</v>
      </c>
      <c r="F308" s="304" t="s">
        <v>87</v>
      </c>
      <c r="G308" s="304">
        <v>100</v>
      </c>
      <c r="H308" s="304">
        <v>100</v>
      </c>
      <c r="I308" s="67">
        <v>100</v>
      </c>
      <c r="J308" s="304">
        <v>100</v>
      </c>
      <c r="K308" s="304">
        <v>100</v>
      </c>
      <c r="L308" s="304">
        <v>100</v>
      </c>
      <c r="M308" s="72">
        <v>100</v>
      </c>
      <c r="N308" s="15"/>
      <c r="O308" s="15"/>
      <c r="P308" s="15"/>
    </row>
    <row r="309" spans="1:16" ht="48.75" customHeight="1" x14ac:dyDescent="0.25">
      <c r="A309" s="287"/>
      <c r="B309" s="302" t="s">
        <v>269</v>
      </c>
      <c r="C309" s="306" t="s">
        <v>424</v>
      </c>
      <c r="D309" s="306" t="s">
        <v>444</v>
      </c>
      <c r="E309" s="306" t="s">
        <v>251</v>
      </c>
      <c r="F309" s="27" t="s">
        <v>87</v>
      </c>
      <c r="G309" s="27">
        <v>100</v>
      </c>
      <c r="H309" s="27"/>
      <c r="I309" s="27">
        <v>100</v>
      </c>
      <c r="J309" s="27">
        <v>100</v>
      </c>
      <c r="K309" s="27">
        <v>100</v>
      </c>
      <c r="L309" s="27">
        <v>100</v>
      </c>
      <c r="M309" s="56">
        <v>100</v>
      </c>
      <c r="N309" s="306"/>
      <c r="O309" s="15"/>
      <c r="P309" s="15"/>
    </row>
    <row r="310" spans="1:16" ht="22.5" customHeight="1" x14ac:dyDescent="0.25">
      <c r="A310" s="17"/>
      <c r="B310" s="403" t="s">
        <v>507</v>
      </c>
      <c r="C310" s="404"/>
      <c r="D310" s="404"/>
      <c r="E310" s="404"/>
      <c r="F310" s="404"/>
      <c r="G310" s="404"/>
      <c r="H310" s="404"/>
      <c r="I310" s="404"/>
      <c r="J310" s="404"/>
      <c r="K310" s="404"/>
      <c r="L310" s="404"/>
      <c r="M310" s="404"/>
      <c r="N310" s="404"/>
      <c r="O310" s="404"/>
      <c r="P310" s="405"/>
    </row>
    <row r="311" spans="1:16" ht="46.5" customHeight="1" x14ac:dyDescent="0.25">
      <c r="A311" s="17"/>
      <c r="B311" s="189" t="s">
        <v>508</v>
      </c>
      <c r="C311" s="168" t="s">
        <v>30</v>
      </c>
      <c r="D311" s="168" t="s">
        <v>97</v>
      </c>
      <c r="E311" s="168" t="s">
        <v>48</v>
      </c>
      <c r="F311" s="168" t="s">
        <v>87</v>
      </c>
      <c r="G311" s="168">
        <v>91.1</v>
      </c>
      <c r="H311" s="168">
        <v>91.9</v>
      </c>
      <c r="I311" s="67">
        <v>92.3</v>
      </c>
      <c r="J311" s="168">
        <v>92.8</v>
      </c>
      <c r="K311" s="168">
        <v>95.5</v>
      </c>
      <c r="L311" s="94">
        <v>96</v>
      </c>
      <c r="M311" s="97">
        <v>96.5</v>
      </c>
      <c r="N311" s="15"/>
      <c r="O311" s="15"/>
      <c r="P311" s="15"/>
    </row>
    <row r="312" spans="1:16" ht="72" customHeight="1" x14ac:dyDescent="0.25">
      <c r="A312" s="17"/>
      <c r="B312" s="189" t="s">
        <v>783</v>
      </c>
      <c r="C312" s="168" t="s">
        <v>30</v>
      </c>
      <c r="D312" s="168" t="s">
        <v>97</v>
      </c>
      <c r="E312" s="168" t="s">
        <v>48</v>
      </c>
      <c r="F312" s="168" t="s">
        <v>87</v>
      </c>
      <c r="G312" s="201">
        <v>46</v>
      </c>
      <c r="H312" s="201">
        <v>74.8</v>
      </c>
      <c r="I312" s="201">
        <v>100</v>
      </c>
      <c r="J312" s="201">
        <v>100</v>
      </c>
      <c r="K312" s="201">
        <v>100</v>
      </c>
      <c r="L312" s="201">
        <v>100</v>
      </c>
      <c r="M312" s="219">
        <v>100</v>
      </c>
      <c r="N312" s="15"/>
      <c r="O312" s="15"/>
      <c r="P312" s="15"/>
    </row>
    <row r="313" spans="1:16" ht="60" customHeight="1" x14ac:dyDescent="0.25">
      <c r="A313" s="11"/>
      <c r="B313" s="148" t="s">
        <v>269</v>
      </c>
      <c r="C313" s="171" t="s">
        <v>424</v>
      </c>
      <c r="D313" s="171" t="s">
        <v>444</v>
      </c>
      <c r="E313" s="171" t="s">
        <v>60</v>
      </c>
      <c r="F313" s="27" t="s">
        <v>87</v>
      </c>
      <c r="G313" s="27"/>
      <c r="H313" s="27"/>
      <c r="I313" s="208">
        <v>78.64</v>
      </c>
      <c r="J313" s="208">
        <v>83.98</v>
      </c>
      <c r="K313" s="208">
        <v>89.320000000000007</v>
      </c>
      <c r="L313" s="208">
        <v>94.660000000000011</v>
      </c>
      <c r="M313" s="213">
        <v>100.00000000000001</v>
      </c>
      <c r="N313" s="171"/>
      <c r="O313" s="8"/>
      <c r="P313" s="148"/>
    </row>
    <row r="314" spans="1:16" ht="69.75" customHeight="1" x14ac:dyDescent="0.25">
      <c r="A314" s="11"/>
      <c r="B314" s="141" t="s">
        <v>672</v>
      </c>
      <c r="C314" s="171" t="s">
        <v>424</v>
      </c>
      <c r="D314" s="171" t="s">
        <v>63</v>
      </c>
      <c r="E314" s="171" t="s">
        <v>64</v>
      </c>
      <c r="F314" s="171" t="s">
        <v>231</v>
      </c>
      <c r="G314" s="171">
        <v>15</v>
      </c>
      <c r="H314" s="171">
        <v>15</v>
      </c>
      <c r="I314" s="171">
        <v>14</v>
      </c>
      <c r="J314" s="171">
        <v>14</v>
      </c>
      <c r="K314" s="171">
        <v>14</v>
      </c>
      <c r="L314" s="22">
        <v>14</v>
      </c>
      <c r="M314" s="22">
        <v>14</v>
      </c>
      <c r="N314" s="172"/>
      <c r="O314" s="172"/>
      <c r="P314" s="88" t="s">
        <v>232</v>
      </c>
    </row>
    <row r="315" spans="1:16" ht="60" customHeight="1" x14ac:dyDescent="0.25">
      <c r="A315" s="140"/>
      <c r="B315" s="141" t="s">
        <v>673</v>
      </c>
      <c r="C315" s="171" t="s">
        <v>424</v>
      </c>
      <c r="D315" s="171" t="s">
        <v>97</v>
      </c>
      <c r="E315" s="171" t="s">
        <v>64</v>
      </c>
      <c r="F315" s="171" t="s">
        <v>87</v>
      </c>
      <c r="G315" s="24">
        <v>2232</v>
      </c>
      <c r="H315" s="24">
        <v>2232</v>
      </c>
      <c r="I315" s="24">
        <v>2300</v>
      </c>
      <c r="J315" s="24">
        <v>2320</v>
      </c>
      <c r="K315" s="24">
        <v>2320</v>
      </c>
      <c r="L315" s="24">
        <v>2320</v>
      </c>
      <c r="M315" s="24">
        <v>2320</v>
      </c>
      <c r="N315" s="171"/>
      <c r="O315" s="142"/>
      <c r="P315" s="148" t="s">
        <v>136</v>
      </c>
    </row>
    <row r="316" spans="1:16" ht="57.75" customHeight="1" x14ac:dyDescent="0.25">
      <c r="A316" s="140"/>
      <c r="B316" s="148" t="s">
        <v>674</v>
      </c>
      <c r="C316" s="171" t="s">
        <v>424</v>
      </c>
      <c r="D316" s="171" t="s">
        <v>97</v>
      </c>
      <c r="E316" s="171" t="s">
        <v>64</v>
      </c>
      <c r="F316" s="171" t="s">
        <v>87</v>
      </c>
      <c r="G316" s="24">
        <v>220</v>
      </c>
      <c r="H316" s="24">
        <v>110</v>
      </c>
      <c r="I316" s="24">
        <v>110</v>
      </c>
      <c r="J316" s="24">
        <v>110</v>
      </c>
      <c r="K316" s="24">
        <v>110</v>
      </c>
      <c r="L316" s="24">
        <v>110</v>
      </c>
      <c r="M316" s="24">
        <v>110</v>
      </c>
      <c r="N316" s="171"/>
      <c r="O316" s="142"/>
      <c r="P316" s="148" t="s">
        <v>137</v>
      </c>
    </row>
    <row r="317" spans="1:16" ht="22.5" customHeight="1" x14ac:dyDescent="0.25">
      <c r="A317" s="17"/>
      <c r="B317" s="403" t="s">
        <v>509</v>
      </c>
      <c r="C317" s="404"/>
      <c r="D317" s="404"/>
      <c r="E317" s="404"/>
      <c r="F317" s="404"/>
      <c r="G317" s="404"/>
      <c r="H317" s="404"/>
      <c r="I317" s="404"/>
      <c r="J317" s="404"/>
      <c r="K317" s="404"/>
      <c r="L317" s="404"/>
      <c r="M317" s="404"/>
      <c r="N317" s="404"/>
      <c r="O317" s="404"/>
      <c r="P317" s="405"/>
    </row>
    <row r="318" spans="1:16" ht="68.25" customHeight="1" x14ac:dyDescent="0.25">
      <c r="A318" s="17"/>
      <c r="B318" s="189" t="s">
        <v>510</v>
      </c>
      <c r="C318" s="168" t="s">
        <v>30</v>
      </c>
      <c r="D318" s="168" t="s">
        <v>63</v>
      </c>
      <c r="E318" s="168" t="s">
        <v>48</v>
      </c>
      <c r="F318" s="168" t="s">
        <v>101</v>
      </c>
      <c r="G318" s="168">
        <v>70.7</v>
      </c>
      <c r="H318" s="168">
        <v>71.3</v>
      </c>
      <c r="I318" s="67">
        <v>71.7</v>
      </c>
      <c r="J318" s="168">
        <v>72.2</v>
      </c>
      <c r="K318" s="168">
        <v>72.7</v>
      </c>
      <c r="L318" s="168">
        <v>73.2</v>
      </c>
      <c r="M318" s="72">
        <v>73.7</v>
      </c>
      <c r="N318" s="15"/>
      <c r="O318" s="15"/>
      <c r="P318" s="15"/>
    </row>
    <row r="319" spans="1:16" ht="62.25" customHeight="1" x14ac:dyDescent="0.25">
      <c r="A319" s="17"/>
      <c r="B319" s="141" t="s">
        <v>511</v>
      </c>
      <c r="C319" s="168" t="s">
        <v>30</v>
      </c>
      <c r="D319" s="168" t="s">
        <v>233</v>
      </c>
      <c r="E319" s="168" t="s">
        <v>48</v>
      </c>
      <c r="F319" s="168" t="s">
        <v>101</v>
      </c>
      <c r="G319" s="168">
        <v>54.8</v>
      </c>
      <c r="H319" s="168">
        <v>60</v>
      </c>
      <c r="I319" s="67">
        <v>65.2</v>
      </c>
      <c r="J319" s="168">
        <v>70.400000000000006</v>
      </c>
      <c r="K319" s="168" t="s">
        <v>40</v>
      </c>
      <c r="L319" s="168" t="s">
        <v>40</v>
      </c>
      <c r="M319" s="72" t="s">
        <v>40</v>
      </c>
      <c r="N319" s="15"/>
      <c r="O319" s="15"/>
      <c r="P319" s="15"/>
    </row>
    <row r="320" spans="1:16" ht="71.25" customHeight="1" x14ac:dyDescent="0.25">
      <c r="A320" s="11"/>
      <c r="B320" s="141" t="s">
        <v>675</v>
      </c>
      <c r="C320" s="171" t="s">
        <v>424</v>
      </c>
      <c r="D320" s="171" t="s">
        <v>73</v>
      </c>
      <c r="E320" s="171" t="s">
        <v>60</v>
      </c>
      <c r="F320" s="171" t="s">
        <v>87</v>
      </c>
      <c r="G320" s="171">
        <v>113</v>
      </c>
      <c r="H320" s="171">
        <v>126</v>
      </c>
      <c r="I320" s="171">
        <v>132</v>
      </c>
      <c r="J320" s="171">
        <v>145</v>
      </c>
      <c r="K320" s="171">
        <v>156</v>
      </c>
      <c r="L320" s="171">
        <v>164</v>
      </c>
      <c r="M320" s="171">
        <v>180</v>
      </c>
      <c r="N320" s="172"/>
      <c r="O320" s="172"/>
      <c r="P320" s="148" t="s">
        <v>138</v>
      </c>
    </row>
    <row r="321" spans="1:16" ht="73.5" customHeight="1" x14ac:dyDescent="0.25">
      <c r="A321" s="11"/>
      <c r="B321" s="141" t="s">
        <v>852</v>
      </c>
      <c r="C321" s="171" t="s">
        <v>424</v>
      </c>
      <c r="D321" s="171" t="s">
        <v>97</v>
      </c>
      <c r="E321" s="171" t="s">
        <v>60</v>
      </c>
      <c r="F321" s="171" t="s">
        <v>87</v>
      </c>
      <c r="G321" s="171">
        <v>15</v>
      </c>
      <c r="H321" s="171">
        <v>14</v>
      </c>
      <c r="I321" s="171">
        <v>14</v>
      </c>
      <c r="J321" s="171">
        <v>14</v>
      </c>
      <c r="K321" s="171">
        <v>14</v>
      </c>
      <c r="L321" s="22">
        <v>14</v>
      </c>
      <c r="M321" s="22">
        <v>14</v>
      </c>
      <c r="N321" s="172"/>
      <c r="O321" s="172"/>
      <c r="P321" s="88" t="s">
        <v>234</v>
      </c>
    </row>
    <row r="322" spans="1:16" ht="51" customHeight="1" x14ac:dyDescent="0.25">
      <c r="A322" s="11"/>
      <c r="B322" s="141" t="s">
        <v>853</v>
      </c>
      <c r="C322" s="171" t="s">
        <v>424</v>
      </c>
      <c r="D322" s="171" t="s">
        <v>97</v>
      </c>
      <c r="E322" s="171" t="s">
        <v>60</v>
      </c>
      <c r="F322" s="171" t="s">
        <v>87</v>
      </c>
      <c r="G322" s="171">
        <v>15</v>
      </c>
      <c r="H322" s="171">
        <v>14</v>
      </c>
      <c r="I322" s="171">
        <v>14</v>
      </c>
      <c r="J322" s="171">
        <v>14</v>
      </c>
      <c r="K322" s="171">
        <v>14</v>
      </c>
      <c r="L322" s="22">
        <v>14</v>
      </c>
      <c r="M322" s="22">
        <v>14</v>
      </c>
      <c r="N322" s="172"/>
      <c r="O322" s="172"/>
      <c r="P322" s="148" t="s">
        <v>855</v>
      </c>
    </row>
    <row r="323" spans="1:16" ht="52.5" customHeight="1" x14ac:dyDescent="0.25">
      <c r="A323" s="11"/>
      <c r="B323" s="141" t="s">
        <v>854</v>
      </c>
      <c r="C323" s="171" t="s">
        <v>424</v>
      </c>
      <c r="D323" s="171" t="s">
        <v>97</v>
      </c>
      <c r="E323" s="171" t="s">
        <v>60</v>
      </c>
      <c r="F323" s="171" t="s">
        <v>87</v>
      </c>
      <c r="G323" s="171">
        <v>15</v>
      </c>
      <c r="H323" s="171">
        <v>14</v>
      </c>
      <c r="I323" s="171">
        <v>14</v>
      </c>
      <c r="J323" s="171">
        <v>14</v>
      </c>
      <c r="K323" s="171">
        <v>14</v>
      </c>
      <c r="L323" s="22">
        <v>14</v>
      </c>
      <c r="M323" s="22">
        <v>14</v>
      </c>
      <c r="N323" s="172"/>
      <c r="O323" s="172"/>
      <c r="P323" s="148" t="s">
        <v>855</v>
      </c>
    </row>
    <row r="324" spans="1:16" ht="22.5" customHeight="1" x14ac:dyDescent="0.25">
      <c r="A324" s="168" t="s">
        <v>23</v>
      </c>
      <c r="B324" s="403" t="s">
        <v>512</v>
      </c>
      <c r="C324" s="404"/>
      <c r="D324" s="404"/>
      <c r="E324" s="404"/>
      <c r="F324" s="404"/>
      <c r="G324" s="404"/>
      <c r="H324" s="404"/>
      <c r="I324" s="404"/>
      <c r="J324" s="404"/>
      <c r="K324" s="404"/>
      <c r="L324" s="404"/>
      <c r="M324" s="404"/>
      <c r="N324" s="404"/>
      <c r="O324" s="404"/>
      <c r="P324" s="405"/>
    </row>
    <row r="325" spans="1:16" ht="22.5" customHeight="1" x14ac:dyDescent="0.25">
      <c r="A325" s="17"/>
      <c r="B325" s="403" t="s">
        <v>513</v>
      </c>
      <c r="C325" s="404"/>
      <c r="D325" s="404"/>
      <c r="E325" s="404"/>
      <c r="F325" s="404"/>
      <c r="G325" s="404"/>
      <c r="H325" s="404"/>
      <c r="I325" s="404"/>
      <c r="J325" s="404"/>
      <c r="K325" s="404"/>
      <c r="L325" s="404"/>
      <c r="M325" s="404"/>
      <c r="N325" s="404"/>
      <c r="O325" s="404"/>
      <c r="P325" s="405"/>
    </row>
    <row r="326" spans="1:16" ht="96" customHeight="1" x14ac:dyDescent="0.25">
      <c r="A326" s="17"/>
      <c r="B326" s="189" t="s">
        <v>514</v>
      </c>
      <c r="C326" s="168" t="s">
        <v>30</v>
      </c>
      <c r="D326" s="168" t="s">
        <v>589</v>
      </c>
      <c r="E326" s="168" t="s">
        <v>48</v>
      </c>
      <c r="F326" s="168" t="s">
        <v>101</v>
      </c>
      <c r="G326" s="94">
        <v>83</v>
      </c>
      <c r="H326" s="94">
        <v>91</v>
      </c>
      <c r="I326" s="67">
        <v>93</v>
      </c>
      <c r="J326" s="94">
        <v>95</v>
      </c>
      <c r="K326" s="94">
        <v>98</v>
      </c>
      <c r="L326" s="94">
        <v>100</v>
      </c>
      <c r="M326" s="97">
        <v>83</v>
      </c>
      <c r="N326" s="15"/>
      <c r="O326" s="15"/>
      <c r="P326" s="15"/>
    </row>
    <row r="327" spans="1:16" ht="57.75" customHeight="1" x14ac:dyDescent="0.25">
      <c r="A327" s="140"/>
      <c r="B327" s="148" t="s">
        <v>676</v>
      </c>
      <c r="C327" s="171" t="s">
        <v>424</v>
      </c>
      <c r="D327" s="171" t="s">
        <v>97</v>
      </c>
      <c r="E327" s="171" t="s">
        <v>64</v>
      </c>
      <c r="F327" s="171" t="s">
        <v>87</v>
      </c>
      <c r="G327" s="171">
        <v>14</v>
      </c>
      <c r="H327" s="171">
        <v>13</v>
      </c>
      <c r="I327" s="171">
        <v>13</v>
      </c>
      <c r="J327" s="171">
        <v>13</v>
      </c>
      <c r="K327" s="171">
        <v>13</v>
      </c>
      <c r="L327" s="171">
        <v>14</v>
      </c>
      <c r="M327" s="171">
        <v>15</v>
      </c>
      <c r="N327" s="172"/>
      <c r="O327" s="142"/>
      <c r="P327" s="148" t="s">
        <v>139</v>
      </c>
    </row>
    <row r="328" spans="1:16" ht="85.5" customHeight="1" x14ac:dyDescent="0.25">
      <c r="A328" s="140"/>
      <c r="B328" s="176" t="s">
        <v>677</v>
      </c>
      <c r="C328" s="171" t="s">
        <v>424</v>
      </c>
      <c r="D328" s="171" t="s">
        <v>97</v>
      </c>
      <c r="E328" s="171" t="s">
        <v>64</v>
      </c>
      <c r="F328" s="171" t="s">
        <v>87</v>
      </c>
      <c r="G328" s="171">
        <v>174</v>
      </c>
      <c r="H328" s="171">
        <v>185</v>
      </c>
      <c r="I328" s="171">
        <v>195</v>
      </c>
      <c r="J328" s="171">
        <v>195</v>
      </c>
      <c r="K328" s="171">
        <v>195</v>
      </c>
      <c r="L328" s="171">
        <v>195</v>
      </c>
      <c r="M328" s="171">
        <v>195</v>
      </c>
      <c r="N328" s="171"/>
      <c r="O328" s="142"/>
      <c r="P328" s="148" t="s">
        <v>140</v>
      </c>
    </row>
    <row r="329" spans="1:16" ht="66.75" customHeight="1" x14ac:dyDescent="0.25">
      <c r="A329" s="17"/>
      <c r="B329" s="189" t="s">
        <v>515</v>
      </c>
      <c r="C329" s="171" t="s">
        <v>30</v>
      </c>
      <c r="D329" s="168" t="s">
        <v>589</v>
      </c>
      <c r="E329" s="168" t="s">
        <v>48</v>
      </c>
      <c r="F329" s="168" t="s">
        <v>101</v>
      </c>
      <c r="G329" s="168">
        <v>82.9</v>
      </c>
      <c r="H329" s="168">
        <v>96.7</v>
      </c>
      <c r="I329" s="67">
        <v>100</v>
      </c>
      <c r="J329" s="168">
        <v>100</v>
      </c>
      <c r="K329" s="168">
        <v>100</v>
      </c>
      <c r="L329" s="168">
        <v>100</v>
      </c>
      <c r="M329" s="72">
        <v>100</v>
      </c>
      <c r="N329" s="15"/>
      <c r="O329" s="15"/>
      <c r="P329" s="8"/>
    </row>
    <row r="330" spans="1:16" ht="67.5" customHeight="1" x14ac:dyDescent="0.25">
      <c r="A330" s="140"/>
      <c r="B330" s="176" t="s">
        <v>678</v>
      </c>
      <c r="C330" s="171" t="s">
        <v>443</v>
      </c>
      <c r="D330" s="176" t="s">
        <v>73</v>
      </c>
      <c r="E330" s="171" t="s">
        <v>98</v>
      </c>
      <c r="F330" s="171" t="s">
        <v>87</v>
      </c>
      <c r="G330" s="171">
        <v>16</v>
      </c>
      <c r="H330" s="171">
        <v>15</v>
      </c>
      <c r="I330" s="171">
        <v>15</v>
      </c>
      <c r="J330" s="171">
        <v>15</v>
      </c>
      <c r="K330" s="171">
        <v>15</v>
      </c>
      <c r="L330" s="171">
        <v>15</v>
      </c>
      <c r="M330" s="171">
        <v>15</v>
      </c>
      <c r="N330" s="171"/>
      <c r="O330" s="171"/>
      <c r="P330" s="32"/>
    </row>
    <row r="331" spans="1:16" ht="52.5" customHeight="1" x14ac:dyDescent="0.25">
      <c r="A331" s="140"/>
      <c r="B331" s="176" t="s">
        <v>679</v>
      </c>
      <c r="C331" s="171" t="s">
        <v>443</v>
      </c>
      <c r="D331" s="176" t="s">
        <v>73</v>
      </c>
      <c r="E331" s="171" t="s">
        <v>60</v>
      </c>
      <c r="F331" s="171" t="s">
        <v>87</v>
      </c>
      <c r="G331" s="171">
        <v>16</v>
      </c>
      <c r="H331" s="171">
        <v>15</v>
      </c>
      <c r="I331" s="171">
        <v>15</v>
      </c>
      <c r="J331" s="171">
        <v>15</v>
      </c>
      <c r="K331" s="171">
        <v>15</v>
      </c>
      <c r="L331" s="171">
        <v>15</v>
      </c>
      <c r="M331" s="171">
        <v>15</v>
      </c>
      <c r="N331" s="171"/>
      <c r="O331" s="171"/>
      <c r="P331" s="148" t="s">
        <v>141</v>
      </c>
    </row>
    <row r="332" spans="1:16" ht="62.25" customHeight="1" x14ac:dyDescent="0.25">
      <c r="A332" s="140"/>
      <c r="B332" s="148" t="s">
        <v>680</v>
      </c>
      <c r="C332" s="171" t="s">
        <v>443</v>
      </c>
      <c r="D332" s="171" t="s">
        <v>73</v>
      </c>
      <c r="E332" s="171" t="s">
        <v>60</v>
      </c>
      <c r="F332" s="171" t="s">
        <v>87</v>
      </c>
      <c r="G332" s="171">
        <v>16</v>
      </c>
      <c r="H332" s="171">
        <v>15</v>
      </c>
      <c r="I332" s="171">
        <v>15</v>
      </c>
      <c r="J332" s="171">
        <v>15</v>
      </c>
      <c r="K332" s="171">
        <v>15</v>
      </c>
      <c r="L332" s="171">
        <v>15</v>
      </c>
      <c r="M332" s="171">
        <v>15</v>
      </c>
      <c r="N332" s="171"/>
      <c r="O332" s="171"/>
      <c r="P332" s="148" t="s">
        <v>142</v>
      </c>
    </row>
    <row r="333" spans="1:16" ht="22.5" customHeight="1" x14ac:dyDescent="0.25">
      <c r="A333" s="11"/>
      <c r="B333" s="391" t="s">
        <v>80</v>
      </c>
      <c r="C333" s="392"/>
      <c r="D333" s="392"/>
      <c r="E333" s="392"/>
      <c r="F333" s="392"/>
      <c r="G333" s="392"/>
      <c r="H333" s="392"/>
      <c r="I333" s="392"/>
      <c r="J333" s="392"/>
      <c r="K333" s="392"/>
      <c r="L333" s="392"/>
      <c r="M333" s="392"/>
      <c r="N333" s="392"/>
      <c r="O333" s="392"/>
      <c r="P333" s="393"/>
    </row>
    <row r="334" spans="1:16" ht="51" customHeight="1" x14ac:dyDescent="0.25">
      <c r="A334" s="11"/>
      <c r="B334" s="148" t="s">
        <v>681</v>
      </c>
      <c r="C334" s="171" t="s">
        <v>424</v>
      </c>
      <c r="D334" s="171" t="s">
        <v>73</v>
      </c>
      <c r="E334" s="171" t="s">
        <v>78</v>
      </c>
      <c r="F334" s="62" t="s">
        <v>87</v>
      </c>
      <c r="G334" s="224">
        <v>6.2</v>
      </c>
      <c r="H334" s="1">
        <v>17</v>
      </c>
      <c r="I334" s="1">
        <v>17</v>
      </c>
      <c r="J334" s="1">
        <v>17</v>
      </c>
      <c r="K334" s="1">
        <v>17</v>
      </c>
      <c r="L334" s="1">
        <v>17</v>
      </c>
      <c r="M334" s="1">
        <v>17</v>
      </c>
      <c r="N334" s="63" t="s">
        <v>79</v>
      </c>
      <c r="O334" s="172">
        <v>262113</v>
      </c>
      <c r="P334" s="32" t="s">
        <v>336</v>
      </c>
    </row>
    <row r="335" spans="1:16" ht="22.5" customHeight="1" x14ac:dyDescent="0.25">
      <c r="A335" s="10"/>
      <c r="B335" s="52" t="s">
        <v>90</v>
      </c>
      <c r="C335" s="52"/>
      <c r="D335" s="52"/>
      <c r="E335" s="52"/>
      <c r="F335" s="52"/>
      <c r="G335" s="190">
        <f>SUM(G336:G338)</f>
        <v>6.2</v>
      </c>
      <c r="H335" s="190">
        <f t="shared" ref="H335:M335" si="29">SUM(H336:H338)</f>
        <v>17</v>
      </c>
      <c r="I335" s="190">
        <f t="shared" si="29"/>
        <v>17</v>
      </c>
      <c r="J335" s="190">
        <f t="shared" si="29"/>
        <v>17</v>
      </c>
      <c r="K335" s="190">
        <f t="shared" si="29"/>
        <v>17</v>
      </c>
      <c r="L335" s="190">
        <f t="shared" si="29"/>
        <v>17</v>
      </c>
      <c r="M335" s="190">
        <f t="shared" si="29"/>
        <v>17</v>
      </c>
      <c r="N335" s="190"/>
      <c r="O335" s="52"/>
      <c r="P335" s="52"/>
    </row>
    <row r="336" spans="1:16" ht="22.5" customHeight="1" x14ac:dyDescent="0.25">
      <c r="A336" s="10"/>
      <c r="B336" s="52" t="s">
        <v>51</v>
      </c>
      <c r="C336" s="52"/>
      <c r="D336" s="52"/>
      <c r="E336" s="52"/>
      <c r="F336" s="52"/>
      <c r="G336" s="190"/>
      <c r="H336" s="190"/>
      <c r="I336" s="190"/>
      <c r="J336" s="190"/>
      <c r="K336" s="190"/>
      <c r="L336" s="190"/>
      <c r="M336" s="190"/>
      <c r="N336" s="190"/>
      <c r="O336" s="52"/>
      <c r="P336" s="52"/>
    </row>
    <row r="337" spans="1:16" ht="22.5" customHeight="1" x14ac:dyDescent="0.25">
      <c r="A337" s="10"/>
      <c r="B337" s="52" t="s">
        <v>79</v>
      </c>
      <c r="C337" s="52"/>
      <c r="D337" s="52"/>
      <c r="E337" s="52"/>
      <c r="F337" s="52"/>
      <c r="G337" s="190">
        <f>G334</f>
        <v>6.2</v>
      </c>
      <c r="H337" s="190">
        <f t="shared" ref="H337:M337" si="30">H334</f>
        <v>17</v>
      </c>
      <c r="I337" s="190">
        <f t="shared" si="30"/>
        <v>17</v>
      </c>
      <c r="J337" s="190">
        <f t="shared" si="30"/>
        <v>17</v>
      </c>
      <c r="K337" s="190">
        <f t="shared" si="30"/>
        <v>17</v>
      </c>
      <c r="L337" s="190">
        <f t="shared" si="30"/>
        <v>17</v>
      </c>
      <c r="M337" s="190">
        <f t="shared" si="30"/>
        <v>17</v>
      </c>
      <c r="N337" s="52"/>
      <c r="O337" s="52"/>
      <c r="P337" s="52"/>
    </row>
    <row r="338" spans="1:16" ht="22.5" customHeight="1" x14ac:dyDescent="0.25">
      <c r="A338" s="10"/>
      <c r="B338" s="52" t="s">
        <v>167</v>
      </c>
      <c r="C338" s="52"/>
      <c r="D338" s="52"/>
      <c r="E338" s="52"/>
      <c r="F338" s="52"/>
      <c r="G338" s="190"/>
      <c r="H338" s="190"/>
      <c r="I338" s="190"/>
      <c r="J338" s="190"/>
      <c r="K338" s="190"/>
      <c r="L338" s="190"/>
      <c r="M338" s="190"/>
      <c r="N338" s="190"/>
      <c r="O338" s="52"/>
      <c r="P338" s="52"/>
    </row>
    <row r="339" spans="1:16" ht="69.75" customHeight="1" x14ac:dyDescent="0.25">
      <c r="A339" s="168">
        <v>25</v>
      </c>
      <c r="B339" s="52" t="s">
        <v>964</v>
      </c>
      <c r="C339" s="168" t="s">
        <v>283</v>
      </c>
      <c r="D339" s="168" t="s">
        <v>47</v>
      </c>
      <c r="E339" s="168" t="s">
        <v>48</v>
      </c>
      <c r="F339" s="168" t="s">
        <v>87</v>
      </c>
      <c r="G339" s="168">
        <v>4.4000000000000004</v>
      </c>
      <c r="H339" s="94">
        <v>4.3</v>
      </c>
      <c r="I339" s="67">
        <v>4.3</v>
      </c>
      <c r="J339" s="94">
        <v>4.2</v>
      </c>
      <c r="K339" s="94">
        <v>4.0999999999999996</v>
      </c>
      <c r="L339" s="94">
        <v>4.0999999999999996</v>
      </c>
      <c r="M339" s="97">
        <v>4.0999999999999996</v>
      </c>
      <c r="N339" s="15"/>
      <c r="O339" s="15"/>
      <c r="P339" s="15"/>
    </row>
    <row r="340" spans="1:16" ht="22.5" customHeight="1" x14ac:dyDescent="0.25">
      <c r="A340" s="168" t="s">
        <v>24</v>
      </c>
      <c r="B340" s="403" t="s">
        <v>516</v>
      </c>
      <c r="C340" s="404"/>
      <c r="D340" s="404"/>
      <c r="E340" s="404"/>
      <c r="F340" s="404"/>
      <c r="G340" s="404"/>
      <c r="H340" s="404"/>
      <c r="I340" s="404"/>
      <c r="J340" s="404"/>
      <c r="K340" s="404"/>
      <c r="L340" s="404"/>
      <c r="M340" s="404"/>
      <c r="N340" s="404"/>
      <c r="O340" s="404"/>
      <c r="P340" s="405"/>
    </row>
    <row r="341" spans="1:16" ht="22.5" customHeight="1" x14ac:dyDescent="0.25">
      <c r="A341" s="17"/>
      <c r="B341" s="403" t="s">
        <v>517</v>
      </c>
      <c r="C341" s="404"/>
      <c r="D341" s="404"/>
      <c r="E341" s="404"/>
      <c r="F341" s="404"/>
      <c r="G341" s="404"/>
      <c r="H341" s="404"/>
      <c r="I341" s="404"/>
      <c r="J341" s="404"/>
      <c r="K341" s="404"/>
      <c r="L341" s="404"/>
      <c r="M341" s="404"/>
      <c r="N341" s="404"/>
      <c r="O341" s="404"/>
      <c r="P341" s="405"/>
    </row>
    <row r="342" spans="1:16" ht="35.25" customHeight="1" x14ac:dyDescent="0.25">
      <c r="A342" s="17"/>
      <c r="B342" s="189" t="s">
        <v>518</v>
      </c>
      <c r="C342" s="381" t="s">
        <v>519</v>
      </c>
      <c r="D342" s="381" t="s">
        <v>162</v>
      </c>
      <c r="E342" s="381" t="s">
        <v>91</v>
      </c>
      <c r="F342" s="364" t="s">
        <v>87</v>
      </c>
      <c r="G342" s="168">
        <v>14.09</v>
      </c>
      <c r="H342" s="168">
        <v>15.03</v>
      </c>
      <c r="I342" s="168">
        <v>15.03</v>
      </c>
      <c r="J342" s="168">
        <v>15.03</v>
      </c>
      <c r="K342" s="168">
        <v>15.03</v>
      </c>
      <c r="L342" s="168">
        <v>15.03</v>
      </c>
      <c r="M342" s="168">
        <v>15.03</v>
      </c>
      <c r="N342" s="406"/>
      <c r="O342" s="406"/>
      <c r="P342" s="15"/>
    </row>
    <row r="343" spans="1:16" x14ac:dyDescent="0.25">
      <c r="A343" s="17"/>
      <c r="B343" s="42" t="s">
        <v>520</v>
      </c>
      <c r="C343" s="381"/>
      <c r="D343" s="381"/>
      <c r="E343" s="381"/>
      <c r="F343" s="365"/>
      <c r="G343" s="168">
        <v>7.5149999999999997</v>
      </c>
      <c r="H343" s="168">
        <v>8.7669999999999995</v>
      </c>
      <c r="I343" s="168">
        <v>10.176</v>
      </c>
      <c r="J343" s="168">
        <v>12.994</v>
      </c>
      <c r="K343" s="168">
        <v>13.151</v>
      </c>
      <c r="L343" s="168">
        <v>13.151</v>
      </c>
      <c r="M343" s="168">
        <v>13.151</v>
      </c>
      <c r="N343" s="407"/>
      <c r="O343" s="407"/>
      <c r="P343" s="15"/>
    </row>
    <row r="344" spans="1:16" ht="63" x14ac:dyDescent="0.25">
      <c r="A344" s="11"/>
      <c r="B344" s="148" t="s">
        <v>806</v>
      </c>
      <c r="C344" s="171" t="s">
        <v>427</v>
      </c>
      <c r="D344" s="171" t="s">
        <v>445</v>
      </c>
      <c r="E344" s="171" t="s">
        <v>89</v>
      </c>
      <c r="F344" s="27" t="s">
        <v>87</v>
      </c>
      <c r="G344" s="27"/>
      <c r="H344" s="27"/>
      <c r="I344" s="27">
        <v>1101</v>
      </c>
      <c r="J344" s="27">
        <v>1101</v>
      </c>
      <c r="K344" s="27">
        <v>1101</v>
      </c>
      <c r="L344" s="27">
        <v>1101</v>
      </c>
      <c r="M344" s="56">
        <v>1101</v>
      </c>
      <c r="N344" s="171"/>
      <c r="O344" s="225"/>
      <c r="P344" s="168"/>
    </row>
    <row r="345" spans="1:16" ht="63" x14ac:dyDescent="0.25">
      <c r="A345" s="11"/>
      <c r="B345" s="148" t="s">
        <v>807</v>
      </c>
      <c r="C345" s="171" t="s">
        <v>427</v>
      </c>
      <c r="D345" s="171" t="s">
        <v>445</v>
      </c>
      <c r="E345" s="171" t="s">
        <v>89</v>
      </c>
      <c r="F345" s="27" t="s">
        <v>87</v>
      </c>
      <c r="G345" s="27"/>
      <c r="H345" s="27"/>
      <c r="I345" s="27">
        <v>749</v>
      </c>
      <c r="J345" s="27">
        <v>951</v>
      </c>
      <c r="K345" s="27">
        <v>963</v>
      </c>
      <c r="L345" s="27">
        <v>963</v>
      </c>
      <c r="M345" s="56">
        <v>963</v>
      </c>
      <c r="N345" s="171"/>
      <c r="O345" s="225"/>
      <c r="P345" s="168"/>
    </row>
    <row r="346" spans="1:16" ht="64.5" customHeight="1" x14ac:dyDescent="0.25">
      <c r="A346" s="11"/>
      <c r="B346" s="148" t="s">
        <v>682</v>
      </c>
      <c r="C346" s="171" t="s">
        <v>427</v>
      </c>
      <c r="D346" s="171" t="s">
        <v>197</v>
      </c>
      <c r="E346" s="150" t="s">
        <v>48</v>
      </c>
      <c r="F346" s="27" t="s">
        <v>75</v>
      </c>
      <c r="G346" s="27">
        <v>4.0912962016692216</v>
      </c>
      <c r="H346" s="27">
        <v>4.0881485214785576</v>
      </c>
      <c r="I346" s="27">
        <v>4.0850009655561301</v>
      </c>
      <c r="J346" s="27">
        <v>4.0818535338982267</v>
      </c>
      <c r="K346" s="27">
        <v>3.982989135333038</v>
      </c>
      <c r="L346" s="27">
        <v>3.9798438664965881</v>
      </c>
      <c r="M346" s="56">
        <v>3.976698721875243</v>
      </c>
      <c r="N346" s="171"/>
      <c r="O346" s="8"/>
      <c r="P346" s="148" t="s">
        <v>337</v>
      </c>
    </row>
    <row r="347" spans="1:16" ht="22.5" customHeight="1" x14ac:dyDescent="0.25">
      <c r="A347" s="364"/>
      <c r="B347" s="351" t="s">
        <v>683</v>
      </c>
      <c r="C347" s="356" t="s">
        <v>427</v>
      </c>
      <c r="D347" s="356" t="s">
        <v>73</v>
      </c>
      <c r="E347" s="150" t="s">
        <v>89</v>
      </c>
      <c r="F347" s="356" t="s">
        <v>87</v>
      </c>
      <c r="G347" s="27">
        <v>445</v>
      </c>
      <c r="H347" s="27">
        <v>387</v>
      </c>
      <c r="I347" s="27">
        <v>272</v>
      </c>
      <c r="J347" s="27">
        <v>272</v>
      </c>
      <c r="K347" s="27">
        <v>272</v>
      </c>
      <c r="L347" s="27">
        <v>284</v>
      </c>
      <c r="M347" s="27">
        <v>284</v>
      </c>
      <c r="N347" s="366" t="s">
        <v>79</v>
      </c>
      <c r="O347" s="401">
        <v>256068</v>
      </c>
      <c r="P347" s="351" t="s">
        <v>337</v>
      </c>
    </row>
    <row r="348" spans="1:16" ht="40.5" customHeight="1" x14ac:dyDescent="0.25">
      <c r="A348" s="365"/>
      <c r="B348" s="352"/>
      <c r="C348" s="357"/>
      <c r="D348" s="357"/>
      <c r="E348" s="171" t="s">
        <v>88</v>
      </c>
      <c r="F348" s="357"/>
      <c r="G348" s="27">
        <v>526.20000000000005</v>
      </c>
      <c r="H348" s="27">
        <v>446.6</v>
      </c>
      <c r="I348" s="27">
        <v>632.4</v>
      </c>
      <c r="J348" s="27">
        <v>632.4</v>
      </c>
      <c r="K348" s="27">
        <v>632.4</v>
      </c>
      <c r="L348" s="27">
        <v>632.4</v>
      </c>
      <c r="M348" s="27">
        <v>632.4</v>
      </c>
      <c r="N348" s="367"/>
      <c r="O348" s="402"/>
      <c r="P348" s="352"/>
    </row>
    <row r="349" spans="1:16" ht="30" customHeight="1" x14ac:dyDescent="0.25">
      <c r="A349" s="364"/>
      <c r="B349" s="351" t="s">
        <v>684</v>
      </c>
      <c r="C349" s="356" t="s">
        <v>427</v>
      </c>
      <c r="D349" s="356" t="s">
        <v>73</v>
      </c>
      <c r="E349" s="150" t="s">
        <v>91</v>
      </c>
      <c r="F349" s="356" t="s">
        <v>87</v>
      </c>
      <c r="G349" s="27">
        <v>14</v>
      </c>
      <c r="H349" s="27">
        <v>16</v>
      </c>
      <c r="I349" s="27">
        <v>17</v>
      </c>
      <c r="J349" s="27">
        <v>17</v>
      </c>
      <c r="K349" s="27">
        <v>17</v>
      </c>
      <c r="L349" s="27">
        <v>17</v>
      </c>
      <c r="M349" s="27">
        <v>17</v>
      </c>
      <c r="N349" s="366" t="s">
        <v>79</v>
      </c>
      <c r="O349" s="401" t="s">
        <v>92</v>
      </c>
      <c r="P349" s="351" t="s">
        <v>337</v>
      </c>
    </row>
    <row r="350" spans="1:16" ht="34.5" customHeight="1" x14ac:dyDescent="0.25">
      <c r="A350" s="365"/>
      <c r="B350" s="352"/>
      <c r="C350" s="357"/>
      <c r="D350" s="357"/>
      <c r="E350" s="171" t="s">
        <v>88</v>
      </c>
      <c r="F350" s="357"/>
      <c r="G350" s="27">
        <v>20.7</v>
      </c>
      <c r="H350" s="27">
        <v>24.4</v>
      </c>
      <c r="I350" s="27">
        <v>22.7</v>
      </c>
      <c r="J350" s="27">
        <v>22.7</v>
      </c>
      <c r="K350" s="27">
        <v>22.7</v>
      </c>
      <c r="L350" s="27">
        <v>22.7</v>
      </c>
      <c r="M350" s="27">
        <v>22.7</v>
      </c>
      <c r="N350" s="367"/>
      <c r="O350" s="402"/>
      <c r="P350" s="352"/>
    </row>
    <row r="351" spans="1:16" ht="34.5" customHeight="1" x14ac:dyDescent="0.25">
      <c r="A351" s="364"/>
      <c r="B351" s="351" t="s">
        <v>685</v>
      </c>
      <c r="C351" s="356" t="s">
        <v>427</v>
      </c>
      <c r="D351" s="370" t="s">
        <v>73</v>
      </c>
      <c r="E351" s="171" t="s">
        <v>89</v>
      </c>
      <c r="F351" s="356" t="s">
        <v>87</v>
      </c>
      <c r="G351" s="1">
        <v>77</v>
      </c>
      <c r="H351" s="1">
        <v>30</v>
      </c>
      <c r="I351" s="1">
        <v>30</v>
      </c>
      <c r="J351" s="1">
        <v>30</v>
      </c>
      <c r="K351" s="1">
        <v>30</v>
      </c>
      <c r="L351" s="1">
        <v>30</v>
      </c>
      <c r="M351" s="1">
        <v>30</v>
      </c>
      <c r="N351" s="366" t="s">
        <v>79</v>
      </c>
      <c r="O351" s="368">
        <v>256068101</v>
      </c>
      <c r="P351" s="351" t="s">
        <v>337</v>
      </c>
    </row>
    <row r="352" spans="1:16" ht="39" customHeight="1" x14ac:dyDescent="0.25">
      <c r="A352" s="365"/>
      <c r="B352" s="352"/>
      <c r="C352" s="357"/>
      <c r="D352" s="370"/>
      <c r="E352" s="171" t="s">
        <v>88</v>
      </c>
      <c r="F352" s="357"/>
      <c r="G352" s="1">
        <v>34.299999999999997</v>
      </c>
      <c r="H352" s="1">
        <v>22</v>
      </c>
      <c r="I352" s="1">
        <v>16.7</v>
      </c>
      <c r="J352" s="1">
        <v>16.7</v>
      </c>
      <c r="K352" s="1">
        <v>16.7</v>
      </c>
      <c r="L352" s="1">
        <v>16.7</v>
      </c>
      <c r="M352" s="1">
        <v>16.7</v>
      </c>
      <c r="N352" s="367"/>
      <c r="O352" s="369"/>
      <c r="P352" s="352"/>
    </row>
    <row r="353" spans="1:16" ht="35.25" customHeight="1" x14ac:dyDescent="0.25">
      <c r="A353" s="364"/>
      <c r="B353" s="351" t="s">
        <v>686</v>
      </c>
      <c r="C353" s="356" t="s">
        <v>427</v>
      </c>
      <c r="D353" s="370" t="s">
        <v>73</v>
      </c>
      <c r="E353" s="171" t="s">
        <v>89</v>
      </c>
      <c r="F353" s="356" t="s">
        <v>87</v>
      </c>
      <c r="G353" s="1">
        <v>58</v>
      </c>
      <c r="H353" s="1">
        <v>48</v>
      </c>
      <c r="I353" s="1">
        <v>73</v>
      </c>
      <c r="J353" s="1">
        <v>73</v>
      </c>
      <c r="K353" s="1">
        <v>73</v>
      </c>
      <c r="L353" s="1">
        <v>73</v>
      </c>
      <c r="M353" s="1">
        <v>73</v>
      </c>
      <c r="N353" s="366" t="s">
        <v>79</v>
      </c>
      <c r="O353" s="368">
        <v>256068102</v>
      </c>
      <c r="P353" s="351" t="s">
        <v>337</v>
      </c>
    </row>
    <row r="354" spans="1:16" ht="33" customHeight="1" x14ac:dyDescent="0.25">
      <c r="A354" s="365"/>
      <c r="B354" s="352"/>
      <c r="C354" s="357"/>
      <c r="D354" s="370"/>
      <c r="E354" s="171" t="s">
        <v>88</v>
      </c>
      <c r="F354" s="357"/>
      <c r="G354" s="1">
        <v>66.7</v>
      </c>
      <c r="H354" s="1">
        <v>148.4</v>
      </c>
      <c r="I354" s="1">
        <v>114</v>
      </c>
      <c r="J354" s="1">
        <v>227.9</v>
      </c>
      <c r="K354" s="1">
        <v>227.9</v>
      </c>
      <c r="L354" s="1">
        <v>227.9</v>
      </c>
      <c r="M354" s="1">
        <v>227.9</v>
      </c>
      <c r="N354" s="367"/>
      <c r="O354" s="369"/>
      <c r="P354" s="352"/>
    </row>
    <row r="355" spans="1:16" ht="35.25" customHeight="1" x14ac:dyDescent="0.25">
      <c r="A355" s="364"/>
      <c r="B355" s="351" t="s">
        <v>687</v>
      </c>
      <c r="C355" s="356" t="s">
        <v>427</v>
      </c>
      <c r="D355" s="370" t="s">
        <v>73</v>
      </c>
      <c r="E355" s="148" t="s">
        <v>252</v>
      </c>
      <c r="F355" s="356" t="s">
        <v>87</v>
      </c>
      <c r="G355" s="27">
        <v>14</v>
      </c>
      <c r="H355" s="27">
        <v>14</v>
      </c>
      <c r="I355" s="27">
        <v>14</v>
      </c>
      <c r="J355" s="27">
        <v>14</v>
      </c>
      <c r="K355" s="27">
        <v>14</v>
      </c>
      <c r="L355" s="27">
        <v>14</v>
      </c>
      <c r="M355" s="27">
        <v>14</v>
      </c>
      <c r="N355" s="366" t="s">
        <v>79</v>
      </c>
      <c r="O355" s="368"/>
      <c r="P355" s="351" t="s">
        <v>337</v>
      </c>
    </row>
    <row r="356" spans="1:16" ht="31.5" customHeight="1" x14ac:dyDescent="0.25">
      <c r="A356" s="365"/>
      <c r="B356" s="352"/>
      <c r="C356" s="357"/>
      <c r="D356" s="370"/>
      <c r="E356" s="148" t="s">
        <v>88</v>
      </c>
      <c r="F356" s="357"/>
      <c r="G356" s="27">
        <v>45.195699999999995</v>
      </c>
      <c r="H356" s="27">
        <v>43.718400000000003</v>
      </c>
      <c r="I356" s="27">
        <v>51.35</v>
      </c>
      <c r="J356" s="27">
        <v>51.35</v>
      </c>
      <c r="K356" s="27">
        <v>51.35</v>
      </c>
      <c r="L356" s="27">
        <v>51.35</v>
      </c>
      <c r="M356" s="27">
        <v>53.35</v>
      </c>
      <c r="N356" s="367" t="s">
        <v>79</v>
      </c>
      <c r="O356" s="369"/>
      <c r="P356" s="352"/>
    </row>
    <row r="357" spans="1:16" ht="18.75" customHeight="1" x14ac:dyDescent="0.25">
      <c r="A357" s="17"/>
      <c r="B357" s="403" t="s">
        <v>521</v>
      </c>
      <c r="C357" s="404"/>
      <c r="D357" s="404"/>
      <c r="E357" s="404"/>
      <c r="F357" s="404"/>
      <c r="G357" s="404"/>
      <c r="H357" s="404"/>
      <c r="I357" s="404"/>
      <c r="J357" s="404"/>
      <c r="K357" s="404"/>
      <c r="L357" s="404"/>
      <c r="M357" s="404"/>
      <c r="N357" s="404"/>
      <c r="O357" s="404"/>
      <c r="P357" s="405"/>
    </row>
    <row r="358" spans="1:16" ht="36" customHeight="1" x14ac:dyDescent="0.25">
      <c r="A358" s="399"/>
      <c r="B358" s="351" t="s">
        <v>688</v>
      </c>
      <c r="C358" s="370" t="s">
        <v>427</v>
      </c>
      <c r="D358" s="370" t="s">
        <v>73</v>
      </c>
      <c r="E358" s="171" t="s">
        <v>89</v>
      </c>
      <c r="F358" s="370" t="s">
        <v>87</v>
      </c>
      <c r="G358" s="1">
        <v>466</v>
      </c>
      <c r="H358" s="1">
        <v>464</v>
      </c>
      <c r="I358" s="1">
        <v>440</v>
      </c>
      <c r="J358" s="1">
        <v>420</v>
      </c>
      <c r="K358" s="1">
        <v>400</v>
      </c>
      <c r="L358" s="1">
        <v>370</v>
      </c>
      <c r="M358" s="1">
        <v>303</v>
      </c>
      <c r="N358" s="368" t="s">
        <v>79</v>
      </c>
      <c r="O358" s="371">
        <v>256113</v>
      </c>
      <c r="P358" s="351" t="s">
        <v>338</v>
      </c>
    </row>
    <row r="359" spans="1:16" ht="36" customHeight="1" x14ac:dyDescent="0.25">
      <c r="A359" s="400"/>
      <c r="B359" s="352"/>
      <c r="C359" s="370"/>
      <c r="D359" s="370"/>
      <c r="E359" s="171" t="s">
        <v>88</v>
      </c>
      <c r="F359" s="370"/>
      <c r="G359" s="1">
        <v>51.1</v>
      </c>
      <c r="H359" s="1">
        <v>32.5</v>
      </c>
      <c r="I359" s="1">
        <v>102.7</v>
      </c>
      <c r="J359" s="1">
        <v>107.9</v>
      </c>
      <c r="K359" s="1">
        <v>108</v>
      </c>
      <c r="L359" s="1">
        <v>86.4</v>
      </c>
      <c r="M359" s="1">
        <v>69.2</v>
      </c>
      <c r="N359" s="369"/>
      <c r="O359" s="372"/>
      <c r="P359" s="352"/>
    </row>
    <row r="360" spans="1:16" ht="40.5" customHeight="1" x14ac:dyDescent="0.25">
      <c r="A360" s="364"/>
      <c r="B360" s="351" t="s">
        <v>689</v>
      </c>
      <c r="C360" s="370" t="s">
        <v>428</v>
      </c>
      <c r="D360" s="370" t="s">
        <v>73</v>
      </c>
      <c r="E360" s="171" t="s">
        <v>89</v>
      </c>
      <c r="F360" s="171" t="s">
        <v>87</v>
      </c>
      <c r="G360" s="1">
        <v>140</v>
      </c>
      <c r="H360" s="1">
        <v>125</v>
      </c>
      <c r="I360" s="1">
        <v>120</v>
      </c>
      <c r="J360" s="1">
        <v>114</v>
      </c>
      <c r="K360" s="1">
        <v>110</v>
      </c>
      <c r="L360" s="1">
        <v>105</v>
      </c>
      <c r="M360" s="1">
        <v>100</v>
      </c>
      <c r="N360" s="368" t="s">
        <v>79</v>
      </c>
      <c r="O360" s="371">
        <v>256113</v>
      </c>
      <c r="P360" s="351" t="s">
        <v>338</v>
      </c>
    </row>
    <row r="361" spans="1:16" ht="19.5" customHeight="1" x14ac:dyDescent="0.25">
      <c r="A361" s="365"/>
      <c r="B361" s="352"/>
      <c r="C361" s="370"/>
      <c r="D361" s="370"/>
      <c r="E361" s="171" t="s">
        <v>88</v>
      </c>
      <c r="F361" s="176"/>
      <c r="G361" s="1">
        <v>4.2</v>
      </c>
      <c r="H361" s="1">
        <v>4</v>
      </c>
      <c r="I361" s="1">
        <v>12.6</v>
      </c>
      <c r="J361" s="1">
        <v>12.4</v>
      </c>
      <c r="K361" s="1">
        <v>12.2</v>
      </c>
      <c r="L361" s="1">
        <v>9.8000000000000007</v>
      </c>
      <c r="M361" s="1">
        <v>7.8</v>
      </c>
      <c r="N361" s="369"/>
      <c r="O361" s="372"/>
      <c r="P361" s="352"/>
    </row>
    <row r="362" spans="1:16" ht="33.75" customHeight="1" x14ac:dyDescent="0.25">
      <c r="A362" s="17"/>
      <c r="B362" s="403" t="s">
        <v>522</v>
      </c>
      <c r="C362" s="404"/>
      <c r="D362" s="404"/>
      <c r="E362" s="404"/>
      <c r="F362" s="404"/>
      <c r="G362" s="404"/>
      <c r="H362" s="404"/>
      <c r="I362" s="404"/>
      <c r="J362" s="404"/>
      <c r="K362" s="404"/>
      <c r="L362" s="404"/>
      <c r="M362" s="404"/>
      <c r="N362" s="404"/>
      <c r="O362" s="404"/>
      <c r="P362" s="405"/>
    </row>
    <row r="363" spans="1:16" ht="20.25" customHeight="1" x14ac:dyDescent="0.25">
      <c r="A363" s="21"/>
      <c r="B363" s="351" t="s">
        <v>690</v>
      </c>
      <c r="C363" s="356" t="s">
        <v>428</v>
      </c>
      <c r="D363" s="356" t="s">
        <v>73</v>
      </c>
      <c r="E363" s="171" t="s">
        <v>89</v>
      </c>
      <c r="F363" s="356" t="s">
        <v>87</v>
      </c>
      <c r="G363" s="171">
        <v>720</v>
      </c>
      <c r="H363" s="171">
        <v>720</v>
      </c>
      <c r="I363" s="22">
        <v>720</v>
      </c>
      <c r="J363" s="22">
        <v>720</v>
      </c>
      <c r="K363" s="171">
        <v>720</v>
      </c>
      <c r="L363" s="171">
        <v>720</v>
      </c>
      <c r="M363" s="171">
        <v>720</v>
      </c>
      <c r="N363" s="368" t="s">
        <v>79</v>
      </c>
      <c r="O363" s="371" t="s">
        <v>93</v>
      </c>
      <c r="P363" s="351" t="s">
        <v>339</v>
      </c>
    </row>
    <row r="364" spans="1:16" ht="38.25" customHeight="1" x14ac:dyDescent="0.25">
      <c r="A364" s="23"/>
      <c r="B364" s="355"/>
      <c r="C364" s="373"/>
      <c r="D364" s="373"/>
      <c r="E364" s="149" t="s">
        <v>88</v>
      </c>
      <c r="F364" s="373"/>
      <c r="G364" s="171">
        <v>1910</v>
      </c>
      <c r="H364" s="171">
        <v>2707.8</v>
      </c>
      <c r="I364" s="22">
        <v>2469.6010000000001</v>
      </c>
      <c r="J364" s="22">
        <v>2405.1999999999998</v>
      </c>
      <c r="K364" s="171">
        <v>2414.4</v>
      </c>
      <c r="L364" s="171">
        <v>2414.4</v>
      </c>
      <c r="M364" s="171">
        <v>2414.4</v>
      </c>
      <c r="N364" s="369" t="s">
        <v>51</v>
      </c>
      <c r="O364" s="372"/>
      <c r="P364" s="355"/>
    </row>
    <row r="365" spans="1:16" ht="79.5" customHeight="1" x14ac:dyDescent="0.25">
      <c r="A365" s="364"/>
      <c r="B365" s="374" t="s">
        <v>691</v>
      </c>
      <c r="C365" s="370" t="s">
        <v>428</v>
      </c>
      <c r="D365" s="370" t="s">
        <v>73</v>
      </c>
      <c r="E365" s="171" t="s">
        <v>89</v>
      </c>
      <c r="F365" s="356" t="s">
        <v>87</v>
      </c>
      <c r="G365" s="171">
        <v>25</v>
      </c>
      <c r="H365" s="171">
        <v>25</v>
      </c>
      <c r="I365" s="171">
        <v>25</v>
      </c>
      <c r="J365" s="171">
        <v>25</v>
      </c>
      <c r="K365" s="171">
        <v>25</v>
      </c>
      <c r="L365" s="171">
        <v>25</v>
      </c>
      <c r="M365" s="171">
        <v>25</v>
      </c>
      <c r="N365" s="368" t="s">
        <v>79</v>
      </c>
      <c r="O365" s="371" t="s">
        <v>94</v>
      </c>
      <c r="P365" s="374" t="s">
        <v>340</v>
      </c>
    </row>
    <row r="366" spans="1:16" ht="63.75" customHeight="1" x14ac:dyDescent="0.25">
      <c r="A366" s="365"/>
      <c r="B366" s="375"/>
      <c r="C366" s="370"/>
      <c r="D366" s="370"/>
      <c r="E366" s="171" t="s">
        <v>88</v>
      </c>
      <c r="F366" s="357"/>
      <c r="G366" s="171">
        <v>23.4</v>
      </c>
      <c r="H366" s="171">
        <v>23.4</v>
      </c>
      <c r="I366" s="171">
        <v>23.4</v>
      </c>
      <c r="J366" s="171">
        <v>23.4</v>
      </c>
      <c r="K366" s="171">
        <v>23.4</v>
      </c>
      <c r="L366" s="171">
        <v>23.4</v>
      </c>
      <c r="M366" s="171">
        <v>23.4</v>
      </c>
      <c r="N366" s="369"/>
      <c r="O366" s="372"/>
      <c r="P366" s="375"/>
    </row>
    <row r="367" spans="1:16" ht="30.75" customHeight="1" x14ac:dyDescent="0.25">
      <c r="A367" s="364"/>
      <c r="B367" s="351" t="s">
        <v>692</v>
      </c>
      <c r="C367" s="356" t="s">
        <v>428</v>
      </c>
      <c r="D367" s="356" t="s">
        <v>73</v>
      </c>
      <c r="E367" s="171" t="s">
        <v>89</v>
      </c>
      <c r="F367" s="356" t="s">
        <v>87</v>
      </c>
      <c r="G367" s="171">
        <v>1196</v>
      </c>
      <c r="H367" s="171">
        <v>1178</v>
      </c>
      <c r="I367" s="171">
        <v>1162</v>
      </c>
      <c r="J367" s="171">
        <v>1056</v>
      </c>
      <c r="K367" s="171">
        <v>1000</v>
      </c>
      <c r="L367" s="171">
        <v>948</v>
      </c>
      <c r="M367" s="171">
        <v>903</v>
      </c>
      <c r="N367" s="356" t="s">
        <v>79</v>
      </c>
      <c r="O367" s="371">
        <v>256113</v>
      </c>
      <c r="P367" s="351" t="s">
        <v>341</v>
      </c>
    </row>
    <row r="368" spans="1:16" ht="29.25" customHeight="1" x14ac:dyDescent="0.25">
      <c r="A368" s="365"/>
      <c r="B368" s="352"/>
      <c r="C368" s="357"/>
      <c r="D368" s="357"/>
      <c r="E368" s="171" t="s">
        <v>88</v>
      </c>
      <c r="F368" s="357"/>
      <c r="G368" s="171">
        <v>47</v>
      </c>
      <c r="H368" s="171">
        <v>54.8</v>
      </c>
      <c r="I368" s="171">
        <v>66.900000000000006</v>
      </c>
      <c r="J368" s="171">
        <v>66.900000000000006</v>
      </c>
      <c r="K368" s="171">
        <v>66.900000000000006</v>
      </c>
      <c r="L368" s="171">
        <v>66.900000000000006</v>
      </c>
      <c r="M368" s="171">
        <v>66.900000000000006</v>
      </c>
      <c r="N368" s="357"/>
      <c r="O368" s="372"/>
      <c r="P368" s="352"/>
    </row>
    <row r="369" spans="1:16" ht="30.75" customHeight="1" x14ac:dyDescent="0.25">
      <c r="A369" s="364"/>
      <c r="B369" s="351" t="s">
        <v>693</v>
      </c>
      <c r="C369" s="356" t="s">
        <v>428</v>
      </c>
      <c r="D369" s="356" t="s">
        <v>95</v>
      </c>
      <c r="E369" s="171" t="s">
        <v>89</v>
      </c>
      <c r="F369" s="356" t="s">
        <v>87</v>
      </c>
      <c r="G369" s="24">
        <v>1015</v>
      </c>
      <c r="H369" s="171">
        <v>1016</v>
      </c>
      <c r="I369" s="24">
        <v>1017</v>
      </c>
      <c r="J369" s="24">
        <v>1018</v>
      </c>
      <c r="K369" s="24">
        <v>1018</v>
      </c>
      <c r="L369" s="24">
        <v>1019</v>
      </c>
      <c r="M369" s="24">
        <v>1020</v>
      </c>
      <c r="N369" s="356" t="s">
        <v>51</v>
      </c>
      <c r="O369" s="371" t="s">
        <v>96</v>
      </c>
      <c r="P369" s="351" t="s">
        <v>342</v>
      </c>
    </row>
    <row r="370" spans="1:16" ht="38.25" customHeight="1" x14ac:dyDescent="0.25">
      <c r="A370" s="450"/>
      <c r="B370" s="355"/>
      <c r="C370" s="373"/>
      <c r="D370" s="373"/>
      <c r="E370" s="149" t="s">
        <v>88</v>
      </c>
      <c r="F370" s="373"/>
      <c r="G370" s="24">
        <v>227.4</v>
      </c>
      <c r="H370" s="171">
        <v>249.7</v>
      </c>
      <c r="I370" s="171">
        <v>221.2</v>
      </c>
      <c r="J370" s="171">
        <v>226.2</v>
      </c>
      <c r="K370" s="171">
        <v>231</v>
      </c>
      <c r="L370" s="171">
        <v>231</v>
      </c>
      <c r="M370" s="171">
        <v>231</v>
      </c>
      <c r="N370" s="357" t="s">
        <v>51</v>
      </c>
      <c r="O370" s="372"/>
      <c r="P370" s="355"/>
    </row>
    <row r="371" spans="1:16" ht="16.5" customHeight="1" x14ac:dyDescent="0.25">
      <c r="A371" s="10"/>
      <c r="B371" s="52" t="s">
        <v>90</v>
      </c>
      <c r="C371" s="52"/>
      <c r="D371" s="52"/>
      <c r="E371" s="52"/>
      <c r="F371" s="52"/>
      <c r="G371" s="190">
        <f>G372+G373</f>
        <v>2956.1957000000002</v>
      </c>
      <c r="H371" s="190">
        <f t="shared" ref="H371:M371" si="31">H372+H373</f>
        <v>3757.3184000000001</v>
      </c>
      <c r="I371" s="190">
        <f t="shared" si="31"/>
        <v>3733.5509999999999</v>
      </c>
      <c r="J371" s="190">
        <f t="shared" si="31"/>
        <v>3793.0499999999997</v>
      </c>
      <c r="K371" s="190">
        <f t="shared" si="31"/>
        <v>3806.95</v>
      </c>
      <c r="L371" s="190">
        <f t="shared" si="31"/>
        <v>3782.95</v>
      </c>
      <c r="M371" s="190">
        <f t="shared" si="31"/>
        <v>3765.75</v>
      </c>
      <c r="N371" s="52"/>
      <c r="O371" s="52"/>
      <c r="P371" s="52"/>
    </row>
    <row r="372" spans="1:16" ht="30.75" customHeight="1" x14ac:dyDescent="0.25">
      <c r="A372" s="10"/>
      <c r="B372" s="52" t="s">
        <v>51</v>
      </c>
      <c r="C372" s="52"/>
      <c r="D372" s="52"/>
      <c r="E372" s="52"/>
      <c r="F372" s="52"/>
      <c r="G372" s="190">
        <f>G370</f>
        <v>227.4</v>
      </c>
      <c r="H372" s="190">
        <f t="shared" ref="H372:M372" si="32">H370</f>
        <v>249.7</v>
      </c>
      <c r="I372" s="190">
        <f t="shared" si="32"/>
        <v>221.2</v>
      </c>
      <c r="J372" s="190">
        <f t="shared" si="32"/>
        <v>226.2</v>
      </c>
      <c r="K372" s="190">
        <f t="shared" si="32"/>
        <v>231</v>
      </c>
      <c r="L372" s="190">
        <f t="shared" si="32"/>
        <v>231</v>
      </c>
      <c r="M372" s="190">
        <f t="shared" si="32"/>
        <v>231</v>
      </c>
      <c r="N372" s="52"/>
      <c r="O372" s="52"/>
      <c r="P372" s="52"/>
    </row>
    <row r="373" spans="1:16" ht="17.25" customHeight="1" x14ac:dyDescent="0.25">
      <c r="A373" s="10"/>
      <c r="B373" s="52" t="s">
        <v>79</v>
      </c>
      <c r="C373" s="52"/>
      <c r="D373" s="52"/>
      <c r="E373" s="52"/>
      <c r="F373" s="52"/>
      <c r="G373" s="190">
        <f>G348+G352+G354+G356+G359+G361+G364+G366+G368+G350</f>
        <v>2728.7957000000001</v>
      </c>
      <c r="H373" s="190">
        <f t="shared" ref="H373:M373" si="33">H348+H352+H354+H356+H359+H361+H364+H366+H368+H350</f>
        <v>3507.6184000000003</v>
      </c>
      <c r="I373" s="190">
        <f t="shared" si="33"/>
        <v>3512.3510000000001</v>
      </c>
      <c r="J373" s="190">
        <f t="shared" si="33"/>
        <v>3566.85</v>
      </c>
      <c r="K373" s="190">
        <f t="shared" si="33"/>
        <v>3575.95</v>
      </c>
      <c r="L373" s="190">
        <f t="shared" si="33"/>
        <v>3551.95</v>
      </c>
      <c r="M373" s="190">
        <f t="shared" si="33"/>
        <v>3534.75</v>
      </c>
      <c r="N373" s="52"/>
      <c r="O373" s="52"/>
      <c r="P373" s="52"/>
    </row>
    <row r="374" spans="1:16" ht="67.5" customHeight="1" x14ac:dyDescent="0.25">
      <c r="A374" s="168">
        <v>26</v>
      </c>
      <c r="B374" s="189" t="s">
        <v>287</v>
      </c>
      <c r="C374" s="168" t="s">
        <v>288</v>
      </c>
      <c r="D374" s="168" t="s">
        <v>289</v>
      </c>
      <c r="E374" s="168" t="s">
        <v>48</v>
      </c>
      <c r="F374" s="168"/>
      <c r="G374" s="168">
        <v>89.8</v>
      </c>
      <c r="H374" s="168">
        <v>91.9</v>
      </c>
      <c r="I374" s="67">
        <v>94</v>
      </c>
      <c r="J374" s="226">
        <v>96.1</v>
      </c>
      <c r="K374" s="226">
        <v>98.2</v>
      </c>
      <c r="L374" s="227">
        <v>100</v>
      </c>
      <c r="M374" s="228">
        <v>100</v>
      </c>
      <c r="N374" s="15"/>
      <c r="O374" s="15"/>
      <c r="P374" s="15"/>
    </row>
    <row r="375" spans="1:16" ht="92.25" customHeight="1" x14ac:dyDescent="0.25">
      <c r="A375" s="168">
        <v>27</v>
      </c>
      <c r="B375" s="189" t="s">
        <v>290</v>
      </c>
      <c r="C375" s="168" t="s">
        <v>288</v>
      </c>
      <c r="D375" s="168" t="s">
        <v>289</v>
      </c>
      <c r="E375" s="168" t="s">
        <v>48</v>
      </c>
      <c r="F375" s="168"/>
      <c r="G375" s="168">
        <v>59.2</v>
      </c>
      <c r="H375" s="168">
        <v>60.5</v>
      </c>
      <c r="I375" s="67">
        <v>61.7</v>
      </c>
      <c r="J375" s="168">
        <v>63</v>
      </c>
      <c r="K375" s="168">
        <v>64.2</v>
      </c>
      <c r="L375" s="94">
        <v>65.5</v>
      </c>
      <c r="M375" s="97">
        <v>65.5</v>
      </c>
      <c r="N375" s="15"/>
      <c r="O375" s="15"/>
      <c r="P375" s="15"/>
    </row>
    <row r="376" spans="1:16" ht="23.25" customHeight="1" x14ac:dyDescent="0.25">
      <c r="A376" s="171" t="s">
        <v>25</v>
      </c>
      <c r="B376" s="403" t="s">
        <v>986</v>
      </c>
      <c r="C376" s="392"/>
      <c r="D376" s="392"/>
      <c r="E376" s="392"/>
      <c r="F376" s="392"/>
      <c r="G376" s="392"/>
      <c r="H376" s="392"/>
      <c r="I376" s="392"/>
      <c r="J376" s="392"/>
      <c r="K376" s="392"/>
      <c r="L376" s="392"/>
      <c r="M376" s="392"/>
      <c r="N376" s="392"/>
      <c r="O376" s="392"/>
      <c r="P376" s="393"/>
    </row>
    <row r="377" spans="1:16" ht="23.25" customHeight="1" x14ac:dyDescent="0.25">
      <c r="A377" s="324"/>
      <c r="B377" s="511" t="s">
        <v>1021</v>
      </c>
      <c r="C377" s="512"/>
      <c r="D377" s="512"/>
      <c r="E377" s="513"/>
      <c r="F377" s="513"/>
      <c r="G377" s="513"/>
      <c r="H377" s="513"/>
      <c r="I377" s="513"/>
      <c r="J377" s="513"/>
      <c r="K377" s="513"/>
      <c r="L377" s="513"/>
      <c r="M377" s="513"/>
      <c r="N377" s="512"/>
      <c r="O377" s="512"/>
      <c r="P377" s="514"/>
    </row>
    <row r="378" spans="1:16" ht="78.75" x14ac:dyDescent="0.25">
      <c r="A378" s="17"/>
      <c r="B378" s="189" t="s">
        <v>291</v>
      </c>
      <c r="C378" s="168" t="s">
        <v>292</v>
      </c>
      <c r="D378" s="72" t="s">
        <v>43</v>
      </c>
      <c r="E378" s="168" t="s">
        <v>60</v>
      </c>
      <c r="F378" s="168" t="s">
        <v>39</v>
      </c>
      <c r="G378" s="172">
        <v>6</v>
      </c>
      <c r="H378" s="172">
        <v>12</v>
      </c>
      <c r="I378" s="142">
        <v>15</v>
      </c>
      <c r="J378" s="172">
        <v>20</v>
      </c>
      <c r="K378" s="172">
        <v>12</v>
      </c>
      <c r="L378" s="172">
        <v>8</v>
      </c>
      <c r="M378" s="168">
        <v>10</v>
      </c>
      <c r="N378" s="229"/>
      <c r="O378" s="8"/>
      <c r="P378" s="8"/>
    </row>
    <row r="379" spans="1:16" ht="15" customHeight="1" x14ac:dyDescent="0.25">
      <c r="A379" s="360" t="s">
        <v>113</v>
      </c>
      <c r="B379" s="361"/>
      <c r="C379" s="361"/>
      <c r="D379" s="361"/>
      <c r="E379" s="361"/>
      <c r="F379" s="361"/>
      <c r="G379" s="361"/>
      <c r="H379" s="361"/>
      <c r="I379" s="361"/>
      <c r="J379" s="361"/>
      <c r="K379" s="361"/>
      <c r="L379" s="361"/>
      <c r="M379" s="361"/>
      <c r="N379" s="361"/>
      <c r="O379" s="361"/>
      <c r="P379" s="362"/>
    </row>
    <row r="380" spans="1:16" ht="15" customHeight="1" x14ac:dyDescent="0.25">
      <c r="A380" s="472"/>
      <c r="B380" s="474" t="s">
        <v>786</v>
      </c>
      <c r="C380" s="349"/>
      <c r="D380" s="349"/>
      <c r="E380" s="173" t="s">
        <v>60</v>
      </c>
      <c r="F380" s="349"/>
      <c r="G380" s="111">
        <v>1</v>
      </c>
      <c r="H380" s="111"/>
      <c r="I380" s="111">
        <v>1</v>
      </c>
      <c r="J380" s="111"/>
      <c r="K380" s="111"/>
      <c r="L380" s="111"/>
      <c r="M380" s="111"/>
      <c r="N380" s="349"/>
      <c r="O380" s="112"/>
      <c r="P380" s="112"/>
    </row>
    <row r="381" spans="1:16" ht="15" customHeight="1" x14ac:dyDescent="0.25">
      <c r="A381" s="473"/>
      <c r="B381" s="348"/>
      <c r="C381" s="350"/>
      <c r="D381" s="350"/>
      <c r="E381" s="173" t="s">
        <v>78</v>
      </c>
      <c r="F381" s="350"/>
      <c r="G381" s="113">
        <f>SUM(G382:G385)</f>
        <v>4238.6660400000001</v>
      </c>
      <c r="H381" s="113">
        <f t="shared" ref="H381:M381" si="34">SUM(H382:H385)</f>
        <v>3753.5</v>
      </c>
      <c r="I381" s="113">
        <f t="shared" si="34"/>
        <v>1462</v>
      </c>
      <c r="J381" s="113">
        <f t="shared" si="34"/>
        <v>0</v>
      </c>
      <c r="K381" s="113">
        <f t="shared" si="34"/>
        <v>0</v>
      </c>
      <c r="L381" s="113">
        <f t="shared" si="34"/>
        <v>0</v>
      </c>
      <c r="M381" s="113">
        <f t="shared" si="34"/>
        <v>0</v>
      </c>
      <c r="N381" s="350"/>
      <c r="O381" s="114"/>
      <c r="P381" s="114"/>
    </row>
    <row r="382" spans="1:16" ht="41.25" customHeight="1" x14ac:dyDescent="0.25">
      <c r="A382" s="475"/>
      <c r="B382" s="394" t="s">
        <v>694</v>
      </c>
      <c r="C382" s="370" t="s">
        <v>426</v>
      </c>
      <c r="D382" s="356" t="s">
        <v>43</v>
      </c>
      <c r="E382" s="476" t="s">
        <v>88</v>
      </c>
      <c r="F382" s="370" t="s">
        <v>39</v>
      </c>
      <c r="G382" s="25">
        <v>3819.1379999999999</v>
      </c>
      <c r="H382" s="25"/>
      <c r="I382" s="25"/>
      <c r="J382" s="25"/>
      <c r="K382" s="25"/>
      <c r="L382" s="26"/>
      <c r="M382" s="26"/>
      <c r="N382" s="171" t="s">
        <v>51</v>
      </c>
      <c r="O382" s="171"/>
      <c r="P382" s="394" t="s">
        <v>343</v>
      </c>
    </row>
    <row r="383" spans="1:16" ht="38.25" customHeight="1" x14ac:dyDescent="0.25">
      <c r="A383" s="475"/>
      <c r="B383" s="394"/>
      <c r="C383" s="370"/>
      <c r="D383" s="357"/>
      <c r="E383" s="476"/>
      <c r="F383" s="370"/>
      <c r="G383" s="25">
        <v>379.52803999999998</v>
      </c>
      <c r="H383" s="25"/>
      <c r="I383" s="25"/>
      <c r="J383" s="25"/>
      <c r="K383" s="25"/>
      <c r="L383" s="26"/>
      <c r="M383" s="26"/>
      <c r="N383" s="171" t="s">
        <v>79</v>
      </c>
      <c r="O383" s="171"/>
      <c r="P383" s="394"/>
    </row>
    <row r="384" spans="1:16" s="31" customFormat="1" ht="47.25" customHeight="1" x14ac:dyDescent="0.25">
      <c r="A384" s="475"/>
      <c r="B384" s="394" t="s">
        <v>695</v>
      </c>
      <c r="C384" s="370" t="s">
        <v>425</v>
      </c>
      <c r="D384" s="356" t="s">
        <v>43</v>
      </c>
      <c r="E384" s="476" t="s">
        <v>88</v>
      </c>
      <c r="F384" s="370" t="s">
        <v>39</v>
      </c>
      <c r="G384" s="25">
        <v>40</v>
      </c>
      <c r="H384" s="25">
        <v>3412</v>
      </c>
      <c r="I384" s="25">
        <v>1462</v>
      </c>
      <c r="J384" s="25"/>
      <c r="K384" s="25"/>
      <c r="L384" s="26"/>
      <c r="M384" s="26"/>
      <c r="N384" s="171" t="s">
        <v>167</v>
      </c>
      <c r="O384" s="171"/>
      <c r="P384" s="394" t="s">
        <v>343</v>
      </c>
    </row>
    <row r="385" spans="1:23" s="31" customFormat="1" ht="45" customHeight="1" x14ac:dyDescent="0.25">
      <c r="A385" s="475"/>
      <c r="B385" s="394"/>
      <c r="C385" s="370"/>
      <c r="D385" s="357"/>
      <c r="E385" s="476"/>
      <c r="F385" s="370"/>
      <c r="G385" s="25"/>
      <c r="H385" s="25">
        <v>341.5</v>
      </c>
      <c r="I385" s="25"/>
      <c r="J385" s="25"/>
      <c r="K385" s="25"/>
      <c r="L385" s="26"/>
      <c r="M385" s="26"/>
      <c r="N385" s="171" t="s">
        <v>79</v>
      </c>
      <c r="O385" s="171"/>
      <c r="P385" s="394"/>
    </row>
    <row r="386" spans="1:23" s="31" customFormat="1" ht="18.75" customHeight="1" x14ac:dyDescent="0.25">
      <c r="A386" s="486"/>
      <c r="B386" s="488" t="s">
        <v>787</v>
      </c>
      <c r="C386" s="477"/>
      <c r="D386" s="477"/>
      <c r="E386" s="106" t="s">
        <v>60</v>
      </c>
      <c r="F386" s="477"/>
      <c r="G386" s="107"/>
      <c r="H386" s="107"/>
      <c r="I386" s="107">
        <v>1</v>
      </c>
      <c r="J386" s="107">
        <v>1</v>
      </c>
      <c r="K386" s="107">
        <v>1</v>
      </c>
      <c r="L386" s="107">
        <v>1</v>
      </c>
      <c r="M386" s="107"/>
      <c r="N386" s="477"/>
      <c r="O386" s="108"/>
      <c r="P386" s="108"/>
    </row>
    <row r="387" spans="1:23" s="31" customFormat="1" ht="25.5" customHeight="1" x14ac:dyDescent="0.25">
      <c r="A387" s="487"/>
      <c r="B387" s="489"/>
      <c r="C387" s="478"/>
      <c r="D387" s="478"/>
      <c r="E387" s="106" t="s">
        <v>78</v>
      </c>
      <c r="F387" s="478"/>
      <c r="G387" s="109">
        <f>SUM(G388:G391)</f>
        <v>0</v>
      </c>
      <c r="H387" s="109">
        <f t="shared" ref="H387:M387" si="35">SUM(H388:H391)</f>
        <v>374.4</v>
      </c>
      <c r="I387" s="109">
        <f t="shared" si="35"/>
        <v>1328.7</v>
      </c>
      <c r="J387" s="109">
        <f t="shared" si="35"/>
        <v>1594.5</v>
      </c>
      <c r="K387" s="109">
        <f t="shared" si="35"/>
        <v>500</v>
      </c>
      <c r="L387" s="109">
        <f t="shared" si="35"/>
        <v>600</v>
      </c>
      <c r="M387" s="109">
        <f t="shared" si="35"/>
        <v>0</v>
      </c>
      <c r="N387" s="478"/>
      <c r="O387" s="110"/>
      <c r="P387" s="110"/>
    </row>
    <row r="388" spans="1:23" s="31" customFormat="1" ht="50.25" customHeight="1" x14ac:dyDescent="0.25">
      <c r="A388" s="158"/>
      <c r="B388" s="148" t="s">
        <v>696</v>
      </c>
      <c r="C388" s="141" t="s">
        <v>424</v>
      </c>
      <c r="D388" s="141" t="s">
        <v>43</v>
      </c>
      <c r="E388" s="172" t="s">
        <v>88</v>
      </c>
      <c r="F388" s="141" t="s">
        <v>39</v>
      </c>
      <c r="G388" s="25"/>
      <c r="H388" s="16">
        <v>374.4</v>
      </c>
      <c r="I388" s="27">
        <v>1328.7</v>
      </c>
      <c r="J388" s="27"/>
      <c r="K388" s="25"/>
      <c r="L388" s="28"/>
      <c r="M388" s="172"/>
      <c r="N388" s="171" t="s">
        <v>79</v>
      </c>
      <c r="O388" s="171"/>
      <c r="P388" s="148" t="s">
        <v>343</v>
      </c>
    </row>
    <row r="389" spans="1:23" s="31" customFormat="1" ht="57.75" customHeight="1" x14ac:dyDescent="0.25">
      <c r="A389" s="158"/>
      <c r="B389" s="148" t="s">
        <v>697</v>
      </c>
      <c r="C389" s="141" t="s">
        <v>424</v>
      </c>
      <c r="D389" s="141" t="s">
        <v>43</v>
      </c>
      <c r="E389" s="172" t="s">
        <v>88</v>
      </c>
      <c r="F389" s="141" t="s">
        <v>39</v>
      </c>
      <c r="G389" s="25"/>
      <c r="H389" s="171"/>
      <c r="I389" s="27"/>
      <c r="J389" s="27">
        <v>1594.5</v>
      </c>
      <c r="K389" s="25"/>
      <c r="L389" s="28"/>
      <c r="M389" s="172"/>
      <c r="N389" s="171" t="s">
        <v>79</v>
      </c>
      <c r="O389" s="171"/>
      <c r="P389" s="148" t="s">
        <v>343</v>
      </c>
    </row>
    <row r="390" spans="1:23" s="31" customFormat="1" ht="53.25" customHeight="1" x14ac:dyDescent="0.25">
      <c r="A390" s="158"/>
      <c r="B390" s="148" t="s">
        <v>698</v>
      </c>
      <c r="C390" s="141" t="s">
        <v>424</v>
      </c>
      <c r="D390" s="141" t="s">
        <v>43</v>
      </c>
      <c r="E390" s="172" t="s">
        <v>88</v>
      </c>
      <c r="F390" s="141" t="s">
        <v>39</v>
      </c>
      <c r="G390" s="25"/>
      <c r="H390" s="171"/>
      <c r="I390" s="171"/>
      <c r="J390" s="171"/>
      <c r="K390" s="25"/>
      <c r="L390" s="28">
        <v>600</v>
      </c>
      <c r="M390" s="172"/>
      <c r="N390" s="171" t="s">
        <v>79</v>
      </c>
      <c r="O390" s="171"/>
      <c r="P390" s="148" t="s">
        <v>343</v>
      </c>
    </row>
    <row r="391" spans="1:23" s="31" customFormat="1" ht="51" customHeight="1" x14ac:dyDescent="0.25">
      <c r="A391" s="158"/>
      <c r="B391" s="148" t="s">
        <v>699</v>
      </c>
      <c r="C391" s="141" t="s">
        <v>424</v>
      </c>
      <c r="D391" s="141" t="s">
        <v>43</v>
      </c>
      <c r="E391" s="172" t="s">
        <v>88</v>
      </c>
      <c r="F391" s="141" t="s">
        <v>39</v>
      </c>
      <c r="G391" s="25"/>
      <c r="H391" s="171"/>
      <c r="I391" s="171"/>
      <c r="J391" s="171"/>
      <c r="K391" s="25">
        <v>500</v>
      </c>
      <c r="L391" s="172"/>
      <c r="M391" s="172"/>
      <c r="N391" s="171" t="s">
        <v>79</v>
      </c>
      <c r="O391" s="171"/>
      <c r="P391" s="148" t="s">
        <v>343</v>
      </c>
    </row>
    <row r="392" spans="1:23" s="31" customFormat="1" ht="27" customHeight="1" x14ac:dyDescent="0.25">
      <c r="A392" s="171"/>
      <c r="B392" s="482" t="s">
        <v>134</v>
      </c>
      <c r="C392" s="482"/>
      <c r="D392" s="482"/>
      <c r="E392" s="482"/>
      <c r="F392" s="482"/>
      <c r="G392" s="482"/>
      <c r="H392" s="482"/>
      <c r="I392" s="482"/>
      <c r="J392" s="482"/>
      <c r="K392" s="482"/>
      <c r="L392" s="482"/>
      <c r="M392" s="482"/>
      <c r="N392" s="482"/>
      <c r="O392" s="29"/>
      <c r="P392" s="29"/>
    </row>
    <row r="393" spans="1:23" s="31" customFormat="1" ht="55.5" customHeight="1" x14ac:dyDescent="0.25">
      <c r="A393" s="171"/>
      <c r="B393" s="148" t="s">
        <v>788</v>
      </c>
      <c r="C393" s="141" t="s">
        <v>424</v>
      </c>
      <c r="D393" s="141" t="s">
        <v>43</v>
      </c>
      <c r="E393" s="172" t="s">
        <v>88</v>
      </c>
      <c r="F393" s="141" t="s">
        <v>83</v>
      </c>
      <c r="G393" s="27">
        <v>45.408000000000001</v>
      </c>
      <c r="H393" s="27">
        <v>29.1</v>
      </c>
      <c r="I393" s="27">
        <v>49</v>
      </c>
      <c r="J393" s="27">
        <v>38.700000000000003</v>
      </c>
      <c r="K393" s="27">
        <v>41.5</v>
      </c>
      <c r="L393" s="27">
        <v>16</v>
      </c>
      <c r="M393" s="27">
        <v>0</v>
      </c>
      <c r="N393" s="171" t="s">
        <v>79</v>
      </c>
      <c r="O393" s="177"/>
      <c r="P393" s="148" t="s">
        <v>343</v>
      </c>
    </row>
    <row r="394" spans="1:23" s="31" customFormat="1" ht="26.25" customHeight="1" x14ac:dyDescent="0.25">
      <c r="A394" s="472"/>
      <c r="B394" s="474" t="s">
        <v>790</v>
      </c>
      <c r="C394" s="349"/>
      <c r="D394" s="349"/>
      <c r="E394" s="173" t="s">
        <v>60</v>
      </c>
      <c r="F394" s="349"/>
      <c r="G394" s="111"/>
      <c r="H394" s="111"/>
      <c r="I394" s="111"/>
      <c r="J394" s="111"/>
      <c r="K394" s="111"/>
      <c r="L394" s="111">
        <v>1</v>
      </c>
      <c r="M394" s="111"/>
      <c r="N394" s="349"/>
      <c r="O394" s="112"/>
      <c r="P394" s="112"/>
    </row>
    <row r="395" spans="1:23" s="31" customFormat="1" ht="24.75" customHeight="1" x14ac:dyDescent="0.25">
      <c r="A395" s="473"/>
      <c r="B395" s="348"/>
      <c r="C395" s="350"/>
      <c r="D395" s="350"/>
      <c r="E395" s="173" t="s">
        <v>78</v>
      </c>
      <c r="F395" s="350"/>
      <c r="G395" s="113">
        <f>SUM(G396)</f>
        <v>0</v>
      </c>
      <c r="H395" s="113">
        <f t="shared" ref="H395:M395" si="36">SUM(H396)</f>
        <v>0</v>
      </c>
      <c r="I395" s="113">
        <f t="shared" si="36"/>
        <v>0</v>
      </c>
      <c r="J395" s="113">
        <f t="shared" si="36"/>
        <v>0</v>
      </c>
      <c r="K395" s="113">
        <f t="shared" si="36"/>
        <v>0</v>
      </c>
      <c r="L395" s="113">
        <f t="shared" si="36"/>
        <v>80</v>
      </c>
      <c r="M395" s="113">
        <f t="shared" si="36"/>
        <v>0</v>
      </c>
      <c r="N395" s="350"/>
      <c r="O395" s="114"/>
      <c r="P395" s="114"/>
    </row>
    <row r="396" spans="1:23" ht="62.25" customHeight="1" x14ac:dyDescent="0.25">
      <c r="A396" s="158"/>
      <c r="B396" s="148" t="s">
        <v>789</v>
      </c>
      <c r="C396" s="141" t="s">
        <v>423</v>
      </c>
      <c r="D396" s="141" t="s">
        <v>43</v>
      </c>
      <c r="E396" s="172" t="s">
        <v>88</v>
      </c>
      <c r="F396" s="141" t="s">
        <v>83</v>
      </c>
      <c r="G396" s="30"/>
      <c r="H396" s="30"/>
      <c r="I396" s="30"/>
      <c r="J396" s="30"/>
      <c r="K396" s="30"/>
      <c r="L396" s="30">
        <v>80</v>
      </c>
      <c r="M396" s="30"/>
      <c r="N396" s="171" t="s">
        <v>79</v>
      </c>
      <c r="O396" s="171"/>
      <c r="P396" s="148" t="s">
        <v>344</v>
      </c>
      <c r="Q396" s="230"/>
      <c r="R396" s="230"/>
      <c r="S396" s="230"/>
      <c r="T396" s="230"/>
      <c r="U396" s="230"/>
      <c r="V396" s="230"/>
      <c r="W396" s="230"/>
    </row>
    <row r="397" spans="1:23" s="31" customFormat="1" ht="18.75" x14ac:dyDescent="0.3">
      <c r="A397" s="466"/>
      <c r="B397" s="468" t="s">
        <v>815</v>
      </c>
      <c r="C397" s="470"/>
      <c r="D397" s="470"/>
      <c r="E397" s="115" t="s">
        <v>60</v>
      </c>
      <c r="F397" s="470"/>
      <c r="G397" s="116"/>
      <c r="H397" s="116"/>
      <c r="I397" s="116">
        <v>1</v>
      </c>
      <c r="J397" s="116"/>
      <c r="K397" s="116"/>
      <c r="L397" s="116"/>
      <c r="M397" s="116"/>
      <c r="N397" s="470"/>
      <c r="O397" s="117"/>
      <c r="P397" s="117"/>
    </row>
    <row r="398" spans="1:23" s="31" customFormat="1" ht="18.75" x14ac:dyDescent="0.25">
      <c r="A398" s="467"/>
      <c r="B398" s="469"/>
      <c r="C398" s="471"/>
      <c r="D398" s="471"/>
      <c r="E398" s="115" t="s">
        <v>78</v>
      </c>
      <c r="F398" s="471"/>
      <c r="G398" s="118">
        <f>SUM(G399:G400)</f>
        <v>0</v>
      </c>
      <c r="H398" s="118">
        <f t="shared" ref="H398:M398" si="37">SUM(H399:H400)</f>
        <v>50</v>
      </c>
      <c r="I398" s="118">
        <f t="shared" si="37"/>
        <v>8427.2999999999993</v>
      </c>
      <c r="J398" s="118">
        <f t="shared" si="37"/>
        <v>0</v>
      </c>
      <c r="K398" s="118">
        <f t="shared" si="37"/>
        <v>0</v>
      </c>
      <c r="L398" s="118">
        <f t="shared" si="37"/>
        <v>0</v>
      </c>
      <c r="M398" s="118">
        <f t="shared" si="37"/>
        <v>0</v>
      </c>
      <c r="N398" s="471"/>
      <c r="O398" s="119"/>
      <c r="P398" s="119"/>
    </row>
    <row r="399" spans="1:23" s="31" customFormat="1" ht="32.25" customHeight="1" x14ac:dyDescent="0.25">
      <c r="A399" s="351"/>
      <c r="B399" s="351" t="s">
        <v>832</v>
      </c>
      <c r="C399" s="356" t="s">
        <v>422</v>
      </c>
      <c r="D399" s="381" t="s">
        <v>43</v>
      </c>
      <c r="E399" s="356" t="s">
        <v>78</v>
      </c>
      <c r="F399" s="381" t="s">
        <v>39</v>
      </c>
      <c r="G399" s="171"/>
      <c r="H399" s="171"/>
      <c r="I399" s="30">
        <v>8277.2999999999993</v>
      </c>
      <c r="J399" s="171"/>
      <c r="K399" s="171"/>
      <c r="L399" s="171"/>
      <c r="M399" s="171"/>
      <c r="N399" s="171" t="s">
        <v>51</v>
      </c>
      <c r="O399" s="171"/>
      <c r="P399" s="351" t="s">
        <v>345</v>
      </c>
    </row>
    <row r="400" spans="1:23" s="31" customFormat="1" ht="36" customHeight="1" x14ac:dyDescent="0.25">
      <c r="A400" s="352"/>
      <c r="B400" s="352"/>
      <c r="C400" s="357"/>
      <c r="D400" s="381"/>
      <c r="E400" s="357"/>
      <c r="F400" s="381"/>
      <c r="G400" s="171"/>
      <c r="H400" s="171">
        <v>50</v>
      </c>
      <c r="I400" s="30">
        <v>150</v>
      </c>
      <c r="J400" s="171"/>
      <c r="K400" s="171"/>
      <c r="L400" s="171"/>
      <c r="M400" s="171"/>
      <c r="N400" s="171" t="s">
        <v>79</v>
      </c>
      <c r="O400" s="171"/>
      <c r="P400" s="352"/>
    </row>
    <row r="401" spans="1:16" s="31" customFormat="1" ht="26.25" customHeight="1" x14ac:dyDescent="0.25">
      <c r="A401" s="10"/>
      <c r="B401" s="52" t="s">
        <v>90</v>
      </c>
      <c r="C401" s="52"/>
      <c r="D401" s="52"/>
      <c r="E401" s="52"/>
      <c r="F401" s="52"/>
      <c r="G401" s="190">
        <f>SUM(G402:G404)</f>
        <v>4284.0740399999995</v>
      </c>
      <c r="H401" s="190">
        <f t="shared" ref="H401:M401" si="38">SUM(H402:H404)</f>
        <v>4207</v>
      </c>
      <c r="I401" s="190">
        <f t="shared" si="38"/>
        <v>11267</v>
      </c>
      <c r="J401" s="190">
        <f t="shared" si="38"/>
        <v>1633.2</v>
      </c>
      <c r="K401" s="190">
        <f t="shared" si="38"/>
        <v>541.5</v>
      </c>
      <c r="L401" s="190">
        <f t="shared" si="38"/>
        <v>696</v>
      </c>
      <c r="M401" s="190">
        <f t="shared" si="38"/>
        <v>0</v>
      </c>
      <c r="N401" s="52"/>
      <c r="O401" s="52"/>
      <c r="P401" s="52"/>
    </row>
    <row r="402" spans="1:16" s="31" customFormat="1" ht="21" customHeight="1" x14ac:dyDescent="0.25">
      <c r="A402" s="10"/>
      <c r="B402" s="52" t="s">
        <v>51</v>
      </c>
      <c r="C402" s="52"/>
      <c r="D402" s="52"/>
      <c r="E402" s="52"/>
      <c r="F402" s="52"/>
      <c r="G402" s="190">
        <f t="shared" ref="G402:L402" si="39">G382+G399</f>
        <v>3819.1379999999999</v>
      </c>
      <c r="H402" s="190">
        <f t="shared" si="39"/>
        <v>0</v>
      </c>
      <c r="I402" s="190">
        <f t="shared" si="39"/>
        <v>8277.2999999999993</v>
      </c>
      <c r="J402" s="190">
        <f t="shared" si="39"/>
        <v>0</v>
      </c>
      <c r="K402" s="190">
        <f t="shared" si="39"/>
        <v>0</v>
      </c>
      <c r="L402" s="190">
        <f t="shared" si="39"/>
        <v>0</v>
      </c>
      <c r="M402" s="190">
        <f>M382</f>
        <v>0</v>
      </c>
      <c r="N402" s="52"/>
      <c r="O402" s="52"/>
      <c r="P402" s="52"/>
    </row>
    <row r="403" spans="1:16" s="31" customFormat="1" ht="21" customHeight="1" x14ac:dyDescent="0.25">
      <c r="A403" s="10"/>
      <c r="B403" s="52" t="s">
        <v>79</v>
      </c>
      <c r="C403" s="52"/>
      <c r="D403" s="52"/>
      <c r="E403" s="52"/>
      <c r="F403" s="52"/>
      <c r="G403" s="190">
        <f t="shared" ref="G403:M403" si="40">G383+G388+G389+G390+G391+G393+G396+G400+G385</f>
        <v>424.93603999999999</v>
      </c>
      <c r="H403" s="190">
        <f t="shared" si="40"/>
        <v>795</v>
      </c>
      <c r="I403" s="190">
        <f t="shared" si="40"/>
        <v>1527.7</v>
      </c>
      <c r="J403" s="190">
        <f t="shared" si="40"/>
        <v>1633.2</v>
      </c>
      <c r="K403" s="190">
        <f t="shared" si="40"/>
        <v>541.5</v>
      </c>
      <c r="L403" s="190">
        <f t="shared" si="40"/>
        <v>696</v>
      </c>
      <c r="M403" s="190">
        <f t="shared" si="40"/>
        <v>0</v>
      </c>
      <c r="N403" s="52"/>
      <c r="O403" s="52"/>
      <c r="P403" s="52"/>
    </row>
    <row r="404" spans="1:16" s="31" customFormat="1" ht="21" customHeight="1" x14ac:dyDescent="0.25">
      <c r="A404" s="10"/>
      <c r="B404" s="52" t="s">
        <v>167</v>
      </c>
      <c r="C404" s="52"/>
      <c r="D404" s="52"/>
      <c r="E404" s="52"/>
      <c r="F404" s="52"/>
      <c r="G404" s="190">
        <f t="shared" ref="G404:M404" si="41">G384</f>
        <v>40</v>
      </c>
      <c r="H404" s="190">
        <f t="shared" si="41"/>
        <v>3412</v>
      </c>
      <c r="I404" s="190">
        <f t="shared" si="41"/>
        <v>1462</v>
      </c>
      <c r="J404" s="190">
        <f t="shared" si="41"/>
        <v>0</v>
      </c>
      <c r="K404" s="190">
        <f t="shared" si="41"/>
        <v>0</v>
      </c>
      <c r="L404" s="190">
        <f t="shared" si="41"/>
        <v>0</v>
      </c>
      <c r="M404" s="190">
        <f t="shared" si="41"/>
        <v>0</v>
      </c>
      <c r="N404" s="52"/>
      <c r="O404" s="52"/>
      <c r="P404" s="52"/>
    </row>
    <row r="405" spans="1:16" s="31" customFormat="1" ht="83.25" customHeight="1" x14ac:dyDescent="0.25">
      <c r="A405" s="17"/>
      <c r="B405" s="189" t="s">
        <v>294</v>
      </c>
      <c r="C405" s="168" t="s">
        <v>293</v>
      </c>
      <c r="D405" s="72" t="s">
        <v>43</v>
      </c>
      <c r="E405" s="168" t="s">
        <v>60</v>
      </c>
      <c r="F405" s="168" t="s">
        <v>87</v>
      </c>
      <c r="G405" s="172">
        <v>19</v>
      </c>
      <c r="H405" s="172">
        <v>22</v>
      </c>
      <c r="I405" s="142">
        <v>19</v>
      </c>
      <c r="J405" s="172">
        <v>17</v>
      </c>
      <c r="K405" s="172">
        <v>26</v>
      </c>
      <c r="L405" s="172">
        <v>56</v>
      </c>
      <c r="M405" s="172">
        <v>78</v>
      </c>
      <c r="N405" s="229"/>
      <c r="O405" s="8"/>
      <c r="P405" s="8"/>
    </row>
    <row r="406" spans="1:16" s="31" customFormat="1" ht="21" customHeight="1" x14ac:dyDescent="0.25">
      <c r="A406" s="360" t="s">
        <v>132</v>
      </c>
      <c r="B406" s="361"/>
      <c r="C406" s="361"/>
      <c r="D406" s="361"/>
      <c r="E406" s="361"/>
      <c r="F406" s="361"/>
      <c r="G406" s="361"/>
      <c r="H406" s="361"/>
      <c r="I406" s="361"/>
      <c r="J406" s="361"/>
      <c r="K406" s="361"/>
      <c r="L406" s="361"/>
      <c r="M406" s="361"/>
      <c r="N406" s="361"/>
      <c r="O406" s="361"/>
      <c r="P406" s="362"/>
    </row>
    <row r="407" spans="1:16" s="31" customFormat="1" ht="21" customHeight="1" x14ac:dyDescent="0.25">
      <c r="A407" s="353"/>
      <c r="B407" s="474" t="s">
        <v>792</v>
      </c>
      <c r="C407" s="349"/>
      <c r="D407" s="349"/>
      <c r="E407" s="173" t="s">
        <v>60</v>
      </c>
      <c r="F407" s="349"/>
      <c r="G407" s="114"/>
      <c r="H407" s="173">
        <v>1</v>
      </c>
      <c r="I407" s="114"/>
      <c r="J407" s="114"/>
      <c r="K407" s="114"/>
      <c r="L407" s="114"/>
      <c r="M407" s="114"/>
      <c r="N407" s="349"/>
      <c r="O407" s="114"/>
      <c r="P407" s="114"/>
    </row>
    <row r="408" spans="1:16" s="31" customFormat="1" ht="21" customHeight="1" x14ac:dyDescent="0.25">
      <c r="A408" s="354"/>
      <c r="B408" s="348"/>
      <c r="C408" s="350"/>
      <c r="D408" s="350"/>
      <c r="E408" s="146" t="s">
        <v>78</v>
      </c>
      <c r="F408" s="350"/>
      <c r="G408" s="113">
        <f>SUM(G409:G411)</f>
        <v>3600</v>
      </c>
      <c r="H408" s="113">
        <f t="shared" ref="H408:M408" si="42">SUM(H409:H411)</f>
        <v>28147.599999999999</v>
      </c>
      <c r="I408" s="113">
        <f t="shared" si="42"/>
        <v>0</v>
      </c>
      <c r="J408" s="113">
        <f t="shared" si="42"/>
        <v>0</v>
      </c>
      <c r="K408" s="113">
        <f t="shared" si="42"/>
        <v>0</v>
      </c>
      <c r="L408" s="113">
        <f t="shared" si="42"/>
        <v>0</v>
      </c>
      <c r="M408" s="113">
        <f t="shared" si="42"/>
        <v>0</v>
      </c>
      <c r="N408" s="350"/>
      <c r="O408" s="114"/>
      <c r="P408" s="114"/>
    </row>
    <row r="409" spans="1:16" ht="35.25" customHeight="1" x14ac:dyDescent="0.25">
      <c r="A409" s="386"/>
      <c r="B409" s="394" t="s">
        <v>700</v>
      </c>
      <c r="C409" s="394" t="s">
        <v>421</v>
      </c>
      <c r="D409" s="394" t="s">
        <v>43</v>
      </c>
      <c r="E409" s="394" t="s">
        <v>78</v>
      </c>
      <c r="F409" s="394" t="s">
        <v>39</v>
      </c>
      <c r="G409" s="30">
        <v>2000</v>
      </c>
      <c r="H409" s="30"/>
      <c r="I409" s="30"/>
      <c r="J409" s="30"/>
      <c r="K409" s="30"/>
      <c r="L409" s="32"/>
      <c r="M409" s="32"/>
      <c r="N409" s="171" t="s">
        <v>51</v>
      </c>
      <c r="O409" s="171"/>
      <c r="P409" s="394" t="s">
        <v>346</v>
      </c>
    </row>
    <row r="410" spans="1:16" ht="21" customHeight="1" x14ac:dyDescent="0.25">
      <c r="A410" s="387"/>
      <c r="B410" s="394"/>
      <c r="C410" s="394"/>
      <c r="D410" s="394"/>
      <c r="E410" s="394"/>
      <c r="F410" s="394"/>
      <c r="G410" s="30">
        <v>1600</v>
      </c>
      <c r="H410" s="30"/>
      <c r="I410" s="30"/>
      <c r="J410" s="30"/>
      <c r="K410" s="30"/>
      <c r="L410" s="32"/>
      <c r="M410" s="32"/>
      <c r="N410" s="171" t="s">
        <v>79</v>
      </c>
      <c r="O410" s="171"/>
      <c r="P410" s="394"/>
    </row>
    <row r="411" spans="1:16" s="31" customFormat="1" ht="22.5" customHeight="1" x14ac:dyDescent="0.25">
      <c r="A411" s="388"/>
      <c r="B411" s="394"/>
      <c r="C411" s="394"/>
      <c r="D411" s="394"/>
      <c r="E411" s="394"/>
      <c r="F411" s="394"/>
      <c r="G411" s="30"/>
      <c r="H411" s="30">
        <v>28147.599999999999</v>
      </c>
      <c r="I411" s="30"/>
      <c r="J411" s="30"/>
      <c r="K411" s="30"/>
      <c r="L411" s="32"/>
      <c r="M411" s="32"/>
      <c r="N411" s="171" t="s">
        <v>133</v>
      </c>
      <c r="O411" s="171"/>
      <c r="P411" s="394"/>
    </row>
    <row r="412" spans="1:16" s="31" customFormat="1" ht="22.5" customHeight="1" x14ac:dyDescent="0.25">
      <c r="A412" s="358"/>
      <c r="B412" s="347" t="s">
        <v>793</v>
      </c>
      <c r="C412" s="349"/>
      <c r="D412" s="349"/>
      <c r="E412" s="173" t="s">
        <v>60</v>
      </c>
      <c r="F412" s="349"/>
      <c r="G412" s="111"/>
      <c r="H412" s="111"/>
      <c r="I412" s="111">
        <v>1</v>
      </c>
      <c r="J412" s="111"/>
      <c r="K412" s="111"/>
      <c r="L412" s="113"/>
      <c r="M412" s="111">
        <v>1</v>
      </c>
      <c r="N412" s="147"/>
      <c r="O412" s="173"/>
      <c r="P412" s="120"/>
    </row>
    <row r="413" spans="1:16" s="31" customFormat="1" ht="22.5" customHeight="1" x14ac:dyDescent="0.25">
      <c r="A413" s="359"/>
      <c r="B413" s="348"/>
      <c r="C413" s="350"/>
      <c r="D413" s="350"/>
      <c r="E413" s="173" t="s">
        <v>78</v>
      </c>
      <c r="F413" s="350"/>
      <c r="G413" s="113">
        <f>SUM(G414:G415)</f>
        <v>0</v>
      </c>
      <c r="H413" s="113">
        <f t="shared" ref="H413:M413" si="43">SUM(H414:H415)</f>
        <v>0</v>
      </c>
      <c r="I413" s="113">
        <f t="shared" si="43"/>
        <v>149.1</v>
      </c>
      <c r="J413" s="113">
        <f t="shared" si="43"/>
        <v>0</v>
      </c>
      <c r="K413" s="113">
        <f t="shared" si="43"/>
        <v>0</v>
      </c>
      <c r="L413" s="113">
        <f t="shared" si="43"/>
        <v>4.5</v>
      </c>
      <c r="M413" s="113">
        <f t="shared" si="43"/>
        <v>200</v>
      </c>
      <c r="N413" s="173"/>
      <c r="O413" s="173"/>
      <c r="P413" s="121"/>
    </row>
    <row r="414" spans="1:16" s="31" customFormat="1" ht="92.25" customHeight="1" x14ac:dyDescent="0.25">
      <c r="A414" s="184"/>
      <c r="B414" s="148" t="s">
        <v>701</v>
      </c>
      <c r="C414" s="148" t="s">
        <v>421</v>
      </c>
      <c r="D414" s="171" t="s">
        <v>43</v>
      </c>
      <c r="E414" s="172" t="s">
        <v>78</v>
      </c>
      <c r="F414" s="171" t="s">
        <v>39</v>
      </c>
      <c r="G414" s="33"/>
      <c r="H414" s="33"/>
      <c r="I414" s="30">
        <v>149.1</v>
      </c>
      <c r="J414" s="30"/>
      <c r="K414" s="30"/>
      <c r="L414" s="30"/>
      <c r="M414" s="30"/>
      <c r="N414" s="171" t="s">
        <v>79</v>
      </c>
      <c r="O414" s="171"/>
      <c r="P414" s="148" t="s">
        <v>346</v>
      </c>
    </row>
    <row r="415" spans="1:16" s="31" customFormat="1" ht="92.25" customHeight="1" x14ac:dyDescent="0.25">
      <c r="A415" s="151"/>
      <c r="B415" s="161" t="s">
        <v>702</v>
      </c>
      <c r="C415" s="161" t="s">
        <v>421</v>
      </c>
      <c r="D415" s="171" t="s">
        <v>43</v>
      </c>
      <c r="E415" s="172" t="s">
        <v>78</v>
      </c>
      <c r="F415" s="171" t="s">
        <v>39</v>
      </c>
      <c r="G415" s="33"/>
      <c r="H415" s="33"/>
      <c r="I415" s="30"/>
      <c r="J415" s="30"/>
      <c r="K415" s="30"/>
      <c r="L415" s="30">
        <v>4.5</v>
      </c>
      <c r="M415" s="30">
        <v>200</v>
      </c>
      <c r="N415" s="171" t="s">
        <v>79</v>
      </c>
      <c r="O415" s="171"/>
      <c r="P415" s="148" t="s">
        <v>346</v>
      </c>
    </row>
    <row r="416" spans="1:16" s="31" customFormat="1" ht="25.5" customHeight="1" x14ac:dyDescent="0.25">
      <c r="A416" s="363"/>
      <c r="B416" s="465" t="s">
        <v>833</v>
      </c>
      <c r="C416" s="363"/>
      <c r="D416" s="349"/>
      <c r="E416" s="173" t="s">
        <v>60</v>
      </c>
      <c r="F416" s="349"/>
      <c r="G416" s="111"/>
      <c r="H416" s="111"/>
      <c r="I416" s="111"/>
      <c r="J416" s="111"/>
      <c r="K416" s="111">
        <v>2</v>
      </c>
      <c r="L416" s="111"/>
      <c r="M416" s="111"/>
      <c r="N416" s="147"/>
      <c r="O416" s="173"/>
      <c r="P416" s="120"/>
    </row>
    <row r="417" spans="1:16" s="31" customFormat="1" ht="24" customHeight="1" x14ac:dyDescent="0.25">
      <c r="A417" s="363"/>
      <c r="B417" s="465"/>
      <c r="C417" s="363"/>
      <c r="D417" s="350"/>
      <c r="E417" s="173" t="s">
        <v>78</v>
      </c>
      <c r="F417" s="350"/>
      <c r="G417" s="113">
        <f>SUM(G418:G419)</f>
        <v>0</v>
      </c>
      <c r="H417" s="113">
        <f t="shared" ref="H417:M417" si="44">SUM(H418:H419)</f>
        <v>0</v>
      </c>
      <c r="I417" s="113">
        <f t="shared" si="44"/>
        <v>0</v>
      </c>
      <c r="J417" s="113">
        <f t="shared" si="44"/>
        <v>6</v>
      </c>
      <c r="K417" s="113">
        <f t="shared" si="44"/>
        <v>120</v>
      </c>
      <c r="L417" s="113">
        <f t="shared" si="44"/>
        <v>0</v>
      </c>
      <c r="M417" s="113">
        <f t="shared" si="44"/>
        <v>0</v>
      </c>
      <c r="N417" s="173"/>
      <c r="O417" s="173"/>
      <c r="P417" s="121"/>
    </row>
    <row r="418" spans="1:16" s="31" customFormat="1" ht="92.25" customHeight="1" x14ac:dyDescent="0.25">
      <c r="A418" s="184"/>
      <c r="B418" s="148" t="s">
        <v>703</v>
      </c>
      <c r="C418" s="148" t="s">
        <v>421</v>
      </c>
      <c r="D418" s="171" t="s">
        <v>43</v>
      </c>
      <c r="E418" s="172" t="s">
        <v>78</v>
      </c>
      <c r="F418" s="171" t="s">
        <v>39</v>
      </c>
      <c r="G418" s="30"/>
      <c r="H418" s="30"/>
      <c r="I418" s="30"/>
      <c r="J418" s="30">
        <v>3</v>
      </c>
      <c r="K418" s="30">
        <v>60</v>
      </c>
      <c r="L418" s="172"/>
      <c r="M418" s="172"/>
      <c r="N418" s="171" t="s">
        <v>79</v>
      </c>
      <c r="O418" s="171"/>
      <c r="P418" s="148" t="s">
        <v>346</v>
      </c>
    </row>
    <row r="419" spans="1:16" s="31" customFormat="1" ht="92.25" customHeight="1" x14ac:dyDescent="0.25">
      <c r="A419" s="184"/>
      <c r="B419" s="148" t="s">
        <v>704</v>
      </c>
      <c r="C419" s="148" t="s">
        <v>421</v>
      </c>
      <c r="D419" s="171" t="s">
        <v>43</v>
      </c>
      <c r="E419" s="172" t="s">
        <v>78</v>
      </c>
      <c r="F419" s="171" t="s">
        <v>39</v>
      </c>
      <c r="G419" s="30"/>
      <c r="H419" s="30"/>
      <c r="I419" s="30"/>
      <c r="J419" s="30">
        <v>3</v>
      </c>
      <c r="K419" s="28">
        <v>60</v>
      </c>
      <c r="M419" s="172"/>
      <c r="N419" s="171" t="s">
        <v>79</v>
      </c>
      <c r="O419" s="171"/>
      <c r="P419" s="148" t="s">
        <v>346</v>
      </c>
    </row>
    <row r="420" spans="1:16" s="31" customFormat="1" ht="20.25" customHeight="1" x14ac:dyDescent="0.25">
      <c r="A420" s="363"/>
      <c r="B420" s="465" t="s">
        <v>794</v>
      </c>
      <c r="C420" s="363"/>
      <c r="D420" s="349"/>
      <c r="E420" s="173"/>
      <c r="F420" s="349"/>
      <c r="G420" s="111">
        <v>1</v>
      </c>
      <c r="H420" s="111">
        <v>1</v>
      </c>
      <c r="I420" s="111"/>
      <c r="J420" s="111">
        <v>1</v>
      </c>
      <c r="K420" s="111">
        <v>1</v>
      </c>
      <c r="L420" s="111">
        <v>1</v>
      </c>
      <c r="M420" s="111"/>
      <c r="N420" s="147"/>
      <c r="O420" s="173"/>
      <c r="P420" s="120"/>
    </row>
    <row r="421" spans="1:16" s="31" customFormat="1" ht="20.25" customHeight="1" x14ac:dyDescent="0.25">
      <c r="A421" s="363"/>
      <c r="B421" s="465"/>
      <c r="C421" s="363"/>
      <c r="D421" s="350"/>
      <c r="E421" s="173"/>
      <c r="F421" s="350"/>
      <c r="G421" s="113">
        <f>G422</f>
        <v>16.100000000000001</v>
      </c>
      <c r="H421" s="113">
        <f t="shared" ref="H421:M421" si="45">H422</f>
        <v>21.3</v>
      </c>
      <c r="I421" s="113">
        <f t="shared" si="45"/>
        <v>0</v>
      </c>
      <c r="J421" s="113">
        <f t="shared" si="45"/>
        <v>14.3</v>
      </c>
      <c r="K421" s="113">
        <f t="shared" si="45"/>
        <v>6.9</v>
      </c>
      <c r="L421" s="113">
        <f t="shared" si="45"/>
        <v>6.9</v>
      </c>
      <c r="M421" s="113">
        <f t="shared" si="45"/>
        <v>0</v>
      </c>
      <c r="N421" s="173"/>
      <c r="O421" s="173"/>
      <c r="P421" s="121"/>
    </row>
    <row r="422" spans="1:16" s="31" customFormat="1" ht="92.25" customHeight="1" x14ac:dyDescent="0.25">
      <c r="A422" s="34"/>
      <c r="B422" s="35" t="s">
        <v>705</v>
      </c>
      <c r="C422" s="148" t="s">
        <v>421</v>
      </c>
      <c r="D422" s="171" t="s">
        <v>43</v>
      </c>
      <c r="E422" s="172" t="s">
        <v>78</v>
      </c>
      <c r="F422" s="171" t="s">
        <v>39</v>
      </c>
      <c r="G422" s="27">
        <v>16.100000000000001</v>
      </c>
      <c r="H422" s="27">
        <v>21.3</v>
      </c>
      <c r="I422" s="27"/>
      <c r="J422" s="27">
        <v>14.3</v>
      </c>
      <c r="K422" s="27">
        <v>6.9</v>
      </c>
      <c r="L422" s="27">
        <v>6.9</v>
      </c>
      <c r="M422" s="27"/>
      <c r="N422" s="171" t="s">
        <v>79</v>
      </c>
      <c r="O422" s="171"/>
      <c r="P422" s="148" t="s">
        <v>346</v>
      </c>
    </row>
    <row r="423" spans="1:16" s="31" customFormat="1" ht="33.75" customHeight="1" x14ac:dyDescent="0.25">
      <c r="A423" s="10"/>
      <c r="B423" s="52" t="s">
        <v>90</v>
      </c>
      <c r="C423" s="52"/>
      <c r="D423" s="52"/>
      <c r="E423" s="52"/>
      <c r="F423" s="52"/>
      <c r="G423" s="190">
        <f t="shared" ref="G423:M423" si="46">SUM(G424:G426)</f>
        <v>3616.1</v>
      </c>
      <c r="H423" s="190">
        <f t="shared" si="46"/>
        <v>28168.899999999998</v>
      </c>
      <c r="I423" s="190">
        <f t="shared" si="46"/>
        <v>149.1</v>
      </c>
      <c r="J423" s="190">
        <f t="shared" si="46"/>
        <v>20.3</v>
      </c>
      <c r="K423" s="190">
        <f t="shared" si="46"/>
        <v>126.9</v>
      </c>
      <c r="L423" s="190">
        <f t="shared" si="46"/>
        <v>11.4</v>
      </c>
      <c r="M423" s="190">
        <f t="shared" si="46"/>
        <v>200</v>
      </c>
      <c r="N423" s="52"/>
      <c r="O423" s="52"/>
      <c r="P423" s="52"/>
    </row>
    <row r="424" spans="1:16" s="31" customFormat="1" x14ac:dyDescent="0.25">
      <c r="A424" s="10"/>
      <c r="B424" s="52" t="s">
        <v>51</v>
      </c>
      <c r="C424" s="52"/>
      <c r="D424" s="52"/>
      <c r="E424" s="52"/>
      <c r="F424" s="52"/>
      <c r="G424" s="190">
        <f t="shared" ref="G424:M424" si="47">G409</f>
        <v>2000</v>
      </c>
      <c r="H424" s="190">
        <f t="shared" si="47"/>
        <v>0</v>
      </c>
      <c r="I424" s="190">
        <f t="shared" si="47"/>
        <v>0</v>
      </c>
      <c r="J424" s="190">
        <f t="shared" si="47"/>
        <v>0</v>
      </c>
      <c r="K424" s="190">
        <f t="shared" si="47"/>
        <v>0</v>
      </c>
      <c r="L424" s="190">
        <f t="shared" si="47"/>
        <v>0</v>
      </c>
      <c r="M424" s="190">
        <f t="shared" si="47"/>
        <v>0</v>
      </c>
      <c r="N424" s="52"/>
      <c r="O424" s="52"/>
      <c r="P424" s="52"/>
    </row>
    <row r="425" spans="1:16" s="31" customFormat="1" x14ac:dyDescent="0.25">
      <c r="A425" s="10"/>
      <c r="B425" s="52" t="s">
        <v>133</v>
      </c>
      <c r="C425" s="52"/>
      <c r="D425" s="52"/>
      <c r="E425" s="52"/>
      <c r="F425" s="52"/>
      <c r="G425" s="190">
        <f t="shared" ref="G425:M425" si="48">G411</f>
        <v>0</v>
      </c>
      <c r="H425" s="190">
        <f t="shared" si="48"/>
        <v>28147.599999999999</v>
      </c>
      <c r="I425" s="190">
        <f t="shared" si="48"/>
        <v>0</v>
      </c>
      <c r="J425" s="190">
        <f t="shared" si="48"/>
        <v>0</v>
      </c>
      <c r="K425" s="190">
        <f t="shared" si="48"/>
        <v>0</v>
      </c>
      <c r="L425" s="190">
        <f t="shared" si="48"/>
        <v>0</v>
      </c>
      <c r="M425" s="190">
        <f t="shared" si="48"/>
        <v>0</v>
      </c>
      <c r="N425" s="52"/>
      <c r="O425" s="52"/>
      <c r="P425" s="52"/>
    </row>
    <row r="426" spans="1:16" s="31" customFormat="1" x14ac:dyDescent="0.25">
      <c r="A426" s="10"/>
      <c r="B426" s="52" t="s">
        <v>79</v>
      </c>
      <c r="C426" s="52"/>
      <c r="D426" s="52"/>
      <c r="E426" s="52"/>
      <c r="F426" s="52"/>
      <c r="G426" s="190">
        <f t="shared" ref="G426:M426" si="49">G410+G414+G415+G418+G419+G422</f>
        <v>1616.1</v>
      </c>
      <c r="H426" s="190">
        <f t="shared" si="49"/>
        <v>21.3</v>
      </c>
      <c r="I426" s="190">
        <f t="shared" si="49"/>
        <v>149.1</v>
      </c>
      <c r="J426" s="190">
        <f t="shared" si="49"/>
        <v>20.3</v>
      </c>
      <c r="K426" s="190">
        <f t="shared" si="49"/>
        <v>126.9</v>
      </c>
      <c r="L426" s="190">
        <f t="shared" si="49"/>
        <v>11.4</v>
      </c>
      <c r="M426" s="190">
        <f t="shared" si="49"/>
        <v>200</v>
      </c>
      <c r="N426" s="52"/>
      <c r="O426" s="52"/>
      <c r="P426" s="52"/>
    </row>
    <row r="427" spans="1:16" s="31" customFormat="1" ht="78.75" x14ac:dyDescent="0.25">
      <c r="A427" s="17"/>
      <c r="B427" s="189" t="s">
        <v>965</v>
      </c>
      <c r="C427" s="168" t="s">
        <v>124</v>
      </c>
      <c r="D427" s="72" t="s">
        <v>43</v>
      </c>
      <c r="E427" s="168" t="s">
        <v>60</v>
      </c>
      <c r="F427" s="168" t="s">
        <v>87</v>
      </c>
      <c r="G427" s="172">
        <v>0</v>
      </c>
      <c r="H427" s="172">
        <v>1</v>
      </c>
      <c r="I427" s="142">
        <v>4</v>
      </c>
      <c r="J427" s="172">
        <v>2</v>
      </c>
      <c r="K427" s="172">
        <v>0</v>
      </c>
      <c r="L427" s="172">
        <v>0</v>
      </c>
      <c r="M427" s="168">
        <v>0</v>
      </c>
      <c r="N427" s="229"/>
      <c r="O427" s="8"/>
      <c r="P427" s="8"/>
    </row>
    <row r="428" spans="1:16" s="31" customFormat="1" x14ac:dyDescent="0.25">
      <c r="A428" s="360" t="s">
        <v>132</v>
      </c>
      <c r="B428" s="361"/>
      <c r="C428" s="361"/>
      <c r="D428" s="361"/>
      <c r="E428" s="361"/>
      <c r="F428" s="361"/>
      <c r="G428" s="361"/>
      <c r="H428" s="361"/>
      <c r="I428" s="361"/>
      <c r="J428" s="361"/>
      <c r="K428" s="361"/>
      <c r="L428" s="361"/>
      <c r="M428" s="361"/>
      <c r="N428" s="361"/>
      <c r="O428" s="361"/>
      <c r="P428" s="362"/>
    </row>
    <row r="429" spans="1:16" s="31" customFormat="1" ht="22.5" customHeight="1" x14ac:dyDescent="0.25">
      <c r="A429" s="480"/>
      <c r="B429" s="465" t="s">
        <v>834</v>
      </c>
      <c r="C429" s="477"/>
      <c r="D429" s="477"/>
      <c r="E429" s="106" t="s">
        <v>60</v>
      </c>
      <c r="F429" s="477"/>
      <c r="G429" s="107"/>
      <c r="H429" s="107">
        <v>1</v>
      </c>
      <c r="I429" s="107">
        <v>1</v>
      </c>
      <c r="J429" s="107">
        <v>1</v>
      </c>
      <c r="K429" s="107">
        <v>2</v>
      </c>
      <c r="L429" s="107">
        <v>1</v>
      </c>
      <c r="M429" s="107">
        <v>1</v>
      </c>
      <c r="N429" s="157"/>
      <c r="O429" s="106"/>
      <c r="P429" s="143"/>
    </row>
    <row r="430" spans="1:16" s="31" customFormat="1" ht="26.25" customHeight="1" x14ac:dyDescent="0.25">
      <c r="A430" s="481"/>
      <c r="B430" s="465"/>
      <c r="C430" s="478"/>
      <c r="D430" s="478"/>
      <c r="E430" s="106" t="s">
        <v>78</v>
      </c>
      <c r="F430" s="478"/>
      <c r="G430" s="109">
        <f>SUM(G431:G432)</f>
        <v>0</v>
      </c>
      <c r="H430" s="109">
        <f t="shared" ref="H430:M430" si="50">SUM(H431:H432)</f>
        <v>32.200000000000003</v>
      </c>
      <c r="I430" s="109">
        <f t="shared" si="50"/>
        <v>25</v>
      </c>
      <c r="J430" s="109">
        <f t="shared" si="50"/>
        <v>27</v>
      </c>
      <c r="K430" s="109">
        <f t="shared" si="50"/>
        <v>41</v>
      </c>
      <c r="L430" s="109">
        <f t="shared" si="50"/>
        <v>31</v>
      </c>
      <c r="M430" s="109">
        <f t="shared" si="50"/>
        <v>36</v>
      </c>
      <c r="N430" s="106"/>
      <c r="O430" s="106"/>
      <c r="P430" s="144"/>
    </row>
    <row r="431" spans="1:16" ht="135" customHeight="1" x14ac:dyDescent="0.25">
      <c r="A431" s="34"/>
      <c r="B431" s="36" t="s">
        <v>706</v>
      </c>
      <c r="C431" s="141" t="s">
        <v>420</v>
      </c>
      <c r="D431" s="171" t="s">
        <v>43</v>
      </c>
      <c r="E431" s="172" t="s">
        <v>78</v>
      </c>
      <c r="F431" s="141" t="s">
        <v>83</v>
      </c>
      <c r="G431" s="27"/>
      <c r="H431" s="27">
        <v>32.200000000000003</v>
      </c>
      <c r="I431" s="27">
        <v>25</v>
      </c>
      <c r="J431" s="27">
        <v>27</v>
      </c>
      <c r="K431" s="27">
        <v>19</v>
      </c>
      <c r="L431" s="27">
        <v>31</v>
      </c>
      <c r="M431" s="27">
        <v>36</v>
      </c>
      <c r="N431" s="171" t="s">
        <v>79</v>
      </c>
      <c r="O431" s="171"/>
      <c r="P431" s="32" t="s">
        <v>347</v>
      </c>
    </row>
    <row r="432" spans="1:16" ht="123" customHeight="1" x14ac:dyDescent="0.25">
      <c r="A432" s="184"/>
      <c r="B432" s="148" t="s">
        <v>707</v>
      </c>
      <c r="C432" s="141" t="s">
        <v>420</v>
      </c>
      <c r="D432" s="171" t="s">
        <v>43</v>
      </c>
      <c r="E432" s="172" t="s">
        <v>78</v>
      </c>
      <c r="F432" s="141" t="s">
        <v>83</v>
      </c>
      <c r="G432" s="30"/>
      <c r="H432" s="30"/>
      <c r="I432" s="30"/>
      <c r="J432" s="30"/>
      <c r="K432" s="30">
        <v>22</v>
      </c>
      <c r="L432" s="172"/>
      <c r="M432" s="172"/>
      <c r="N432" s="171" t="s">
        <v>79</v>
      </c>
      <c r="O432" s="171"/>
      <c r="P432" s="32" t="s">
        <v>347</v>
      </c>
    </row>
    <row r="433" spans="1:16" s="31" customFormat="1" ht="18" customHeight="1" x14ac:dyDescent="0.25">
      <c r="A433" s="10"/>
      <c r="B433" s="52" t="s">
        <v>90</v>
      </c>
      <c r="C433" s="52"/>
      <c r="D433" s="52"/>
      <c r="E433" s="52"/>
      <c r="F433" s="52"/>
      <c r="G433" s="190">
        <f t="shared" ref="G433:M433" si="51">SUM(G434:G435)</f>
        <v>0</v>
      </c>
      <c r="H433" s="190">
        <f t="shared" si="51"/>
        <v>32.200000000000003</v>
      </c>
      <c r="I433" s="190">
        <f t="shared" si="51"/>
        <v>25</v>
      </c>
      <c r="J433" s="190">
        <f t="shared" si="51"/>
        <v>27</v>
      </c>
      <c r="K433" s="190">
        <f t="shared" si="51"/>
        <v>41</v>
      </c>
      <c r="L433" s="190">
        <f t="shared" si="51"/>
        <v>31</v>
      </c>
      <c r="M433" s="190">
        <f t="shared" si="51"/>
        <v>36</v>
      </c>
      <c r="N433" s="52"/>
      <c r="O433" s="52"/>
      <c r="P433" s="52"/>
    </row>
    <row r="434" spans="1:16" s="31" customFormat="1" ht="18" customHeight="1" x14ac:dyDescent="0.25">
      <c r="A434" s="10"/>
      <c r="B434" s="52" t="s">
        <v>51</v>
      </c>
      <c r="C434" s="52"/>
      <c r="D434" s="52"/>
      <c r="E434" s="52"/>
      <c r="F434" s="52"/>
      <c r="G434" s="190"/>
      <c r="H434" s="190"/>
      <c r="I434" s="190"/>
      <c r="J434" s="190"/>
      <c r="K434" s="190"/>
      <c r="L434" s="190"/>
      <c r="M434" s="190"/>
      <c r="N434" s="52"/>
      <c r="O434" s="52"/>
      <c r="P434" s="52"/>
    </row>
    <row r="435" spans="1:16" s="31" customFormat="1" ht="18" customHeight="1" x14ac:dyDescent="0.25">
      <c r="A435" s="10"/>
      <c r="B435" s="52" t="s">
        <v>79</v>
      </c>
      <c r="C435" s="52"/>
      <c r="D435" s="52"/>
      <c r="E435" s="52"/>
      <c r="F435" s="52"/>
      <c r="G435" s="190">
        <f t="shared" ref="G435:M435" si="52">G431+G432</f>
        <v>0</v>
      </c>
      <c r="H435" s="190">
        <f t="shared" si="52"/>
        <v>32.200000000000003</v>
      </c>
      <c r="I435" s="190">
        <f t="shared" si="52"/>
        <v>25</v>
      </c>
      <c r="J435" s="190">
        <f t="shared" si="52"/>
        <v>27</v>
      </c>
      <c r="K435" s="190">
        <f t="shared" si="52"/>
        <v>41</v>
      </c>
      <c r="L435" s="190">
        <f t="shared" si="52"/>
        <v>31</v>
      </c>
      <c r="M435" s="190">
        <f t="shared" si="52"/>
        <v>36</v>
      </c>
      <c r="N435" s="52"/>
      <c r="O435" s="52"/>
      <c r="P435" s="52"/>
    </row>
    <row r="436" spans="1:16" s="31" customFormat="1" ht="39.75" customHeight="1" x14ac:dyDescent="0.25">
      <c r="A436" s="19"/>
      <c r="B436" s="231" t="s">
        <v>523</v>
      </c>
      <c r="C436" s="364" t="s">
        <v>125</v>
      </c>
      <c r="D436" s="364" t="s">
        <v>43</v>
      </c>
      <c r="E436" s="364" t="s">
        <v>60</v>
      </c>
      <c r="F436" s="364" t="s">
        <v>87</v>
      </c>
      <c r="G436" s="159">
        <v>3</v>
      </c>
      <c r="H436" s="159">
        <v>4</v>
      </c>
      <c r="I436" s="169">
        <v>6</v>
      </c>
      <c r="J436" s="159">
        <v>12</v>
      </c>
      <c r="K436" s="159">
        <v>6</v>
      </c>
      <c r="L436" s="159">
        <v>7</v>
      </c>
      <c r="M436" s="159">
        <v>8</v>
      </c>
      <c r="N436" s="232"/>
      <c r="O436" s="233"/>
      <c r="P436" s="233"/>
    </row>
    <row r="437" spans="1:16" s="31" customFormat="1" ht="18.75" customHeight="1" x14ac:dyDescent="0.25">
      <c r="A437" s="19"/>
      <c r="B437" s="174" t="s">
        <v>163</v>
      </c>
      <c r="C437" s="450"/>
      <c r="D437" s="450"/>
      <c r="E437" s="450"/>
      <c r="F437" s="450"/>
      <c r="G437" s="159">
        <v>1</v>
      </c>
      <c r="H437" s="159">
        <v>0</v>
      </c>
      <c r="I437" s="234">
        <v>4</v>
      </c>
      <c r="J437" s="159">
        <v>3</v>
      </c>
      <c r="K437" s="159">
        <v>2</v>
      </c>
      <c r="L437" s="159">
        <v>2</v>
      </c>
      <c r="M437" s="159">
        <v>3</v>
      </c>
      <c r="N437" s="232"/>
      <c r="O437" s="233"/>
      <c r="P437" s="233"/>
    </row>
    <row r="438" spans="1:16" ht="33.75" customHeight="1" x14ac:dyDescent="0.25">
      <c r="A438" s="17"/>
      <c r="B438" s="11" t="s">
        <v>164</v>
      </c>
      <c r="C438" s="365"/>
      <c r="D438" s="365"/>
      <c r="E438" s="365"/>
      <c r="F438" s="365"/>
      <c r="G438" s="93">
        <v>2</v>
      </c>
      <c r="H438" s="93">
        <v>4</v>
      </c>
      <c r="I438" s="93">
        <v>2</v>
      </c>
      <c r="J438" s="93">
        <v>9</v>
      </c>
      <c r="K438" s="93">
        <v>4</v>
      </c>
      <c r="L438" s="93">
        <v>5</v>
      </c>
      <c r="M438" s="93">
        <v>5</v>
      </c>
      <c r="N438" s="17"/>
      <c r="O438" s="17"/>
      <c r="P438" s="17"/>
    </row>
    <row r="439" spans="1:16" ht="16.5" customHeight="1" x14ac:dyDescent="0.25">
      <c r="A439" s="483" t="s">
        <v>132</v>
      </c>
      <c r="B439" s="484"/>
      <c r="C439" s="484"/>
      <c r="D439" s="484"/>
      <c r="E439" s="484"/>
      <c r="F439" s="484"/>
      <c r="G439" s="484"/>
      <c r="H439" s="484"/>
      <c r="I439" s="484"/>
      <c r="J439" s="484"/>
      <c r="K439" s="484"/>
      <c r="L439" s="484"/>
      <c r="M439" s="484"/>
      <c r="N439" s="484"/>
      <c r="O439" s="484"/>
      <c r="P439" s="485"/>
    </row>
    <row r="440" spans="1:16" ht="16.5" customHeight="1" x14ac:dyDescent="0.25">
      <c r="A440" s="515"/>
      <c r="B440" s="516" t="s">
        <v>988</v>
      </c>
      <c r="C440" s="517"/>
      <c r="D440" s="517"/>
      <c r="E440" s="518" t="s">
        <v>60</v>
      </c>
      <c r="F440" s="517"/>
      <c r="G440" s="519"/>
      <c r="H440" s="519"/>
      <c r="I440" s="519"/>
      <c r="J440" s="519"/>
      <c r="K440" s="519"/>
      <c r="L440" s="519">
        <v>1</v>
      </c>
      <c r="M440" s="519"/>
      <c r="N440" s="520"/>
      <c r="O440" s="340"/>
      <c r="P440" s="331"/>
    </row>
    <row r="441" spans="1:16" ht="16.5" customHeight="1" x14ac:dyDescent="0.25">
      <c r="A441" s="521"/>
      <c r="B441" s="522"/>
      <c r="C441" s="523"/>
      <c r="D441" s="523"/>
      <c r="E441" s="518" t="s">
        <v>78</v>
      </c>
      <c r="F441" s="523"/>
      <c r="G441" s="524">
        <f>G442</f>
        <v>0</v>
      </c>
      <c r="H441" s="524">
        <f t="shared" ref="H441:M441" si="53">H442</f>
        <v>0</v>
      </c>
      <c r="I441" s="524">
        <f t="shared" si="53"/>
        <v>0</v>
      </c>
      <c r="J441" s="524">
        <f t="shared" si="53"/>
        <v>900</v>
      </c>
      <c r="K441" s="524">
        <f t="shared" si="53"/>
        <v>1800</v>
      </c>
      <c r="L441" s="524">
        <f t="shared" si="53"/>
        <v>2700</v>
      </c>
      <c r="M441" s="524">
        <f t="shared" si="53"/>
        <v>0</v>
      </c>
      <c r="N441" s="518"/>
      <c r="O441" s="340"/>
      <c r="P441" s="331"/>
    </row>
    <row r="442" spans="1:16" ht="53.25" customHeight="1" x14ac:dyDescent="0.25">
      <c r="A442" s="351"/>
      <c r="B442" s="351" t="s">
        <v>1005</v>
      </c>
      <c r="C442" s="351" t="s">
        <v>419</v>
      </c>
      <c r="D442" s="351"/>
      <c r="E442" s="351" t="s">
        <v>78</v>
      </c>
      <c r="F442" s="351"/>
      <c r="G442" s="525"/>
      <c r="H442" s="525"/>
      <c r="I442" s="525"/>
      <c r="J442" s="525">
        <v>900</v>
      </c>
      <c r="K442" s="526">
        <v>1800</v>
      </c>
      <c r="L442" s="525">
        <v>2700</v>
      </c>
      <c r="M442" s="527"/>
      <c r="N442" s="344" t="s">
        <v>51</v>
      </c>
      <c r="O442" s="528">
        <v>288027</v>
      </c>
      <c r="P442" s="351"/>
    </row>
    <row r="443" spans="1:16" ht="48" customHeight="1" x14ac:dyDescent="0.25">
      <c r="A443" s="529"/>
      <c r="B443" s="529"/>
      <c r="C443" s="529"/>
      <c r="D443" s="529"/>
      <c r="E443" s="529"/>
      <c r="F443" s="529"/>
      <c r="G443" s="525"/>
      <c r="H443" s="525"/>
      <c r="I443" s="525"/>
      <c r="J443" s="525">
        <v>100</v>
      </c>
      <c r="K443" s="526">
        <v>200</v>
      </c>
      <c r="L443" s="525">
        <v>300</v>
      </c>
      <c r="M443" s="527"/>
      <c r="N443" s="344" t="s">
        <v>79</v>
      </c>
      <c r="O443" s="528">
        <v>288027</v>
      </c>
      <c r="P443" s="529"/>
    </row>
    <row r="444" spans="1:16" ht="36" customHeight="1" x14ac:dyDescent="0.25">
      <c r="A444" s="333"/>
      <c r="B444" s="530" t="s">
        <v>1006</v>
      </c>
      <c r="C444" s="329"/>
      <c r="D444" s="329"/>
      <c r="E444" s="338"/>
      <c r="F444" s="341"/>
      <c r="G444" s="27"/>
      <c r="H444" s="27"/>
      <c r="I444" s="27"/>
      <c r="J444" s="27"/>
      <c r="K444" s="27"/>
      <c r="L444" s="27"/>
      <c r="M444" s="27"/>
      <c r="N444" s="329"/>
      <c r="O444" s="340"/>
      <c r="P444" s="331"/>
    </row>
    <row r="445" spans="1:16" s="17" customFormat="1" ht="63.75" customHeight="1" x14ac:dyDescent="0.25">
      <c r="A445" s="164"/>
      <c r="B445" s="174" t="s">
        <v>989</v>
      </c>
      <c r="C445" s="171" t="s">
        <v>419</v>
      </c>
      <c r="D445" s="171" t="s">
        <v>43</v>
      </c>
      <c r="E445" s="172" t="s">
        <v>78</v>
      </c>
      <c r="F445" s="141" t="s">
        <v>83</v>
      </c>
      <c r="G445" s="27">
        <v>1.5</v>
      </c>
      <c r="H445" s="27">
        <v>2.0659999999999998</v>
      </c>
      <c r="I445" s="27">
        <v>2.2109999999999999</v>
      </c>
      <c r="J445" s="27">
        <v>4.8659999999999997</v>
      </c>
      <c r="K445" s="27">
        <v>65.900000000000006</v>
      </c>
      <c r="L445" s="27">
        <v>4.6579999999999995</v>
      </c>
      <c r="M445" s="27">
        <v>43.444000000000003</v>
      </c>
      <c r="N445" s="171" t="s">
        <v>79</v>
      </c>
      <c r="O445" s="177"/>
      <c r="P445" s="148" t="s">
        <v>348</v>
      </c>
    </row>
    <row r="446" spans="1:16" s="37" customFormat="1" ht="22.5" customHeight="1" x14ac:dyDescent="0.25">
      <c r="A446" s="11"/>
      <c r="B446" s="52" t="s">
        <v>90</v>
      </c>
      <c r="C446" s="52"/>
      <c r="D446" s="52"/>
      <c r="E446" s="52"/>
      <c r="F446" s="52"/>
      <c r="G446" s="190">
        <f t="shared" ref="G446:M446" si="54">SUM(G447:G448)</f>
        <v>1.5</v>
      </c>
      <c r="H446" s="190">
        <f t="shared" si="54"/>
        <v>2.0659999999999998</v>
      </c>
      <c r="I446" s="190">
        <f t="shared" si="54"/>
        <v>2.2109999999999999</v>
      </c>
      <c r="J446" s="190">
        <f t="shared" si="54"/>
        <v>1004.866</v>
      </c>
      <c r="K446" s="190">
        <f t="shared" si="54"/>
        <v>2065.9</v>
      </c>
      <c r="L446" s="190">
        <f t="shared" si="54"/>
        <v>3004.6579999999999</v>
      </c>
      <c r="M446" s="190">
        <f t="shared" si="54"/>
        <v>43.444000000000003</v>
      </c>
      <c r="N446" s="52"/>
      <c r="O446" s="52"/>
      <c r="P446" s="52"/>
    </row>
    <row r="447" spans="1:16" s="37" customFormat="1" ht="22.5" customHeight="1" x14ac:dyDescent="0.25">
      <c r="A447" s="10"/>
      <c r="B447" s="52" t="s">
        <v>51</v>
      </c>
      <c r="C447" s="52"/>
      <c r="D447" s="52"/>
      <c r="E447" s="52"/>
      <c r="F447" s="52"/>
      <c r="G447" s="190">
        <f>G442</f>
        <v>0</v>
      </c>
      <c r="H447" s="190">
        <f t="shared" ref="H447:M447" si="55">H442</f>
        <v>0</v>
      </c>
      <c r="I447" s="190">
        <f t="shared" si="55"/>
        <v>0</v>
      </c>
      <c r="J447" s="190">
        <f t="shared" si="55"/>
        <v>900</v>
      </c>
      <c r="K447" s="190">
        <f t="shared" si="55"/>
        <v>1800</v>
      </c>
      <c r="L447" s="190">
        <f t="shared" si="55"/>
        <v>2700</v>
      </c>
      <c r="M447" s="190">
        <f t="shared" si="55"/>
        <v>0</v>
      </c>
      <c r="N447" s="52"/>
      <c r="O447" s="52"/>
      <c r="P447" s="52"/>
    </row>
    <row r="448" spans="1:16" s="37" customFormat="1" ht="22.5" customHeight="1" x14ac:dyDescent="0.25">
      <c r="A448" s="10"/>
      <c r="B448" s="52" t="s">
        <v>79</v>
      </c>
      <c r="C448" s="52"/>
      <c r="D448" s="52"/>
      <c r="E448" s="52"/>
      <c r="F448" s="52"/>
      <c r="G448" s="190">
        <f>G445+G443</f>
        <v>1.5</v>
      </c>
      <c r="H448" s="190">
        <f t="shared" ref="H448:M448" si="56">H445+H443</f>
        <v>2.0659999999999998</v>
      </c>
      <c r="I448" s="190">
        <f t="shared" si="56"/>
        <v>2.2109999999999999</v>
      </c>
      <c r="J448" s="190">
        <f t="shared" si="56"/>
        <v>104.866</v>
      </c>
      <c r="K448" s="190">
        <f t="shared" si="56"/>
        <v>265.89999999999998</v>
      </c>
      <c r="L448" s="190">
        <f t="shared" si="56"/>
        <v>304.65800000000002</v>
      </c>
      <c r="M448" s="190">
        <f t="shared" si="56"/>
        <v>43.444000000000003</v>
      </c>
      <c r="N448" s="52"/>
      <c r="O448" s="52"/>
      <c r="P448" s="52"/>
    </row>
    <row r="449" spans="1:16" ht="84" customHeight="1" x14ac:dyDescent="0.25">
      <c r="A449" s="17"/>
      <c r="B449" s="189" t="s">
        <v>966</v>
      </c>
      <c r="C449" s="168" t="s">
        <v>1031</v>
      </c>
      <c r="D449" s="72" t="s">
        <v>43</v>
      </c>
      <c r="E449" s="168" t="s">
        <v>60</v>
      </c>
      <c r="F449" s="168" t="s">
        <v>87</v>
      </c>
      <c r="G449" s="172">
        <v>50</v>
      </c>
      <c r="H449" s="172">
        <v>52</v>
      </c>
      <c r="I449" s="33">
        <v>54</v>
      </c>
      <c r="J449" s="172">
        <v>56</v>
      </c>
      <c r="K449" s="172">
        <v>60</v>
      </c>
      <c r="L449" s="172">
        <v>64</v>
      </c>
      <c r="M449" s="168">
        <v>64</v>
      </c>
      <c r="N449" s="229"/>
      <c r="O449" s="8"/>
      <c r="P449" s="8"/>
    </row>
    <row r="450" spans="1:16" ht="66.75" customHeight="1" x14ac:dyDescent="0.25">
      <c r="A450" s="17"/>
      <c r="B450" s="189" t="s">
        <v>808</v>
      </c>
      <c r="C450" s="168" t="s">
        <v>418</v>
      </c>
      <c r="D450" s="171" t="s">
        <v>43</v>
      </c>
      <c r="E450" s="168" t="s">
        <v>48</v>
      </c>
      <c r="F450" s="168" t="s">
        <v>75</v>
      </c>
      <c r="G450" s="172"/>
      <c r="H450" s="172"/>
      <c r="I450" s="33">
        <v>38.5</v>
      </c>
      <c r="J450" s="172">
        <v>38.6</v>
      </c>
      <c r="K450" s="172">
        <v>38.700000000000003</v>
      </c>
      <c r="L450" s="172">
        <v>38.799999999999997</v>
      </c>
      <c r="M450" s="168">
        <v>38.9</v>
      </c>
      <c r="N450" s="8"/>
      <c r="O450" s="8"/>
      <c r="P450" s="8"/>
    </row>
    <row r="451" spans="1:16" s="31" customFormat="1" x14ac:dyDescent="0.25">
      <c r="A451" s="360" t="s">
        <v>132</v>
      </c>
      <c r="B451" s="361"/>
      <c r="C451" s="361"/>
      <c r="D451" s="361"/>
      <c r="E451" s="361"/>
      <c r="F451" s="361"/>
      <c r="G451" s="361"/>
      <c r="H451" s="361"/>
      <c r="I451" s="361"/>
      <c r="J451" s="361"/>
      <c r="K451" s="361"/>
      <c r="L451" s="361"/>
      <c r="M451" s="361"/>
      <c r="N451" s="361"/>
      <c r="O451" s="361"/>
      <c r="P451" s="362"/>
    </row>
    <row r="452" spans="1:16" s="31" customFormat="1" ht="31.5" x14ac:dyDescent="0.25">
      <c r="A452" s="127"/>
      <c r="B452" s="139" t="s">
        <v>816</v>
      </c>
      <c r="C452" s="127"/>
      <c r="D452" s="127"/>
      <c r="E452" s="127"/>
      <c r="F452" s="127"/>
      <c r="G452" s="127"/>
      <c r="H452" s="131"/>
      <c r="I452" s="131">
        <v>1</v>
      </c>
      <c r="J452" s="127"/>
      <c r="K452" s="127"/>
      <c r="L452" s="127"/>
      <c r="M452" s="127"/>
      <c r="N452" s="127"/>
      <c r="O452" s="127"/>
      <c r="P452" s="127"/>
    </row>
    <row r="453" spans="1:16" s="31" customFormat="1" x14ac:dyDescent="0.25">
      <c r="A453" s="128"/>
      <c r="B453" s="129"/>
      <c r="C453" s="130"/>
      <c r="D453" s="127"/>
      <c r="E453" s="127"/>
      <c r="F453" s="130"/>
      <c r="G453" s="127"/>
      <c r="H453" s="132">
        <f>H454</f>
        <v>1</v>
      </c>
      <c r="I453" s="132">
        <f>I454</f>
        <v>981.9</v>
      </c>
      <c r="J453" s="127"/>
      <c r="K453" s="127"/>
      <c r="L453" s="127"/>
      <c r="M453" s="127"/>
      <c r="N453" s="127"/>
      <c r="O453" s="127"/>
      <c r="P453" s="127"/>
    </row>
    <row r="454" spans="1:16" ht="63" customHeight="1" x14ac:dyDescent="0.25">
      <c r="A454" s="151"/>
      <c r="B454" s="174" t="s">
        <v>708</v>
      </c>
      <c r="C454" s="154" t="s">
        <v>418</v>
      </c>
      <c r="D454" s="171" t="s">
        <v>43</v>
      </c>
      <c r="E454" s="172" t="s">
        <v>78</v>
      </c>
      <c r="F454" s="149" t="s">
        <v>39</v>
      </c>
      <c r="G454" s="30">
        <v>9</v>
      </c>
      <c r="H454" s="30">
        <v>1</v>
      </c>
      <c r="I454" s="30">
        <v>981.9</v>
      </c>
      <c r="J454" s="30"/>
      <c r="K454" s="30"/>
      <c r="L454" s="172"/>
      <c r="M454" s="172"/>
      <c r="N454" s="171" t="s">
        <v>79</v>
      </c>
      <c r="O454" s="171"/>
      <c r="P454" s="148" t="s">
        <v>349</v>
      </c>
    </row>
    <row r="455" spans="1:16" ht="21" customHeight="1" x14ac:dyDescent="0.25">
      <c r="A455" s="11"/>
      <c r="B455" s="52" t="s">
        <v>90</v>
      </c>
      <c r="C455" s="52"/>
      <c r="D455" s="52"/>
      <c r="E455" s="52"/>
      <c r="F455" s="52"/>
      <c r="G455" s="190">
        <f t="shared" ref="G455:M455" si="57">SUM(G456:G457)</f>
        <v>9</v>
      </c>
      <c r="H455" s="190">
        <f t="shared" si="57"/>
        <v>1</v>
      </c>
      <c r="I455" s="190">
        <f t="shared" si="57"/>
        <v>981.9</v>
      </c>
      <c r="J455" s="190">
        <f t="shared" si="57"/>
        <v>0</v>
      </c>
      <c r="K455" s="190">
        <f t="shared" si="57"/>
        <v>0</v>
      </c>
      <c r="L455" s="190">
        <f t="shared" si="57"/>
        <v>0</v>
      </c>
      <c r="M455" s="190">
        <f t="shared" si="57"/>
        <v>0</v>
      </c>
      <c r="N455" s="52"/>
      <c r="O455" s="52"/>
      <c r="P455" s="52"/>
    </row>
    <row r="456" spans="1:16" s="31" customFormat="1" ht="19.5" customHeight="1" x14ac:dyDescent="0.25">
      <c r="A456" s="10"/>
      <c r="B456" s="52" t="s">
        <v>51</v>
      </c>
      <c r="C456" s="52"/>
      <c r="D456" s="52"/>
      <c r="E456" s="52"/>
      <c r="F456" s="52"/>
      <c r="G456" s="190"/>
      <c r="H456" s="190"/>
      <c r="I456" s="190"/>
      <c r="J456" s="190"/>
      <c r="K456" s="190"/>
      <c r="L456" s="190"/>
      <c r="M456" s="190"/>
      <c r="N456" s="52"/>
      <c r="O456" s="52"/>
      <c r="P456" s="52"/>
    </row>
    <row r="457" spans="1:16" s="31" customFormat="1" ht="17.25" customHeight="1" x14ac:dyDescent="0.25">
      <c r="A457" s="10"/>
      <c r="B457" s="52" t="s">
        <v>79</v>
      </c>
      <c r="C457" s="52"/>
      <c r="D457" s="52"/>
      <c r="E457" s="52"/>
      <c r="F457" s="52"/>
      <c r="G457" s="190">
        <f>G454</f>
        <v>9</v>
      </c>
      <c r="H457" s="190">
        <f t="shared" ref="H457:M457" si="58">H454</f>
        <v>1</v>
      </c>
      <c r="I457" s="190">
        <f t="shared" si="58"/>
        <v>981.9</v>
      </c>
      <c r="J457" s="190">
        <f t="shared" si="58"/>
        <v>0</v>
      </c>
      <c r="K457" s="190">
        <f t="shared" si="58"/>
        <v>0</v>
      </c>
      <c r="L457" s="190">
        <f t="shared" si="58"/>
        <v>0</v>
      </c>
      <c r="M457" s="190">
        <f t="shared" si="58"/>
        <v>0</v>
      </c>
      <c r="N457" s="52"/>
      <c r="O457" s="52"/>
      <c r="P457" s="52"/>
    </row>
    <row r="458" spans="1:16" s="31" customFormat="1" ht="60.75" customHeight="1" x14ac:dyDescent="0.25">
      <c r="A458" s="17"/>
      <c r="B458" s="189" t="s">
        <v>978</v>
      </c>
      <c r="C458" s="168" t="s">
        <v>126</v>
      </c>
      <c r="D458" s="72" t="s">
        <v>43</v>
      </c>
      <c r="E458" s="168" t="s">
        <v>60</v>
      </c>
      <c r="F458" s="168" t="s">
        <v>87</v>
      </c>
      <c r="G458" s="172">
        <v>1</v>
      </c>
      <c r="H458" s="172">
        <v>1</v>
      </c>
      <c r="I458" s="142">
        <v>1</v>
      </c>
      <c r="J458" s="172">
        <v>0</v>
      </c>
      <c r="K458" s="172">
        <v>1</v>
      </c>
      <c r="L458" s="172">
        <v>0</v>
      </c>
      <c r="M458" s="168">
        <v>0</v>
      </c>
      <c r="N458" s="229"/>
      <c r="O458" s="8"/>
      <c r="P458" s="8"/>
    </row>
    <row r="459" spans="1:16" s="31" customFormat="1" ht="20.25" customHeight="1" x14ac:dyDescent="0.25">
      <c r="A459" s="360" t="s">
        <v>132</v>
      </c>
      <c r="B459" s="361"/>
      <c r="C459" s="361"/>
      <c r="D459" s="361"/>
      <c r="E459" s="361"/>
      <c r="F459" s="361"/>
      <c r="G459" s="361"/>
      <c r="H459" s="361"/>
      <c r="I459" s="361"/>
      <c r="J459" s="361"/>
      <c r="K459" s="361"/>
      <c r="L459" s="361"/>
      <c r="M459" s="361"/>
      <c r="N459" s="361"/>
      <c r="O459" s="361"/>
      <c r="P459" s="362"/>
    </row>
    <row r="460" spans="1:16" s="31" customFormat="1" ht="20.25" customHeight="1" x14ac:dyDescent="0.25">
      <c r="A460" s="358"/>
      <c r="B460" s="347" t="s">
        <v>795</v>
      </c>
      <c r="C460" s="349"/>
      <c r="D460" s="349"/>
      <c r="E460" s="173" t="s">
        <v>60</v>
      </c>
      <c r="F460" s="349"/>
      <c r="G460" s="111">
        <v>1</v>
      </c>
      <c r="H460" s="111"/>
      <c r="I460" s="111">
        <v>3</v>
      </c>
      <c r="J460" s="111">
        <v>1</v>
      </c>
      <c r="K460" s="111">
        <v>2</v>
      </c>
      <c r="L460" s="111"/>
      <c r="M460" s="111"/>
      <c r="N460" s="147"/>
      <c r="O460" s="173"/>
      <c r="P460" s="120"/>
    </row>
    <row r="461" spans="1:16" s="31" customFormat="1" ht="31.5" customHeight="1" x14ac:dyDescent="0.25">
      <c r="A461" s="359"/>
      <c r="B461" s="348"/>
      <c r="C461" s="350"/>
      <c r="D461" s="350"/>
      <c r="E461" s="173" t="s">
        <v>78</v>
      </c>
      <c r="F461" s="350"/>
      <c r="G461" s="113">
        <f>SUM(G462:G472)</f>
        <v>243.77800000000002</v>
      </c>
      <c r="H461" s="113">
        <f t="shared" ref="H461:M461" si="59">SUM(H462:H472)</f>
        <v>481.96299999999997</v>
      </c>
      <c r="I461" s="113">
        <f t="shared" si="59"/>
        <v>377.44100000000003</v>
      </c>
      <c r="J461" s="113">
        <f t="shared" si="59"/>
        <v>700</v>
      </c>
      <c r="K461" s="113">
        <f t="shared" si="59"/>
        <v>700</v>
      </c>
      <c r="L461" s="113">
        <f t="shared" si="59"/>
        <v>0</v>
      </c>
      <c r="M461" s="113">
        <f t="shared" si="59"/>
        <v>0</v>
      </c>
      <c r="N461" s="173"/>
      <c r="O461" s="173"/>
      <c r="P461" s="121"/>
    </row>
    <row r="462" spans="1:16" ht="54" customHeight="1" x14ac:dyDescent="0.25">
      <c r="A462" s="153"/>
      <c r="B462" s="174" t="s">
        <v>883</v>
      </c>
      <c r="C462" s="150" t="s">
        <v>203</v>
      </c>
      <c r="D462" s="150" t="s">
        <v>73</v>
      </c>
      <c r="E462" s="172" t="s">
        <v>78</v>
      </c>
      <c r="F462" s="150" t="s">
        <v>39</v>
      </c>
      <c r="G462" s="38">
        <v>178.8</v>
      </c>
      <c r="H462" s="32"/>
      <c r="I462" s="30"/>
      <c r="J462" s="30"/>
      <c r="K462" s="30"/>
      <c r="L462" s="30"/>
      <c r="M462" s="32"/>
      <c r="N462" s="171" t="s">
        <v>79</v>
      </c>
      <c r="O462" s="171"/>
      <c r="P462" s="174" t="s">
        <v>350</v>
      </c>
    </row>
    <row r="463" spans="1:16" ht="29.25" customHeight="1" x14ac:dyDescent="0.25">
      <c r="A463" s="386"/>
      <c r="B463" s="351" t="s">
        <v>884</v>
      </c>
      <c r="C463" s="356" t="s">
        <v>203</v>
      </c>
      <c r="D463" s="356" t="s">
        <v>73</v>
      </c>
      <c r="E463" s="356" t="s">
        <v>78</v>
      </c>
      <c r="F463" s="356" t="s">
        <v>39</v>
      </c>
      <c r="G463" s="38"/>
      <c r="H463" s="30">
        <v>381.363</v>
      </c>
      <c r="I463" s="30"/>
      <c r="J463" s="30"/>
      <c r="K463" s="30"/>
      <c r="L463" s="30"/>
      <c r="M463" s="32"/>
      <c r="N463" s="171" t="s">
        <v>51</v>
      </c>
      <c r="O463" s="171"/>
      <c r="P463" s="351" t="s">
        <v>350</v>
      </c>
    </row>
    <row r="464" spans="1:16" s="31" customFormat="1" ht="31.5" customHeight="1" x14ac:dyDescent="0.25">
      <c r="A464" s="388"/>
      <c r="B464" s="352"/>
      <c r="C464" s="357"/>
      <c r="D464" s="357"/>
      <c r="E464" s="357"/>
      <c r="F464" s="357"/>
      <c r="G464" s="38">
        <v>64.977999999999994</v>
      </c>
      <c r="H464" s="32"/>
      <c r="I464" s="30">
        <f>163.441+40</f>
        <v>203.441</v>
      </c>
      <c r="J464" s="30"/>
      <c r="K464" s="30"/>
      <c r="L464" s="30"/>
      <c r="M464" s="32"/>
      <c r="N464" s="171" t="s">
        <v>79</v>
      </c>
      <c r="O464" s="171"/>
      <c r="P464" s="352"/>
    </row>
    <row r="465" spans="1:16" s="31" customFormat="1" ht="18" customHeight="1" x14ac:dyDescent="0.25">
      <c r="A465" s="386"/>
      <c r="B465" s="351" t="s">
        <v>885</v>
      </c>
      <c r="C465" s="356" t="s">
        <v>203</v>
      </c>
      <c r="D465" s="356" t="s">
        <v>73</v>
      </c>
      <c r="E465" s="368" t="s">
        <v>112</v>
      </c>
      <c r="F465" s="356" t="s">
        <v>39</v>
      </c>
      <c r="G465" s="38"/>
      <c r="H465" s="32"/>
      <c r="I465" s="30"/>
      <c r="J465" s="30">
        <v>540</v>
      </c>
      <c r="K465" s="30">
        <v>450</v>
      </c>
      <c r="L465" s="30"/>
      <c r="M465" s="32"/>
      <c r="N465" s="171" t="s">
        <v>51</v>
      </c>
      <c r="O465" s="171"/>
      <c r="P465" s="351" t="s">
        <v>351</v>
      </c>
    </row>
    <row r="466" spans="1:16" s="31" customFormat="1" ht="18" customHeight="1" x14ac:dyDescent="0.25">
      <c r="A466" s="387"/>
      <c r="B466" s="355"/>
      <c r="C466" s="373"/>
      <c r="D466" s="373" t="s">
        <v>73</v>
      </c>
      <c r="E466" s="385"/>
      <c r="F466" s="373"/>
      <c r="G466" s="38"/>
      <c r="H466" s="32"/>
      <c r="I466" s="30"/>
      <c r="J466" s="30">
        <v>60</v>
      </c>
      <c r="K466" s="30">
        <v>50</v>
      </c>
      <c r="L466" s="30"/>
      <c r="M466" s="32"/>
      <c r="N466" s="171" t="s">
        <v>79</v>
      </c>
      <c r="O466" s="171"/>
      <c r="P466" s="355"/>
    </row>
    <row r="467" spans="1:16" s="31" customFormat="1" ht="13.5" customHeight="1" x14ac:dyDescent="0.25">
      <c r="A467" s="388"/>
      <c r="B467" s="352"/>
      <c r="C467" s="357"/>
      <c r="D467" s="357"/>
      <c r="E467" s="369"/>
      <c r="F467" s="357"/>
      <c r="G467" s="38"/>
      <c r="H467" s="32"/>
      <c r="I467" s="30">
        <v>12</v>
      </c>
      <c r="J467" s="30"/>
      <c r="K467" s="30"/>
      <c r="L467" s="30"/>
      <c r="M467" s="32"/>
      <c r="N467" s="171" t="s">
        <v>207</v>
      </c>
      <c r="O467" s="171"/>
      <c r="P467" s="352"/>
    </row>
    <row r="468" spans="1:16" s="31" customFormat="1" ht="36" customHeight="1" x14ac:dyDescent="0.25">
      <c r="A468" s="184"/>
      <c r="B468" s="162" t="s">
        <v>886</v>
      </c>
      <c r="C468" s="150" t="s">
        <v>203</v>
      </c>
      <c r="D468" s="150" t="s">
        <v>73</v>
      </c>
      <c r="E468" s="172" t="s">
        <v>78</v>
      </c>
      <c r="F468" s="150" t="s">
        <v>39</v>
      </c>
      <c r="G468" s="38"/>
      <c r="H468" s="32"/>
      <c r="I468" s="30">
        <v>40</v>
      </c>
      <c r="J468" s="30"/>
      <c r="K468" s="30"/>
      <c r="L468" s="30"/>
      <c r="M468" s="32"/>
      <c r="N468" s="171" t="s">
        <v>207</v>
      </c>
      <c r="O468" s="171"/>
      <c r="P468" s="162" t="s">
        <v>352</v>
      </c>
    </row>
    <row r="469" spans="1:16" s="31" customFormat="1" ht="13.5" customHeight="1" x14ac:dyDescent="0.25">
      <c r="A469" s="386"/>
      <c r="B469" s="351" t="s">
        <v>887</v>
      </c>
      <c r="C469" s="356" t="s">
        <v>203</v>
      </c>
      <c r="D469" s="356" t="s">
        <v>73</v>
      </c>
      <c r="E469" s="368" t="s">
        <v>112</v>
      </c>
      <c r="F469" s="356" t="s">
        <v>39</v>
      </c>
      <c r="G469" s="38"/>
      <c r="H469" s="32"/>
      <c r="I469" s="30">
        <v>8</v>
      </c>
      <c r="J469" s="30"/>
      <c r="K469" s="30"/>
      <c r="L469" s="30"/>
      <c r="M469" s="32"/>
      <c r="N469" s="171" t="s">
        <v>207</v>
      </c>
      <c r="O469" s="171"/>
      <c r="P469" s="351" t="s">
        <v>351</v>
      </c>
    </row>
    <row r="470" spans="1:16" s="31" customFormat="1" ht="24" customHeight="1" x14ac:dyDescent="0.25">
      <c r="A470" s="388"/>
      <c r="B470" s="352"/>
      <c r="C470" s="357"/>
      <c r="D470" s="357"/>
      <c r="E470" s="369"/>
      <c r="F470" s="357"/>
      <c r="G470" s="38"/>
      <c r="H470" s="32"/>
      <c r="I470" s="30"/>
      <c r="J470" s="30"/>
      <c r="K470" s="30">
        <v>200</v>
      </c>
      <c r="L470" s="30"/>
      <c r="M470" s="32"/>
      <c r="N470" s="171" t="s">
        <v>79</v>
      </c>
      <c r="O470" s="171"/>
      <c r="P470" s="352"/>
    </row>
    <row r="471" spans="1:16" s="31" customFormat="1" ht="51.75" customHeight="1" x14ac:dyDescent="0.25">
      <c r="A471" s="153"/>
      <c r="B471" s="162" t="s">
        <v>709</v>
      </c>
      <c r="C471" s="150" t="s">
        <v>203</v>
      </c>
      <c r="D471" s="150" t="s">
        <v>73</v>
      </c>
      <c r="E471" s="172" t="s">
        <v>78</v>
      </c>
      <c r="F471" s="150" t="s">
        <v>39</v>
      </c>
      <c r="G471" s="38"/>
      <c r="H471" s="172">
        <v>100.6</v>
      </c>
      <c r="I471" s="30">
        <v>100</v>
      </c>
      <c r="J471" s="30">
        <v>100</v>
      </c>
      <c r="K471" s="30"/>
      <c r="L471" s="30"/>
      <c r="M471" s="32"/>
      <c r="N471" s="171" t="s">
        <v>207</v>
      </c>
      <c r="O471" s="171"/>
      <c r="P471" s="162" t="s">
        <v>353</v>
      </c>
    </row>
    <row r="472" spans="1:16" s="31" customFormat="1" ht="44.25" customHeight="1" x14ac:dyDescent="0.25">
      <c r="A472" s="153"/>
      <c r="B472" s="162" t="s">
        <v>767</v>
      </c>
      <c r="C472" s="150" t="s">
        <v>203</v>
      </c>
      <c r="D472" s="150" t="s">
        <v>73</v>
      </c>
      <c r="E472" s="172" t="s">
        <v>78</v>
      </c>
      <c r="F472" s="150" t="s">
        <v>39</v>
      </c>
      <c r="G472" s="38"/>
      <c r="H472" s="172"/>
      <c r="I472" s="30">
        <v>14</v>
      </c>
      <c r="J472" s="30"/>
      <c r="K472" s="30"/>
      <c r="L472" s="30"/>
      <c r="M472" s="32"/>
      <c r="N472" s="171" t="s">
        <v>207</v>
      </c>
      <c r="O472" s="171"/>
      <c r="P472" s="162" t="s">
        <v>766</v>
      </c>
    </row>
    <row r="473" spans="1:16" s="31" customFormat="1" ht="21" customHeight="1" x14ac:dyDescent="0.25">
      <c r="A473" s="10"/>
      <c r="B473" s="52" t="s">
        <v>90</v>
      </c>
      <c r="C473" s="52"/>
      <c r="D473" s="52"/>
      <c r="E473" s="52"/>
      <c r="F473" s="52"/>
      <c r="G473" s="190">
        <f t="shared" ref="G473:M473" si="60">SUM(G474:G476)</f>
        <v>243.77800000000002</v>
      </c>
      <c r="H473" s="190">
        <f t="shared" si="60"/>
        <v>481.96299999999997</v>
      </c>
      <c r="I473" s="190">
        <f t="shared" si="60"/>
        <v>377.44100000000003</v>
      </c>
      <c r="J473" s="190">
        <f t="shared" si="60"/>
        <v>700</v>
      </c>
      <c r="K473" s="190">
        <f t="shared" si="60"/>
        <v>700</v>
      </c>
      <c r="L473" s="190">
        <f t="shared" si="60"/>
        <v>0</v>
      </c>
      <c r="M473" s="190">
        <f t="shared" si="60"/>
        <v>0</v>
      </c>
      <c r="N473" s="52"/>
      <c r="O473" s="52"/>
      <c r="P473" s="52"/>
    </row>
    <row r="474" spans="1:16" s="31" customFormat="1" x14ac:dyDescent="0.25">
      <c r="A474" s="10"/>
      <c r="B474" s="52" t="s">
        <v>51</v>
      </c>
      <c r="C474" s="52"/>
      <c r="D474" s="52"/>
      <c r="E474" s="52"/>
      <c r="F474" s="52"/>
      <c r="G474" s="190">
        <f>G463+G465</f>
        <v>0</v>
      </c>
      <c r="H474" s="190">
        <f t="shared" ref="H474:M474" si="61">H463+H465</f>
        <v>381.363</v>
      </c>
      <c r="I474" s="190">
        <f t="shared" si="61"/>
        <v>0</v>
      </c>
      <c r="J474" s="190">
        <f t="shared" si="61"/>
        <v>540</v>
      </c>
      <c r="K474" s="190">
        <f t="shared" si="61"/>
        <v>450</v>
      </c>
      <c r="L474" s="190">
        <f t="shared" si="61"/>
        <v>0</v>
      </c>
      <c r="M474" s="190">
        <f t="shared" si="61"/>
        <v>0</v>
      </c>
      <c r="N474" s="52"/>
      <c r="O474" s="52"/>
      <c r="P474" s="52"/>
    </row>
    <row r="475" spans="1:16" s="31" customFormat="1" x14ac:dyDescent="0.25">
      <c r="A475" s="10"/>
      <c r="B475" s="52" t="s">
        <v>79</v>
      </c>
      <c r="C475" s="52"/>
      <c r="D475" s="52"/>
      <c r="E475" s="52"/>
      <c r="F475" s="52"/>
      <c r="G475" s="190">
        <f>G462+G464+G466+G470</f>
        <v>243.77800000000002</v>
      </c>
      <c r="H475" s="190">
        <f t="shared" ref="H475:M475" si="62">H462+H464+H466+H470</f>
        <v>0</v>
      </c>
      <c r="I475" s="190">
        <f t="shared" si="62"/>
        <v>203.441</v>
      </c>
      <c r="J475" s="190">
        <f t="shared" si="62"/>
        <v>60</v>
      </c>
      <c r="K475" s="190">
        <f t="shared" si="62"/>
        <v>250</v>
      </c>
      <c r="L475" s="190">
        <f t="shared" si="62"/>
        <v>0</v>
      </c>
      <c r="M475" s="190">
        <f t="shared" si="62"/>
        <v>0</v>
      </c>
      <c r="N475" s="52"/>
      <c r="O475" s="52"/>
      <c r="P475" s="52"/>
    </row>
    <row r="476" spans="1:16" s="31" customFormat="1" x14ac:dyDescent="0.25">
      <c r="A476" s="10"/>
      <c r="B476" s="52" t="s">
        <v>207</v>
      </c>
      <c r="C476" s="52"/>
      <c r="D476" s="52"/>
      <c r="E476" s="52"/>
      <c r="F476" s="52"/>
      <c r="G476" s="190">
        <f>G467+G468+G469+G471+G472</f>
        <v>0</v>
      </c>
      <c r="H476" s="190">
        <f t="shared" ref="H476:M476" si="63">H467+H468+H469+H471+H472</f>
        <v>100.6</v>
      </c>
      <c r="I476" s="190">
        <f t="shared" si="63"/>
        <v>174</v>
      </c>
      <c r="J476" s="190">
        <f t="shared" si="63"/>
        <v>100</v>
      </c>
      <c r="K476" s="190">
        <f t="shared" si="63"/>
        <v>0</v>
      </c>
      <c r="L476" s="190">
        <f t="shared" si="63"/>
        <v>0</v>
      </c>
      <c r="M476" s="190">
        <f t="shared" si="63"/>
        <v>0</v>
      </c>
      <c r="N476" s="52"/>
      <c r="O476" s="52"/>
      <c r="P476" s="52"/>
    </row>
    <row r="477" spans="1:16" s="31" customFormat="1" ht="63" x14ac:dyDescent="0.25">
      <c r="A477" s="17"/>
      <c r="B477" s="189" t="s">
        <v>967</v>
      </c>
      <c r="C477" s="168" t="s">
        <v>221</v>
      </c>
      <c r="D477" s="72" t="s">
        <v>174</v>
      </c>
      <c r="E477" s="168" t="s">
        <v>48</v>
      </c>
      <c r="F477" s="168" t="s">
        <v>101</v>
      </c>
      <c r="G477" s="172">
        <v>86.2</v>
      </c>
      <c r="H477" s="172">
        <v>86.4</v>
      </c>
      <c r="I477" s="33">
        <v>86.5</v>
      </c>
      <c r="J477" s="172">
        <v>87</v>
      </c>
      <c r="K477" s="172">
        <v>87.2</v>
      </c>
      <c r="L477" s="172">
        <v>87.3</v>
      </c>
      <c r="M477" s="168">
        <v>87.4</v>
      </c>
      <c r="N477" s="229"/>
      <c r="O477" s="8"/>
      <c r="P477" s="8"/>
    </row>
    <row r="478" spans="1:16" s="31" customFormat="1" x14ac:dyDescent="0.25">
      <c r="A478" s="360" t="s">
        <v>132</v>
      </c>
      <c r="B478" s="361"/>
      <c r="C478" s="361"/>
      <c r="D478" s="361"/>
      <c r="E478" s="361"/>
      <c r="F478" s="361"/>
      <c r="G478" s="361"/>
      <c r="H478" s="361"/>
      <c r="I478" s="361"/>
      <c r="J478" s="361"/>
      <c r="K478" s="361"/>
      <c r="L478" s="361"/>
      <c r="M478" s="361"/>
      <c r="N478" s="361"/>
      <c r="O478" s="361"/>
      <c r="P478" s="362"/>
    </row>
    <row r="479" spans="1:16" s="31" customFormat="1" x14ac:dyDescent="0.25">
      <c r="A479" s="358"/>
      <c r="B479" s="347" t="s">
        <v>796</v>
      </c>
      <c r="C479" s="349"/>
      <c r="D479" s="349"/>
      <c r="E479" s="173" t="s">
        <v>60</v>
      </c>
      <c r="F479" s="349"/>
      <c r="G479" s="111">
        <v>1</v>
      </c>
      <c r="H479" s="111"/>
      <c r="I479" s="111"/>
      <c r="J479" s="111">
        <v>1</v>
      </c>
      <c r="K479" s="111"/>
      <c r="L479" s="111">
        <v>1</v>
      </c>
      <c r="M479" s="111">
        <v>4</v>
      </c>
      <c r="N479" s="147"/>
      <c r="O479" s="173"/>
      <c r="P479" s="120"/>
    </row>
    <row r="480" spans="1:16" s="31" customFormat="1" x14ac:dyDescent="0.25">
      <c r="A480" s="359"/>
      <c r="B480" s="348"/>
      <c r="C480" s="350"/>
      <c r="D480" s="350"/>
      <c r="E480" s="173" t="s">
        <v>78</v>
      </c>
      <c r="F480" s="350"/>
      <c r="G480" s="113">
        <f>SUM(G481:G494)</f>
        <v>38.1</v>
      </c>
      <c r="H480" s="113">
        <f t="shared" ref="H480:M480" si="64">SUM(H481:H494)</f>
        <v>348.2</v>
      </c>
      <c r="I480" s="113">
        <f t="shared" si="64"/>
        <v>30</v>
      </c>
      <c r="J480" s="113">
        <f t="shared" si="64"/>
        <v>226.72399999999999</v>
      </c>
      <c r="K480" s="113">
        <f t="shared" si="64"/>
        <v>0</v>
      </c>
      <c r="L480" s="113">
        <f t="shared" si="64"/>
        <v>6160</v>
      </c>
      <c r="M480" s="113">
        <f t="shared" si="64"/>
        <v>2417</v>
      </c>
      <c r="N480" s="173"/>
      <c r="O480" s="173"/>
      <c r="P480" s="121"/>
    </row>
    <row r="481" spans="1:16" ht="50.25" customHeight="1" x14ac:dyDescent="0.25">
      <c r="A481" s="165"/>
      <c r="B481" s="174" t="s">
        <v>710</v>
      </c>
      <c r="C481" s="171" t="s">
        <v>417</v>
      </c>
      <c r="D481" s="161" t="s">
        <v>73</v>
      </c>
      <c r="E481" s="172" t="s">
        <v>78</v>
      </c>
      <c r="F481" s="171" t="s">
        <v>39</v>
      </c>
      <c r="G481" s="30">
        <v>38.1</v>
      </c>
      <c r="H481" s="30"/>
      <c r="I481" s="30"/>
      <c r="J481" s="30"/>
      <c r="K481" s="30"/>
      <c r="L481" s="172"/>
      <c r="M481" s="172"/>
      <c r="N481" s="171" t="s">
        <v>79</v>
      </c>
      <c r="O481" s="171"/>
      <c r="P481" s="174" t="s">
        <v>357</v>
      </c>
    </row>
    <row r="482" spans="1:16" ht="50.25" customHeight="1" x14ac:dyDescent="0.25">
      <c r="A482" s="184"/>
      <c r="B482" s="148" t="s">
        <v>711</v>
      </c>
      <c r="C482" s="171" t="s">
        <v>417</v>
      </c>
      <c r="D482" s="161" t="s">
        <v>73</v>
      </c>
      <c r="E482" s="172" t="s">
        <v>78</v>
      </c>
      <c r="F482" s="171" t="s">
        <v>39</v>
      </c>
      <c r="G482" s="30"/>
      <c r="H482" s="30">
        <v>348.2</v>
      </c>
      <c r="I482" s="30"/>
      <c r="J482" s="30">
        <v>226.72399999999999</v>
      </c>
      <c r="K482" s="30"/>
      <c r="L482" s="172"/>
      <c r="M482" s="172"/>
      <c r="N482" s="171" t="s">
        <v>51</v>
      </c>
      <c r="O482" s="171"/>
      <c r="P482" s="148" t="s">
        <v>355</v>
      </c>
    </row>
    <row r="483" spans="1:16" s="31" customFormat="1" ht="27" customHeight="1" x14ac:dyDescent="0.25">
      <c r="A483" s="353"/>
      <c r="B483" s="351" t="s">
        <v>712</v>
      </c>
      <c r="C483" s="351" t="s">
        <v>417</v>
      </c>
      <c r="D483" s="351" t="s">
        <v>73</v>
      </c>
      <c r="E483" s="351" t="s">
        <v>78</v>
      </c>
      <c r="F483" s="351" t="s">
        <v>39</v>
      </c>
      <c r="G483" s="30"/>
      <c r="H483" s="30"/>
      <c r="I483" s="30">
        <v>5</v>
      </c>
      <c r="J483" s="30"/>
      <c r="K483" s="30"/>
      <c r="L483" s="172"/>
      <c r="M483" s="172"/>
      <c r="N483" s="171" t="s">
        <v>207</v>
      </c>
      <c r="O483" s="171"/>
      <c r="P483" s="351" t="s">
        <v>355</v>
      </c>
    </row>
    <row r="484" spans="1:16" s="31" customFormat="1" ht="29.25" customHeight="1" x14ac:dyDescent="0.25">
      <c r="A484" s="479"/>
      <c r="B484" s="355"/>
      <c r="C484" s="355"/>
      <c r="D484" s="355"/>
      <c r="E484" s="355"/>
      <c r="F484" s="355"/>
      <c r="G484" s="30"/>
      <c r="H484" s="30"/>
      <c r="I484" s="30"/>
      <c r="J484" s="30"/>
      <c r="K484" s="30"/>
      <c r="L484" s="172">
        <v>1350</v>
      </c>
      <c r="M484" s="172"/>
      <c r="N484" s="171" t="s">
        <v>51</v>
      </c>
      <c r="O484" s="171"/>
      <c r="P484" s="355"/>
    </row>
    <row r="485" spans="1:16" s="31" customFormat="1" ht="24" customHeight="1" x14ac:dyDescent="0.25">
      <c r="A485" s="354"/>
      <c r="B485" s="352"/>
      <c r="C485" s="352"/>
      <c r="D485" s="352"/>
      <c r="E485" s="352"/>
      <c r="F485" s="352"/>
      <c r="G485" s="30"/>
      <c r="H485" s="30"/>
      <c r="I485" s="30"/>
      <c r="J485" s="30"/>
      <c r="K485" s="30"/>
      <c r="L485" s="172">
        <v>150</v>
      </c>
      <c r="M485" s="172"/>
      <c r="N485" s="171" t="s">
        <v>79</v>
      </c>
      <c r="O485" s="171"/>
      <c r="P485" s="352"/>
    </row>
    <row r="486" spans="1:16" s="31" customFormat="1" ht="50.25" customHeight="1" x14ac:dyDescent="0.25">
      <c r="A486" s="184"/>
      <c r="B486" s="148" t="s">
        <v>713</v>
      </c>
      <c r="C486" s="171" t="s">
        <v>417</v>
      </c>
      <c r="D486" s="161" t="s">
        <v>73</v>
      </c>
      <c r="E486" s="172" t="s">
        <v>78</v>
      </c>
      <c r="F486" s="171" t="s">
        <v>39</v>
      </c>
      <c r="G486" s="30"/>
      <c r="H486" s="30"/>
      <c r="I486" s="30"/>
      <c r="J486" s="30"/>
      <c r="K486" s="30"/>
      <c r="L486" s="30">
        <v>500</v>
      </c>
      <c r="M486" s="30">
        <v>477</v>
      </c>
      <c r="N486" s="171" t="s">
        <v>51</v>
      </c>
      <c r="O486" s="171"/>
      <c r="P486" s="148" t="s">
        <v>355</v>
      </c>
    </row>
    <row r="487" spans="1:16" s="31" customFormat="1" ht="27" customHeight="1" x14ac:dyDescent="0.25">
      <c r="A487" s="353"/>
      <c r="B487" s="351" t="s">
        <v>714</v>
      </c>
      <c r="C487" s="351" t="s">
        <v>417</v>
      </c>
      <c r="D487" s="351" t="s">
        <v>73</v>
      </c>
      <c r="E487" s="351" t="s">
        <v>78</v>
      </c>
      <c r="F487" s="351" t="s">
        <v>39</v>
      </c>
      <c r="G487" s="30"/>
      <c r="H487" s="30"/>
      <c r="I487" s="30">
        <v>7.5</v>
      </c>
      <c r="J487" s="30"/>
      <c r="K487" s="30"/>
      <c r="L487" s="172"/>
      <c r="M487" s="172"/>
      <c r="N487" s="171" t="s">
        <v>207</v>
      </c>
      <c r="O487" s="171"/>
      <c r="P487" s="351" t="s">
        <v>355</v>
      </c>
    </row>
    <row r="488" spans="1:16" s="31" customFormat="1" ht="26.25" customHeight="1" x14ac:dyDescent="0.25">
      <c r="A488" s="479"/>
      <c r="B488" s="355"/>
      <c r="C488" s="355"/>
      <c r="D488" s="355"/>
      <c r="E488" s="355"/>
      <c r="F488" s="355"/>
      <c r="G488" s="30"/>
      <c r="H488" s="30"/>
      <c r="I488" s="30"/>
      <c r="J488" s="30"/>
      <c r="K488" s="30"/>
      <c r="L488" s="28">
        <v>891</v>
      </c>
      <c r="M488" s="172">
        <v>99</v>
      </c>
      <c r="N488" s="171" t="s">
        <v>51</v>
      </c>
      <c r="O488" s="171"/>
      <c r="P488" s="355"/>
    </row>
    <row r="489" spans="1:16" s="31" customFormat="1" ht="19.5" customHeight="1" x14ac:dyDescent="0.25">
      <c r="A489" s="354"/>
      <c r="B489" s="352"/>
      <c r="C489" s="352"/>
      <c r="D489" s="352"/>
      <c r="E489" s="352"/>
      <c r="F489" s="352"/>
      <c r="G489" s="30"/>
      <c r="H489" s="30"/>
      <c r="I489" s="30"/>
      <c r="J489" s="30"/>
      <c r="K489" s="30"/>
      <c r="L489" s="28">
        <v>99</v>
      </c>
      <c r="M489" s="172">
        <v>11</v>
      </c>
      <c r="N489" s="171" t="s">
        <v>79</v>
      </c>
      <c r="O489" s="171"/>
      <c r="P489" s="352"/>
    </row>
    <row r="490" spans="1:16" s="31" customFormat="1" ht="24.75" customHeight="1" x14ac:dyDescent="0.25">
      <c r="A490" s="353"/>
      <c r="B490" s="351" t="s">
        <v>715</v>
      </c>
      <c r="C490" s="351" t="s">
        <v>417</v>
      </c>
      <c r="D490" s="351" t="s">
        <v>73</v>
      </c>
      <c r="E490" s="351" t="s">
        <v>78</v>
      </c>
      <c r="F490" s="351" t="s">
        <v>39</v>
      </c>
      <c r="G490" s="30"/>
      <c r="H490" s="30"/>
      <c r="I490" s="30">
        <v>7.5</v>
      </c>
      <c r="J490" s="30"/>
      <c r="K490" s="30"/>
      <c r="L490" s="172"/>
      <c r="M490" s="172"/>
      <c r="N490" s="171" t="s">
        <v>207</v>
      </c>
      <c r="O490" s="171"/>
      <c r="P490" s="351" t="s">
        <v>355</v>
      </c>
    </row>
    <row r="491" spans="1:16" s="31" customFormat="1" ht="24.75" customHeight="1" x14ac:dyDescent="0.25">
      <c r="A491" s="479"/>
      <c r="B491" s="355"/>
      <c r="C491" s="355"/>
      <c r="D491" s="355"/>
      <c r="E491" s="355"/>
      <c r="F491" s="355"/>
      <c r="G491" s="30"/>
      <c r="H491" s="30"/>
      <c r="I491" s="30"/>
      <c r="J491" s="30"/>
      <c r="K491" s="30"/>
      <c r="L491" s="172">
        <v>1053</v>
      </c>
      <c r="M491" s="172">
        <v>117</v>
      </c>
      <c r="N491" s="171" t="s">
        <v>51</v>
      </c>
      <c r="O491" s="171"/>
      <c r="P491" s="355"/>
    </row>
    <row r="492" spans="1:16" s="31" customFormat="1" ht="20.25" customHeight="1" x14ac:dyDescent="0.25">
      <c r="A492" s="354"/>
      <c r="B492" s="352"/>
      <c r="C492" s="352"/>
      <c r="D492" s="352"/>
      <c r="E492" s="352"/>
      <c r="F492" s="352"/>
      <c r="G492" s="30"/>
      <c r="H492" s="30"/>
      <c r="I492" s="30"/>
      <c r="J492" s="30"/>
      <c r="K492" s="30"/>
      <c r="L492" s="172">
        <v>117</v>
      </c>
      <c r="M492" s="172">
        <v>13</v>
      </c>
      <c r="N492" s="171" t="s">
        <v>79</v>
      </c>
      <c r="O492" s="171"/>
      <c r="P492" s="352"/>
    </row>
    <row r="493" spans="1:16" s="31" customFormat="1" ht="24.75" customHeight="1" x14ac:dyDescent="0.25">
      <c r="A493" s="386"/>
      <c r="B493" s="351" t="s">
        <v>716</v>
      </c>
      <c r="C493" s="351" t="s">
        <v>417</v>
      </c>
      <c r="D493" s="351" t="s">
        <v>73</v>
      </c>
      <c r="E493" s="351" t="s">
        <v>78</v>
      </c>
      <c r="F493" s="351" t="s">
        <v>39</v>
      </c>
      <c r="G493" s="30"/>
      <c r="H493" s="30"/>
      <c r="I493" s="30">
        <v>10</v>
      </c>
      <c r="J493" s="30"/>
      <c r="K493" s="30"/>
      <c r="L493" s="172"/>
      <c r="M493" s="172"/>
      <c r="N493" s="171" t="s">
        <v>207</v>
      </c>
      <c r="O493" s="171"/>
      <c r="P493" s="351" t="s">
        <v>357</v>
      </c>
    </row>
    <row r="494" spans="1:16" s="31" customFormat="1" ht="28.5" customHeight="1" x14ac:dyDescent="0.25">
      <c r="A494" s="388"/>
      <c r="B494" s="352"/>
      <c r="C494" s="352"/>
      <c r="D494" s="352"/>
      <c r="E494" s="352"/>
      <c r="F494" s="352"/>
      <c r="G494" s="30"/>
      <c r="H494" s="30"/>
      <c r="I494" s="30"/>
      <c r="J494" s="30"/>
      <c r="K494" s="30"/>
      <c r="L494" s="30">
        <v>2000</v>
      </c>
      <c r="M494" s="30">
        <v>1700</v>
      </c>
      <c r="N494" s="171" t="s">
        <v>51</v>
      </c>
      <c r="O494" s="171"/>
      <c r="P494" s="352"/>
    </row>
    <row r="495" spans="1:16" s="31" customFormat="1" ht="28.5" customHeight="1" x14ac:dyDescent="0.25">
      <c r="A495" s="358"/>
      <c r="B495" s="347" t="s">
        <v>797</v>
      </c>
      <c r="C495" s="349"/>
      <c r="D495" s="349"/>
      <c r="E495" s="173"/>
      <c r="F495" s="349"/>
      <c r="G495" s="111"/>
      <c r="H495" s="111"/>
      <c r="I495" s="111">
        <v>4</v>
      </c>
      <c r="J495" s="111"/>
      <c r="K495" s="111">
        <v>1</v>
      </c>
      <c r="L495" s="111"/>
      <c r="M495" s="111">
        <v>1</v>
      </c>
      <c r="N495" s="147"/>
      <c r="O495" s="173"/>
      <c r="P495" s="120"/>
    </row>
    <row r="496" spans="1:16" s="31" customFormat="1" ht="28.5" customHeight="1" x14ac:dyDescent="0.25">
      <c r="A496" s="359"/>
      <c r="B496" s="348"/>
      <c r="C496" s="350"/>
      <c r="D496" s="350"/>
      <c r="E496" s="173"/>
      <c r="F496" s="350"/>
      <c r="G496" s="113"/>
      <c r="H496" s="113"/>
      <c r="I496" s="113">
        <f>SUM(I497:I499)</f>
        <v>0</v>
      </c>
      <c r="J496" s="113">
        <f>SUM(J497:J499)</f>
        <v>360</v>
      </c>
      <c r="K496" s="113">
        <f>SUM(K497:K499)</f>
        <v>40</v>
      </c>
      <c r="L496" s="113">
        <f>SUM(L497:L499)</f>
        <v>0</v>
      </c>
      <c r="M496" s="113">
        <f>SUM(M497:M499)</f>
        <v>150</v>
      </c>
      <c r="N496" s="173"/>
      <c r="O496" s="173"/>
      <c r="P496" s="121"/>
    </row>
    <row r="497" spans="1:16" s="31" customFormat="1" ht="30.75" customHeight="1" x14ac:dyDescent="0.25">
      <c r="A497" s="353"/>
      <c r="B497" s="351" t="s">
        <v>717</v>
      </c>
      <c r="C497" s="351" t="s">
        <v>417</v>
      </c>
      <c r="D497" s="351" t="s">
        <v>73</v>
      </c>
      <c r="E497" s="351" t="s">
        <v>78</v>
      </c>
      <c r="F497" s="351" t="s">
        <v>39</v>
      </c>
      <c r="G497" s="30"/>
      <c r="H497" s="30"/>
      <c r="I497" s="32"/>
      <c r="J497" s="30">
        <v>324</v>
      </c>
      <c r="K497" s="30">
        <v>36</v>
      </c>
      <c r="L497" s="32"/>
      <c r="M497" s="32"/>
      <c r="N497" s="171" t="s">
        <v>79</v>
      </c>
      <c r="O497" s="171"/>
      <c r="P497" s="351" t="s">
        <v>354</v>
      </c>
    </row>
    <row r="498" spans="1:16" s="31" customFormat="1" ht="26.25" customHeight="1" x14ac:dyDescent="0.25">
      <c r="A498" s="354"/>
      <c r="B498" s="352"/>
      <c r="C498" s="352"/>
      <c r="D498" s="352"/>
      <c r="E498" s="352"/>
      <c r="F498" s="352"/>
      <c r="G498" s="30"/>
      <c r="H498" s="30"/>
      <c r="I498" s="32"/>
      <c r="J498" s="30">
        <v>36</v>
      </c>
      <c r="K498" s="30">
        <v>4</v>
      </c>
      <c r="L498" s="32"/>
      <c r="M498" s="32"/>
      <c r="N498" s="171" t="s">
        <v>207</v>
      </c>
      <c r="O498" s="171"/>
      <c r="P498" s="352"/>
    </row>
    <row r="499" spans="1:16" s="31" customFormat="1" ht="50.25" customHeight="1" x14ac:dyDescent="0.25">
      <c r="A499" s="184"/>
      <c r="B499" s="148" t="s">
        <v>718</v>
      </c>
      <c r="C499" s="171" t="s">
        <v>417</v>
      </c>
      <c r="D499" s="161" t="s">
        <v>73</v>
      </c>
      <c r="E499" s="172" t="s">
        <v>78</v>
      </c>
      <c r="F499" s="171" t="s">
        <v>39</v>
      </c>
      <c r="G499" s="30"/>
      <c r="H499" s="30"/>
      <c r="I499" s="30"/>
      <c r="J499" s="30"/>
      <c r="K499" s="30"/>
      <c r="L499" s="30"/>
      <c r="M499" s="30">
        <v>150</v>
      </c>
      <c r="N499" s="171" t="s">
        <v>207</v>
      </c>
      <c r="O499" s="171"/>
      <c r="P499" s="148" t="s">
        <v>356</v>
      </c>
    </row>
    <row r="500" spans="1:16" s="31" customFormat="1" ht="50.25" customHeight="1" x14ac:dyDescent="0.25">
      <c r="A500" s="309"/>
      <c r="B500" s="302" t="s">
        <v>982</v>
      </c>
      <c r="C500" s="168" t="s">
        <v>203</v>
      </c>
      <c r="D500" s="168" t="s">
        <v>43</v>
      </c>
      <c r="E500" s="168" t="s">
        <v>88</v>
      </c>
      <c r="F500" s="171" t="s">
        <v>108</v>
      </c>
      <c r="G500" s="27"/>
      <c r="H500" s="27"/>
      <c r="I500" s="27">
        <v>121.81100000000001</v>
      </c>
      <c r="J500" s="48"/>
      <c r="K500" s="49"/>
      <c r="L500" s="47"/>
      <c r="M500" s="47"/>
      <c r="N500" s="171" t="s">
        <v>207</v>
      </c>
      <c r="O500" s="8">
        <v>458023</v>
      </c>
      <c r="P500" s="148" t="s">
        <v>395</v>
      </c>
    </row>
    <row r="501" spans="1:16" s="31" customFormat="1" ht="50.25" customHeight="1" x14ac:dyDescent="0.25">
      <c r="A501" s="308"/>
      <c r="B501" s="302" t="s">
        <v>983</v>
      </c>
      <c r="C501" s="168" t="s">
        <v>203</v>
      </c>
      <c r="D501" s="168" t="s">
        <v>43</v>
      </c>
      <c r="E501" s="168" t="s">
        <v>88</v>
      </c>
      <c r="F501" s="171" t="s">
        <v>108</v>
      </c>
      <c r="G501" s="48"/>
      <c r="H501" s="48"/>
      <c r="I501" s="67">
        <v>11.186999999999999</v>
      </c>
      <c r="J501" s="48"/>
      <c r="K501" s="49"/>
      <c r="L501" s="47"/>
      <c r="M501" s="47"/>
      <c r="N501" s="171" t="s">
        <v>207</v>
      </c>
      <c r="O501" s="8">
        <v>458023</v>
      </c>
      <c r="P501" s="148" t="s">
        <v>395</v>
      </c>
    </row>
    <row r="502" spans="1:16" s="31" customFormat="1" ht="50.25" customHeight="1" x14ac:dyDescent="0.25">
      <c r="A502" s="308"/>
      <c r="B502" s="302" t="s">
        <v>984</v>
      </c>
      <c r="C502" s="168" t="s">
        <v>203</v>
      </c>
      <c r="D502" s="168" t="s">
        <v>43</v>
      </c>
      <c r="E502" s="168" t="s">
        <v>88</v>
      </c>
      <c r="F502" s="171" t="s">
        <v>108</v>
      </c>
      <c r="G502" s="48"/>
      <c r="H502" s="48"/>
      <c r="I502" s="67">
        <v>24.344000000000001</v>
      </c>
      <c r="J502" s="48"/>
      <c r="K502" s="49"/>
      <c r="L502" s="47"/>
      <c r="M502" s="47"/>
      <c r="N502" s="171" t="s">
        <v>207</v>
      </c>
      <c r="O502" s="8">
        <v>458023</v>
      </c>
      <c r="P502" s="148" t="s">
        <v>395</v>
      </c>
    </row>
    <row r="503" spans="1:16" s="31" customFormat="1" ht="50.25" customHeight="1" x14ac:dyDescent="0.25">
      <c r="A503" s="308"/>
      <c r="B503" s="302" t="s">
        <v>985</v>
      </c>
      <c r="C503" s="168" t="s">
        <v>203</v>
      </c>
      <c r="D503" s="168" t="s">
        <v>43</v>
      </c>
      <c r="E503" s="168" t="s">
        <v>88</v>
      </c>
      <c r="F503" s="171" t="s">
        <v>108</v>
      </c>
      <c r="G503" s="48"/>
      <c r="H503" s="48"/>
      <c r="I503" s="67">
        <v>200</v>
      </c>
      <c r="J503" s="48"/>
      <c r="K503" s="49"/>
      <c r="L503" s="47"/>
      <c r="M503" s="47"/>
      <c r="N503" s="171" t="s">
        <v>207</v>
      </c>
      <c r="O503" s="8">
        <v>458023</v>
      </c>
      <c r="P503" s="148" t="s">
        <v>395</v>
      </c>
    </row>
    <row r="504" spans="1:16" s="31" customFormat="1" ht="20.25" customHeight="1" x14ac:dyDescent="0.25">
      <c r="A504" s="10"/>
      <c r="B504" s="52" t="s">
        <v>90</v>
      </c>
      <c r="C504" s="52"/>
      <c r="D504" s="52"/>
      <c r="E504" s="52"/>
      <c r="F504" s="52"/>
      <c r="G504" s="190">
        <f t="shared" ref="G504:M504" si="65">SUM(G505:G507)</f>
        <v>38.1</v>
      </c>
      <c r="H504" s="190">
        <f t="shared" si="65"/>
        <v>348.2</v>
      </c>
      <c r="I504" s="190">
        <f t="shared" si="65"/>
        <v>387.34199999999998</v>
      </c>
      <c r="J504" s="190">
        <f t="shared" si="65"/>
        <v>586.72399999999993</v>
      </c>
      <c r="K504" s="190">
        <f t="shared" si="65"/>
        <v>40</v>
      </c>
      <c r="L504" s="190">
        <f t="shared" si="65"/>
        <v>6160</v>
      </c>
      <c r="M504" s="190">
        <f t="shared" si="65"/>
        <v>2567</v>
      </c>
      <c r="N504" s="52"/>
      <c r="O504" s="52"/>
      <c r="P504" s="52"/>
    </row>
    <row r="505" spans="1:16" s="31" customFormat="1" ht="31.5" customHeight="1" x14ac:dyDescent="0.25">
      <c r="A505" s="10"/>
      <c r="B505" s="52" t="s">
        <v>51</v>
      </c>
      <c r="C505" s="52"/>
      <c r="D505" s="52"/>
      <c r="E505" s="52"/>
      <c r="F505" s="52"/>
      <c r="G505" s="190">
        <f t="shared" ref="G505:M505" si="66">G482+G484+G486+G488+G491+G494</f>
        <v>0</v>
      </c>
      <c r="H505" s="190">
        <f t="shared" si="66"/>
        <v>348.2</v>
      </c>
      <c r="I505" s="190">
        <f t="shared" si="66"/>
        <v>0</v>
      </c>
      <c r="J505" s="190">
        <f t="shared" si="66"/>
        <v>226.72399999999999</v>
      </c>
      <c r="K505" s="190">
        <f t="shared" si="66"/>
        <v>0</v>
      </c>
      <c r="L505" s="190">
        <f t="shared" si="66"/>
        <v>5794</v>
      </c>
      <c r="M505" s="190">
        <f t="shared" si="66"/>
        <v>2393</v>
      </c>
      <c r="N505" s="52"/>
      <c r="O505" s="52"/>
      <c r="P505" s="52"/>
    </row>
    <row r="506" spans="1:16" s="31" customFormat="1" ht="20.25" customHeight="1" x14ac:dyDescent="0.25">
      <c r="A506" s="10"/>
      <c r="B506" s="52" t="s">
        <v>79</v>
      </c>
      <c r="C506" s="52"/>
      <c r="D506" s="52"/>
      <c r="E506" s="52"/>
      <c r="F506" s="52"/>
      <c r="G506" s="190">
        <f t="shared" ref="G506:M506" si="67">G481+G485+G489+G492+G497</f>
        <v>38.1</v>
      </c>
      <c r="H506" s="190">
        <f t="shared" si="67"/>
        <v>0</v>
      </c>
      <c r="I506" s="190">
        <f t="shared" si="67"/>
        <v>0</v>
      </c>
      <c r="J506" s="190">
        <f t="shared" si="67"/>
        <v>324</v>
      </c>
      <c r="K506" s="190">
        <f t="shared" si="67"/>
        <v>36</v>
      </c>
      <c r="L506" s="190">
        <f t="shared" si="67"/>
        <v>366</v>
      </c>
      <c r="M506" s="190">
        <f t="shared" si="67"/>
        <v>24</v>
      </c>
      <c r="N506" s="52"/>
      <c r="O506" s="52"/>
      <c r="P506" s="52"/>
    </row>
    <row r="507" spans="1:16" s="31" customFormat="1" ht="14.25" customHeight="1" x14ac:dyDescent="0.25">
      <c r="A507" s="10"/>
      <c r="B507" s="52" t="s">
        <v>207</v>
      </c>
      <c r="C507" s="52"/>
      <c r="D507" s="52"/>
      <c r="E507" s="52"/>
      <c r="F507" s="52"/>
      <c r="G507" s="190">
        <f t="shared" ref="G507:H507" si="68">G483+G487+G490+G493+G498+G499+G500+G501+G502+G503</f>
        <v>0</v>
      </c>
      <c r="H507" s="190">
        <f t="shared" si="68"/>
        <v>0</v>
      </c>
      <c r="I507" s="190">
        <f>I483+I487+I490+I493+I498+I499+I500+I501+I502+I503</f>
        <v>387.34199999999998</v>
      </c>
      <c r="J507" s="190">
        <f t="shared" ref="J507:M507" si="69">J483+J487+J490+J493+J498+J499+J500+J501+J502+J503</f>
        <v>36</v>
      </c>
      <c r="K507" s="190">
        <f t="shared" si="69"/>
        <v>4</v>
      </c>
      <c r="L507" s="190">
        <f t="shared" si="69"/>
        <v>0</v>
      </c>
      <c r="M507" s="190">
        <f t="shared" si="69"/>
        <v>150</v>
      </c>
      <c r="N507" s="52"/>
      <c r="O507" s="52"/>
      <c r="P507" s="52"/>
    </row>
    <row r="508" spans="1:16" s="31" customFormat="1" ht="63.75" customHeight="1" x14ac:dyDescent="0.25">
      <c r="A508" s="17"/>
      <c r="B508" s="189" t="s">
        <v>863</v>
      </c>
      <c r="C508" s="168" t="s">
        <v>221</v>
      </c>
      <c r="D508" s="72" t="s">
        <v>174</v>
      </c>
      <c r="E508" s="168" t="s">
        <v>48</v>
      </c>
      <c r="F508" s="168" t="s">
        <v>101</v>
      </c>
      <c r="G508" s="172">
        <v>63.4</v>
      </c>
      <c r="H508" s="172">
        <v>63.6</v>
      </c>
      <c r="I508" s="33">
        <v>63.7</v>
      </c>
      <c r="J508" s="172">
        <v>63.9</v>
      </c>
      <c r="K508" s="172">
        <v>64</v>
      </c>
      <c r="L508" s="172">
        <v>64.3</v>
      </c>
      <c r="M508" s="168">
        <v>64.400000000000006</v>
      </c>
      <c r="N508" s="229"/>
      <c r="O508" s="8"/>
      <c r="P508" s="8"/>
    </row>
    <row r="509" spans="1:16" s="31" customFormat="1" ht="14.25" customHeight="1" x14ac:dyDescent="0.25">
      <c r="A509" s="360" t="s">
        <v>132</v>
      </c>
      <c r="B509" s="361"/>
      <c r="C509" s="361"/>
      <c r="D509" s="361"/>
      <c r="E509" s="361"/>
      <c r="F509" s="361"/>
      <c r="G509" s="361"/>
      <c r="H509" s="361"/>
      <c r="I509" s="361"/>
      <c r="J509" s="361"/>
      <c r="K509" s="361"/>
      <c r="L509" s="361"/>
      <c r="M509" s="361"/>
      <c r="N509" s="361"/>
      <c r="O509" s="361"/>
      <c r="P509" s="362"/>
    </row>
    <row r="510" spans="1:16" s="31" customFormat="1" ht="21" customHeight="1" x14ac:dyDescent="0.25">
      <c r="A510" s="363"/>
      <c r="B510" s="465" t="s">
        <v>835</v>
      </c>
      <c r="C510" s="349"/>
      <c r="D510" s="349"/>
      <c r="E510" s="173" t="s">
        <v>60</v>
      </c>
      <c r="F510" s="363"/>
      <c r="G510" s="111"/>
      <c r="H510" s="111"/>
      <c r="I510" s="111">
        <v>1</v>
      </c>
      <c r="J510" s="111"/>
      <c r="K510" s="111"/>
      <c r="L510" s="111"/>
      <c r="M510" s="111"/>
      <c r="N510" s="147"/>
      <c r="O510" s="173"/>
      <c r="P510" s="120"/>
    </row>
    <row r="511" spans="1:16" s="31" customFormat="1" ht="22.5" customHeight="1" x14ac:dyDescent="0.25">
      <c r="A511" s="363"/>
      <c r="B511" s="465"/>
      <c r="C511" s="350"/>
      <c r="D511" s="350"/>
      <c r="E511" s="173" t="s">
        <v>78</v>
      </c>
      <c r="F511" s="363"/>
      <c r="G511" s="113">
        <f>G512</f>
        <v>0</v>
      </c>
      <c r="H511" s="113">
        <f t="shared" ref="H511:M511" si="70">H512</f>
        <v>0</v>
      </c>
      <c r="I511" s="113">
        <f t="shared" si="70"/>
        <v>16.100000000000001</v>
      </c>
      <c r="J511" s="113">
        <f t="shared" si="70"/>
        <v>0</v>
      </c>
      <c r="K511" s="113">
        <f t="shared" si="70"/>
        <v>0</v>
      </c>
      <c r="L511" s="113">
        <f t="shared" si="70"/>
        <v>0</v>
      </c>
      <c r="M511" s="113">
        <f t="shared" si="70"/>
        <v>0</v>
      </c>
      <c r="N511" s="173"/>
      <c r="O511" s="173"/>
      <c r="P511" s="121"/>
    </row>
    <row r="512" spans="1:16" ht="45.75" customHeight="1" x14ac:dyDescent="0.25">
      <c r="A512" s="184"/>
      <c r="B512" s="148" t="s">
        <v>784</v>
      </c>
      <c r="C512" s="171" t="s">
        <v>417</v>
      </c>
      <c r="D512" s="161" t="s">
        <v>73</v>
      </c>
      <c r="E512" s="172" t="s">
        <v>78</v>
      </c>
      <c r="F512" s="171" t="s">
        <v>39</v>
      </c>
      <c r="G512" s="171"/>
      <c r="H512" s="30"/>
      <c r="I512" s="30">
        <v>16.100000000000001</v>
      </c>
      <c r="J512" s="30"/>
      <c r="K512" s="30"/>
      <c r="L512" s="32"/>
      <c r="M512" s="32"/>
      <c r="N512" s="171" t="s">
        <v>207</v>
      </c>
      <c r="O512" s="171"/>
      <c r="P512" s="39" t="s">
        <v>358</v>
      </c>
    </row>
    <row r="513" spans="1:16" ht="22.5" customHeight="1" x14ac:dyDescent="0.25">
      <c r="A513" s="358"/>
      <c r="B513" s="347" t="s">
        <v>798</v>
      </c>
      <c r="C513" s="349"/>
      <c r="D513" s="349"/>
      <c r="E513" s="173" t="s">
        <v>60</v>
      </c>
      <c r="F513" s="349"/>
      <c r="G513" s="111"/>
      <c r="H513" s="111"/>
      <c r="I513" s="111"/>
      <c r="J513" s="111">
        <v>1</v>
      </c>
      <c r="K513" s="111">
        <v>1</v>
      </c>
      <c r="L513" s="111"/>
      <c r="M513" s="111"/>
      <c r="N513" s="147"/>
      <c r="O513" s="173"/>
      <c r="P513" s="120"/>
    </row>
    <row r="514" spans="1:16" ht="22.5" customHeight="1" x14ac:dyDescent="0.25">
      <c r="A514" s="359"/>
      <c r="B514" s="348"/>
      <c r="C514" s="350"/>
      <c r="D514" s="350"/>
      <c r="E514" s="173" t="s">
        <v>78</v>
      </c>
      <c r="F514" s="350"/>
      <c r="G514" s="113">
        <f>SUM(G515:G516)</f>
        <v>0</v>
      </c>
      <c r="H514" s="113">
        <f t="shared" ref="H514:M514" si="71">SUM(H515:H516)</f>
        <v>30</v>
      </c>
      <c r="I514" s="113">
        <f t="shared" si="71"/>
        <v>20.100000000000001</v>
      </c>
      <c r="J514" s="113">
        <f t="shared" si="71"/>
        <v>30</v>
      </c>
      <c r="K514" s="113">
        <f t="shared" si="71"/>
        <v>29</v>
      </c>
      <c r="L514" s="113">
        <f t="shared" si="71"/>
        <v>0</v>
      </c>
      <c r="M514" s="113">
        <f t="shared" si="71"/>
        <v>0</v>
      </c>
      <c r="N514" s="173"/>
      <c r="O514" s="173"/>
      <c r="P514" s="121"/>
    </row>
    <row r="515" spans="1:16" ht="45.75" customHeight="1" x14ac:dyDescent="0.25">
      <c r="A515" s="184"/>
      <c r="B515" s="148" t="s">
        <v>888</v>
      </c>
      <c r="C515" s="171" t="s">
        <v>417</v>
      </c>
      <c r="D515" s="161" t="s">
        <v>73</v>
      </c>
      <c r="E515" s="172" t="s">
        <v>78</v>
      </c>
      <c r="F515" s="171" t="s">
        <v>39</v>
      </c>
      <c r="G515" s="30"/>
      <c r="H515" s="30"/>
      <c r="I515" s="30"/>
      <c r="J515" s="30"/>
      <c r="K515" s="30">
        <v>29</v>
      </c>
      <c r="L515" s="32"/>
      <c r="M515" s="32"/>
      <c r="N515" s="171" t="s">
        <v>207</v>
      </c>
      <c r="O515" s="171"/>
      <c r="P515" s="39" t="s">
        <v>359</v>
      </c>
    </row>
    <row r="516" spans="1:16" ht="45.75" customHeight="1" x14ac:dyDescent="0.25">
      <c r="A516" s="184"/>
      <c r="B516" s="148" t="s">
        <v>889</v>
      </c>
      <c r="C516" s="171" t="s">
        <v>417</v>
      </c>
      <c r="D516" s="161" t="s">
        <v>73</v>
      </c>
      <c r="E516" s="172" t="s">
        <v>78</v>
      </c>
      <c r="F516" s="171" t="s">
        <v>39</v>
      </c>
      <c r="G516" s="30"/>
      <c r="H516" s="30">
        <v>30</v>
      </c>
      <c r="I516" s="30">
        <v>20.100000000000001</v>
      </c>
      <c r="J516" s="30">
        <v>30</v>
      </c>
      <c r="K516" s="30"/>
      <c r="L516" s="32"/>
      <c r="M516" s="32"/>
      <c r="N516" s="171" t="s">
        <v>207</v>
      </c>
      <c r="O516" s="171"/>
      <c r="P516" s="39" t="s">
        <v>358</v>
      </c>
    </row>
    <row r="517" spans="1:16" ht="24" customHeight="1" x14ac:dyDescent="0.25">
      <c r="A517" s="358"/>
      <c r="B517" s="347" t="s">
        <v>799</v>
      </c>
      <c r="C517" s="349"/>
      <c r="D517" s="349"/>
      <c r="E517" s="173" t="s">
        <v>60</v>
      </c>
      <c r="F517" s="349"/>
      <c r="G517" s="111">
        <v>2</v>
      </c>
      <c r="H517" s="111">
        <v>2</v>
      </c>
      <c r="I517" s="111">
        <v>2</v>
      </c>
      <c r="J517" s="111"/>
      <c r="K517" s="111"/>
      <c r="L517" s="111"/>
      <c r="M517" s="111"/>
      <c r="N517" s="147"/>
      <c r="O517" s="173"/>
      <c r="P517" s="120"/>
    </row>
    <row r="518" spans="1:16" ht="24" customHeight="1" x14ac:dyDescent="0.25">
      <c r="A518" s="359"/>
      <c r="B518" s="348"/>
      <c r="C518" s="350"/>
      <c r="D518" s="350"/>
      <c r="E518" s="173" t="s">
        <v>78</v>
      </c>
      <c r="F518" s="350"/>
      <c r="G518" s="113">
        <f>SUM(G519:G524)</f>
        <v>27</v>
      </c>
      <c r="H518" s="113">
        <f t="shared" ref="H518:M518" si="72">SUM(H519:H524)</f>
        <v>23</v>
      </c>
      <c r="I518" s="113">
        <f>SUM(I519:I524)</f>
        <v>18</v>
      </c>
      <c r="J518" s="113">
        <f t="shared" si="72"/>
        <v>0</v>
      </c>
      <c r="K518" s="113">
        <f t="shared" si="72"/>
        <v>0</v>
      </c>
      <c r="L518" s="113">
        <f t="shared" si="72"/>
        <v>0</v>
      </c>
      <c r="M518" s="113">
        <f t="shared" si="72"/>
        <v>0</v>
      </c>
      <c r="N518" s="173"/>
      <c r="O518" s="173"/>
      <c r="P518" s="121"/>
    </row>
    <row r="519" spans="1:16" s="31" customFormat="1" ht="45.75" customHeight="1" x14ac:dyDescent="0.25">
      <c r="A519" s="184"/>
      <c r="B519" s="148" t="s">
        <v>890</v>
      </c>
      <c r="C519" s="171" t="s">
        <v>417</v>
      </c>
      <c r="D519" s="161" t="s">
        <v>73</v>
      </c>
      <c r="E519" s="172" t="s">
        <v>78</v>
      </c>
      <c r="F519" s="171" t="s">
        <v>39</v>
      </c>
      <c r="G519" s="30"/>
      <c r="H519" s="30"/>
      <c r="I519" s="30">
        <v>9</v>
      </c>
      <c r="J519" s="30"/>
      <c r="K519" s="30"/>
      <c r="L519" s="32"/>
      <c r="M519" s="32"/>
      <c r="N519" s="171" t="s">
        <v>207</v>
      </c>
      <c r="O519" s="171"/>
      <c r="P519" s="39" t="s">
        <v>358</v>
      </c>
    </row>
    <row r="520" spans="1:16" s="31" customFormat="1" ht="45.75" customHeight="1" x14ac:dyDescent="0.25">
      <c r="A520" s="184"/>
      <c r="B520" s="148" t="s">
        <v>891</v>
      </c>
      <c r="C520" s="171" t="s">
        <v>417</v>
      </c>
      <c r="D520" s="161" t="s">
        <v>73</v>
      </c>
      <c r="E520" s="172" t="s">
        <v>78</v>
      </c>
      <c r="F520" s="171" t="s">
        <v>39</v>
      </c>
      <c r="G520" s="30">
        <v>15</v>
      </c>
      <c r="H520" s="30"/>
      <c r="I520" s="30"/>
      <c r="J520" s="30"/>
      <c r="K520" s="30"/>
      <c r="L520" s="32"/>
      <c r="M520" s="32"/>
      <c r="N520" s="171" t="s">
        <v>207</v>
      </c>
      <c r="O520" s="171"/>
      <c r="P520" s="39" t="s">
        <v>358</v>
      </c>
    </row>
    <row r="521" spans="1:16" s="31" customFormat="1" ht="45.75" customHeight="1" x14ac:dyDescent="0.25">
      <c r="A521" s="184"/>
      <c r="B521" s="148" t="s">
        <v>892</v>
      </c>
      <c r="C521" s="171" t="s">
        <v>417</v>
      </c>
      <c r="D521" s="161" t="s">
        <v>73</v>
      </c>
      <c r="E521" s="172" t="s">
        <v>78</v>
      </c>
      <c r="F521" s="171" t="s">
        <v>39</v>
      </c>
      <c r="G521" s="30">
        <v>12</v>
      </c>
      <c r="H521" s="30"/>
      <c r="I521" s="30"/>
      <c r="J521" s="30"/>
      <c r="K521" s="30"/>
      <c r="L521" s="32"/>
      <c r="M521" s="32"/>
      <c r="N521" s="171" t="s">
        <v>207</v>
      </c>
      <c r="O521" s="171"/>
      <c r="P521" s="39" t="s">
        <v>358</v>
      </c>
    </row>
    <row r="522" spans="1:16" s="31" customFormat="1" ht="45.75" customHeight="1" x14ac:dyDescent="0.25">
      <c r="A522" s="184"/>
      <c r="B522" s="148" t="s">
        <v>893</v>
      </c>
      <c r="C522" s="171" t="s">
        <v>417</v>
      </c>
      <c r="D522" s="161" t="s">
        <v>73</v>
      </c>
      <c r="E522" s="172" t="s">
        <v>78</v>
      </c>
      <c r="F522" s="171" t="s">
        <v>39</v>
      </c>
      <c r="G522" s="30"/>
      <c r="H522" s="30">
        <v>15</v>
      </c>
      <c r="I522" s="30"/>
      <c r="J522" s="30"/>
      <c r="K522" s="30"/>
      <c r="L522" s="32"/>
      <c r="M522" s="32"/>
      <c r="N522" s="171" t="s">
        <v>207</v>
      </c>
      <c r="O522" s="171"/>
      <c r="P522" s="39" t="s">
        <v>358</v>
      </c>
    </row>
    <row r="523" spans="1:16" s="31" customFormat="1" ht="45.75" customHeight="1" x14ac:dyDescent="0.25">
      <c r="A523" s="184"/>
      <c r="B523" s="148" t="s">
        <v>894</v>
      </c>
      <c r="C523" s="171" t="s">
        <v>417</v>
      </c>
      <c r="D523" s="161" t="s">
        <v>73</v>
      </c>
      <c r="E523" s="172" t="s">
        <v>78</v>
      </c>
      <c r="F523" s="171" t="s">
        <v>39</v>
      </c>
      <c r="G523" s="30"/>
      <c r="H523" s="30"/>
      <c r="I523" s="30">
        <v>9</v>
      </c>
      <c r="J523" s="30"/>
      <c r="K523" s="30"/>
      <c r="L523" s="32"/>
      <c r="M523" s="32"/>
      <c r="N523" s="171" t="s">
        <v>207</v>
      </c>
      <c r="O523" s="171"/>
      <c r="P523" s="39" t="s">
        <v>358</v>
      </c>
    </row>
    <row r="524" spans="1:16" s="31" customFormat="1" ht="45.75" customHeight="1" x14ac:dyDescent="0.25">
      <c r="A524" s="184"/>
      <c r="B524" s="148" t="s">
        <v>895</v>
      </c>
      <c r="C524" s="171" t="s">
        <v>417</v>
      </c>
      <c r="D524" s="161" t="s">
        <v>73</v>
      </c>
      <c r="E524" s="172" t="s">
        <v>78</v>
      </c>
      <c r="F524" s="171" t="s">
        <v>39</v>
      </c>
      <c r="G524" s="30"/>
      <c r="H524" s="30">
        <v>8</v>
      </c>
      <c r="I524" s="30"/>
      <c r="J524" s="30"/>
      <c r="K524" s="30"/>
      <c r="L524" s="32"/>
      <c r="M524" s="32"/>
      <c r="N524" s="171" t="s">
        <v>207</v>
      </c>
      <c r="O524" s="171"/>
      <c r="P524" s="39" t="s">
        <v>358</v>
      </c>
    </row>
    <row r="525" spans="1:16" s="31" customFormat="1" x14ac:dyDescent="0.25">
      <c r="A525" s="10"/>
      <c r="B525" s="52" t="s">
        <v>90</v>
      </c>
      <c r="C525" s="52"/>
      <c r="D525" s="52"/>
      <c r="E525" s="52"/>
      <c r="F525" s="52"/>
      <c r="G525" s="190">
        <f t="shared" ref="G525" si="73">SUM(G526:G528)</f>
        <v>27</v>
      </c>
      <c r="H525" s="190">
        <f t="shared" ref="H525" si="74">SUM(H526:H528)</f>
        <v>53</v>
      </c>
      <c r="I525" s="190">
        <f t="shared" ref="I525" si="75">SUM(I526:I528)</f>
        <v>54.2</v>
      </c>
      <c r="J525" s="190">
        <f t="shared" ref="J525" si="76">SUM(J526:J528)</f>
        <v>30</v>
      </c>
      <c r="K525" s="190">
        <f t="shared" ref="K525" si="77">SUM(K526:K528)</f>
        <v>29</v>
      </c>
      <c r="L525" s="190">
        <f t="shared" ref="L525" si="78">SUM(L526:L528)</f>
        <v>0</v>
      </c>
      <c r="M525" s="190">
        <f t="shared" ref="M525" si="79">SUM(M526:M528)</f>
        <v>0</v>
      </c>
      <c r="N525" s="52"/>
      <c r="O525" s="52"/>
      <c r="P525" s="52"/>
    </row>
    <row r="526" spans="1:16" s="31" customFormat="1" x14ac:dyDescent="0.25">
      <c r="A526" s="10"/>
      <c r="B526" s="52" t="s">
        <v>51</v>
      </c>
      <c r="C526" s="52"/>
      <c r="D526" s="52"/>
      <c r="E526" s="52"/>
      <c r="F526" s="52"/>
      <c r="G526" s="190"/>
      <c r="H526" s="190"/>
      <c r="I526" s="190"/>
      <c r="J526" s="190"/>
      <c r="K526" s="190"/>
      <c r="L526" s="190"/>
      <c r="M526" s="190"/>
      <c r="N526" s="52"/>
      <c r="O526" s="52"/>
      <c r="P526" s="52"/>
    </row>
    <row r="527" spans="1:16" s="31" customFormat="1" x14ac:dyDescent="0.25">
      <c r="A527" s="10"/>
      <c r="B527" s="52" t="s">
        <v>79</v>
      </c>
      <c r="C527" s="52"/>
      <c r="D527" s="52"/>
      <c r="E527" s="52"/>
      <c r="F527" s="52"/>
      <c r="G527" s="190"/>
      <c r="H527" s="190"/>
      <c r="I527" s="190"/>
      <c r="J527" s="190"/>
      <c r="K527" s="190"/>
      <c r="L527" s="190"/>
      <c r="M527" s="190"/>
      <c r="N527" s="52"/>
      <c r="O527" s="52"/>
      <c r="P527" s="52"/>
    </row>
    <row r="528" spans="1:16" s="31" customFormat="1" x14ac:dyDescent="0.25">
      <c r="A528" s="10"/>
      <c r="B528" s="52" t="s">
        <v>207</v>
      </c>
      <c r="C528" s="52"/>
      <c r="D528" s="52"/>
      <c r="E528" s="52"/>
      <c r="F528" s="52"/>
      <c r="G528" s="190">
        <f>G512+G515+G516+G519+G520+G521+G522+G523+G524</f>
        <v>27</v>
      </c>
      <c r="H528" s="190">
        <f t="shared" ref="H528:M528" si="80">H512+H515+H516+H519+H520+H521+H522+H523+H524</f>
        <v>53</v>
      </c>
      <c r="I528" s="190">
        <f t="shared" si="80"/>
        <v>54.2</v>
      </c>
      <c r="J528" s="190">
        <f t="shared" si="80"/>
        <v>30</v>
      </c>
      <c r="K528" s="190">
        <f t="shared" si="80"/>
        <v>29</v>
      </c>
      <c r="L528" s="190">
        <f t="shared" si="80"/>
        <v>0</v>
      </c>
      <c r="M528" s="190">
        <f t="shared" si="80"/>
        <v>0</v>
      </c>
      <c r="N528" s="52"/>
      <c r="O528" s="52"/>
      <c r="P528" s="52"/>
    </row>
    <row r="529" spans="1:16" s="31" customFormat="1" ht="78.75" x14ac:dyDescent="0.25">
      <c r="A529" s="17"/>
      <c r="B529" s="189" t="s">
        <v>968</v>
      </c>
      <c r="C529" s="168" t="s">
        <v>126</v>
      </c>
      <c r="D529" s="72" t="s">
        <v>43</v>
      </c>
      <c r="E529" s="168" t="s">
        <v>48</v>
      </c>
      <c r="F529" s="168" t="s">
        <v>87</v>
      </c>
      <c r="G529" s="172">
        <v>99.9</v>
      </c>
      <c r="H529" s="172">
        <v>99.9</v>
      </c>
      <c r="I529" s="33">
        <v>100</v>
      </c>
      <c r="J529" s="172">
        <v>100</v>
      </c>
      <c r="K529" s="172">
        <v>100</v>
      </c>
      <c r="L529" s="172">
        <v>100</v>
      </c>
      <c r="M529" s="168">
        <v>100</v>
      </c>
      <c r="N529" s="229"/>
      <c r="O529" s="8"/>
      <c r="P529" s="8"/>
    </row>
    <row r="530" spans="1:16" s="31" customFormat="1" x14ac:dyDescent="0.25">
      <c r="A530" s="19"/>
      <c r="B530" s="289" t="s">
        <v>127</v>
      </c>
      <c r="C530" s="179"/>
      <c r="D530" s="235"/>
      <c r="E530" s="168"/>
      <c r="F530" s="179"/>
      <c r="G530" s="172">
        <v>98.2</v>
      </c>
      <c r="H530" s="172">
        <v>100</v>
      </c>
      <c r="I530" s="33">
        <v>100</v>
      </c>
      <c r="J530" s="172">
        <v>100</v>
      </c>
      <c r="K530" s="172">
        <v>100</v>
      </c>
      <c r="L530" s="172">
        <v>100</v>
      </c>
      <c r="M530" s="168">
        <v>100</v>
      </c>
      <c r="N530" s="232"/>
      <c r="O530" s="8"/>
      <c r="P530" s="8"/>
    </row>
    <row r="531" spans="1:16" ht="23.25" customHeight="1" x14ac:dyDescent="0.25">
      <c r="A531" s="360" t="s">
        <v>132</v>
      </c>
      <c r="B531" s="361"/>
      <c r="C531" s="361"/>
      <c r="D531" s="361"/>
      <c r="E531" s="361"/>
      <c r="F531" s="361"/>
      <c r="G531" s="361"/>
      <c r="H531" s="361"/>
      <c r="I531" s="361"/>
      <c r="J531" s="361"/>
      <c r="K531" s="361"/>
      <c r="L531" s="361"/>
      <c r="M531" s="361"/>
      <c r="N531" s="361"/>
      <c r="O531" s="361"/>
      <c r="P531" s="362"/>
    </row>
    <row r="532" spans="1:16" ht="21.75" customHeight="1" x14ac:dyDescent="0.25">
      <c r="A532" s="358"/>
      <c r="B532" s="347" t="s">
        <v>991</v>
      </c>
      <c r="C532" s="349"/>
      <c r="D532" s="349"/>
      <c r="E532" s="173" t="s">
        <v>60</v>
      </c>
      <c r="F532" s="349"/>
      <c r="G532" s="111"/>
      <c r="H532" s="111"/>
      <c r="I532" s="111">
        <v>1</v>
      </c>
      <c r="J532" s="111"/>
      <c r="K532" s="111">
        <v>1</v>
      </c>
      <c r="L532" s="111">
        <v>2</v>
      </c>
      <c r="M532" s="111"/>
      <c r="N532" s="147"/>
      <c r="O532" s="173"/>
      <c r="P532" s="120"/>
    </row>
    <row r="533" spans="1:16" ht="21.75" customHeight="1" x14ac:dyDescent="0.25">
      <c r="A533" s="359"/>
      <c r="B533" s="348"/>
      <c r="C533" s="350"/>
      <c r="D533" s="350"/>
      <c r="E533" s="173" t="s">
        <v>78</v>
      </c>
      <c r="F533" s="350"/>
      <c r="G533" s="113">
        <f>SUM(G534:G540)</f>
        <v>0</v>
      </c>
      <c r="H533" s="113">
        <f t="shared" ref="H533:M533" si="81">SUM(H534:H540)</f>
        <v>0</v>
      </c>
      <c r="I533" s="113">
        <f t="shared" si="81"/>
        <v>122.087</v>
      </c>
      <c r="J533" s="113">
        <f t="shared" si="81"/>
        <v>531.63549999999998</v>
      </c>
      <c r="K533" s="113">
        <f t="shared" si="81"/>
        <v>531.63549999999998</v>
      </c>
      <c r="L533" s="113">
        <f t="shared" si="81"/>
        <v>430</v>
      </c>
      <c r="M533" s="113">
        <f t="shared" si="81"/>
        <v>0</v>
      </c>
      <c r="N533" s="173"/>
      <c r="O533" s="173"/>
      <c r="P533" s="121"/>
    </row>
    <row r="534" spans="1:16" ht="67.5" customHeight="1" x14ac:dyDescent="0.25">
      <c r="A534" s="151"/>
      <c r="B534" s="161" t="s">
        <v>896</v>
      </c>
      <c r="C534" s="171" t="s">
        <v>416</v>
      </c>
      <c r="D534" s="161" t="s">
        <v>73</v>
      </c>
      <c r="E534" s="172" t="s">
        <v>78</v>
      </c>
      <c r="F534" s="171" t="s">
        <v>39</v>
      </c>
      <c r="G534" s="30"/>
      <c r="H534" s="30"/>
      <c r="I534" s="30">
        <v>106.087</v>
      </c>
      <c r="J534" s="30"/>
      <c r="K534" s="30"/>
      <c r="L534" s="172"/>
      <c r="M534" s="172"/>
      <c r="N534" s="171" t="s">
        <v>79</v>
      </c>
      <c r="O534" s="171"/>
      <c r="P534" s="161" t="s">
        <v>360</v>
      </c>
    </row>
    <row r="535" spans="1:16" ht="47.25" customHeight="1" x14ac:dyDescent="0.25">
      <c r="A535" s="386"/>
      <c r="B535" s="351" t="s">
        <v>897</v>
      </c>
      <c r="C535" s="356" t="s">
        <v>416</v>
      </c>
      <c r="D535" s="351" t="s">
        <v>73</v>
      </c>
      <c r="E535" s="368" t="s">
        <v>78</v>
      </c>
      <c r="F535" s="356" t="s">
        <v>39</v>
      </c>
      <c r="G535" s="171"/>
      <c r="H535" s="30"/>
      <c r="I535" s="30"/>
      <c r="J535" s="1"/>
      <c r="K535" s="171"/>
      <c r="L535" s="172">
        <v>130</v>
      </c>
      <c r="M535" s="172"/>
      <c r="N535" s="171" t="s">
        <v>79</v>
      </c>
      <c r="O535" s="171"/>
      <c r="P535" s="351" t="s">
        <v>361</v>
      </c>
    </row>
    <row r="536" spans="1:16" s="31" customFormat="1" ht="38.25" customHeight="1" x14ac:dyDescent="0.25">
      <c r="A536" s="388"/>
      <c r="B536" s="352"/>
      <c r="C536" s="357"/>
      <c r="D536" s="352"/>
      <c r="E536" s="369"/>
      <c r="F536" s="357"/>
      <c r="G536" s="171"/>
      <c r="H536" s="30"/>
      <c r="I536" s="30">
        <v>9</v>
      </c>
      <c r="J536" s="171"/>
      <c r="K536" s="171"/>
      <c r="L536" s="172"/>
      <c r="M536" s="172"/>
      <c r="N536" s="171" t="s">
        <v>207</v>
      </c>
      <c r="O536" s="171"/>
      <c r="P536" s="352"/>
    </row>
    <row r="537" spans="1:16" s="31" customFormat="1" ht="19.5" customHeight="1" x14ac:dyDescent="0.25">
      <c r="A537" s="386"/>
      <c r="B537" s="351" t="s">
        <v>898</v>
      </c>
      <c r="C537" s="356" t="s">
        <v>416</v>
      </c>
      <c r="D537" s="351" t="s">
        <v>73</v>
      </c>
      <c r="E537" s="368" t="s">
        <v>78</v>
      </c>
      <c r="F537" s="356" t="s">
        <v>39</v>
      </c>
      <c r="G537" s="171"/>
      <c r="H537" s="30"/>
      <c r="I537" s="30"/>
      <c r="J537" s="1"/>
      <c r="K537" s="171"/>
      <c r="L537" s="172">
        <v>270</v>
      </c>
      <c r="M537" s="172"/>
      <c r="N537" s="171" t="s">
        <v>51</v>
      </c>
      <c r="O537" s="171"/>
      <c r="P537" s="351" t="s">
        <v>362</v>
      </c>
    </row>
    <row r="538" spans="1:16" s="31" customFormat="1" ht="20.25" customHeight="1" x14ac:dyDescent="0.25">
      <c r="A538" s="387"/>
      <c r="B538" s="355"/>
      <c r="C538" s="373"/>
      <c r="D538" s="355"/>
      <c r="E538" s="385"/>
      <c r="F538" s="373"/>
      <c r="G538" s="171"/>
      <c r="H538" s="30"/>
      <c r="I538" s="30"/>
      <c r="J538" s="1"/>
      <c r="K538" s="171"/>
      <c r="L538" s="172">
        <v>30</v>
      </c>
      <c r="M538" s="172"/>
      <c r="N538" s="171" t="s">
        <v>79</v>
      </c>
      <c r="O538" s="171"/>
      <c r="P538" s="355"/>
    </row>
    <row r="539" spans="1:16" s="31" customFormat="1" ht="18.75" customHeight="1" x14ac:dyDescent="0.25">
      <c r="A539" s="388"/>
      <c r="B539" s="352"/>
      <c r="C539" s="357"/>
      <c r="D539" s="352"/>
      <c r="E539" s="369"/>
      <c r="F539" s="357"/>
      <c r="G539" s="171"/>
      <c r="H539" s="30"/>
      <c r="I539" s="30">
        <v>7</v>
      </c>
      <c r="J539" s="171"/>
      <c r="K539" s="171"/>
      <c r="L539" s="172"/>
      <c r="M539" s="172"/>
      <c r="N539" s="171" t="s">
        <v>207</v>
      </c>
      <c r="O539" s="171"/>
      <c r="P539" s="352"/>
    </row>
    <row r="540" spans="1:16" s="31" customFormat="1" ht="72" customHeight="1" x14ac:dyDescent="0.25">
      <c r="A540" s="336"/>
      <c r="B540" s="334" t="s">
        <v>992</v>
      </c>
      <c r="C540" s="335" t="s">
        <v>1027</v>
      </c>
      <c r="D540" s="326" t="s">
        <v>73</v>
      </c>
      <c r="E540" s="338" t="s">
        <v>78</v>
      </c>
      <c r="F540" s="329" t="s">
        <v>39</v>
      </c>
      <c r="G540" s="329"/>
      <c r="H540" s="30"/>
      <c r="I540" s="30"/>
      <c r="J540" s="1">
        <v>531.63549999999998</v>
      </c>
      <c r="K540" s="1">
        <v>531.63549999999998</v>
      </c>
      <c r="L540" s="338"/>
      <c r="M540" s="338"/>
      <c r="N540" s="328" t="s">
        <v>990</v>
      </c>
      <c r="O540" s="329"/>
      <c r="P540" s="326" t="s">
        <v>1028</v>
      </c>
    </row>
    <row r="541" spans="1:16" s="31" customFormat="1" ht="18.75" customHeight="1" x14ac:dyDescent="0.25">
      <c r="A541" s="320"/>
      <c r="B541" s="316"/>
      <c r="C541" s="318"/>
      <c r="D541" s="315"/>
      <c r="E541" s="319"/>
      <c r="F541" s="318"/>
      <c r="G541" s="30"/>
      <c r="H541" s="30"/>
      <c r="I541" s="30"/>
      <c r="J541" s="30"/>
      <c r="K541" s="30"/>
      <c r="L541" s="319"/>
      <c r="M541" s="319"/>
      <c r="N541" s="318"/>
      <c r="O541" s="318"/>
      <c r="P541" s="315"/>
    </row>
    <row r="542" spans="1:16" s="31" customFormat="1" ht="23.25" customHeight="1" x14ac:dyDescent="0.25">
      <c r="A542" s="358"/>
      <c r="B542" s="347" t="s">
        <v>800</v>
      </c>
      <c r="C542" s="349"/>
      <c r="D542" s="349"/>
      <c r="E542" s="173" t="s">
        <v>60</v>
      </c>
      <c r="F542" s="349"/>
      <c r="G542" s="111"/>
      <c r="H542" s="111"/>
      <c r="I542" s="111">
        <v>1</v>
      </c>
      <c r="J542" s="111"/>
      <c r="K542" s="111"/>
      <c r="L542" s="111">
        <v>1</v>
      </c>
      <c r="M542" s="111"/>
      <c r="N542" s="147"/>
      <c r="O542" s="173"/>
      <c r="P542" s="120"/>
    </row>
    <row r="543" spans="1:16" s="31" customFormat="1" ht="23.25" customHeight="1" x14ac:dyDescent="0.25">
      <c r="A543" s="359"/>
      <c r="B543" s="348"/>
      <c r="C543" s="350"/>
      <c r="D543" s="350"/>
      <c r="E543" s="173" t="s">
        <v>78</v>
      </c>
      <c r="F543" s="350"/>
      <c r="G543" s="113">
        <f>SUM(G544:G547)</f>
        <v>0</v>
      </c>
      <c r="H543" s="113">
        <f t="shared" ref="H543:M543" si="82">SUM(H544:H547)</f>
        <v>0</v>
      </c>
      <c r="I543" s="113">
        <f t="shared" si="82"/>
        <v>30</v>
      </c>
      <c r="J543" s="113">
        <f t="shared" si="82"/>
        <v>40</v>
      </c>
      <c r="K543" s="113">
        <f t="shared" si="82"/>
        <v>0</v>
      </c>
      <c r="L543" s="113">
        <f t="shared" si="82"/>
        <v>250</v>
      </c>
      <c r="M543" s="113">
        <f t="shared" si="82"/>
        <v>0</v>
      </c>
      <c r="N543" s="173"/>
      <c r="O543" s="173"/>
      <c r="P543" s="121"/>
    </row>
    <row r="544" spans="1:16" s="31" customFormat="1" ht="24" customHeight="1" x14ac:dyDescent="0.25">
      <c r="A544" s="386"/>
      <c r="B544" s="351" t="s">
        <v>1024</v>
      </c>
      <c r="C544" s="356" t="s">
        <v>416</v>
      </c>
      <c r="D544" s="351" t="s">
        <v>73</v>
      </c>
      <c r="E544" s="368" t="s">
        <v>78</v>
      </c>
      <c r="F544" s="356" t="s">
        <v>39</v>
      </c>
      <c r="G544" s="30"/>
      <c r="H544" s="30"/>
      <c r="I544" s="172"/>
      <c r="J544" s="30"/>
      <c r="K544" s="30"/>
      <c r="L544" s="172">
        <v>225</v>
      </c>
      <c r="M544" s="172"/>
      <c r="N544" s="171" t="s">
        <v>51</v>
      </c>
      <c r="O544" s="171"/>
      <c r="P544" s="351" t="s">
        <v>363</v>
      </c>
    </row>
    <row r="545" spans="1:16" s="31" customFormat="1" ht="16.5" customHeight="1" x14ac:dyDescent="0.25">
      <c r="A545" s="387"/>
      <c r="B545" s="355"/>
      <c r="C545" s="373"/>
      <c r="D545" s="355"/>
      <c r="E545" s="385"/>
      <c r="F545" s="373"/>
      <c r="G545" s="30"/>
      <c r="H545" s="30"/>
      <c r="I545" s="30"/>
      <c r="J545" s="30"/>
      <c r="K545" s="30"/>
      <c r="L545" s="172">
        <v>25</v>
      </c>
      <c r="M545" s="172"/>
      <c r="N545" s="171" t="s">
        <v>79</v>
      </c>
      <c r="O545" s="171"/>
      <c r="P545" s="355"/>
    </row>
    <row r="546" spans="1:16" s="31" customFormat="1" ht="17.25" customHeight="1" x14ac:dyDescent="0.25">
      <c r="A546" s="388"/>
      <c r="B546" s="352"/>
      <c r="C546" s="357"/>
      <c r="D546" s="352"/>
      <c r="E546" s="369"/>
      <c r="F546" s="357"/>
      <c r="G546" s="30"/>
      <c r="H546" s="30"/>
      <c r="I546" s="30">
        <v>15</v>
      </c>
      <c r="J546" s="172"/>
      <c r="K546" s="30"/>
      <c r="L546" s="172"/>
      <c r="M546" s="172"/>
      <c r="N546" s="171" t="s">
        <v>207</v>
      </c>
      <c r="O546" s="171"/>
      <c r="P546" s="352"/>
    </row>
    <row r="547" spans="1:16" s="31" customFormat="1" ht="56.25" customHeight="1" x14ac:dyDescent="0.25">
      <c r="A547" s="184"/>
      <c r="B547" s="148" t="s">
        <v>1025</v>
      </c>
      <c r="C547" s="171" t="s">
        <v>416</v>
      </c>
      <c r="D547" s="148" t="s">
        <v>73</v>
      </c>
      <c r="E547" s="172" t="s">
        <v>78</v>
      </c>
      <c r="F547" s="171" t="s">
        <v>39</v>
      </c>
      <c r="G547" s="30"/>
      <c r="H547" s="30"/>
      <c r="I547" s="30">
        <v>15</v>
      </c>
      <c r="J547" s="30">
        <v>40</v>
      </c>
      <c r="K547" s="30"/>
      <c r="L547" s="172"/>
      <c r="M547" s="172"/>
      <c r="N547" s="171" t="s">
        <v>207</v>
      </c>
      <c r="O547" s="171"/>
      <c r="P547" s="148" t="s">
        <v>364</v>
      </c>
    </row>
    <row r="548" spans="1:16" s="31" customFormat="1" ht="24.75" customHeight="1" x14ac:dyDescent="0.25">
      <c r="A548" s="358"/>
      <c r="B548" s="347" t="s">
        <v>801</v>
      </c>
      <c r="C548" s="349"/>
      <c r="D548" s="349"/>
      <c r="E548" s="173" t="s">
        <v>60</v>
      </c>
      <c r="F548" s="349"/>
      <c r="G548" s="111">
        <v>1</v>
      </c>
      <c r="H548" s="111"/>
      <c r="I548" s="111"/>
      <c r="J548" s="111"/>
      <c r="K548" s="111"/>
      <c r="L548" s="111"/>
      <c r="M548" s="111"/>
      <c r="N548" s="147"/>
      <c r="O548" s="173"/>
      <c r="P548" s="120"/>
    </row>
    <row r="549" spans="1:16" s="31" customFormat="1" ht="24.75" customHeight="1" x14ac:dyDescent="0.25">
      <c r="A549" s="359"/>
      <c r="B549" s="348"/>
      <c r="C549" s="350"/>
      <c r="D549" s="350"/>
      <c r="E549" s="173" t="s">
        <v>78</v>
      </c>
      <c r="F549" s="350"/>
      <c r="G549" s="113">
        <f t="shared" ref="G549:M549" si="83">SUM(G550:G550)</f>
        <v>19.481000000000002</v>
      </c>
      <c r="H549" s="113">
        <f t="shared" si="83"/>
        <v>0</v>
      </c>
      <c r="I549" s="113">
        <f t="shared" si="83"/>
        <v>0</v>
      </c>
      <c r="J549" s="113">
        <f t="shared" si="83"/>
        <v>0</v>
      </c>
      <c r="K549" s="113">
        <f t="shared" si="83"/>
        <v>0</v>
      </c>
      <c r="L549" s="113">
        <f t="shared" si="83"/>
        <v>0</v>
      </c>
      <c r="M549" s="113">
        <f t="shared" si="83"/>
        <v>0</v>
      </c>
      <c r="N549" s="173"/>
      <c r="O549" s="173"/>
      <c r="P549" s="121"/>
    </row>
    <row r="550" spans="1:16" s="31" customFormat="1" ht="55.5" customHeight="1" x14ac:dyDescent="0.25">
      <c r="A550" s="152"/>
      <c r="B550" s="145" t="s">
        <v>1026</v>
      </c>
      <c r="C550" s="149" t="s">
        <v>416</v>
      </c>
      <c r="D550" s="145" t="s">
        <v>73</v>
      </c>
      <c r="E550" s="159" t="s">
        <v>78</v>
      </c>
      <c r="F550" s="149" t="s">
        <v>39</v>
      </c>
      <c r="G550" s="172">
        <v>19.481000000000002</v>
      </c>
      <c r="H550" s="30"/>
      <c r="I550" s="172"/>
      <c r="J550" s="30"/>
      <c r="K550" s="30"/>
      <c r="L550" s="32"/>
      <c r="M550" s="32"/>
      <c r="N550" s="171" t="s">
        <v>79</v>
      </c>
      <c r="O550" s="177"/>
      <c r="P550" s="145" t="s">
        <v>365</v>
      </c>
    </row>
    <row r="551" spans="1:16" s="31" customFormat="1" ht="14.25" customHeight="1" x14ac:dyDescent="0.25">
      <c r="A551" s="10"/>
      <c r="B551" s="52" t="s">
        <v>90</v>
      </c>
      <c r="C551" s="52"/>
      <c r="D551" s="52"/>
      <c r="E551" s="52"/>
      <c r="F551" s="52"/>
      <c r="G551" s="190">
        <f>SUM(G552:G555)</f>
        <v>19.481000000000002</v>
      </c>
      <c r="H551" s="190">
        <f t="shared" ref="H551:M551" si="84">SUM(H552:H555)</f>
        <v>0</v>
      </c>
      <c r="I551" s="190">
        <f t="shared" si="84"/>
        <v>152.08699999999999</v>
      </c>
      <c r="J551" s="190">
        <f t="shared" si="84"/>
        <v>571.63549999999998</v>
      </c>
      <c r="K551" s="190">
        <f t="shared" si="84"/>
        <v>531.63549999999998</v>
      </c>
      <c r="L551" s="190">
        <f t="shared" si="84"/>
        <v>680</v>
      </c>
      <c r="M551" s="190">
        <f t="shared" si="84"/>
        <v>0</v>
      </c>
      <c r="N551" s="52"/>
      <c r="O551" s="52"/>
      <c r="P551" s="52"/>
    </row>
    <row r="552" spans="1:16" s="31" customFormat="1" x14ac:dyDescent="0.25">
      <c r="A552" s="10"/>
      <c r="B552" s="52" t="s">
        <v>51</v>
      </c>
      <c r="C552" s="52"/>
      <c r="D552" s="52"/>
      <c r="E552" s="52"/>
      <c r="F552" s="52"/>
      <c r="G552" s="190">
        <f>G537+G544</f>
        <v>0</v>
      </c>
      <c r="H552" s="190">
        <f t="shared" ref="H552:M552" si="85">H537+H544</f>
        <v>0</v>
      </c>
      <c r="I552" s="190">
        <f t="shared" si="85"/>
        <v>0</v>
      </c>
      <c r="J552" s="190">
        <f t="shared" si="85"/>
        <v>0</v>
      </c>
      <c r="K552" s="190">
        <f t="shared" si="85"/>
        <v>0</v>
      </c>
      <c r="L552" s="190">
        <f t="shared" si="85"/>
        <v>495</v>
      </c>
      <c r="M552" s="190">
        <f t="shared" si="85"/>
        <v>0</v>
      </c>
      <c r="N552" s="52"/>
      <c r="O552" s="52"/>
      <c r="P552" s="52"/>
    </row>
    <row r="553" spans="1:16" s="31" customFormat="1" x14ac:dyDescent="0.25">
      <c r="A553" s="10"/>
      <c r="B553" s="52" t="s">
        <v>79</v>
      </c>
      <c r="C553" s="52"/>
      <c r="D553" s="52"/>
      <c r="E553" s="52"/>
      <c r="F553" s="52"/>
      <c r="G553" s="190">
        <f>G534+G535+G538+G545+G550</f>
        <v>19.481000000000002</v>
      </c>
      <c r="H553" s="190">
        <f t="shared" ref="H553:M553" si="86">H534+H535+H538+H545+H550</f>
        <v>0</v>
      </c>
      <c r="I553" s="190">
        <f t="shared" si="86"/>
        <v>106.087</v>
      </c>
      <c r="J553" s="190">
        <f t="shared" si="86"/>
        <v>0</v>
      </c>
      <c r="K553" s="190">
        <f t="shared" si="86"/>
        <v>0</v>
      </c>
      <c r="L553" s="190">
        <f t="shared" si="86"/>
        <v>185</v>
      </c>
      <c r="M553" s="190">
        <f t="shared" si="86"/>
        <v>0</v>
      </c>
      <c r="N553" s="52"/>
      <c r="O553" s="52"/>
      <c r="P553" s="52"/>
    </row>
    <row r="554" spans="1:16" s="31" customFormat="1" x14ac:dyDescent="0.25">
      <c r="A554" s="10"/>
      <c r="B554" s="52" t="s">
        <v>207</v>
      </c>
      <c r="C554" s="52"/>
      <c r="D554" s="52"/>
      <c r="E554" s="52"/>
      <c r="F554" s="52"/>
      <c r="G554" s="190">
        <f t="shared" ref="G554:M554" si="87">G536+G539+G546+G547</f>
        <v>0</v>
      </c>
      <c r="H554" s="190">
        <f t="shared" si="87"/>
        <v>0</v>
      </c>
      <c r="I554" s="190">
        <f t="shared" si="87"/>
        <v>46</v>
      </c>
      <c r="J554" s="190">
        <f t="shared" si="87"/>
        <v>40</v>
      </c>
      <c r="K554" s="190">
        <f t="shared" si="87"/>
        <v>0</v>
      </c>
      <c r="L554" s="190">
        <f t="shared" si="87"/>
        <v>0</v>
      </c>
      <c r="M554" s="190">
        <f t="shared" si="87"/>
        <v>0</v>
      </c>
      <c r="N554" s="52"/>
      <c r="O554" s="52"/>
      <c r="P554" s="52"/>
    </row>
    <row r="555" spans="1:16" s="31" customFormat="1" x14ac:dyDescent="0.25">
      <c r="A555" s="10"/>
      <c r="B555" s="52" t="s">
        <v>990</v>
      </c>
      <c r="C555" s="52"/>
      <c r="D555" s="321"/>
      <c r="E555" s="52"/>
      <c r="F555" s="52"/>
      <c r="G555" s="190">
        <f>G540</f>
        <v>0</v>
      </c>
      <c r="H555" s="190">
        <f t="shared" ref="H555:M555" si="88">H540</f>
        <v>0</v>
      </c>
      <c r="I555" s="190">
        <f t="shared" si="88"/>
        <v>0</v>
      </c>
      <c r="J555" s="190">
        <f t="shared" si="88"/>
        <v>531.63549999999998</v>
      </c>
      <c r="K555" s="190">
        <f t="shared" si="88"/>
        <v>531.63549999999998</v>
      </c>
      <c r="L555" s="190">
        <f t="shared" si="88"/>
        <v>0</v>
      </c>
      <c r="M555" s="190">
        <f t="shared" si="88"/>
        <v>0</v>
      </c>
      <c r="N555" s="322"/>
      <c r="O555" s="52"/>
      <c r="P555" s="52"/>
    </row>
    <row r="556" spans="1:16" s="31" customFormat="1" ht="78.75" x14ac:dyDescent="0.25">
      <c r="A556" s="17"/>
      <c r="B556" s="189" t="s">
        <v>969</v>
      </c>
      <c r="C556" s="168" t="s">
        <v>126</v>
      </c>
      <c r="D556" s="72" t="s">
        <v>43</v>
      </c>
      <c r="E556" s="168" t="s">
        <v>60</v>
      </c>
      <c r="F556" s="168" t="s">
        <v>87</v>
      </c>
      <c r="G556" s="172">
        <v>4</v>
      </c>
      <c r="H556" s="172">
        <v>0</v>
      </c>
      <c r="I556" s="142">
        <v>0</v>
      </c>
      <c r="J556" s="172">
        <v>3</v>
      </c>
      <c r="K556" s="172">
        <v>2</v>
      </c>
      <c r="L556" s="172">
        <v>0</v>
      </c>
      <c r="M556" s="42">
        <v>2</v>
      </c>
      <c r="N556" s="229"/>
      <c r="O556" s="8"/>
      <c r="P556" s="8"/>
    </row>
    <row r="557" spans="1:16" s="31" customFormat="1" x14ac:dyDescent="0.25">
      <c r="A557" s="360" t="s">
        <v>132</v>
      </c>
      <c r="B557" s="361"/>
      <c r="C557" s="361"/>
      <c r="D557" s="361"/>
      <c r="E557" s="361"/>
      <c r="F557" s="361"/>
      <c r="G557" s="361"/>
      <c r="H557" s="361"/>
      <c r="I557" s="361"/>
      <c r="J557" s="361"/>
      <c r="K557" s="361"/>
      <c r="L557" s="361"/>
      <c r="M557" s="361"/>
      <c r="N557" s="361"/>
      <c r="O557" s="361"/>
      <c r="P557" s="362"/>
    </row>
    <row r="558" spans="1:16" s="31" customFormat="1" x14ac:dyDescent="0.25">
      <c r="A558" s="358"/>
      <c r="B558" s="347" t="s">
        <v>802</v>
      </c>
      <c r="C558" s="349"/>
      <c r="D558" s="349"/>
      <c r="E558" s="173" t="s">
        <v>60</v>
      </c>
      <c r="F558" s="349"/>
      <c r="G558" s="111"/>
      <c r="H558" s="111"/>
      <c r="I558" s="111"/>
      <c r="J558" s="111"/>
      <c r="K558" s="111"/>
      <c r="L558" s="111">
        <v>3</v>
      </c>
      <c r="M558" s="111">
        <v>1</v>
      </c>
      <c r="N558" s="147"/>
      <c r="O558" s="173"/>
      <c r="P558" s="120"/>
    </row>
    <row r="559" spans="1:16" s="31" customFormat="1" ht="24" customHeight="1" x14ac:dyDescent="0.25">
      <c r="A559" s="359"/>
      <c r="B559" s="348"/>
      <c r="C559" s="350"/>
      <c r="D559" s="350"/>
      <c r="E559" s="173" t="s">
        <v>78</v>
      </c>
      <c r="F559" s="350"/>
      <c r="G559" s="113">
        <f>SUM(G560:G569)</f>
        <v>0</v>
      </c>
      <c r="H559" s="113">
        <f t="shared" ref="H559:M559" si="89">SUM(H560:H569)</f>
        <v>0</v>
      </c>
      <c r="I559" s="113">
        <f t="shared" si="89"/>
        <v>38</v>
      </c>
      <c r="J559" s="113">
        <f t="shared" si="89"/>
        <v>0</v>
      </c>
      <c r="K559" s="113">
        <f t="shared" si="89"/>
        <v>0</v>
      </c>
      <c r="L559" s="113">
        <f t="shared" si="89"/>
        <v>1429.8</v>
      </c>
      <c r="M559" s="113">
        <f t="shared" si="89"/>
        <v>200</v>
      </c>
      <c r="N559" s="173"/>
      <c r="O559" s="173"/>
      <c r="P559" s="121"/>
    </row>
    <row r="560" spans="1:16" ht="57.75" customHeight="1" x14ac:dyDescent="0.25">
      <c r="A560" s="386"/>
      <c r="B560" s="351" t="s">
        <v>899</v>
      </c>
      <c r="C560" s="443" t="s">
        <v>416</v>
      </c>
      <c r="D560" s="443" t="s">
        <v>73</v>
      </c>
      <c r="E560" s="446" t="s">
        <v>78</v>
      </c>
      <c r="F560" s="356" t="s">
        <v>39</v>
      </c>
      <c r="G560" s="30"/>
      <c r="H560" s="30"/>
      <c r="I560" s="30">
        <v>18</v>
      </c>
      <c r="J560" s="30"/>
      <c r="K560" s="30"/>
      <c r="L560" s="172"/>
      <c r="M560" s="172"/>
      <c r="N560" s="171" t="s">
        <v>207</v>
      </c>
      <c r="O560" s="171"/>
      <c r="P560" s="351" t="s">
        <v>367</v>
      </c>
    </row>
    <row r="561" spans="1:16" ht="15" customHeight="1" x14ac:dyDescent="0.25">
      <c r="A561" s="388"/>
      <c r="B561" s="352"/>
      <c r="C561" s="445"/>
      <c r="D561" s="445"/>
      <c r="E561" s="448"/>
      <c r="F561" s="357"/>
      <c r="G561" s="30"/>
      <c r="H561" s="30"/>
      <c r="I561" s="30"/>
      <c r="J561" s="30"/>
      <c r="K561" s="30"/>
      <c r="L561" s="172">
        <v>200</v>
      </c>
      <c r="M561" s="172">
        <v>200</v>
      </c>
      <c r="N561" s="171" t="s">
        <v>51</v>
      </c>
      <c r="O561" s="171"/>
      <c r="P561" s="352"/>
    </row>
    <row r="562" spans="1:16" s="31" customFormat="1" ht="24.75" customHeight="1" x14ac:dyDescent="0.25">
      <c r="A562" s="386"/>
      <c r="B562" s="351" t="s">
        <v>900</v>
      </c>
      <c r="C562" s="443" t="s">
        <v>415</v>
      </c>
      <c r="D562" s="356" t="s">
        <v>73</v>
      </c>
      <c r="E562" s="446" t="s">
        <v>78</v>
      </c>
      <c r="F562" s="356" t="s">
        <v>39</v>
      </c>
      <c r="G562" s="30"/>
      <c r="H562" s="30"/>
      <c r="I562" s="30"/>
      <c r="J562" s="30"/>
      <c r="K562" s="30"/>
      <c r="L562" s="172">
        <v>188.8</v>
      </c>
      <c r="M562" s="172"/>
      <c r="N562" s="171" t="s">
        <v>51</v>
      </c>
      <c r="O562" s="171"/>
      <c r="P562" s="351" t="s">
        <v>368</v>
      </c>
    </row>
    <row r="563" spans="1:16" s="31" customFormat="1" ht="24" customHeight="1" x14ac:dyDescent="0.25">
      <c r="A563" s="388"/>
      <c r="B563" s="352"/>
      <c r="C563" s="445"/>
      <c r="D563" s="357"/>
      <c r="E563" s="448"/>
      <c r="F563" s="357"/>
      <c r="G563" s="30"/>
      <c r="H563" s="30"/>
      <c r="I563" s="30"/>
      <c r="J563" s="30"/>
      <c r="K563" s="30"/>
      <c r="L563" s="172">
        <v>21</v>
      </c>
      <c r="M563" s="172"/>
      <c r="N563" s="171" t="s">
        <v>79</v>
      </c>
      <c r="O563" s="171"/>
      <c r="P563" s="352"/>
    </row>
    <row r="564" spans="1:16" s="31" customFormat="1" ht="22.5" customHeight="1" x14ac:dyDescent="0.25">
      <c r="A564" s="386"/>
      <c r="B564" s="351" t="s">
        <v>901</v>
      </c>
      <c r="C564" s="443" t="s">
        <v>414</v>
      </c>
      <c r="D564" s="356" t="s">
        <v>73</v>
      </c>
      <c r="E564" s="446" t="s">
        <v>78</v>
      </c>
      <c r="F564" s="356" t="s">
        <v>39</v>
      </c>
      <c r="G564" s="30"/>
      <c r="H564" s="30"/>
      <c r="I564" s="30">
        <v>5</v>
      </c>
      <c r="J564" s="30"/>
      <c r="K564" s="30"/>
      <c r="L564" s="172"/>
      <c r="M564" s="172"/>
      <c r="N564" s="171" t="s">
        <v>207</v>
      </c>
      <c r="O564" s="171"/>
      <c r="P564" s="351" t="s">
        <v>763</v>
      </c>
    </row>
    <row r="565" spans="1:16" s="31" customFormat="1" ht="24" customHeight="1" x14ac:dyDescent="0.25">
      <c r="A565" s="387"/>
      <c r="B565" s="355"/>
      <c r="C565" s="444"/>
      <c r="D565" s="373"/>
      <c r="E565" s="447"/>
      <c r="F565" s="373"/>
      <c r="G565" s="30"/>
      <c r="H565" s="30"/>
      <c r="I565" s="30"/>
      <c r="J565" s="30"/>
      <c r="K565" s="30"/>
      <c r="L565" s="172">
        <v>108</v>
      </c>
      <c r="M565" s="172"/>
      <c r="N565" s="171" t="s">
        <v>51</v>
      </c>
      <c r="O565" s="171"/>
      <c r="P565" s="355"/>
    </row>
    <row r="566" spans="1:16" s="31" customFormat="1" ht="24" customHeight="1" x14ac:dyDescent="0.25">
      <c r="A566" s="388"/>
      <c r="B566" s="352"/>
      <c r="C566" s="445"/>
      <c r="D566" s="357"/>
      <c r="E566" s="448"/>
      <c r="F566" s="357"/>
      <c r="G566" s="30"/>
      <c r="H566" s="30"/>
      <c r="I566" s="30"/>
      <c r="J566" s="30"/>
      <c r="K566" s="30"/>
      <c r="L566" s="172">
        <v>12</v>
      </c>
      <c r="M566" s="172"/>
      <c r="N566" s="171" t="s">
        <v>79</v>
      </c>
      <c r="O566" s="171"/>
      <c r="P566" s="352"/>
    </row>
    <row r="567" spans="1:16" s="31" customFormat="1" ht="18" customHeight="1" x14ac:dyDescent="0.25">
      <c r="A567" s="386"/>
      <c r="B567" s="351" t="s">
        <v>902</v>
      </c>
      <c r="C567" s="443" t="s">
        <v>416</v>
      </c>
      <c r="D567" s="356" t="s">
        <v>73</v>
      </c>
      <c r="E567" s="446" t="s">
        <v>78</v>
      </c>
      <c r="F567" s="356" t="s">
        <v>39</v>
      </c>
      <c r="G567" s="30"/>
      <c r="H567" s="30"/>
      <c r="I567" s="30">
        <v>15</v>
      </c>
      <c r="J567" s="30"/>
      <c r="K567" s="30"/>
      <c r="L567" s="172"/>
      <c r="M567" s="172"/>
      <c r="N567" s="171" t="s">
        <v>207</v>
      </c>
      <c r="O567" s="171"/>
      <c r="P567" s="351" t="s">
        <v>369</v>
      </c>
    </row>
    <row r="568" spans="1:16" s="31" customFormat="1" x14ac:dyDescent="0.25">
      <c r="A568" s="387"/>
      <c r="B568" s="355"/>
      <c r="C568" s="444"/>
      <c r="D568" s="373"/>
      <c r="E568" s="447"/>
      <c r="F568" s="373"/>
      <c r="G568" s="30"/>
      <c r="H568" s="30"/>
      <c r="I568" s="30"/>
      <c r="J568" s="30"/>
      <c r="K568" s="30"/>
      <c r="L568" s="172">
        <v>810</v>
      </c>
      <c r="M568" s="172"/>
      <c r="N568" s="171" t="s">
        <v>51</v>
      </c>
      <c r="O568" s="171"/>
      <c r="P568" s="355"/>
    </row>
    <row r="569" spans="1:16" s="31" customFormat="1" ht="20.25" customHeight="1" x14ac:dyDescent="0.25">
      <c r="A569" s="388"/>
      <c r="B569" s="352"/>
      <c r="C569" s="445"/>
      <c r="D569" s="357"/>
      <c r="E569" s="448"/>
      <c r="F569" s="357"/>
      <c r="G569" s="30"/>
      <c r="H569" s="30"/>
      <c r="I569" s="30"/>
      <c r="J569" s="30"/>
      <c r="K569" s="30"/>
      <c r="L569" s="172">
        <v>90</v>
      </c>
      <c r="M569" s="172"/>
      <c r="N569" s="171" t="s">
        <v>79</v>
      </c>
      <c r="O569" s="171"/>
      <c r="P569" s="352"/>
    </row>
    <row r="570" spans="1:16" s="31" customFormat="1" ht="20.25" customHeight="1" x14ac:dyDescent="0.25">
      <c r="A570" s="10"/>
      <c r="B570" s="52" t="s">
        <v>90</v>
      </c>
      <c r="C570" s="52"/>
      <c r="D570" s="52"/>
      <c r="E570" s="52"/>
      <c r="F570" s="52"/>
      <c r="G570" s="190">
        <f>SUM(G571:G573)</f>
        <v>0</v>
      </c>
      <c r="H570" s="190">
        <f t="shared" ref="H570:M570" si="90">SUM(H571:H573)</f>
        <v>0</v>
      </c>
      <c r="I570" s="190">
        <f t="shared" si="90"/>
        <v>38</v>
      </c>
      <c r="J570" s="190">
        <f t="shared" si="90"/>
        <v>0</v>
      </c>
      <c r="K570" s="190">
        <f t="shared" si="90"/>
        <v>0</v>
      </c>
      <c r="L570" s="190">
        <f t="shared" si="90"/>
        <v>1429.8</v>
      </c>
      <c r="M570" s="190">
        <f t="shared" si="90"/>
        <v>200</v>
      </c>
      <c r="N570" s="52"/>
      <c r="O570" s="52"/>
      <c r="P570" s="52"/>
    </row>
    <row r="571" spans="1:16" s="31" customFormat="1" x14ac:dyDescent="0.25">
      <c r="A571" s="10"/>
      <c r="B571" s="52" t="s">
        <v>51</v>
      </c>
      <c r="C571" s="52"/>
      <c r="D571" s="52"/>
      <c r="E571" s="52"/>
      <c r="F571" s="52"/>
      <c r="G571" s="190">
        <f t="shared" ref="G571:L571" si="91">G561+G562+G565+G568</f>
        <v>0</v>
      </c>
      <c r="H571" s="190">
        <f t="shared" si="91"/>
        <v>0</v>
      </c>
      <c r="I571" s="190">
        <f t="shared" si="91"/>
        <v>0</v>
      </c>
      <c r="J571" s="190">
        <f t="shared" si="91"/>
        <v>0</v>
      </c>
      <c r="K571" s="190">
        <f t="shared" si="91"/>
        <v>0</v>
      </c>
      <c r="L571" s="190">
        <f t="shared" si="91"/>
        <v>1306.8</v>
      </c>
      <c r="M571" s="190">
        <f>M561+M562+M565+M568</f>
        <v>200</v>
      </c>
      <c r="N571" s="52"/>
      <c r="O571" s="52"/>
      <c r="P571" s="52"/>
    </row>
    <row r="572" spans="1:16" s="31" customFormat="1" x14ac:dyDescent="0.25">
      <c r="A572" s="10"/>
      <c r="B572" s="52" t="s">
        <v>79</v>
      </c>
      <c r="C572" s="52"/>
      <c r="D572" s="52"/>
      <c r="E572" s="52"/>
      <c r="F572" s="52"/>
      <c r="G572" s="190">
        <f t="shared" ref="G572:L572" si="92">G563+G566+G569</f>
        <v>0</v>
      </c>
      <c r="H572" s="190">
        <f t="shared" si="92"/>
        <v>0</v>
      </c>
      <c r="I572" s="190">
        <f t="shared" si="92"/>
        <v>0</v>
      </c>
      <c r="J572" s="190">
        <f t="shared" si="92"/>
        <v>0</v>
      </c>
      <c r="K572" s="190">
        <f t="shared" si="92"/>
        <v>0</v>
      </c>
      <c r="L572" s="190">
        <f t="shared" si="92"/>
        <v>123</v>
      </c>
      <c r="M572" s="190">
        <f>M563+M566+M569</f>
        <v>0</v>
      </c>
      <c r="N572" s="52"/>
      <c r="O572" s="52"/>
      <c r="P572" s="52"/>
    </row>
    <row r="573" spans="1:16" s="31" customFormat="1" x14ac:dyDescent="0.25">
      <c r="A573" s="10"/>
      <c r="B573" s="52" t="s">
        <v>207</v>
      </c>
      <c r="C573" s="52"/>
      <c r="D573" s="52"/>
      <c r="E573" s="52"/>
      <c r="F573" s="52"/>
      <c r="G573" s="190">
        <f t="shared" ref="G573:L573" si="93">G560+G564+G567</f>
        <v>0</v>
      </c>
      <c r="H573" s="190">
        <f t="shared" si="93"/>
        <v>0</v>
      </c>
      <c r="I573" s="190">
        <f t="shared" si="93"/>
        <v>38</v>
      </c>
      <c r="J573" s="190">
        <f t="shared" si="93"/>
        <v>0</v>
      </c>
      <c r="K573" s="190">
        <f t="shared" si="93"/>
        <v>0</v>
      </c>
      <c r="L573" s="190">
        <f t="shared" si="93"/>
        <v>0</v>
      </c>
      <c r="M573" s="190">
        <f>M560+M564+M567</f>
        <v>0</v>
      </c>
      <c r="N573" s="52"/>
      <c r="O573" s="52"/>
      <c r="P573" s="52"/>
    </row>
    <row r="574" spans="1:16" s="31" customFormat="1" ht="63" x14ac:dyDescent="0.25">
      <c r="A574" s="308"/>
      <c r="B574" s="189" t="s">
        <v>970</v>
      </c>
      <c r="C574" s="304" t="s">
        <v>128</v>
      </c>
      <c r="D574" s="72" t="s">
        <v>43</v>
      </c>
      <c r="E574" s="304" t="s">
        <v>165</v>
      </c>
      <c r="F574" s="304" t="s">
        <v>87</v>
      </c>
      <c r="G574" s="307">
        <v>4</v>
      </c>
      <c r="H574" s="307">
        <v>7</v>
      </c>
      <c r="I574" s="33">
        <v>8</v>
      </c>
      <c r="J574" s="307">
        <v>2</v>
      </c>
      <c r="K574" s="307">
        <v>0</v>
      </c>
      <c r="L574" s="307">
        <v>0</v>
      </c>
      <c r="M574" s="304">
        <v>0</v>
      </c>
      <c r="N574" s="229"/>
      <c r="O574" s="8"/>
      <c r="P574" s="8"/>
    </row>
    <row r="575" spans="1:16" s="31" customFormat="1" x14ac:dyDescent="0.25">
      <c r="A575" s="360" t="s">
        <v>132</v>
      </c>
      <c r="B575" s="361"/>
      <c r="C575" s="361"/>
      <c r="D575" s="361"/>
      <c r="E575" s="361"/>
      <c r="F575" s="361"/>
      <c r="G575" s="361"/>
      <c r="H575" s="361"/>
      <c r="I575" s="361"/>
      <c r="J575" s="361"/>
      <c r="K575" s="361"/>
      <c r="L575" s="361"/>
      <c r="M575" s="361"/>
      <c r="N575" s="361"/>
      <c r="O575" s="361"/>
      <c r="P575" s="362"/>
    </row>
    <row r="576" spans="1:16" s="31" customFormat="1" x14ac:dyDescent="0.25">
      <c r="A576" s="358"/>
      <c r="B576" s="347" t="s">
        <v>836</v>
      </c>
      <c r="C576" s="349"/>
      <c r="D576" s="349"/>
      <c r="E576" s="305"/>
      <c r="F576" s="349"/>
      <c r="G576" s="111"/>
      <c r="H576" s="111"/>
      <c r="I576" s="111">
        <v>1</v>
      </c>
      <c r="J576" s="111"/>
      <c r="K576" s="111"/>
      <c r="L576" s="111"/>
      <c r="M576" s="111">
        <v>1</v>
      </c>
      <c r="N576" s="301"/>
      <c r="O576" s="305"/>
      <c r="P576" s="120"/>
    </row>
    <row r="577" spans="1:16" s="31" customFormat="1" x14ac:dyDescent="0.25">
      <c r="A577" s="359"/>
      <c r="B577" s="348"/>
      <c r="C577" s="350"/>
      <c r="D577" s="350"/>
      <c r="E577" s="305"/>
      <c r="F577" s="350"/>
      <c r="G577" s="113">
        <f>SUM(G578:G580)</f>
        <v>0</v>
      </c>
      <c r="H577" s="113">
        <f t="shared" ref="H577:M577" si="94">SUM(H578:H580)</f>
        <v>218.5</v>
      </c>
      <c r="I577" s="113">
        <f t="shared" si="94"/>
        <v>38.5</v>
      </c>
      <c r="J577" s="113">
        <f t="shared" si="94"/>
        <v>25</v>
      </c>
      <c r="K577" s="113">
        <f t="shared" si="94"/>
        <v>25</v>
      </c>
      <c r="L577" s="113">
        <f t="shared" si="94"/>
        <v>275</v>
      </c>
      <c r="M577" s="113">
        <f t="shared" si="94"/>
        <v>225</v>
      </c>
      <c r="N577" s="305"/>
      <c r="O577" s="305"/>
      <c r="P577" s="121"/>
    </row>
    <row r="578" spans="1:16" ht="54" customHeight="1" x14ac:dyDescent="0.25">
      <c r="A578" s="353">
        <v>1</v>
      </c>
      <c r="B578" s="351" t="s">
        <v>903</v>
      </c>
      <c r="C578" s="356" t="s">
        <v>414</v>
      </c>
      <c r="D578" s="356" t="s">
        <v>73</v>
      </c>
      <c r="E578" s="356" t="s">
        <v>78</v>
      </c>
      <c r="F578" s="356" t="s">
        <v>39</v>
      </c>
      <c r="G578" s="306"/>
      <c r="H578" s="306"/>
      <c r="I578" s="27"/>
      <c r="J578" s="27"/>
      <c r="K578" s="27"/>
      <c r="L578" s="27">
        <v>225</v>
      </c>
      <c r="M578" s="306">
        <v>225</v>
      </c>
      <c r="N578" s="306" t="s">
        <v>51</v>
      </c>
      <c r="O578" s="306"/>
      <c r="P578" s="351" t="s">
        <v>837</v>
      </c>
    </row>
    <row r="579" spans="1:16" ht="35.25" customHeight="1" x14ac:dyDescent="0.25">
      <c r="A579" s="479"/>
      <c r="B579" s="355"/>
      <c r="C579" s="373"/>
      <c r="D579" s="373"/>
      <c r="E579" s="373"/>
      <c r="F579" s="373"/>
      <c r="G579" s="306"/>
      <c r="H579" s="306">
        <v>218.5</v>
      </c>
      <c r="I579" s="27">
        <v>38.5</v>
      </c>
      <c r="J579" s="27"/>
      <c r="K579" s="27"/>
      <c r="L579" s="27">
        <v>50</v>
      </c>
      <c r="M579" s="306"/>
      <c r="N579" s="306" t="s">
        <v>79</v>
      </c>
      <c r="O579" s="306"/>
      <c r="P579" s="355"/>
    </row>
    <row r="580" spans="1:16" ht="27.75" customHeight="1" x14ac:dyDescent="0.25">
      <c r="A580" s="479"/>
      <c r="B580" s="352"/>
      <c r="C580" s="357"/>
      <c r="D580" s="357"/>
      <c r="E580" s="357"/>
      <c r="F580" s="490"/>
      <c r="G580" s="306"/>
      <c r="H580" s="306"/>
      <c r="I580" s="27"/>
      <c r="J580" s="27">
        <v>25</v>
      </c>
      <c r="K580" s="27">
        <v>25</v>
      </c>
      <c r="L580" s="27"/>
      <c r="M580" s="306"/>
      <c r="N580" s="306" t="s">
        <v>207</v>
      </c>
      <c r="O580" s="306"/>
      <c r="P580" s="352"/>
    </row>
    <row r="581" spans="1:16" x14ac:dyDescent="0.25">
      <c r="A581" s="10"/>
      <c r="B581" s="52" t="s">
        <v>90</v>
      </c>
      <c r="C581" s="52"/>
      <c r="D581" s="52"/>
      <c r="E581" s="52"/>
      <c r="F581" s="52"/>
      <c r="G581" s="190">
        <f>SUM(G582:G584)</f>
        <v>0</v>
      </c>
      <c r="H581" s="190">
        <f t="shared" ref="H581" si="95">SUM(H582:H584)</f>
        <v>218.5</v>
      </c>
      <c r="I581" s="190">
        <f t="shared" ref="I581" si="96">SUM(I582:I584)</f>
        <v>38.5</v>
      </c>
      <c r="J581" s="190">
        <f t="shared" ref="J581" si="97">SUM(J582:J584)</f>
        <v>25</v>
      </c>
      <c r="K581" s="190">
        <f t="shared" ref="K581" si="98">SUM(K582:K584)</f>
        <v>25</v>
      </c>
      <c r="L581" s="190">
        <f t="shared" ref="L581" si="99">SUM(L582:L584)</f>
        <v>275</v>
      </c>
      <c r="M581" s="190">
        <f t="shared" ref="M581" si="100">SUM(M582:M584)</f>
        <v>225</v>
      </c>
      <c r="N581" s="52"/>
      <c r="O581" s="52"/>
      <c r="P581" s="52"/>
    </row>
    <row r="582" spans="1:16" x14ac:dyDescent="0.25">
      <c r="A582" s="10"/>
      <c r="B582" s="52" t="s">
        <v>51</v>
      </c>
      <c r="C582" s="52"/>
      <c r="D582" s="52"/>
      <c r="E582" s="52"/>
      <c r="F582" s="52"/>
      <c r="G582" s="190">
        <f>G578</f>
        <v>0</v>
      </c>
      <c r="H582" s="190">
        <f t="shared" ref="H582:M582" si="101">H578</f>
        <v>0</v>
      </c>
      <c r="I582" s="190">
        <f t="shared" si="101"/>
        <v>0</v>
      </c>
      <c r="J582" s="190">
        <f t="shared" si="101"/>
        <v>0</v>
      </c>
      <c r="K582" s="190">
        <f t="shared" si="101"/>
        <v>0</v>
      </c>
      <c r="L582" s="190">
        <f t="shared" si="101"/>
        <v>225</v>
      </c>
      <c r="M582" s="190">
        <f t="shared" si="101"/>
        <v>225</v>
      </c>
      <c r="N582" s="52"/>
      <c r="O582" s="52"/>
      <c r="P582" s="52"/>
    </row>
    <row r="583" spans="1:16" x14ac:dyDescent="0.25">
      <c r="A583" s="10"/>
      <c r="B583" s="52" t="s">
        <v>79</v>
      </c>
      <c r="C583" s="52"/>
      <c r="D583" s="52"/>
      <c r="E583" s="52"/>
      <c r="F583" s="52"/>
      <c r="G583" s="190">
        <f>G579</f>
        <v>0</v>
      </c>
      <c r="H583" s="190">
        <f t="shared" ref="H583:M583" si="102">H579</f>
        <v>218.5</v>
      </c>
      <c r="I583" s="190">
        <f t="shared" si="102"/>
        <v>38.5</v>
      </c>
      <c r="J583" s="190">
        <f t="shared" si="102"/>
        <v>0</v>
      </c>
      <c r="K583" s="190">
        <f t="shared" si="102"/>
        <v>0</v>
      </c>
      <c r="L583" s="190">
        <f t="shared" si="102"/>
        <v>50</v>
      </c>
      <c r="M583" s="190">
        <f t="shared" si="102"/>
        <v>0</v>
      </c>
      <c r="N583" s="52"/>
      <c r="O583" s="52"/>
      <c r="P583" s="52"/>
    </row>
    <row r="584" spans="1:16" x14ac:dyDescent="0.25">
      <c r="A584" s="10"/>
      <c r="B584" s="52" t="s">
        <v>207</v>
      </c>
      <c r="C584" s="52"/>
      <c r="D584" s="52"/>
      <c r="E584" s="52"/>
      <c r="F584" s="52"/>
      <c r="G584" s="190">
        <f>G580</f>
        <v>0</v>
      </c>
      <c r="H584" s="190">
        <f t="shared" ref="H584:M584" si="103">H580</f>
        <v>0</v>
      </c>
      <c r="I584" s="190">
        <f t="shared" si="103"/>
        <v>0</v>
      </c>
      <c r="J584" s="190">
        <f t="shared" si="103"/>
        <v>25</v>
      </c>
      <c r="K584" s="190">
        <f t="shared" si="103"/>
        <v>25</v>
      </c>
      <c r="L584" s="190">
        <f t="shared" si="103"/>
        <v>0</v>
      </c>
      <c r="M584" s="190">
        <f t="shared" si="103"/>
        <v>0</v>
      </c>
      <c r="N584" s="52"/>
      <c r="O584" s="52"/>
      <c r="P584" s="52"/>
    </row>
    <row r="585" spans="1:16" ht="78.75" x14ac:dyDescent="0.25">
      <c r="A585" s="308"/>
      <c r="B585" s="189" t="s">
        <v>971</v>
      </c>
      <c r="C585" s="304" t="s">
        <v>126</v>
      </c>
      <c r="D585" s="72" t="s">
        <v>43</v>
      </c>
      <c r="E585" s="304" t="s">
        <v>60</v>
      </c>
      <c r="F585" s="304" t="s">
        <v>87</v>
      </c>
      <c r="G585" s="307">
        <v>7</v>
      </c>
      <c r="H585" s="307">
        <v>9</v>
      </c>
      <c r="I585" s="142">
        <v>8</v>
      </c>
      <c r="J585" s="307">
        <v>7</v>
      </c>
      <c r="K585" s="307">
        <v>0</v>
      </c>
      <c r="L585" s="307">
        <v>0</v>
      </c>
      <c r="M585" s="303">
        <v>3</v>
      </c>
      <c r="N585" s="229"/>
      <c r="O585" s="8"/>
      <c r="P585" s="8"/>
    </row>
    <row r="586" spans="1:16" x14ac:dyDescent="0.25">
      <c r="A586" s="360" t="s">
        <v>132</v>
      </c>
      <c r="B586" s="361"/>
      <c r="C586" s="361"/>
      <c r="D586" s="361"/>
      <c r="E586" s="361"/>
      <c r="F586" s="361"/>
      <c r="G586" s="361"/>
      <c r="H586" s="361"/>
      <c r="I586" s="361"/>
      <c r="J586" s="361"/>
      <c r="K586" s="361"/>
      <c r="L586" s="361"/>
      <c r="M586" s="361"/>
      <c r="N586" s="361"/>
      <c r="O586" s="361"/>
      <c r="P586" s="362"/>
    </row>
    <row r="587" spans="1:16" x14ac:dyDescent="0.25">
      <c r="A587" s="358"/>
      <c r="B587" s="347" t="s">
        <v>803</v>
      </c>
      <c r="C587" s="349"/>
      <c r="D587" s="349"/>
      <c r="E587" s="173" t="s">
        <v>60</v>
      </c>
      <c r="F587" s="349"/>
      <c r="G587" s="111"/>
      <c r="H587" s="111">
        <v>1</v>
      </c>
      <c r="I587" s="111">
        <v>1</v>
      </c>
      <c r="J587" s="111"/>
      <c r="K587" s="111"/>
      <c r="L587" s="111"/>
      <c r="M587" s="111"/>
      <c r="N587" s="147"/>
      <c r="O587" s="173"/>
      <c r="P587" s="120"/>
    </row>
    <row r="588" spans="1:16" ht="26.25" customHeight="1" x14ac:dyDescent="0.25">
      <c r="A588" s="359"/>
      <c r="B588" s="348"/>
      <c r="C588" s="350"/>
      <c r="D588" s="350"/>
      <c r="E588" s="173" t="s">
        <v>78</v>
      </c>
      <c r="F588" s="350"/>
      <c r="G588" s="113">
        <f>SUM(G589:G591)</f>
        <v>7790.1</v>
      </c>
      <c r="H588" s="113">
        <f t="shared" ref="H588:M588" si="104">SUM(H589:H591)</f>
        <v>5813.5</v>
      </c>
      <c r="I588" s="113">
        <f t="shared" si="104"/>
        <v>25</v>
      </c>
      <c r="J588" s="113">
        <f t="shared" si="104"/>
        <v>0</v>
      </c>
      <c r="K588" s="113">
        <f t="shared" si="104"/>
        <v>0</v>
      </c>
      <c r="L588" s="113">
        <f t="shared" si="104"/>
        <v>0</v>
      </c>
      <c r="M588" s="113">
        <f t="shared" si="104"/>
        <v>0</v>
      </c>
      <c r="N588" s="173"/>
      <c r="O588" s="173"/>
      <c r="P588" s="121"/>
    </row>
    <row r="589" spans="1:16" ht="30" customHeight="1" x14ac:dyDescent="0.25">
      <c r="A589" s="449"/>
      <c r="B589" s="394" t="s">
        <v>904</v>
      </c>
      <c r="C589" s="394" t="s">
        <v>203</v>
      </c>
      <c r="D589" s="356" t="s">
        <v>73</v>
      </c>
      <c r="E589" s="356" t="s">
        <v>88</v>
      </c>
      <c r="F589" s="356" t="s">
        <v>39</v>
      </c>
      <c r="G589" s="30">
        <v>7379.8</v>
      </c>
      <c r="H589" s="30">
        <v>5813.5</v>
      </c>
      <c r="I589" s="30"/>
      <c r="J589" s="30"/>
      <c r="K589" s="30"/>
      <c r="L589" s="30"/>
      <c r="M589" s="30"/>
      <c r="N589" s="171" t="s">
        <v>51</v>
      </c>
      <c r="O589" s="177"/>
      <c r="P589" s="394" t="s">
        <v>370</v>
      </c>
    </row>
    <row r="590" spans="1:16" ht="24" customHeight="1" x14ac:dyDescent="0.25">
      <c r="A590" s="449"/>
      <c r="B590" s="394"/>
      <c r="C590" s="394"/>
      <c r="D590" s="357"/>
      <c r="E590" s="357"/>
      <c r="F590" s="357"/>
      <c r="G590" s="30">
        <v>410.3</v>
      </c>
      <c r="H590" s="30"/>
      <c r="I590" s="30"/>
      <c r="J590" s="30"/>
      <c r="K590" s="30"/>
      <c r="L590" s="30"/>
      <c r="M590" s="30"/>
      <c r="N590" s="171" t="s">
        <v>79</v>
      </c>
      <c r="O590" s="171"/>
      <c r="P590" s="394"/>
    </row>
    <row r="591" spans="1:16" ht="45" customHeight="1" x14ac:dyDescent="0.25">
      <c r="A591" s="153"/>
      <c r="B591" s="148" t="s">
        <v>768</v>
      </c>
      <c r="C591" s="148" t="s">
        <v>203</v>
      </c>
      <c r="D591" s="150" t="s">
        <v>73</v>
      </c>
      <c r="E591" s="150" t="s">
        <v>50</v>
      </c>
      <c r="F591" s="150" t="s">
        <v>760</v>
      </c>
      <c r="G591" s="30"/>
      <c r="H591" s="30"/>
      <c r="I591" s="30">
        <v>25</v>
      </c>
      <c r="J591" s="30"/>
      <c r="K591" s="30"/>
      <c r="L591" s="30"/>
      <c r="M591" s="30"/>
      <c r="N591" s="171" t="s">
        <v>207</v>
      </c>
      <c r="O591" s="171"/>
      <c r="P591" s="148"/>
    </row>
    <row r="592" spans="1:16" ht="15" customHeight="1" x14ac:dyDescent="0.25">
      <c r="A592" s="10"/>
      <c r="B592" s="52" t="s">
        <v>90</v>
      </c>
      <c r="C592" s="52"/>
      <c r="D592" s="52"/>
      <c r="E592" s="52"/>
      <c r="F592" s="52"/>
      <c r="G592" s="190">
        <f>SUM(G593:G595)</f>
        <v>7790.1</v>
      </c>
      <c r="H592" s="190">
        <f t="shared" ref="H592" si="105">SUM(H593:H595)</f>
        <v>5813.5</v>
      </c>
      <c r="I592" s="190">
        <f t="shared" ref="I592" si="106">SUM(I593:I595)</f>
        <v>25</v>
      </c>
      <c r="J592" s="190">
        <f t="shared" ref="J592" si="107">SUM(J593:J595)</f>
        <v>0</v>
      </c>
      <c r="K592" s="190">
        <f t="shared" ref="K592" si="108">SUM(K593:K595)</f>
        <v>0</v>
      </c>
      <c r="L592" s="190">
        <f t="shared" ref="L592" si="109">SUM(L593:L595)</f>
        <v>0</v>
      </c>
      <c r="M592" s="190">
        <f t="shared" ref="M592" si="110">SUM(M593:M595)</f>
        <v>0</v>
      </c>
      <c r="N592" s="52"/>
      <c r="O592" s="52"/>
      <c r="P592" s="52"/>
    </row>
    <row r="593" spans="1:16" x14ac:dyDescent="0.25">
      <c r="A593" s="10"/>
      <c r="B593" s="52" t="s">
        <v>51</v>
      </c>
      <c r="C593" s="52"/>
      <c r="D593" s="52"/>
      <c r="E593" s="52"/>
      <c r="F593" s="52"/>
      <c r="G593" s="190">
        <f>G589</f>
        <v>7379.8</v>
      </c>
      <c r="H593" s="190">
        <f t="shared" ref="H593:M593" si="111">H589</f>
        <v>5813.5</v>
      </c>
      <c r="I593" s="190">
        <f t="shared" si="111"/>
        <v>0</v>
      </c>
      <c r="J593" s="190">
        <f t="shared" si="111"/>
        <v>0</v>
      </c>
      <c r="K593" s="190">
        <f t="shared" si="111"/>
        <v>0</v>
      </c>
      <c r="L593" s="190">
        <f t="shared" si="111"/>
        <v>0</v>
      </c>
      <c r="M593" s="190">
        <f t="shared" si="111"/>
        <v>0</v>
      </c>
      <c r="N593" s="52"/>
      <c r="O593" s="52"/>
      <c r="P593" s="52"/>
    </row>
    <row r="594" spans="1:16" x14ac:dyDescent="0.25">
      <c r="A594" s="10"/>
      <c r="B594" s="52" t="s">
        <v>79</v>
      </c>
      <c r="C594" s="52"/>
      <c r="D594" s="52"/>
      <c r="E594" s="52"/>
      <c r="F594" s="52"/>
      <c r="G594" s="190">
        <f>G590</f>
        <v>410.3</v>
      </c>
      <c r="H594" s="190">
        <f t="shared" ref="H594:M594" si="112">H590</f>
        <v>0</v>
      </c>
      <c r="I594" s="190">
        <f t="shared" si="112"/>
        <v>0</v>
      </c>
      <c r="J594" s="190">
        <f t="shared" si="112"/>
        <v>0</v>
      </c>
      <c r="K594" s="190">
        <f t="shared" si="112"/>
        <v>0</v>
      </c>
      <c r="L594" s="190">
        <f t="shared" si="112"/>
        <v>0</v>
      </c>
      <c r="M594" s="190">
        <f t="shared" si="112"/>
        <v>0</v>
      </c>
      <c r="N594" s="52"/>
      <c r="O594" s="52"/>
      <c r="P594" s="52"/>
    </row>
    <row r="595" spans="1:16" x14ac:dyDescent="0.25">
      <c r="A595" s="10"/>
      <c r="B595" s="52" t="s">
        <v>207</v>
      </c>
      <c r="C595" s="52"/>
      <c r="D595" s="52"/>
      <c r="E595" s="52"/>
      <c r="F595" s="52"/>
      <c r="G595" s="190">
        <f>G591</f>
        <v>0</v>
      </c>
      <c r="H595" s="190">
        <f t="shared" ref="H595:M595" si="113">H591</f>
        <v>0</v>
      </c>
      <c r="I595" s="190">
        <f t="shared" si="113"/>
        <v>25</v>
      </c>
      <c r="J595" s="190">
        <f t="shared" si="113"/>
        <v>0</v>
      </c>
      <c r="K595" s="190">
        <f t="shared" si="113"/>
        <v>0</v>
      </c>
      <c r="L595" s="190">
        <f t="shared" si="113"/>
        <v>0</v>
      </c>
      <c r="M595" s="190">
        <f t="shared" si="113"/>
        <v>0</v>
      </c>
      <c r="N595" s="52"/>
      <c r="O595" s="52"/>
      <c r="P595" s="52"/>
    </row>
    <row r="596" spans="1:16" ht="47.25" x14ac:dyDescent="0.25">
      <c r="A596" s="17"/>
      <c r="B596" s="189" t="s">
        <v>972</v>
      </c>
      <c r="C596" s="168" t="s">
        <v>129</v>
      </c>
      <c r="D596" s="72" t="s">
        <v>43</v>
      </c>
      <c r="E596" s="168" t="s">
        <v>130</v>
      </c>
      <c r="F596" s="168" t="s">
        <v>87</v>
      </c>
      <c r="G596" s="172">
        <v>144</v>
      </c>
      <c r="H596" s="172">
        <v>147</v>
      </c>
      <c r="I596" s="33">
        <v>150</v>
      </c>
      <c r="J596" s="172">
        <v>152</v>
      </c>
      <c r="K596" s="172">
        <v>156</v>
      </c>
      <c r="L596" s="172">
        <v>158</v>
      </c>
      <c r="M596" s="168">
        <v>158</v>
      </c>
      <c r="N596" s="229"/>
      <c r="O596" s="8"/>
      <c r="P596" s="8"/>
    </row>
    <row r="597" spans="1:16" x14ac:dyDescent="0.25">
      <c r="A597" s="360" t="s">
        <v>132</v>
      </c>
      <c r="B597" s="361"/>
      <c r="C597" s="361"/>
      <c r="D597" s="361"/>
      <c r="E597" s="361"/>
      <c r="F597" s="361"/>
      <c r="G597" s="361"/>
      <c r="H597" s="361"/>
      <c r="I597" s="361"/>
      <c r="J597" s="361"/>
      <c r="K597" s="361"/>
      <c r="L597" s="361"/>
      <c r="M597" s="361"/>
      <c r="N597" s="361"/>
      <c r="O597" s="361"/>
      <c r="P597" s="362"/>
    </row>
    <row r="598" spans="1:16" ht="25.5" customHeight="1" x14ac:dyDescent="0.25">
      <c r="A598" s="386"/>
      <c r="B598" s="351" t="s">
        <v>905</v>
      </c>
      <c r="C598" s="356" t="s">
        <v>227</v>
      </c>
      <c r="D598" s="356" t="s">
        <v>73</v>
      </c>
      <c r="E598" s="356" t="s">
        <v>88</v>
      </c>
      <c r="F598" s="356" t="s">
        <v>760</v>
      </c>
      <c r="G598" s="30"/>
      <c r="H598" s="30"/>
      <c r="I598" s="30">
        <v>75</v>
      </c>
      <c r="J598" s="30"/>
      <c r="K598" s="30"/>
      <c r="L598" s="30"/>
      <c r="M598" s="32"/>
      <c r="N598" s="171" t="s">
        <v>207</v>
      </c>
      <c r="O598" s="171"/>
      <c r="P598" s="351" t="s">
        <v>371</v>
      </c>
    </row>
    <row r="599" spans="1:16" ht="33" customHeight="1" x14ac:dyDescent="0.25">
      <c r="A599" s="388"/>
      <c r="B599" s="352"/>
      <c r="C599" s="357"/>
      <c r="D599" s="357"/>
      <c r="E599" s="357"/>
      <c r="F599" s="357"/>
      <c r="G599" s="30"/>
      <c r="H599" s="30"/>
      <c r="I599" s="30"/>
      <c r="J599" s="30"/>
      <c r="K599" s="30"/>
      <c r="L599" s="30">
        <v>50</v>
      </c>
      <c r="M599" s="89">
        <v>50</v>
      </c>
      <c r="N599" s="171" t="s">
        <v>79</v>
      </c>
      <c r="O599" s="171"/>
      <c r="P599" s="352"/>
    </row>
    <row r="600" spans="1:16" s="31" customFormat="1" ht="48.75" customHeight="1" x14ac:dyDescent="0.25">
      <c r="A600" s="34"/>
      <c r="B600" s="148" t="s">
        <v>906</v>
      </c>
      <c r="C600" s="168" t="s">
        <v>227</v>
      </c>
      <c r="D600" s="171" t="s">
        <v>73</v>
      </c>
      <c r="E600" s="171" t="s">
        <v>78</v>
      </c>
      <c r="F600" s="171" t="s">
        <v>75</v>
      </c>
      <c r="G600" s="27"/>
      <c r="H600" s="27"/>
      <c r="I600" s="27">
        <v>3</v>
      </c>
      <c r="J600" s="27"/>
      <c r="K600" s="27"/>
      <c r="L600" s="27">
        <v>2</v>
      </c>
      <c r="M600" s="27">
        <v>2</v>
      </c>
      <c r="N600" s="171" t="s">
        <v>79</v>
      </c>
      <c r="O600" s="171"/>
      <c r="P600" s="148" t="s">
        <v>371</v>
      </c>
    </row>
    <row r="601" spans="1:16" s="31" customFormat="1" ht="22.5" customHeight="1" x14ac:dyDescent="0.25">
      <c r="A601" s="358"/>
      <c r="B601" s="347" t="s">
        <v>785</v>
      </c>
      <c r="C601" s="349"/>
      <c r="D601" s="349"/>
      <c r="E601" s="173"/>
      <c r="F601" s="349"/>
      <c r="G601" s="111"/>
      <c r="H601" s="111"/>
      <c r="I601" s="111"/>
      <c r="J601" s="111"/>
      <c r="K601" s="111">
        <v>1</v>
      </c>
      <c r="L601" s="111"/>
      <c r="M601" s="111"/>
      <c r="N601" s="147"/>
      <c r="O601" s="173"/>
      <c r="P601" s="120"/>
    </row>
    <row r="602" spans="1:16" s="31" customFormat="1" ht="22.5" customHeight="1" x14ac:dyDescent="0.25">
      <c r="A602" s="359"/>
      <c r="B602" s="348"/>
      <c r="C602" s="350"/>
      <c r="D602" s="350"/>
      <c r="E602" s="173"/>
      <c r="F602" s="350"/>
      <c r="G602" s="113"/>
      <c r="H602" s="113"/>
      <c r="I602" s="113"/>
      <c r="J602" s="113">
        <f>SUM(J603:J604)</f>
        <v>50</v>
      </c>
      <c r="K602" s="113">
        <f t="shared" ref="K602:M602" si="114">SUM(K603:K604)</f>
        <v>900</v>
      </c>
      <c r="L602" s="113">
        <f t="shared" si="114"/>
        <v>0</v>
      </c>
      <c r="M602" s="113">
        <f t="shared" si="114"/>
        <v>0</v>
      </c>
      <c r="N602" s="173"/>
      <c r="O602" s="173"/>
      <c r="P602" s="121"/>
    </row>
    <row r="603" spans="1:16" s="31" customFormat="1" ht="40.5" customHeight="1" x14ac:dyDescent="0.25">
      <c r="A603" s="356"/>
      <c r="B603" s="148" t="s">
        <v>907</v>
      </c>
      <c r="C603" s="356" t="s">
        <v>413</v>
      </c>
      <c r="D603" s="356" t="s">
        <v>73</v>
      </c>
      <c r="E603" s="171" t="s">
        <v>78</v>
      </c>
      <c r="F603" s="356" t="s">
        <v>39</v>
      </c>
      <c r="G603" s="27"/>
      <c r="H603" s="27"/>
      <c r="J603" s="30">
        <v>50</v>
      </c>
      <c r="K603" s="27"/>
      <c r="L603" s="27"/>
      <c r="M603" s="27"/>
      <c r="N603" s="27" t="s">
        <v>207</v>
      </c>
      <c r="O603" s="171"/>
      <c r="P603" s="351" t="s">
        <v>372</v>
      </c>
    </row>
    <row r="604" spans="1:16" s="31" customFormat="1" ht="24" customHeight="1" x14ac:dyDescent="0.25">
      <c r="A604" s="357"/>
      <c r="B604" s="148" t="s">
        <v>981</v>
      </c>
      <c r="C604" s="357"/>
      <c r="D604" s="357"/>
      <c r="E604" s="171" t="s">
        <v>78</v>
      </c>
      <c r="F604" s="357"/>
      <c r="G604" s="27"/>
      <c r="H604" s="27"/>
      <c r="I604" s="30"/>
      <c r="K604" s="30">
        <v>900</v>
      </c>
      <c r="L604" s="27"/>
      <c r="M604" s="27"/>
      <c r="N604" s="27" t="s">
        <v>51</v>
      </c>
      <c r="O604" s="171"/>
      <c r="P604" s="491"/>
    </row>
    <row r="605" spans="1:16" ht="18.75" customHeight="1" x14ac:dyDescent="0.25">
      <c r="A605" s="10"/>
      <c r="B605" s="52" t="s">
        <v>144</v>
      </c>
      <c r="C605" s="52"/>
      <c r="D605" s="52"/>
      <c r="E605" s="52"/>
      <c r="F605" s="52"/>
      <c r="G605" s="190">
        <f>SUM(G606:G608)</f>
        <v>0</v>
      </c>
      <c r="H605" s="190">
        <f t="shared" ref="H605" si="115">SUM(H606:H608)</f>
        <v>0</v>
      </c>
      <c r="I605" s="190">
        <f t="shared" ref="I605" si="116">SUM(I606:I608)</f>
        <v>78</v>
      </c>
      <c r="J605" s="190">
        <f t="shared" ref="J605" si="117">SUM(J606:J608)</f>
        <v>50</v>
      </c>
      <c r="K605" s="190">
        <f t="shared" ref="K605" si="118">SUM(K606:K608)</f>
        <v>900</v>
      </c>
      <c r="L605" s="190">
        <f t="shared" ref="L605" si="119">SUM(L606:L608)</f>
        <v>52</v>
      </c>
      <c r="M605" s="190">
        <f t="shared" ref="M605" si="120">SUM(M606:M608)</f>
        <v>52</v>
      </c>
      <c r="N605" s="52"/>
      <c r="O605" s="52"/>
      <c r="P605" s="52"/>
    </row>
    <row r="606" spans="1:16" ht="18.75" customHeight="1" x14ac:dyDescent="0.25">
      <c r="A606" s="10"/>
      <c r="B606" s="52" t="s">
        <v>51</v>
      </c>
      <c r="C606" s="52"/>
      <c r="D606" s="52"/>
      <c r="E606" s="52"/>
      <c r="F606" s="52"/>
      <c r="G606" s="190">
        <f>G604</f>
        <v>0</v>
      </c>
      <c r="H606" s="190">
        <f t="shared" ref="H606:M606" si="121">H604</f>
        <v>0</v>
      </c>
      <c r="I606" s="190">
        <f t="shared" si="121"/>
        <v>0</v>
      </c>
      <c r="J606" s="190">
        <f t="shared" si="121"/>
        <v>0</v>
      </c>
      <c r="K606" s="190">
        <f t="shared" si="121"/>
        <v>900</v>
      </c>
      <c r="L606" s="190">
        <f t="shared" si="121"/>
        <v>0</v>
      </c>
      <c r="M606" s="190">
        <f t="shared" si="121"/>
        <v>0</v>
      </c>
      <c r="N606" s="190"/>
      <c r="O606" s="52"/>
      <c r="P606" s="52"/>
    </row>
    <row r="607" spans="1:16" ht="18.75" customHeight="1" x14ac:dyDescent="0.25">
      <c r="A607" s="10"/>
      <c r="B607" s="52" t="s">
        <v>79</v>
      </c>
      <c r="C607" s="52"/>
      <c r="D607" s="52"/>
      <c r="E607" s="52"/>
      <c r="F607" s="52"/>
      <c r="G607" s="190">
        <f>G599+G600</f>
        <v>0</v>
      </c>
      <c r="H607" s="190">
        <f t="shared" ref="H607:M607" si="122">H599+H600</f>
        <v>0</v>
      </c>
      <c r="I607" s="190">
        <f t="shared" si="122"/>
        <v>3</v>
      </c>
      <c r="J607" s="190">
        <f t="shared" si="122"/>
        <v>0</v>
      </c>
      <c r="K607" s="190">
        <f t="shared" si="122"/>
        <v>0</v>
      </c>
      <c r="L607" s="190">
        <f t="shared" si="122"/>
        <v>52</v>
      </c>
      <c r="M607" s="190">
        <f t="shared" si="122"/>
        <v>52</v>
      </c>
      <c r="N607" s="190"/>
      <c r="O607" s="52"/>
      <c r="P607" s="52"/>
    </row>
    <row r="608" spans="1:16" ht="18.75" customHeight="1" x14ac:dyDescent="0.25">
      <c r="A608" s="10"/>
      <c r="B608" s="52" t="s">
        <v>207</v>
      </c>
      <c r="C608" s="52"/>
      <c r="D608" s="52"/>
      <c r="E608" s="52"/>
      <c r="F608" s="52"/>
      <c r="G608" s="190">
        <f>G598+G603</f>
        <v>0</v>
      </c>
      <c r="H608" s="190">
        <f t="shared" ref="H608:M608" si="123">H598+H603</f>
        <v>0</v>
      </c>
      <c r="I608" s="190">
        <f t="shared" si="123"/>
        <v>75</v>
      </c>
      <c r="J608" s="190">
        <f t="shared" si="123"/>
        <v>50</v>
      </c>
      <c r="K608" s="190">
        <f t="shared" si="123"/>
        <v>0</v>
      </c>
      <c r="L608" s="190">
        <f t="shared" si="123"/>
        <v>0</v>
      </c>
      <c r="M608" s="190">
        <f t="shared" si="123"/>
        <v>0</v>
      </c>
      <c r="N608" s="190"/>
      <c r="O608" s="52"/>
      <c r="P608" s="52"/>
    </row>
    <row r="609" spans="1:16" ht="19.5" customHeight="1" x14ac:dyDescent="0.25">
      <c r="A609" s="360" t="s">
        <v>132</v>
      </c>
      <c r="B609" s="361"/>
      <c r="C609" s="361"/>
      <c r="D609" s="361"/>
      <c r="E609" s="361"/>
      <c r="F609" s="361"/>
      <c r="G609" s="361"/>
      <c r="H609" s="361"/>
      <c r="I609" s="361"/>
      <c r="J609" s="361"/>
      <c r="K609" s="361"/>
      <c r="L609" s="361"/>
      <c r="M609" s="361"/>
      <c r="N609" s="361"/>
      <c r="O609" s="361"/>
      <c r="P609" s="362"/>
    </row>
    <row r="610" spans="1:16" ht="63.75" customHeight="1" x14ac:dyDescent="0.25">
      <c r="A610" s="17"/>
      <c r="B610" s="189" t="s">
        <v>973</v>
      </c>
      <c r="C610" s="168" t="s">
        <v>524</v>
      </c>
      <c r="D610" s="72" t="s">
        <v>43</v>
      </c>
      <c r="E610" s="168" t="s">
        <v>48</v>
      </c>
      <c r="F610" s="168" t="s">
        <v>87</v>
      </c>
      <c r="G610" s="172">
        <v>96</v>
      </c>
      <c r="H610" s="172">
        <v>96.5</v>
      </c>
      <c r="I610" s="33">
        <v>97</v>
      </c>
      <c r="J610" s="172">
        <v>97.5</v>
      </c>
      <c r="K610" s="172">
        <v>98</v>
      </c>
      <c r="L610" s="172">
        <v>98.5</v>
      </c>
      <c r="M610" s="94">
        <v>99</v>
      </c>
      <c r="N610" s="229"/>
      <c r="O610" s="8"/>
      <c r="P610" s="8"/>
    </row>
    <row r="611" spans="1:16" ht="53.25" customHeight="1" x14ac:dyDescent="0.25">
      <c r="A611" s="122"/>
      <c r="B611" s="163" t="s">
        <v>804</v>
      </c>
      <c r="C611" s="123"/>
      <c r="D611" s="123"/>
      <c r="E611" s="124"/>
      <c r="F611" s="173"/>
      <c r="G611" s="125">
        <f>SUM(G612:G615)</f>
        <v>200</v>
      </c>
      <c r="H611" s="125">
        <f t="shared" ref="H611:M611" si="124">SUM(H612:H615)</f>
        <v>370</v>
      </c>
      <c r="I611" s="125">
        <f t="shared" si="124"/>
        <v>0</v>
      </c>
      <c r="J611" s="125">
        <f t="shared" si="124"/>
        <v>0</v>
      </c>
      <c r="K611" s="125">
        <f t="shared" si="124"/>
        <v>0</v>
      </c>
      <c r="L611" s="125">
        <f t="shared" si="124"/>
        <v>0</v>
      </c>
      <c r="M611" s="125">
        <f t="shared" si="124"/>
        <v>0</v>
      </c>
      <c r="N611" s="173"/>
      <c r="O611" s="173"/>
      <c r="P611" s="126"/>
    </row>
    <row r="612" spans="1:16" ht="61.5" customHeight="1" x14ac:dyDescent="0.25">
      <c r="A612" s="184"/>
      <c r="B612" s="148" t="s">
        <v>908</v>
      </c>
      <c r="C612" s="171" t="s">
        <v>412</v>
      </c>
      <c r="D612" s="171" t="s">
        <v>73</v>
      </c>
      <c r="E612" s="171" t="s">
        <v>78</v>
      </c>
      <c r="F612" s="171" t="s">
        <v>39</v>
      </c>
      <c r="G612" s="30">
        <v>70</v>
      </c>
      <c r="H612" s="30"/>
      <c r="I612" s="30"/>
      <c r="J612" s="30"/>
      <c r="K612" s="30"/>
      <c r="L612" s="32"/>
      <c r="M612" s="32"/>
      <c r="N612" s="171" t="s">
        <v>167</v>
      </c>
      <c r="O612" s="171"/>
      <c r="P612" s="148" t="s">
        <v>373</v>
      </c>
    </row>
    <row r="613" spans="1:16" ht="63" customHeight="1" x14ac:dyDescent="0.25">
      <c r="A613" s="184"/>
      <c r="B613" s="148" t="s">
        <v>909</v>
      </c>
      <c r="C613" s="171" t="s">
        <v>412</v>
      </c>
      <c r="D613" s="171" t="s">
        <v>73</v>
      </c>
      <c r="E613" s="171" t="s">
        <v>78</v>
      </c>
      <c r="F613" s="171" t="s">
        <v>39</v>
      </c>
      <c r="G613" s="30">
        <v>70</v>
      </c>
      <c r="H613" s="30"/>
      <c r="I613" s="30"/>
      <c r="J613" s="30"/>
      <c r="K613" s="30"/>
      <c r="L613" s="32"/>
      <c r="M613" s="32"/>
      <c r="N613" s="171" t="s">
        <v>167</v>
      </c>
      <c r="O613" s="171"/>
      <c r="P613" s="148" t="s">
        <v>376</v>
      </c>
    </row>
    <row r="614" spans="1:16" s="31" customFormat="1" ht="54" customHeight="1" x14ac:dyDescent="0.25">
      <c r="A614" s="184"/>
      <c r="B614" s="148" t="s">
        <v>910</v>
      </c>
      <c r="C614" s="171" t="s">
        <v>412</v>
      </c>
      <c r="D614" s="171" t="s">
        <v>73</v>
      </c>
      <c r="E614" s="171" t="s">
        <v>78</v>
      </c>
      <c r="F614" s="171" t="s">
        <v>39</v>
      </c>
      <c r="G614" s="30">
        <v>60</v>
      </c>
      <c r="H614" s="30">
        <v>120</v>
      </c>
      <c r="I614" s="30"/>
      <c r="J614" s="30"/>
      <c r="K614" s="30"/>
      <c r="L614" s="32"/>
      <c r="M614" s="32"/>
      <c r="N614" s="171" t="s">
        <v>167</v>
      </c>
      <c r="O614" s="171"/>
      <c r="P614" s="148" t="s">
        <v>375</v>
      </c>
    </row>
    <row r="615" spans="1:16" s="31" customFormat="1" ht="54" customHeight="1" x14ac:dyDescent="0.25">
      <c r="A615" s="184"/>
      <c r="B615" s="148" t="s">
        <v>911</v>
      </c>
      <c r="C615" s="171" t="s">
        <v>412</v>
      </c>
      <c r="D615" s="171" t="s">
        <v>73</v>
      </c>
      <c r="E615" s="171" t="s">
        <v>78</v>
      </c>
      <c r="F615" s="171" t="s">
        <v>39</v>
      </c>
      <c r="G615" s="30"/>
      <c r="H615" s="30">
        <v>250</v>
      </c>
      <c r="I615" s="30"/>
      <c r="J615" s="30"/>
      <c r="K615" s="30"/>
      <c r="L615" s="32"/>
      <c r="M615" s="32"/>
      <c r="N615" s="171" t="s">
        <v>167</v>
      </c>
      <c r="O615" s="171"/>
      <c r="P615" s="148" t="s">
        <v>374</v>
      </c>
    </row>
    <row r="616" spans="1:16" s="31" customFormat="1" ht="38.25" customHeight="1" x14ac:dyDescent="0.25">
      <c r="A616" s="122"/>
      <c r="B616" s="163" t="s">
        <v>805</v>
      </c>
      <c r="C616" s="173"/>
      <c r="D616" s="173"/>
      <c r="E616" s="173"/>
      <c r="F616" s="173"/>
      <c r="G616" s="125"/>
      <c r="H616" s="125"/>
      <c r="I616" s="125"/>
      <c r="J616" s="125"/>
      <c r="K616" s="125">
        <f>SUM(K617)</f>
        <v>30</v>
      </c>
      <c r="L616" s="125"/>
      <c r="M616" s="125"/>
      <c r="N616" s="173"/>
      <c r="O616" s="173"/>
      <c r="P616" s="163"/>
    </row>
    <row r="617" spans="1:16" s="31" customFormat="1" ht="55.5" customHeight="1" x14ac:dyDescent="0.25">
      <c r="A617" s="184"/>
      <c r="B617" s="148" t="s">
        <v>912</v>
      </c>
      <c r="C617" s="171" t="s">
        <v>412</v>
      </c>
      <c r="D617" s="171" t="s">
        <v>73</v>
      </c>
      <c r="E617" s="171" t="s">
        <v>78</v>
      </c>
      <c r="F617" s="171" t="s">
        <v>39</v>
      </c>
      <c r="G617" s="30"/>
      <c r="H617" s="30"/>
      <c r="I617" s="30"/>
      <c r="J617" s="30"/>
      <c r="K617" s="30">
        <v>30</v>
      </c>
      <c r="L617" s="32"/>
      <c r="M617" s="32"/>
      <c r="N617" s="171" t="s">
        <v>79</v>
      </c>
      <c r="O617" s="171"/>
      <c r="P617" s="148" t="s">
        <v>377</v>
      </c>
    </row>
    <row r="618" spans="1:16" s="31" customFormat="1" ht="18" customHeight="1" x14ac:dyDescent="0.25">
      <c r="A618" s="10"/>
      <c r="B618" s="52" t="s">
        <v>144</v>
      </c>
      <c r="C618" s="52"/>
      <c r="D618" s="52"/>
      <c r="E618" s="52"/>
      <c r="F618" s="52"/>
      <c r="G618" s="190">
        <f>SUM(G619:G621)</f>
        <v>200</v>
      </c>
      <c r="H618" s="190">
        <f t="shared" ref="H618" si="125">SUM(H619:H621)</f>
        <v>370</v>
      </c>
      <c r="I618" s="190">
        <f t="shared" ref="I618" si="126">SUM(I619:I621)</f>
        <v>0</v>
      </c>
      <c r="J618" s="190">
        <f t="shared" ref="J618" si="127">SUM(J619:J621)</f>
        <v>0</v>
      </c>
      <c r="K618" s="190">
        <f t="shared" ref="K618" si="128">SUM(K619:K621)</f>
        <v>30</v>
      </c>
      <c r="L618" s="190">
        <f t="shared" ref="L618" si="129">SUM(L619:L621)</f>
        <v>0</v>
      </c>
      <c r="M618" s="190">
        <f t="shared" ref="M618" si="130">SUM(M619:M621)</f>
        <v>0</v>
      </c>
      <c r="N618" s="52"/>
      <c r="O618" s="52"/>
      <c r="P618" s="52"/>
    </row>
    <row r="619" spans="1:16" ht="15.75" customHeight="1" x14ac:dyDescent="0.25">
      <c r="A619" s="10"/>
      <c r="B619" s="52" t="s">
        <v>51</v>
      </c>
      <c r="C619" s="52"/>
      <c r="D619" s="52"/>
      <c r="E619" s="52"/>
      <c r="F619" s="52"/>
      <c r="G619" s="190"/>
      <c r="H619" s="190"/>
      <c r="I619" s="190"/>
      <c r="J619" s="190"/>
      <c r="K619" s="190"/>
      <c r="L619" s="190"/>
      <c r="M619" s="190"/>
      <c r="N619" s="190"/>
      <c r="O619" s="52"/>
      <c r="P619" s="52"/>
    </row>
    <row r="620" spans="1:16" ht="15.75" customHeight="1" x14ac:dyDescent="0.25">
      <c r="A620" s="10"/>
      <c r="B620" s="52" t="s">
        <v>79</v>
      </c>
      <c r="C620" s="52"/>
      <c r="D620" s="52"/>
      <c r="E620" s="52"/>
      <c r="F620" s="52"/>
      <c r="G620" s="190">
        <f>G617</f>
        <v>0</v>
      </c>
      <c r="H620" s="190">
        <f t="shared" ref="H620:M620" si="131">H617</f>
        <v>0</v>
      </c>
      <c r="I620" s="190">
        <f t="shared" si="131"/>
        <v>0</v>
      </c>
      <c r="J620" s="190">
        <f t="shared" si="131"/>
        <v>0</v>
      </c>
      <c r="K620" s="190">
        <f t="shared" si="131"/>
        <v>30</v>
      </c>
      <c r="L620" s="190">
        <f t="shared" si="131"/>
        <v>0</v>
      </c>
      <c r="M620" s="190">
        <f t="shared" si="131"/>
        <v>0</v>
      </c>
      <c r="N620" s="190"/>
      <c r="O620" s="52"/>
      <c r="P620" s="52"/>
    </row>
    <row r="621" spans="1:16" ht="15.75" customHeight="1" x14ac:dyDescent="0.25">
      <c r="A621" s="10"/>
      <c r="B621" s="52" t="s">
        <v>167</v>
      </c>
      <c r="C621" s="52"/>
      <c r="D621" s="52"/>
      <c r="E621" s="52"/>
      <c r="F621" s="52"/>
      <c r="G621" s="190">
        <f>G612+G613+G614+G615</f>
        <v>200</v>
      </c>
      <c r="H621" s="190">
        <f t="shared" ref="H621:M621" si="132">H612+H613+H614+H615</f>
        <v>370</v>
      </c>
      <c r="I621" s="190">
        <f t="shared" si="132"/>
        <v>0</v>
      </c>
      <c r="J621" s="190">
        <f t="shared" si="132"/>
        <v>0</v>
      </c>
      <c r="K621" s="190">
        <f t="shared" si="132"/>
        <v>0</v>
      </c>
      <c r="L621" s="190">
        <f t="shared" si="132"/>
        <v>0</v>
      </c>
      <c r="M621" s="190">
        <f t="shared" si="132"/>
        <v>0</v>
      </c>
      <c r="N621" s="190"/>
      <c r="O621" s="52"/>
      <c r="P621" s="52"/>
    </row>
    <row r="622" spans="1:16" ht="15.75" customHeight="1" x14ac:dyDescent="0.25">
      <c r="A622" s="168" t="s">
        <v>26</v>
      </c>
      <c r="B622" s="345" t="s">
        <v>525</v>
      </c>
      <c r="C622" s="345"/>
      <c r="D622" s="345"/>
      <c r="E622" s="345"/>
      <c r="F622" s="345"/>
      <c r="G622" s="345"/>
      <c r="H622" s="345"/>
      <c r="I622" s="345"/>
      <c r="J622" s="345"/>
      <c r="K622" s="345"/>
      <c r="L622" s="345"/>
      <c r="M622" s="346"/>
      <c r="N622" s="8"/>
      <c r="O622" s="8"/>
      <c r="P622" s="8"/>
    </row>
    <row r="623" spans="1:16" ht="15.75" customHeight="1" x14ac:dyDescent="0.25">
      <c r="A623" s="17"/>
      <c r="B623" s="345" t="s">
        <v>526</v>
      </c>
      <c r="C623" s="345"/>
      <c r="D623" s="345"/>
      <c r="E623" s="345"/>
      <c r="F623" s="345"/>
      <c r="G623" s="345"/>
      <c r="H623" s="345"/>
      <c r="I623" s="345"/>
      <c r="J623" s="345"/>
      <c r="K623" s="345"/>
      <c r="L623" s="345"/>
      <c r="M623" s="346"/>
      <c r="N623" s="8"/>
      <c r="O623" s="8"/>
      <c r="P623" s="8"/>
    </row>
    <row r="624" spans="1:16" ht="18" customHeight="1" x14ac:dyDescent="0.25">
      <c r="A624" s="17"/>
      <c r="B624" s="345" t="s">
        <v>527</v>
      </c>
      <c r="C624" s="345"/>
      <c r="D624" s="345"/>
      <c r="E624" s="345"/>
      <c r="F624" s="345"/>
      <c r="G624" s="345"/>
      <c r="H624" s="345"/>
      <c r="I624" s="345"/>
      <c r="J624" s="345"/>
      <c r="K624" s="345"/>
      <c r="L624" s="345"/>
      <c r="M624" s="346"/>
      <c r="N624" s="8"/>
      <c r="O624" s="8"/>
      <c r="P624" s="8"/>
    </row>
    <row r="625" spans="1:16" ht="18" customHeight="1" x14ac:dyDescent="0.25">
      <c r="A625" s="17"/>
      <c r="B625" s="345" t="s">
        <v>528</v>
      </c>
      <c r="C625" s="345"/>
      <c r="D625" s="345"/>
      <c r="E625" s="345"/>
      <c r="F625" s="345"/>
      <c r="G625" s="345"/>
      <c r="H625" s="345"/>
      <c r="I625" s="345"/>
      <c r="J625" s="345"/>
      <c r="K625" s="345"/>
      <c r="L625" s="345"/>
      <c r="M625" s="346"/>
      <c r="N625" s="236"/>
      <c r="O625" s="236"/>
      <c r="P625" s="229"/>
    </row>
    <row r="626" spans="1:16" ht="18" customHeight="1" x14ac:dyDescent="0.25">
      <c r="A626" s="360" t="s">
        <v>132</v>
      </c>
      <c r="B626" s="361"/>
      <c r="C626" s="361"/>
      <c r="D626" s="361"/>
      <c r="E626" s="361"/>
      <c r="F626" s="361"/>
      <c r="G626" s="361"/>
      <c r="H626" s="361"/>
      <c r="I626" s="361"/>
      <c r="J626" s="361"/>
      <c r="K626" s="361"/>
      <c r="L626" s="361"/>
      <c r="M626" s="361"/>
      <c r="N626" s="361"/>
      <c r="O626" s="361"/>
      <c r="P626" s="362"/>
    </row>
    <row r="627" spans="1:16" ht="52.5" customHeight="1" x14ac:dyDescent="0.25">
      <c r="A627" s="180"/>
      <c r="B627" s="161" t="s">
        <v>719</v>
      </c>
      <c r="C627" s="179" t="s">
        <v>203</v>
      </c>
      <c r="D627" s="179" t="s">
        <v>43</v>
      </c>
      <c r="E627" s="179" t="s">
        <v>88</v>
      </c>
      <c r="F627" s="164" t="s">
        <v>108</v>
      </c>
      <c r="G627" s="90">
        <v>38.594999999999999</v>
      </c>
      <c r="H627" s="90">
        <v>22.363</v>
      </c>
      <c r="I627" s="90">
        <v>23.928000000000001</v>
      </c>
      <c r="J627" s="90">
        <v>25.123999999999999</v>
      </c>
      <c r="K627" s="90">
        <v>26.882999999999999</v>
      </c>
      <c r="L627" s="91">
        <v>28.765000000000001</v>
      </c>
      <c r="M627" s="92">
        <v>30.777999999999999</v>
      </c>
      <c r="N627" s="171" t="s">
        <v>207</v>
      </c>
      <c r="O627" s="171">
        <v>458026</v>
      </c>
      <c r="P627" s="161" t="s">
        <v>378</v>
      </c>
    </row>
    <row r="628" spans="1:16" ht="54" customHeight="1" x14ac:dyDescent="0.25">
      <c r="A628" s="93"/>
      <c r="B628" s="148" t="s">
        <v>720</v>
      </c>
      <c r="C628" s="168" t="s">
        <v>203</v>
      </c>
      <c r="D628" s="168" t="s">
        <v>43</v>
      </c>
      <c r="E628" s="168" t="s">
        <v>88</v>
      </c>
      <c r="F628" s="171" t="s">
        <v>108</v>
      </c>
      <c r="G628" s="94"/>
      <c r="H628" s="94"/>
      <c r="I628" s="94">
        <v>0</v>
      </c>
      <c r="J628" s="94">
        <v>48.304000000000002</v>
      </c>
      <c r="K628" s="94">
        <v>51.685000000000002</v>
      </c>
      <c r="L628" s="95">
        <v>55.302999999999997</v>
      </c>
      <c r="M628" s="95">
        <v>59.173999999999999</v>
      </c>
      <c r="N628" s="171" t="s">
        <v>207</v>
      </c>
      <c r="O628" s="171">
        <v>458012</v>
      </c>
      <c r="P628" s="161" t="s">
        <v>379</v>
      </c>
    </row>
    <row r="629" spans="1:16" ht="46.5" customHeight="1" x14ac:dyDescent="0.25">
      <c r="A629" s="93"/>
      <c r="B629" s="148" t="s">
        <v>721</v>
      </c>
      <c r="C629" s="168" t="s">
        <v>203</v>
      </c>
      <c r="D629" s="168" t="s">
        <v>43</v>
      </c>
      <c r="E629" s="168" t="s">
        <v>88</v>
      </c>
      <c r="F629" s="171" t="s">
        <v>108</v>
      </c>
      <c r="G629" s="94"/>
      <c r="H629" s="94">
        <v>3.3</v>
      </c>
      <c r="I629" s="94"/>
      <c r="J629" s="94"/>
      <c r="K629" s="94"/>
      <c r="L629" s="42"/>
      <c r="M629" s="42"/>
      <c r="N629" s="171" t="s">
        <v>207</v>
      </c>
      <c r="O629" s="171">
        <v>458012</v>
      </c>
      <c r="P629" s="161" t="s">
        <v>380</v>
      </c>
    </row>
    <row r="630" spans="1:16" ht="22.5" customHeight="1" x14ac:dyDescent="0.25">
      <c r="A630" s="358"/>
      <c r="B630" s="347" t="s">
        <v>791</v>
      </c>
      <c r="C630" s="349"/>
      <c r="D630" s="349"/>
      <c r="E630" s="173" t="s">
        <v>60</v>
      </c>
      <c r="F630" s="349"/>
      <c r="G630" s="111"/>
      <c r="H630" s="111"/>
      <c r="I630" s="111"/>
      <c r="J630" s="111"/>
      <c r="K630" s="111">
        <v>1</v>
      </c>
      <c r="L630" s="111"/>
      <c r="M630" s="111"/>
      <c r="N630" s="147"/>
      <c r="O630" s="173"/>
      <c r="P630" s="120"/>
    </row>
    <row r="631" spans="1:16" ht="22.5" customHeight="1" x14ac:dyDescent="0.25">
      <c r="A631" s="359"/>
      <c r="B631" s="348"/>
      <c r="C631" s="350"/>
      <c r="D631" s="350"/>
      <c r="E631" s="173" t="s">
        <v>78</v>
      </c>
      <c r="F631" s="350"/>
      <c r="G631" s="113">
        <f>SUM(G632)</f>
        <v>0</v>
      </c>
      <c r="H631" s="113">
        <f t="shared" ref="H631:M631" si="133">SUM(H632)</f>
        <v>0</v>
      </c>
      <c r="I631" s="113">
        <f t="shared" si="133"/>
        <v>3614</v>
      </c>
      <c r="J631" s="113">
        <f t="shared" si="133"/>
        <v>3614</v>
      </c>
      <c r="K631" s="113">
        <f t="shared" si="133"/>
        <v>3614</v>
      </c>
      <c r="L631" s="113">
        <f t="shared" si="133"/>
        <v>0</v>
      </c>
      <c r="M631" s="113">
        <f t="shared" si="133"/>
        <v>0</v>
      </c>
      <c r="N631" s="173"/>
      <c r="O631" s="173"/>
      <c r="P631" s="121"/>
    </row>
    <row r="632" spans="1:16" ht="50.25" customHeight="1" x14ac:dyDescent="0.25">
      <c r="A632" s="153"/>
      <c r="B632" s="162" t="s">
        <v>769</v>
      </c>
      <c r="C632" s="150" t="s">
        <v>416</v>
      </c>
      <c r="D632" s="162" t="s">
        <v>73</v>
      </c>
      <c r="E632" s="160" t="s">
        <v>78</v>
      </c>
      <c r="F632" s="150" t="s">
        <v>39</v>
      </c>
      <c r="G632" s="40"/>
      <c r="H632" s="40"/>
      <c r="I632" s="40">
        <v>3614</v>
      </c>
      <c r="J632" s="40">
        <v>3614</v>
      </c>
      <c r="K632" s="40">
        <v>3614</v>
      </c>
      <c r="L632" s="41"/>
      <c r="M632" s="41"/>
      <c r="N632" s="171" t="s">
        <v>135</v>
      </c>
      <c r="O632" s="171"/>
      <c r="P632" s="162" t="s">
        <v>366</v>
      </c>
    </row>
    <row r="633" spans="1:16" ht="21" customHeight="1" x14ac:dyDescent="0.25">
      <c r="A633" s="10"/>
      <c r="B633" s="52" t="s">
        <v>144</v>
      </c>
      <c r="C633" s="237"/>
      <c r="D633" s="237"/>
      <c r="E633" s="237"/>
      <c r="F633" s="237"/>
      <c r="G633" s="238">
        <f>SUM(G634:G636)</f>
        <v>38.594999999999999</v>
      </c>
      <c r="H633" s="238">
        <f t="shared" ref="H633:M633" si="134">SUM(H634:H636)</f>
        <v>25.663</v>
      </c>
      <c r="I633" s="238">
        <f t="shared" si="134"/>
        <v>3637.9279999999999</v>
      </c>
      <c r="J633" s="238">
        <f t="shared" si="134"/>
        <v>3687.4279999999999</v>
      </c>
      <c r="K633" s="238">
        <f t="shared" si="134"/>
        <v>3692.5680000000002</v>
      </c>
      <c r="L633" s="238">
        <f t="shared" si="134"/>
        <v>84.067999999999998</v>
      </c>
      <c r="M633" s="238">
        <f t="shared" si="134"/>
        <v>89.951999999999998</v>
      </c>
      <c r="N633" s="237"/>
      <c r="O633" s="237"/>
      <c r="P633" s="237"/>
    </row>
    <row r="634" spans="1:16" ht="21" customHeight="1" x14ac:dyDescent="0.25">
      <c r="A634" s="10"/>
      <c r="B634" s="52" t="s">
        <v>79</v>
      </c>
      <c r="C634" s="52"/>
      <c r="D634" s="52"/>
      <c r="E634" s="52"/>
      <c r="F634" s="52"/>
      <c r="G634" s="190"/>
      <c r="H634" s="190"/>
      <c r="I634" s="190"/>
      <c r="J634" s="190"/>
      <c r="K634" s="190"/>
      <c r="L634" s="190"/>
      <c r="M634" s="190"/>
      <c r="N634" s="190"/>
      <c r="O634" s="52"/>
      <c r="P634" s="52"/>
    </row>
    <row r="635" spans="1:16" ht="21" customHeight="1" x14ac:dyDescent="0.25">
      <c r="A635" s="10"/>
      <c r="B635" s="52" t="s">
        <v>207</v>
      </c>
      <c r="C635" s="52"/>
      <c r="D635" s="52"/>
      <c r="E635" s="52"/>
      <c r="F635" s="52"/>
      <c r="G635" s="190">
        <f t="shared" ref="G635:M635" si="135">SUM(G627:G629)</f>
        <v>38.594999999999999</v>
      </c>
      <c r="H635" s="190">
        <f t="shared" si="135"/>
        <v>25.663</v>
      </c>
      <c r="I635" s="190">
        <f t="shared" si="135"/>
        <v>23.928000000000001</v>
      </c>
      <c r="J635" s="190">
        <f t="shared" si="135"/>
        <v>73.427999999999997</v>
      </c>
      <c r="K635" s="190">
        <f t="shared" si="135"/>
        <v>78.567999999999998</v>
      </c>
      <c r="L635" s="190">
        <f t="shared" si="135"/>
        <v>84.067999999999998</v>
      </c>
      <c r="M635" s="190">
        <f t="shared" si="135"/>
        <v>89.951999999999998</v>
      </c>
      <c r="N635" s="190"/>
      <c r="O635" s="52"/>
      <c r="P635" s="52"/>
    </row>
    <row r="636" spans="1:16" ht="21" customHeight="1" x14ac:dyDescent="0.25">
      <c r="A636" s="10"/>
      <c r="B636" s="52" t="s">
        <v>135</v>
      </c>
      <c r="C636" s="52"/>
      <c r="D636" s="52"/>
      <c r="E636" s="52"/>
      <c r="F636" s="52"/>
      <c r="G636" s="190">
        <f>G632</f>
        <v>0</v>
      </c>
      <c r="H636" s="190">
        <f t="shared" ref="H636:M636" si="136">H632</f>
        <v>0</v>
      </c>
      <c r="I636" s="190">
        <f t="shared" si="136"/>
        <v>3614</v>
      </c>
      <c r="J636" s="190">
        <f t="shared" si="136"/>
        <v>3614</v>
      </c>
      <c r="K636" s="190">
        <f t="shared" si="136"/>
        <v>3614</v>
      </c>
      <c r="L636" s="190">
        <f t="shared" si="136"/>
        <v>0</v>
      </c>
      <c r="M636" s="190">
        <f t="shared" si="136"/>
        <v>0</v>
      </c>
      <c r="N636" s="190"/>
      <c r="O636" s="52"/>
      <c r="P636" s="52"/>
    </row>
    <row r="637" spans="1:16" ht="84" customHeight="1" x14ac:dyDescent="0.25">
      <c r="A637" s="168">
        <v>29</v>
      </c>
      <c r="B637" s="189" t="s">
        <v>974</v>
      </c>
      <c r="C637" s="168" t="s">
        <v>222</v>
      </c>
      <c r="D637" s="168" t="s">
        <v>223</v>
      </c>
      <c r="E637" s="168" t="s">
        <v>48</v>
      </c>
      <c r="F637" s="168"/>
      <c r="G637" s="168">
        <v>43.8</v>
      </c>
      <c r="H637" s="168">
        <v>49</v>
      </c>
      <c r="I637" s="67">
        <v>50.5</v>
      </c>
      <c r="J637" s="168">
        <v>52</v>
      </c>
      <c r="K637" s="168">
        <v>53.6</v>
      </c>
      <c r="L637" s="168">
        <v>55.2</v>
      </c>
      <c r="M637" s="72">
        <v>56.3</v>
      </c>
      <c r="N637" s="15"/>
      <c r="O637" s="15"/>
      <c r="P637" s="15"/>
    </row>
    <row r="638" spans="1:16" ht="20.25" customHeight="1" x14ac:dyDescent="0.25">
      <c r="A638" s="168" t="s">
        <v>27</v>
      </c>
      <c r="B638" s="345" t="s">
        <v>529</v>
      </c>
      <c r="C638" s="345"/>
      <c r="D638" s="345"/>
      <c r="E638" s="345"/>
      <c r="F638" s="345"/>
      <c r="G638" s="345"/>
      <c r="H638" s="345"/>
      <c r="I638" s="345"/>
      <c r="J638" s="345"/>
      <c r="K638" s="345"/>
      <c r="L638" s="345"/>
      <c r="M638" s="346"/>
      <c r="N638" s="8"/>
      <c r="O638" s="8"/>
      <c r="P638" s="8"/>
    </row>
    <row r="639" spans="1:16" ht="22.5" customHeight="1" x14ac:dyDescent="0.25">
      <c r="A639" s="17"/>
      <c r="B639" s="345" t="s">
        <v>530</v>
      </c>
      <c r="C639" s="345"/>
      <c r="D639" s="345"/>
      <c r="E639" s="345"/>
      <c r="F639" s="345"/>
      <c r="G639" s="345"/>
      <c r="H639" s="345"/>
      <c r="I639" s="345"/>
      <c r="J639" s="345"/>
      <c r="K639" s="345"/>
      <c r="L639" s="345"/>
      <c r="M639" s="346"/>
      <c r="N639" s="8"/>
      <c r="O639" s="8"/>
      <c r="P639" s="8"/>
    </row>
    <row r="640" spans="1:16" ht="100.5" customHeight="1" x14ac:dyDescent="0.25">
      <c r="A640" s="17"/>
      <c r="B640" s="85" t="s">
        <v>722</v>
      </c>
      <c r="C640" s="168" t="s">
        <v>382</v>
      </c>
      <c r="D640" s="168" t="s">
        <v>71</v>
      </c>
      <c r="E640" s="168" t="s">
        <v>70</v>
      </c>
      <c r="F640" s="168" t="s">
        <v>105</v>
      </c>
      <c r="G640" s="168">
        <v>3</v>
      </c>
      <c r="H640" s="168">
        <v>3</v>
      </c>
      <c r="I640" s="80">
        <v>3</v>
      </c>
      <c r="J640" s="168">
        <v>3</v>
      </c>
      <c r="K640" s="168">
        <v>3</v>
      </c>
      <c r="L640" s="168">
        <v>3</v>
      </c>
      <c r="M640" s="72">
        <v>3</v>
      </c>
      <c r="N640" s="8"/>
      <c r="O640" s="8"/>
      <c r="P640" s="161" t="s">
        <v>381</v>
      </c>
    </row>
    <row r="641" spans="1:16" ht="93.75" customHeight="1" x14ac:dyDescent="0.25">
      <c r="A641" s="342"/>
      <c r="B641" s="71" t="s">
        <v>1020</v>
      </c>
      <c r="C641" s="329" t="s">
        <v>203</v>
      </c>
      <c r="D641" s="329" t="s">
        <v>174</v>
      </c>
      <c r="E641" s="329" t="s">
        <v>104</v>
      </c>
      <c r="F641" s="329" t="s">
        <v>81</v>
      </c>
      <c r="G641" s="329"/>
      <c r="H641" s="329"/>
      <c r="I641" s="27">
        <v>163.1</v>
      </c>
      <c r="J641" s="329"/>
      <c r="K641" s="329">
        <v>243.8</v>
      </c>
      <c r="L641" s="329"/>
      <c r="M641" s="62"/>
      <c r="N641" s="338" t="s">
        <v>79</v>
      </c>
      <c r="O641" s="338"/>
      <c r="P641" s="315"/>
    </row>
    <row r="642" spans="1:16" ht="15" customHeight="1" x14ac:dyDescent="0.25">
      <c r="A642" s="17"/>
      <c r="B642" s="345" t="s">
        <v>531</v>
      </c>
      <c r="C642" s="345"/>
      <c r="D642" s="345"/>
      <c r="E642" s="345"/>
      <c r="F642" s="345"/>
      <c r="G642" s="345"/>
      <c r="H642" s="345"/>
      <c r="I642" s="345"/>
      <c r="J642" s="345"/>
      <c r="K642" s="345"/>
      <c r="L642" s="345"/>
      <c r="M642" s="346"/>
      <c r="N642" s="8"/>
      <c r="O642" s="8"/>
      <c r="P642" s="8"/>
    </row>
    <row r="643" spans="1:16" ht="39.75" customHeight="1" x14ac:dyDescent="0.25">
      <c r="A643" s="17"/>
      <c r="B643" s="85" t="s">
        <v>723</v>
      </c>
      <c r="C643" s="168" t="s">
        <v>203</v>
      </c>
      <c r="D643" s="168" t="s">
        <v>71</v>
      </c>
      <c r="E643" s="168" t="s">
        <v>72</v>
      </c>
      <c r="F643" s="168" t="s">
        <v>105</v>
      </c>
      <c r="G643" s="168">
        <v>9</v>
      </c>
      <c r="H643" s="168">
        <v>9.5</v>
      </c>
      <c r="I643" s="96">
        <v>9.5</v>
      </c>
      <c r="J643" s="96">
        <v>9.5</v>
      </c>
      <c r="K643" s="96">
        <v>9.5</v>
      </c>
      <c r="L643" s="96">
        <v>9.5</v>
      </c>
      <c r="M643" s="96">
        <v>9.5</v>
      </c>
      <c r="N643" s="8"/>
      <c r="O643" s="8"/>
      <c r="P643" s="161" t="s">
        <v>381</v>
      </c>
    </row>
    <row r="644" spans="1:16" s="31" customFormat="1" ht="102" customHeight="1" x14ac:dyDescent="0.25">
      <c r="A644" s="17"/>
      <c r="B644" s="189" t="s">
        <v>975</v>
      </c>
      <c r="C644" s="168" t="s">
        <v>532</v>
      </c>
      <c r="D644" s="42" t="s">
        <v>533</v>
      </c>
      <c r="E644" s="42" t="s">
        <v>48</v>
      </c>
      <c r="F644" s="42"/>
      <c r="G644" s="168">
        <v>60</v>
      </c>
      <c r="H644" s="42">
        <v>61</v>
      </c>
      <c r="I644" s="48">
        <v>62</v>
      </c>
      <c r="J644" s="42">
        <v>63</v>
      </c>
      <c r="K644" s="42">
        <v>65</v>
      </c>
      <c r="L644" s="42">
        <v>68</v>
      </c>
      <c r="M644" s="239">
        <v>68</v>
      </c>
      <c r="N644" s="8"/>
      <c r="O644" s="8"/>
      <c r="P644" s="8"/>
    </row>
    <row r="645" spans="1:16" s="31" customFormat="1" ht="34.5" customHeight="1" x14ac:dyDescent="0.25">
      <c r="A645" s="18"/>
      <c r="B645" s="141" t="s">
        <v>724</v>
      </c>
      <c r="C645" s="168" t="s">
        <v>203</v>
      </c>
      <c r="D645" s="149" t="s">
        <v>106</v>
      </c>
      <c r="E645" s="149" t="s">
        <v>104</v>
      </c>
      <c r="F645" s="149" t="s">
        <v>105</v>
      </c>
      <c r="G645" s="94">
        <v>86.56</v>
      </c>
      <c r="H645" s="94">
        <v>106.67400000000001</v>
      </c>
      <c r="I645" s="94">
        <v>79.683999999999997</v>
      </c>
      <c r="J645" s="94">
        <v>154.81200000000001</v>
      </c>
      <c r="K645" s="94">
        <v>165.649</v>
      </c>
      <c r="L645" s="94">
        <f>K645*107%</f>
        <v>177.24443000000002</v>
      </c>
      <c r="M645" s="94">
        <f>L645*107%</f>
        <v>189.65154010000003</v>
      </c>
      <c r="N645" s="172" t="s">
        <v>207</v>
      </c>
      <c r="O645" s="159">
        <v>458016</v>
      </c>
      <c r="P645" s="240" t="s">
        <v>383</v>
      </c>
    </row>
    <row r="646" spans="1:16" ht="33.75" customHeight="1" x14ac:dyDescent="0.25">
      <c r="A646" s="18"/>
      <c r="B646" s="141" t="s">
        <v>725</v>
      </c>
      <c r="C646" s="168" t="s">
        <v>203</v>
      </c>
      <c r="D646" s="149" t="s">
        <v>106</v>
      </c>
      <c r="E646" s="149" t="s">
        <v>104</v>
      </c>
      <c r="F646" s="149" t="s">
        <v>105</v>
      </c>
      <c r="G646" s="94">
        <v>31.286000000000001</v>
      </c>
      <c r="H646" s="94">
        <v>33.475999999999999</v>
      </c>
      <c r="I646" s="94">
        <v>90.2</v>
      </c>
      <c r="J646" s="94">
        <v>199.34100000000001</v>
      </c>
      <c r="K646" s="94">
        <v>213.29499999999999</v>
      </c>
      <c r="L646" s="94">
        <f>K646*107%</f>
        <v>228.22565</v>
      </c>
      <c r="M646" s="94">
        <f>L646*107%</f>
        <v>244.20144550000001</v>
      </c>
      <c r="N646" s="172" t="s">
        <v>207</v>
      </c>
      <c r="O646" s="159">
        <v>458018</v>
      </c>
      <c r="P646" s="240" t="s">
        <v>383</v>
      </c>
    </row>
    <row r="647" spans="1:16" x14ac:dyDescent="0.25">
      <c r="A647" s="10"/>
      <c r="B647" s="52" t="s">
        <v>144</v>
      </c>
      <c r="C647" s="52"/>
      <c r="D647" s="52"/>
      <c r="E647" s="52"/>
      <c r="F647" s="52"/>
      <c r="G647" s="190">
        <f>SUM(G648:G651)</f>
        <v>117.846</v>
      </c>
      <c r="H647" s="190">
        <f t="shared" ref="H647:M647" si="137">SUM(H648:H651)</f>
        <v>140.15</v>
      </c>
      <c r="I647" s="190">
        <f t="shared" si="137"/>
        <v>332.98400000000004</v>
      </c>
      <c r="J647" s="190">
        <f t="shared" si="137"/>
        <v>354.15300000000002</v>
      </c>
      <c r="K647" s="190">
        <f t="shared" si="137"/>
        <v>622.74399999999991</v>
      </c>
      <c r="L647" s="190">
        <f t="shared" si="137"/>
        <v>405.47008000000005</v>
      </c>
      <c r="M647" s="190">
        <f t="shared" si="137"/>
        <v>433.85298560000001</v>
      </c>
      <c r="N647" s="52"/>
      <c r="O647" s="52"/>
      <c r="P647" s="52"/>
    </row>
    <row r="648" spans="1:16" x14ac:dyDescent="0.25">
      <c r="A648" s="10"/>
      <c r="B648" s="52" t="s">
        <v>51</v>
      </c>
      <c r="C648" s="52"/>
      <c r="D648" s="52"/>
      <c r="E648" s="52"/>
      <c r="F648" s="52"/>
      <c r="G648" s="190"/>
      <c r="H648" s="190"/>
      <c r="I648" s="190"/>
      <c r="J648" s="190"/>
      <c r="K648" s="190"/>
      <c r="L648" s="190"/>
      <c r="M648" s="190"/>
      <c r="N648" s="52"/>
      <c r="O648" s="52"/>
      <c r="P648" s="52"/>
    </row>
    <row r="649" spans="1:16" x14ac:dyDescent="0.25">
      <c r="A649" s="10"/>
      <c r="B649" s="52" t="s">
        <v>79</v>
      </c>
      <c r="C649" s="52"/>
      <c r="D649" s="52"/>
      <c r="E649" s="52"/>
      <c r="F649" s="52"/>
      <c r="G649" s="190">
        <f>G641</f>
        <v>0</v>
      </c>
      <c r="H649" s="190">
        <f t="shared" ref="H649:M649" si="138">H641</f>
        <v>0</v>
      </c>
      <c r="I649" s="190">
        <f t="shared" si="138"/>
        <v>163.1</v>
      </c>
      <c r="J649" s="190">
        <f t="shared" si="138"/>
        <v>0</v>
      </c>
      <c r="K649" s="190">
        <f t="shared" si="138"/>
        <v>243.8</v>
      </c>
      <c r="L649" s="190">
        <f t="shared" si="138"/>
        <v>0</v>
      </c>
      <c r="M649" s="190">
        <f t="shared" si="138"/>
        <v>0</v>
      </c>
      <c r="N649" s="52"/>
      <c r="O649" s="52"/>
      <c r="P649" s="52"/>
    </row>
    <row r="650" spans="1:16" x14ac:dyDescent="0.25">
      <c r="A650" s="10"/>
      <c r="B650" s="52" t="s">
        <v>207</v>
      </c>
      <c r="C650" s="52"/>
      <c r="D650" s="52"/>
      <c r="E650" s="52"/>
      <c r="F650" s="52"/>
      <c r="G650" s="190">
        <f>G645+G646</f>
        <v>117.846</v>
      </c>
      <c r="H650" s="190">
        <f t="shared" ref="H650:M650" si="139">H645+H646</f>
        <v>140.15</v>
      </c>
      <c r="I650" s="190">
        <f t="shared" si="139"/>
        <v>169.88400000000001</v>
      </c>
      <c r="J650" s="190">
        <f t="shared" si="139"/>
        <v>354.15300000000002</v>
      </c>
      <c r="K650" s="190">
        <f t="shared" si="139"/>
        <v>378.94399999999996</v>
      </c>
      <c r="L650" s="190">
        <f t="shared" si="139"/>
        <v>405.47008000000005</v>
      </c>
      <c r="M650" s="190">
        <f t="shared" si="139"/>
        <v>433.85298560000001</v>
      </c>
      <c r="N650" s="52"/>
      <c r="O650" s="52"/>
      <c r="P650" s="52"/>
    </row>
    <row r="651" spans="1:16" x14ac:dyDescent="0.25">
      <c r="A651" s="10"/>
      <c r="B651" s="52" t="s">
        <v>167</v>
      </c>
      <c r="C651" s="52"/>
      <c r="D651" s="52"/>
      <c r="E651" s="52"/>
      <c r="F651" s="52"/>
      <c r="G651" s="190"/>
      <c r="H651" s="190"/>
      <c r="I651" s="190"/>
      <c r="J651" s="190"/>
      <c r="K651" s="190"/>
      <c r="L651" s="190"/>
      <c r="M651" s="190"/>
      <c r="N651" s="52"/>
      <c r="O651" s="52"/>
      <c r="P651" s="52"/>
    </row>
    <row r="652" spans="1:16" ht="31.5" x14ac:dyDescent="0.25">
      <c r="A652" s="10"/>
      <c r="B652" s="52" t="s">
        <v>327</v>
      </c>
      <c r="C652" s="52"/>
      <c r="D652" s="52"/>
      <c r="E652" s="52"/>
      <c r="F652" s="52"/>
      <c r="G652" s="190">
        <f t="shared" ref="G652:M652" si="140">SUM(G653:G659)</f>
        <v>19347.96974</v>
      </c>
      <c r="H652" s="190">
        <f t="shared" si="140"/>
        <v>43636.460399999996</v>
      </c>
      <c r="I652" s="190">
        <f t="shared" si="140"/>
        <v>21297.243999999999</v>
      </c>
      <c r="J652" s="190">
        <f t="shared" si="140"/>
        <v>12500.3565</v>
      </c>
      <c r="K652" s="190">
        <f t="shared" si="140"/>
        <v>13170.1975</v>
      </c>
      <c r="L652" s="190">
        <f t="shared" si="140"/>
        <v>16629.346079999999</v>
      </c>
      <c r="M652" s="190">
        <f t="shared" si="140"/>
        <v>7629.9989855999993</v>
      </c>
      <c r="N652" s="52"/>
      <c r="O652" s="52"/>
      <c r="P652" s="52"/>
    </row>
    <row r="653" spans="1:16" x14ac:dyDescent="0.25">
      <c r="A653" s="10"/>
      <c r="B653" s="52" t="s">
        <v>51</v>
      </c>
      <c r="C653" s="52"/>
      <c r="D653" s="52"/>
      <c r="E653" s="52"/>
      <c r="F653" s="52"/>
      <c r="G653" s="190">
        <f t="shared" ref="G653:M653" si="141">G402+G424+G434+G456+G474+G505+G526+G552+G571+G582+G593+G606+G619+G648+G300+G336+G372+G447</f>
        <v>13426.338</v>
      </c>
      <c r="H653" s="190">
        <f t="shared" si="141"/>
        <v>6792.7629999999999</v>
      </c>
      <c r="I653" s="190">
        <f t="shared" si="141"/>
        <v>8498.5</v>
      </c>
      <c r="J653" s="190">
        <f t="shared" si="141"/>
        <v>1892.924</v>
      </c>
      <c r="K653" s="190">
        <f t="shared" si="141"/>
        <v>3381</v>
      </c>
      <c r="L653" s="190">
        <f t="shared" si="141"/>
        <v>10751.8</v>
      </c>
      <c r="M653" s="190">
        <f t="shared" si="141"/>
        <v>3049</v>
      </c>
      <c r="N653" s="52"/>
      <c r="O653" s="52"/>
      <c r="P653" s="52"/>
    </row>
    <row r="654" spans="1:16" x14ac:dyDescent="0.25">
      <c r="A654" s="10"/>
      <c r="B654" s="52" t="s">
        <v>133</v>
      </c>
      <c r="C654" s="52"/>
      <c r="D654" s="52"/>
      <c r="E654" s="52"/>
      <c r="F654" s="52"/>
      <c r="G654" s="190">
        <f t="shared" ref="G654:M654" si="142">G425</f>
        <v>0</v>
      </c>
      <c r="H654" s="190">
        <f t="shared" si="142"/>
        <v>28147.599999999999</v>
      </c>
      <c r="I654" s="190">
        <f t="shared" si="142"/>
        <v>0</v>
      </c>
      <c r="J654" s="190">
        <f t="shared" si="142"/>
        <v>0</v>
      </c>
      <c r="K654" s="190">
        <f t="shared" si="142"/>
        <v>0</v>
      </c>
      <c r="L654" s="190">
        <f t="shared" si="142"/>
        <v>0</v>
      </c>
      <c r="M654" s="190">
        <f t="shared" si="142"/>
        <v>0</v>
      </c>
      <c r="N654" s="52"/>
      <c r="O654" s="52"/>
      <c r="P654" s="52"/>
    </row>
    <row r="655" spans="1:16" x14ac:dyDescent="0.25">
      <c r="A655" s="10"/>
      <c r="B655" s="52" t="s">
        <v>79</v>
      </c>
      <c r="C655" s="52"/>
      <c r="D655" s="52"/>
      <c r="E655" s="52"/>
      <c r="F655" s="52"/>
      <c r="G655" s="190">
        <f t="shared" ref="G655:M655" si="143">G403+G426+G435+G457+G475+G506+G527+G553+G572+G583+G594+G607+G620+G634+G649+G337+G301+G373+G448</f>
        <v>5498.19074</v>
      </c>
      <c r="H655" s="190">
        <f t="shared" si="143"/>
        <v>4594.6844000000001</v>
      </c>
      <c r="I655" s="190">
        <f t="shared" si="143"/>
        <v>6729.39</v>
      </c>
      <c r="J655" s="190">
        <f t="shared" si="143"/>
        <v>5753.2160000000003</v>
      </c>
      <c r="K655" s="190">
        <f t="shared" si="143"/>
        <v>5128.0499999999993</v>
      </c>
      <c r="L655" s="190">
        <f t="shared" si="143"/>
        <v>5388.0080000000007</v>
      </c>
      <c r="M655" s="190">
        <f t="shared" si="143"/>
        <v>3907.194</v>
      </c>
      <c r="N655" s="52"/>
      <c r="O655" s="52"/>
      <c r="P655" s="52"/>
    </row>
    <row r="656" spans="1:16" x14ac:dyDescent="0.25">
      <c r="A656" s="10"/>
      <c r="B656" s="52" t="s">
        <v>207</v>
      </c>
      <c r="C656" s="52"/>
      <c r="D656" s="52"/>
      <c r="E656" s="52"/>
      <c r="F656" s="52"/>
      <c r="G656" s="190">
        <f>G476+G507+G528+G554+G573+G584+G595+G608+G635+G650</f>
        <v>183.441</v>
      </c>
      <c r="H656" s="190">
        <f t="shared" ref="H656:M656" si="144">H476+H507+H528+H554+H573+H584+H595+H608+H635+H650</f>
        <v>319.41300000000001</v>
      </c>
      <c r="I656" s="190">
        <f t="shared" si="144"/>
        <v>993.35400000000004</v>
      </c>
      <c r="J656" s="190">
        <f t="shared" si="144"/>
        <v>708.58100000000002</v>
      </c>
      <c r="K656" s="190">
        <f t="shared" si="144"/>
        <v>515.51199999999994</v>
      </c>
      <c r="L656" s="190">
        <f t="shared" si="144"/>
        <v>489.53808000000004</v>
      </c>
      <c r="M656" s="190">
        <f t="shared" si="144"/>
        <v>673.80498560000001</v>
      </c>
      <c r="N656" s="52"/>
      <c r="O656" s="52"/>
      <c r="P656" s="52"/>
    </row>
    <row r="657" spans="1:16" x14ac:dyDescent="0.25">
      <c r="A657" s="10"/>
      <c r="B657" s="52" t="s">
        <v>990</v>
      </c>
      <c r="C657" s="52"/>
      <c r="D657" s="52"/>
      <c r="E657" s="52"/>
      <c r="F657" s="52"/>
      <c r="G657" s="190">
        <f>G555</f>
        <v>0</v>
      </c>
      <c r="H657" s="190">
        <f t="shared" ref="H657:M657" si="145">H555</f>
        <v>0</v>
      </c>
      <c r="I657" s="190">
        <f t="shared" si="145"/>
        <v>0</v>
      </c>
      <c r="J657" s="190">
        <f t="shared" si="145"/>
        <v>531.63549999999998</v>
      </c>
      <c r="K657" s="190">
        <f t="shared" si="145"/>
        <v>531.63549999999998</v>
      </c>
      <c r="L657" s="190">
        <f t="shared" si="145"/>
        <v>0</v>
      </c>
      <c r="M657" s="190">
        <f t="shared" si="145"/>
        <v>0</v>
      </c>
      <c r="N657" s="52"/>
      <c r="O657" s="52"/>
      <c r="P657" s="52"/>
    </row>
    <row r="658" spans="1:16" x14ac:dyDescent="0.25">
      <c r="A658" s="10"/>
      <c r="B658" s="52" t="s">
        <v>135</v>
      </c>
      <c r="C658" s="52"/>
      <c r="D658" s="52"/>
      <c r="E658" s="52"/>
      <c r="F658" s="52"/>
      <c r="G658" s="190">
        <f t="shared" ref="G658:M658" si="146">G632</f>
        <v>0</v>
      </c>
      <c r="H658" s="190">
        <f t="shared" si="146"/>
        <v>0</v>
      </c>
      <c r="I658" s="190">
        <f t="shared" si="146"/>
        <v>3614</v>
      </c>
      <c r="J658" s="190">
        <f t="shared" si="146"/>
        <v>3614</v>
      </c>
      <c r="K658" s="190">
        <f t="shared" si="146"/>
        <v>3614</v>
      </c>
      <c r="L658" s="190">
        <f t="shared" si="146"/>
        <v>0</v>
      </c>
      <c r="M658" s="190">
        <f t="shared" si="146"/>
        <v>0</v>
      </c>
      <c r="N658" s="52"/>
      <c r="O658" s="52"/>
      <c r="P658" s="52"/>
    </row>
    <row r="659" spans="1:16" x14ac:dyDescent="0.25">
      <c r="A659" s="10"/>
      <c r="B659" s="52" t="s">
        <v>167</v>
      </c>
      <c r="C659" s="52"/>
      <c r="D659" s="52"/>
      <c r="E659" s="52"/>
      <c r="F659" s="52"/>
      <c r="G659" s="190">
        <f t="shared" ref="G659:M659" si="147">G404+G621+G651</f>
        <v>240</v>
      </c>
      <c r="H659" s="190">
        <f t="shared" si="147"/>
        <v>3782</v>
      </c>
      <c r="I659" s="190">
        <f t="shared" si="147"/>
        <v>1462</v>
      </c>
      <c r="J659" s="190">
        <f t="shared" si="147"/>
        <v>0</v>
      </c>
      <c r="K659" s="190">
        <f t="shared" si="147"/>
        <v>0</v>
      </c>
      <c r="L659" s="190">
        <f t="shared" si="147"/>
        <v>0</v>
      </c>
      <c r="M659" s="190">
        <f t="shared" si="147"/>
        <v>0</v>
      </c>
      <c r="N659" s="52"/>
      <c r="O659" s="52"/>
      <c r="P659" s="52"/>
    </row>
    <row r="660" spans="1:16" x14ac:dyDescent="0.25">
      <c r="A660" s="10"/>
      <c r="B660" s="52"/>
      <c r="C660" s="52"/>
      <c r="D660" s="52"/>
      <c r="E660" s="52"/>
      <c r="F660" s="52"/>
      <c r="G660" s="190"/>
      <c r="H660" s="190"/>
      <c r="I660" s="190"/>
      <c r="J660" s="190"/>
      <c r="K660" s="190"/>
      <c r="L660" s="190"/>
      <c r="M660" s="241"/>
      <c r="N660" s="52"/>
      <c r="O660" s="52"/>
      <c r="P660" s="52"/>
    </row>
    <row r="661" spans="1:16" ht="31.5" x14ac:dyDescent="0.25">
      <c r="A661" s="10"/>
      <c r="B661" s="52" t="s">
        <v>328</v>
      </c>
      <c r="C661" s="52"/>
      <c r="D661" s="52"/>
      <c r="E661" s="52"/>
      <c r="F661" s="52"/>
      <c r="G661" s="190">
        <f>SUM(G662:G668)</f>
        <v>30296.856724575504</v>
      </c>
      <c r="H661" s="190">
        <f t="shared" ref="H661:M661" si="148">SUM(H662:H668)</f>
        <v>64416.405400000003</v>
      </c>
      <c r="I661" s="190">
        <f t="shared" si="148"/>
        <v>40216.275999999998</v>
      </c>
      <c r="J661" s="190">
        <f t="shared" si="148"/>
        <v>50717.713954000006</v>
      </c>
      <c r="K661" s="190">
        <f t="shared" si="148"/>
        <v>40075.293766000003</v>
      </c>
      <c r="L661" s="190">
        <f t="shared" si="148"/>
        <v>61930.029548000006</v>
      </c>
      <c r="M661" s="190">
        <f t="shared" si="148"/>
        <v>117551.4979856</v>
      </c>
      <c r="N661" s="52"/>
      <c r="O661" s="52"/>
      <c r="P661" s="52"/>
    </row>
    <row r="662" spans="1:16" x14ac:dyDescent="0.25">
      <c r="A662" s="10"/>
      <c r="B662" s="52" t="s">
        <v>51</v>
      </c>
      <c r="C662" s="52"/>
      <c r="D662" s="52"/>
      <c r="E662" s="52"/>
      <c r="F662" s="52"/>
      <c r="G662" s="190">
        <f t="shared" ref="G662:M662" si="149">G57+G135+G203+G653</f>
        <v>13426.338</v>
      </c>
      <c r="H662" s="190">
        <f t="shared" si="149"/>
        <v>6792.7629999999999</v>
      </c>
      <c r="I662" s="190">
        <f t="shared" si="149"/>
        <v>8498.5</v>
      </c>
      <c r="J662" s="190">
        <f t="shared" si="149"/>
        <v>1892.924</v>
      </c>
      <c r="K662" s="190">
        <f t="shared" si="149"/>
        <v>3381</v>
      </c>
      <c r="L662" s="190">
        <f t="shared" si="149"/>
        <v>10751.8</v>
      </c>
      <c r="M662" s="190">
        <f t="shared" si="149"/>
        <v>3049</v>
      </c>
      <c r="N662" s="52"/>
      <c r="O662" s="52"/>
      <c r="P662" s="52"/>
    </row>
    <row r="663" spans="1:16" x14ac:dyDescent="0.25">
      <c r="A663" s="10"/>
      <c r="B663" s="52" t="s">
        <v>133</v>
      </c>
      <c r="C663" s="52"/>
      <c r="D663" s="52"/>
      <c r="E663" s="52"/>
      <c r="F663" s="52"/>
      <c r="G663" s="190">
        <f t="shared" ref="G663:M663" si="150">G654</f>
        <v>0</v>
      </c>
      <c r="H663" s="190">
        <f t="shared" si="150"/>
        <v>28147.599999999999</v>
      </c>
      <c r="I663" s="190">
        <f t="shared" si="150"/>
        <v>0</v>
      </c>
      <c r="J663" s="190">
        <f t="shared" si="150"/>
        <v>0</v>
      </c>
      <c r="K663" s="190">
        <f t="shared" si="150"/>
        <v>0</v>
      </c>
      <c r="L663" s="190">
        <f t="shared" si="150"/>
        <v>0</v>
      </c>
      <c r="M663" s="190">
        <f t="shared" si="150"/>
        <v>0</v>
      </c>
      <c r="N663" s="52"/>
      <c r="O663" s="52"/>
      <c r="P663" s="52"/>
    </row>
    <row r="664" spans="1:16" x14ac:dyDescent="0.25">
      <c r="A664" s="10"/>
      <c r="B664" s="52" t="s">
        <v>79</v>
      </c>
      <c r="C664" s="52"/>
      <c r="D664" s="52"/>
      <c r="E664" s="52"/>
      <c r="F664" s="52"/>
      <c r="G664" s="190">
        <f t="shared" ref="G664:M665" si="151">G58+G136+G204+G655</f>
        <v>5498.19074</v>
      </c>
      <c r="H664" s="190">
        <f t="shared" si="151"/>
        <v>4594.6844000000001</v>
      </c>
      <c r="I664" s="190">
        <f t="shared" si="151"/>
        <v>6729.39</v>
      </c>
      <c r="J664" s="190">
        <f t="shared" si="151"/>
        <v>5753.2160000000003</v>
      </c>
      <c r="K664" s="190">
        <f t="shared" si="151"/>
        <v>5128.0499999999993</v>
      </c>
      <c r="L664" s="190">
        <f t="shared" si="151"/>
        <v>5388.0080000000007</v>
      </c>
      <c r="M664" s="190">
        <f t="shared" si="151"/>
        <v>3907.194</v>
      </c>
      <c r="N664" s="52"/>
      <c r="O664" s="52"/>
      <c r="P664" s="52"/>
    </row>
    <row r="665" spans="1:16" x14ac:dyDescent="0.25">
      <c r="A665" s="10"/>
      <c r="B665" s="52" t="s">
        <v>207</v>
      </c>
      <c r="C665" s="52"/>
      <c r="D665" s="52"/>
      <c r="E665" s="52"/>
      <c r="F665" s="52"/>
      <c r="G665" s="190">
        <f t="shared" si="151"/>
        <v>1062.876</v>
      </c>
      <c r="H665" s="190">
        <f t="shared" si="151"/>
        <v>1420.6580000000001</v>
      </c>
      <c r="I665" s="190">
        <f t="shared" si="151"/>
        <v>2097.1860000000001</v>
      </c>
      <c r="J665" s="190">
        <f t="shared" si="151"/>
        <v>1993.6089999999999</v>
      </c>
      <c r="K665" s="190">
        <f t="shared" si="151"/>
        <v>2019.6949999999999</v>
      </c>
      <c r="L665" s="190">
        <f t="shared" si="151"/>
        <v>1873.1520800000001</v>
      </c>
      <c r="M665" s="190">
        <f t="shared" si="151"/>
        <v>2149.0829856</v>
      </c>
      <c r="N665" s="52"/>
      <c r="O665" s="52"/>
      <c r="P665" s="52"/>
    </row>
    <row r="666" spans="1:16" x14ac:dyDescent="0.25">
      <c r="A666" s="10"/>
      <c r="B666" s="52" t="s">
        <v>990</v>
      </c>
      <c r="C666" s="52"/>
      <c r="D666" s="52"/>
      <c r="E666" s="52"/>
      <c r="F666" s="52"/>
      <c r="G666" s="190">
        <f>G657</f>
        <v>0</v>
      </c>
      <c r="H666" s="190">
        <f t="shared" ref="H666:M666" si="152">H657</f>
        <v>0</v>
      </c>
      <c r="I666" s="190">
        <f t="shared" si="152"/>
        <v>0</v>
      </c>
      <c r="J666" s="190">
        <f t="shared" si="152"/>
        <v>531.63549999999998</v>
      </c>
      <c r="K666" s="190">
        <f t="shared" si="152"/>
        <v>531.63549999999998</v>
      </c>
      <c r="L666" s="190">
        <f t="shared" si="152"/>
        <v>0</v>
      </c>
      <c r="M666" s="190">
        <f t="shared" si="152"/>
        <v>0</v>
      </c>
      <c r="N666" s="52"/>
      <c r="O666" s="52"/>
      <c r="P666" s="52"/>
    </row>
    <row r="667" spans="1:16" x14ac:dyDescent="0.25">
      <c r="A667" s="10"/>
      <c r="B667" s="52" t="s">
        <v>135</v>
      </c>
      <c r="C667" s="52"/>
      <c r="D667" s="52"/>
      <c r="E667" s="52"/>
      <c r="F667" s="52"/>
      <c r="G667" s="190">
        <f>G658</f>
        <v>0</v>
      </c>
      <c r="H667" s="190">
        <f t="shared" ref="H667:M667" si="153">H658</f>
        <v>0</v>
      </c>
      <c r="I667" s="190">
        <f t="shared" si="153"/>
        <v>3614</v>
      </c>
      <c r="J667" s="190">
        <f t="shared" si="153"/>
        <v>3614</v>
      </c>
      <c r="K667" s="190">
        <f t="shared" si="153"/>
        <v>3614</v>
      </c>
      <c r="L667" s="190">
        <f t="shared" si="153"/>
        <v>0</v>
      </c>
      <c r="M667" s="190">
        <f t="shared" si="153"/>
        <v>0</v>
      </c>
      <c r="N667" s="52"/>
      <c r="O667" s="52"/>
      <c r="P667" s="52"/>
    </row>
    <row r="668" spans="1:16" x14ac:dyDescent="0.25">
      <c r="A668" s="10"/>
      <c r="B668" s="52" t="s">
        <v>167</v>
      </c>
      <c r="C668" s="52"/>
      <c r="D668" s="52"/>
      <c r="E668" s="52"/>
      <c r="F668" s="52"/>
      <c r="G668" s="190">
        <f t="shared" ref="G668:M668" si="154">G60+G138+G206+G659</f>
        <v>10309.4519845755</v>
      </c>
      <c r="H668" s="190">
        <f t="shared" si="154"/>
        <v>23460.7</v>
      </c>
      <c r="I668" s="190">
        <f t="shared" si="154"/>
        <v>19277.2</v>
      </c>
      <c r="J668" s="190">
        <f t="shared" si="154"/>
        <v>36932.329454000006</v>
      </c>
      <c r="K668" s="190">
        <f t="shared" si="154"/>
        <v>25400.913266</v>
      </c>
      <c r="L668" s="190">
        <f t="shared" si="154"/>
        <v>43917.069468000002</v>
      </c>
      <c r="M668" s="190">
        <f t="shared" si="154"/>
        <v>108446.22100000001</v>
      </c>
      <c r="N668" s="52"/>
      <c r="O668" s="52"/>
      <c r="P668" s="52"/>
    </row>
    <row r="669" spans="1:16" x14ac:dyDescent="0.25">
      <c r="A669" s="17"/>
      <c r="B669" s="416" t="s">
        <v>448</v>
      </c>
      <c r="C669" s="417"/>
      <c r="D669" s="417"/>
      <c r="E669" s="417"/>
      <c r="F669" s="417"/>
      <c r="G669" s="417"/>
      <c r="H669" s="417"/>
      <c r="I669" s="417"/>
      <c r="J669" s="417"/>
      <c r="K669" s="417"/>
      <c r="L669" s="417"/>
      <c r="M669" s="417"/>
      <c r="N669" s="417"/>
      <c r="O669" s="417"/>
      <c r="P669" s="418"/>
    </row>
    <row r="670" spans="1:16" ht="21.75" customHeight="1" x14ac:dyDescent="0.25">
      <c r="A670" s="17"/>
      <c r="B670" s="416" t="s">
        <v>534</v>
      </c>
      <c r="C670" s="417"/>
      <c r="D670" s="417"/>
      <c r="E670" s="417"/>
      <c r="F670" s="417"/>
      <c r="G670" s="417"/>
      <c r="H670" s="417"/>
      <c r="I670" s="417"/>
      <c r="J670" s="417"/>
      <c r="K670" s="417"/>
      <c r="L670" s="417"/>
      <c r="M670" s="417"/>
      <c r="N670" s="417"/>
      <c r="O670" s="417"/>
      <c r="P670" s="418"/>
    </row>
    <row r="671" spans="1:16" ht="18" customHeight="1" x14ac:dyDescent="0.25">
      <c r="A671" s="168" t="s">
        <v>28</v>
      </c>
      <c r="B671" s="403" t="s">
        <v>535</v>
      </c>
      <c r="C671" s="404"/>
      <c r="D671" s="404"/>
      <c r="E671" s="404"/>
      <c r="F671" s="404"/>
      <c r="G671" s="404"/>
      <c r="H671" s="404"/>
      <c r="I671" s="404"/>
      <c r="J671" s="404"/>
      <c r="K671" s="404"/>
      <c r="L671" s="404"/>
      <c r="M671" s="404"/>
      <c r="N671" s="404"/>
      <c r="O671" s="404"/>
      <c r="P671" s="405"/>
    </row>
    <row r="672" spans="1:16" ht="77.25" customHeight="1" x14ac:dyDescent="0.25">
      <c r="A672" s="17"/>
      <c r="B672" s="189" t="s">
        <v>536</v>
      </c>
      <c r="C672" s="168" t="s">
        <v>224</v>
      </c>
      <c r="D672" s="168" t="s">
        <v>537</v>
      </c>
      <c r="E672" s="168" t="s">
        <v>538</v>
      </c>
      <c r="F672" s="168" t="s">
        <v>101</v>
      </c>
      <c r="G672" s="168">
        <v>8.6999999999999993</v>
      </c>
      <c r="H672" s="168">
        <v>11.7</v>
      </c>
      <c r="I672" s="67">
        <v>11.6</v>
      </c>
      <c r="J672" s="168">
        <v>11.5</v>
      </c>
      <c r="K672" s="168">
        <v>11.4</v>
      </c>
      <c r="L672" s="168">
        <v>11.3</v>
      </c>
      <c r="M672" s="72">
        <v>11.2</v>
      </c>
      <c r="N672" s="8"/>
      <c r="O672" s="8"/>
      <c r="P672" s="8"/>
    </row>
    <row r="673" spans="1:16" ht="36" customHeight="1" x14ac:dyDescent="0.25">
      <c r="A673" s="168"/>
      <c r="B673" s="403" t="s">
        <v>870</v>
      </c>
      <c r="C673" s="404"/>
      <c r="D673" s="404"/>
      <c r="E673" s="404"/>
      <c r="F673" s="404"/>
      <c r="G673" s="404"/>
      <c r="H673" s="404"/>
      <c r="I673" s="404"/>
      <c r="J673" s="404"/>
      <c r="K673" s="404"/>
      <c r="L673" s="404"/>
      <c r="M673" s="404"/>
      <c r="N673" s="404"/>
      <c r="O673" s="404"/>
      <c r="P673" s="405"/>
    </row>
    <row r="674" spans="1:16" ht="87.75" customHeight="1" x14ac:dyDescent="0.25">
      <c r="A674" s="17"/>
      <c r="B674" s="71" t="s">
        <v>862</v>
      </c>
      <c r="C674" s="168" t="s">
        <v>227</v>
      </c>
      <c r="D674" s="168" t="s">
        <v>225</v>
      </c>
      <c r="E674" s="168" t="s">
        <v>60</v>
      </c>
      <c r="F674" s="168" t="s">
        <v>81</v>
      </c>
      <c r="G674" s="168">
        <v>20</v>
      </c>
      <c r="H674" s="168">
        <v>20</v>
      </c>
      <c r="I674" s="80">
        <v>21</v>
      </c>
      <c r="J674" s="168">
        <v>23</v>
      </c>
      <c r="K674" s="168">
        <v>23</v>
      </c>
      <c r="L674" s="168">
        <v>24</v>
      </c>
      <c r="M674" s="72">
        <v>25</v>
      </c>
      <c r="N674" s="8"/>
      <c r="O674" s="8"/>
      <c r="P674" s="43" t="s">
        <v>384</v>
      </c>
    </row>
    <row r="675" spans="1:16" ht="141" customHeight="1" x14ac:dyDescent="0.25">
      <c r="A675" s="17"/>
      <c r="B675" s="71" t="s">
        <v>726</v>
      </c>
      <c r="C675" s="168" t="s">
        <v>227</v>
      </c>
      <c r="D675" s="168" t="s">
        <v>225</v>
      </c>
      <c r="E675" s="168" t="s">
        <v>226</v>
      </c>
      <c r="F675" s="168" t="s">
        <v>81</v>
      </c>
      <c r="G675" s="168">
        <v>301</v>
      </c>
      <c r="H675" s="168">
        <v>357</v>
      </c>
      <c r="I675" s="80">
        <v>365</v>
      </c>
      <c r="J675" s="168">
        <v>370</v>
      </c>
      <c r="K675" s="168">
        <v>375</v>
      </c>
      <c r="L675" s="168">
        <v>380</v>
      </c>
      <c r="M675" s="72">
        <v>385</v>
      </c>
      <c r="N675" s="8"/>
      <c r="O675" s="8"/>
      <c r="P675" s="43" t="s">
        <v>384</v>
      </c>
    </row>
    <row r="676" spans="1:16" ht="52.5" customHeight="1" x14ac:dyDescent="0.25">
      <c r="A676" s="11"/>
      <c r="B676" s="148" t="s">
        <v>861</v>
      </c>
      <c r="C676" s="168" t="s">
        <v>411</v>
      </c>
      <c r="D676" s="168" t="s">
        <v>43</v>
      </c>
      <c r="E676" s="168" t="s">
        <v>88</v>
      </c>
      <c r="F676" s="168" t="s">
        <v>81</v>
      </c>
      <c r="G676" s="27">
        <v>51.143000000000001</v>
      </c>
      <c r="H676" s="27">
        <v>54.652999999999999</v>
      </c>
      <c r="I676" s="27">
        <v>54.841000000000001</v>
      </c>
      <c r="J676" s="27">
        <v>80.078999999999994</v>
      </c>
      <c r="K676" s="94">
        <v>85.683999999999997</v>
      </c>
      <c r="L676" s="94">
        <v>91.682000000000002</v>
      </c>
      <c r="M676" s="97">
        <v>98.1</v>
      </c>
      <c r="N676" s="171" t="s">
        <v>207</v>
      </c>
      <c r="O676" s="98">
        <v>458021</v>
      </c>
      <c r="P676" s="43" t="s">
        <v>384</v>
      </c>
    </row>
    <row r="677" spans="1:16" ht="93.75" customHeight="1" x14ac:dyDescent="0.25">
      <c r="A677" s="17"/>
      <c r="B677" s="189" t="s">
        <v>539</v>
      </c>
      <c r="C677" s="168" t="s">
        <v>170</v>
      </c>
      <c r="D677" s="168" t="s">
        <v>171</v>
      </c>
      <c r="E677" s="168" t="s">
        <v>48</v>
      </c>
      <c r="F677" s="168"/>
      <c r="G677" s="168">
        <v>80</v>
      </c>
      <c r="H677" s="168">
        <v>90</v>
      </c>
      <c r="I677" s="67">
        <v>100</v>
      </c>
      <c r="J677" s="168">
        <v>100</v>
      </c>
      <c r="K677" s="168">
        <v>100</v>
      </c>
      <c r="L677" s="168">
        <v>100</v>
      </c>
      <c r="M677" s="72">
        <v>100</v>
      </c>
      <c r="N677" s="8"/>
      <c r="O677" s="8"/>
      <c r="P677" s="8"/>
    </row>
    <row r="678" spans="1:16" ht="46.5" customHeight="1" x14ac:dyDescent="0.25">
      <c r="A678" s="11"/>
      <c r="B678" s="148" t="s">
        <v>61</v>
      </c>
      <c r="C678" s="171" t="s">
        <v>206</v>
      </c>
      <c r="D678" s="171" t="s">
        <v>43</v>
      </c>
      <c r="E678" s="171" t="s">
        <v>48</v>
      </c>
      <c r="F678" s="27" t="s">
        <v>83</v>
      </c>
      <c r="G678" s="27">
        <v>100</v>
      </c>
      <c r="H678" s="27">
        <v>100</v>
      </c>
      <c r="I678" s="27">
        <v>100</v>
      </c>
      <c r="J678" s="27">
        <v>100</v>
      </c>
      <c r="K678" s="27">
        <v>100</v>
      </c>
      <c r="L678" s="27">
        <v>100</v>
      </c>
      <c r="M678" s="56">
        <v>100</v>
      </c>
      <c r="N678" s="171"/>
      <c r="O678" s="8"/>
      <c r="P678" s="8"/>
    </row>
    <row r="679" spans="1:16" ht="29.25" customHeight="1" x14ac:dyDescent="0.25">
      <c r="A679" s="17"/>
      <c r="B679" s="345" t="s">
        <v>219</v>
      </c>
      <c r="C679" s="345"/>
      <c r="D679" s="345"/>
      <c r="E679" s="345"/>
      <c r="F679" s="345"/>
      <c r="G679" s="345"/>
      <c r="H679" s="345"/>
      <c r="I679" s="345"/>
      <c r="J679" s="345"/>
      <c r="K679" s="345"/>
      <c r="L679" s="345"/>
      <c r="M679" s="346"/>
      <c r="N679" s="8"/>
      <c r="O679" s="8"/>
      <c r="P679" s="8"/>
    </row>
    <row r="680" spans="1:16" ht="69.75" customHeight="1" x14ac:dyDescent="0.25">
      <c r="A680" s="11"/>
      <c r="B680" s="141" t="s">
        <v>727</v>
      </c>
      <c r="C680" s="141" t="s">
        <v>206</v>
      </c>
      <c r="D680" s="171" t="s">
        <v>115</v>
      </c>
      <c r="E680" s="171" t="s">
        <v>229</v>
      </c>
      <c r="F680" s="171" t="s">
        <v>87</v>
      </c>
      <c r="G680" s="171">
        <v>200</v>
      </c>
      <c r="H680" s="171">
        <v>218</v>
      </c>
      <c r="I680" s="27">
        <v>218</v>
      </c>
      <c r="J680" s="171">
        <v>200</v>
      </c>
      <c r="K680" s="171">
        <v>190</v>
      </c>
      <c r="L680" s="171">
        <v>180</v>
      </c>
      <c r="M680" s="171">
        <v>170</v>
      </c>
      <c r="N680" s="171"/>
      <c r="O680" s="176"/>
      <c r="P680" s="148" t="s">
        <v>385</v>
      </c>
    </row>
    <row r="681" spans="1:16" ht="69.75" customHeight="1" x14ac:dyDescent="0.25">
      <c r="A681" s="140"/>
      <c r="B681" s="141" t="s">
        <v>728</v>
      </c>
      <c r="C681" s="171" t="s">
        <v>206</v>
      </c>
      <c r="D681" s="171" t="s">
        <v>97</v>
      </c>
      <c r="E681" s="171" t="s">
        <v>99</v>
      </c>
      <c r="F681" s="171" t="s">
        <v>87</v>
      </c>
      <c r="G681" s="171">
        <v>3</v>
      </c>
      <c r="H681" s="171">
        <v>3</v>
      </c>
      <c r="I681" s="171">
        <v>3</v>
      </c>
      <c r="J681" s="171">
        <v>3</v>
      </c>
      <c r="K681" s="171">
        <v>4</v>
      </c>
      <c r="L681" s="171">
        <v>4</v>
      </c>
      <c r="M681" s="171">
        <v>5</v>
      </c>
      <c r="N681" s="171"/>
      <c r="O681" s="171"/>
      <c r="P681" s="148" t="s">
        <v>230</v>
      </c>
    </row>
    <row r="682" spans="1:16" ht="49.5" customHeight="1" x14ac:dyDescent="0.25">
      <c r="A682" s="140"/>
      <c r="B682" s="141" t="s">
        <v>729</v>
      </c>
      <c r="C682" s="171" t="s">
        <v>206</v>
      </c>
      <c r="D682" s="171" t="s">
        <v>97</v>
      </c>
      <c r="E682" s="171" t="s">
        <v>100</v>
      </c>
      <c r="F682" s="171" t="s">
        <v>87</v>
      </c>
      <c r="G682" s="171">
        <v>7</v>
      </c>
      <c r="H682" s="171">
        <v>7</v>
      </c>
      <c r="I682" s="171">
        <v>7</v>
      </c>
      <c r="J682" s="171">
        <v>7</v>
      </c>
      <c r="K682" s="171">
        <v>10</v>
      </c>
      <c r="L682" s="171">
        <v>10</v>
      </c>
      <c r="M682" s="171">
        <v>10</v>
      </c>
      <c r="N682" s="171"/>
      <c r="O682" s="24"/>
      <c r="P682" s="148" t="s">
        <v>143</v>
      </c>
    </row>
    <row r="683" spans="1:16" ht="57" customHeight="1" x14ac:dyDescent="0.25">
      <c r="A683" s="140"/>
      <c r="B683" s="148" t="s">
        <v>730</v>
      </c>
      <c r="C683" s="171" t="s">
        <v>206</v>
      </c>
      <c r="D683" s="171" t="s">
        <v>172</v>
      </c>
      <c r="E683" s="171" t="s">
        <v>102</v>
      </c>
      <c r="F683" s="171" t="s">
        <v>87</v>
      </c>
      <c r="G683" s="171">
        <v>0</v>
      </c>
      <c r="H683" s="171">
        <v>0</v>
      </c>
      <c r="I683" s="171">
        <v>0</v>
      </c>
      <c r="J683" s="171">
        <v>0</v>
      </c>
      <c r="K683" s="171">
        <v>1</v>
      </c>
      <c r="L683" s="171">
        <v>2</v>
      </c>
      <c r="M683" s="171">
        <v>3</v>
      </c>
      <c r="N683" s="171"/>
      <c r="O683" s="24"/>
      <c r="P683" s="148" t="s">
        <v>386</v>
      </c>
    </row>
    <row r="684" spans="1:16" ht="80.25" customHeight="1" x14ac:dyDescent="0.25">
      <c r="A684" s="17"/>
      <c r="B684" s="189" t="s">
        <v>540</v>
      </c>
      <c r="C684" s="168" t="s">
        <v>541</v>
      </c>
      <c r="D684" s="168" t="s">
        <v>175</v>
      </c>
      <c r="E684" s="168" t="s">
        <v>48</v>
      </c>
      <c r="F684" s="168" t="s">
        <v>87</v>
      </c>
      <c r="G684" s="168"/>
      <c r="H684" s="168">
        <v>0</v>
      </c>
      <c r="I684" s="67">
        <v>0</v>
      </c>
      <c r="J684" s="202">
        <v>0</v>
      </c>
      <c r="K684" s="202">
        <v>0</v>
      </c>
      <c r="L684" s="202">
        <v>0</v>
      </c>
      <c r="M684" s="242">
        <v>0</v>
      </c>
      <c r="N684" s="8"/>
      <c r="O684" s="8"/>
      <c r="P684" s="8"/>
    </row>
    <row r="685" spans="1:16" ht="83.25" customHeight="1" x14ac:dyDescent="0.25">
      <c r="A685" s="17"/>
      <c r="B685" s="189" t="s">
        <v>542</v>
      </c>
      <c r="C685" s="168" t="s">
        <v>541</v>
      </c>
      <c r="D685" s="168" t="s">
        <v>175</v>
      </c>
      <c r="E685" s="168" t="s">
        <v>48</v>
      </c>
      <c r="F685" s="168" t="s">
        <v>87</v>
      </c>
      <c r="G685" s="168"/>
      <c r="H685" s="168">
        <v>0</v>
      </c>
      <c r="I685" s="67">
        <v>0</v>
      </c>
      <c r="J685" s="202">
        <v>0</v>
      </c>
      <c r="K685" s="202">
        <v>0</v>
      </c>
      <c r="L685" s="202">
        <v>0</v>
      </c>
      <c r="M685" s="242">
        <v>0</v>
      </c>
      <c r="N685" s="8"/>
      <c r="O685" s="8"/>
      <c r="P685" s="8"/>
    </row>
    <row r="686" spans="1:16" ht="24" customHeight="1" x14ac:dyDescent="0.25">
      <c r="A686" s="17"/>
      <c r="B686" s="403" t="s">
        <v>543</v>
      </c>
      <c r="C686" s="404"/>
      <c r="D686" s="404"/>
      <c r="E686" s="404"/>
      <c r="F686" s="404"/>
      <c r="G686" s="404"/>
      <c r="H686" s="404"/>
      <c r="I686" s="404"/>
      <c r="J686" s="404"/>
      <c r="K686" s="404"/>
      <c r="L686" s="404"/>
      <c r="M686" s="404"/>
      <c r="N686" s="404"/>
      <c r="O686" s="404"/>
      <c r="P686" s="405"/>
    </row>
    <row r="687" spans="1:16" ht="57" customHeight="1" x14ac:dyDescent="0.25">
      <c r="A687" s="148"/>
      <c r="B687" s="148" t="s">
        <v>732</v>
      </c>
      <c r="C687" s="171" t="s">
        <v>210</v>
      </c>
      <c r="D687" s="171" t="s">
        <v>326</v>
      </c>
      <c r="E687" s="171" t="s">
        <v>146</v>
      </c>
      <c r="F687" s="149" t="s">
        <v>87</v>
      </c>
      <c r="G687" s="171">
        <v>13</v>
      </c>
      <c r="H687" s="171">
        <v>12</v>
      </c>
      <c r="I687" s="171">
        <v>12</v>
      </c>
      <c r="J687" s="171">
        <v>13</v>
      </c>
      <c r="K687" s="171">
        <v>13</v>
      </c>
      <c r="L687" s="171">
        <v>13</v>
      </c>
      <c r="M687" s="171">
        <v>13</v>
      </c>
      <c r="N687" s="171"/>
      <c r="O687" s="171"/>
      <c r="P687" s="161" t="s">
        <v>147</v>
      </c>
    </row>
    <row r="688" spans="1:16" s="44" customFormat="1" ht="57" customHeight="1" x14ac:dyDescent="0.25">
      <c r="A688" s="148"/>
      <c r="B688" s="148" t="s">
        <v>733</v>
      </c>
      <c r="C688" s="171" t="s">
        <v>206</v>
      </c>
      <c r="D688" s="171" t="s">
        <v>326</v>
      </c>
      <c r="E688" s="171" t="s">
        <v>48</v>
      </c>
      <c r="F688" s="171" t="s">
        <v>87</v>
      </c>
      <c r="G688" s="171">
        <v>58</v>
      </c>
      <c r="H688" s="171">
        <v>60</v>
      </c>
      <c r="I688" s="171">
        <v>60</v>
      </c>
      <c r="J688" s="171">
        <v>65</v>
      </c>
      <c r="K688" s="171">
        <v>70</v>
      </c>
      <c r="L688" s="171">
        <v>80</v>
      </c>
      <c r="M688" s="171">
        <v>90</v>
      </c>
      <c r="N688" s="171"/>
      <c r="O688" s="171"/>
      <c r="P688" s="148" t="s">
        <v>387</v>
      </c>
    </row>
    <row r="689" spans="1:16" s="31" customFormat="1" ht="93.75" customHeight="1" x14ac:dyDescent="0.25">
      <c r="A689" s="141"/>
      <c r="B689" s="161" t="s">
        <v>731</v>
      </c>
      <c r="C689" s="171" t="s">
        <v>206</v>
      </c>
      <c r="D689" s="171" t="s">
        <v>326</v>
      </c>
      <c r="E689" s="171" t="s">
        <v>173</v>
      </c>
      <c r="F689" s="171" t="s">
        <v>87</v>
      </c>
      <c r="G689" s="171">
        <v>25</v>
      </c>
      <c r="H689" s="171">
        <v>28</v>
      </c>
      <c r="I689" s="171">
        <v>28</v>
      </c>
      <c r="J689" s="171">
        <v>28</v>
      </c>
      <c r="K689" s="171">
        <v>28</v>
      </c>
      <c r="L689" s="171">
        <v>28</v>
      </c>
      <c r="M689" s="171">
        <v>28</v>
      </c>
      <c r="N689" s="171"/>
      <c r="O689" s="171"/>
      <c r="P689" s="161" t="s">
        <v>388</v>
      </c>
    </row>
    <row r="690" spans="1:16" s="31" customFormat="1" ht="67.5" customHeight="1" x14ac:dyDescent="0.25">
      <c r="A690" s="171"/>
      <c r="B690" s="148" t="s">
        <v>734</v>
      </c>
      <c r="C690" s="171" t="s">
        <v>206</v>
      </c>
      <c r="D690" s="171" t="s">
        <v>326</v>
      </c>
      <c r="E690" s="171" t="s">
        <v>88</v>
      </c>
      <c r="F690" s="171" t="s">
        <v>87</v>
      </c>
      <c r="G690" s="27"/>
      <c r="H690" s="27">
        <v>34</v>
      </c>
      <c r="I690" s="27">
        <v>80</v>
      </c>
      <c r="J690" s="27">
        <v>115</v>
      </c>
      <c r="K690" s="27"/>
      <c r="L690" s="27"/>
      <c r="M690" s="27"/>
      <c r="N690" s="171" t="s">
        <v>79</v>
      </c>
      <c r="O690" s="177"/>
      <c r="P690" s="148" t="s">
        <v>389</v>
      </c>
    </row>
    <row r="691" spans="1:16" s="31" customFormat="1" ht="83.25" customHeight="1" x14ac:dyDescent="0.25">
      <c r="A691" s="17"/>
      <c r="B691" s="189" t="s">
        <v>544</v>
      </c>
      <c r="C691" s="168" t="s">
        <v>129</v>
      </c>
      <c r="D691" s="168" t="s">
        <v>174</v>
      </c>
      <c r="E691" s="168" t="s">
        <v>545</v>
      </c>
      <c r="F691" s="168"/>
      <c r="G691" s="168"/>
      <c r="H691" s="168">
        <v>85</v>
      </c>
      <c r="I691" s="67">
        <v>82</v>
      </c>
      <c r="J691" s="168">
        <v>79</v>
      </c>
      <c r="K691" s="168">
        <v>76</v>
      </c>
      <c r="L691" s="168">
        <v>74</v>
      </c>
      <c r="M691" s="72">
        <v>70</v>
      </c>
      <c r="N691" s="8"/>
      <c r="O691" s="8"/>
      <c r="P691" s="8"/>
    </row>
    <row r="692" spans="1:16" ht="34.5" customHeight="1" x14ac:dyDescent="0.25">
      <c r="A692" s="17"/>
      <c r="B692" s="345" t="s">
        <v>546</v>
      </c>
      <c r="C692" s="345"/>
      <c r="D692" s="345"/>
      <c r="E692" s="345"/>
      <c r="F692" s="345"/>
      <c r="G692" s="345"/>
      <c r="H692" s="345"/>
      <c r="I692" s="345"/>
      <c r="J692" s="345"/>
      <c r="K692" s="345"/>
      <c r="L692" s="345"/>
      <c r="M692" s="346"/>
      <c r="N692" s="8"/>
      <c r="O692" s="8"/>
      <c r="P692" s="8"/>
    </row>
    <row r="693" spans="1:16" ht="93" customHeight="1" x14ac:dyDescent="0.25">
      <c r="A693" s="17"/>
      <c r="B693" s="148" t="s">
        <v>735</v>
      </c>
      <c r="C693" s="171" t="s">
        <v>303</v>
      </c>
      <c r="D693" s="168" t="s">
        <v>174</v>
      </c>
      <c r="E693" s="168" t="s">
        <v>85</v>
      </c>
      <c r="F693" s="168" t="s">
        <v>87</v>
      </c>
      <c r="G693" s="168">
        <v>15</v>
      </c>
      <c r="H693" s="168">
        <v>17</v>
      </c>
      <c r="I693" s="168">
        <v>18</v>
      </c>
      <c r="J693" s="168">
        <v>20</v>
      </c>
      <c r="K693" s="168">
        <v>22</v>
      </c>
      <c r="L693" s="168">
        <v>23</v>
      </c>
      <c r="M693" s="168">
        <v>24</v>
      </c>
      <c r="N693" s="32"/>
      <c r="O693" s="32"/>
      <c r="P693" s="66" t="s">
        <v>390</v>
      </c>
    </row>
    <row r="694" spans="1:16" ht="61.5" customHeight="1" x14ac:dyDescent="0.25">
      <c r="A694" s="150"/>
      <c r="B694" s="162" t="s">
        <v>736</v>
      </c>
      <c r="C694" s="171" t="s">
        <v>303</v>
      </c>
      <c r="D694" s="171" t="s">
        <v>115</v>
      </c>
      <c r="E694" s="171" t="s">
        <v>60</v>
      </c>
      <c r="F694" s="171" t="s">
        <v>87</v>
      </c>
      <c r="G694" s="171">
        <v>1</v>
      </c>
      <c r="H694" s="171">
        <v>4</v>
      </c>
      <c r="I694" s="171">
        <v>4</v>
      </c>
      <c r="J694" s="171">
        <v>5</v>
      </c>
      <c r="K694" s="171">
        <v>5</v>
      </c>
      <c r="L694" s="171">
        <v>6</v>
      </c>
      <c r="M694" s="171">
        <v>6</v>
      </c>
      <c r="N694" s="32"/>
      <c r="O694" s="32"/>
      <c r="P694" s="66" t="s">
        <v>390</v>
      </c>
    </row>
    <row r="695" spans="1:16" ht="96.75" customHeight="1" x14ac:dyDescent="0.25">
      <c r="A695" s="17"/>
      <c r="B695" s="189" t="s">
        <v>547</v>
      </c>
      <c r="C695" s="168" t="s">
        <v>548</v>
      </c>
      <c r="D695" s="168" t="s">
        <v>174</v>
      </c>
      <c r="E695" s="168" t="s">
        <v>48</v>
      </c>
      <c r="F695" s="168" t="s">
        <v>87</v>
      </c>
      <c r="G695" s="168"/>
      <c r="H695" s="168">
        <v>3.18</v>
      </c>
      <c r="I695" s="67">
        <v>3.18</v>
      </c>
      <c r="J695" s="168">
        <v>3.18</v>
      </c>
      <c r="K695" s="202">
        <v>3.18</v>
      </c>
      <c r="L695" s="202">
        <v>3.18</v>
      </c>
      <c r="M695" s="242">
        <v>3.18</v>
      </c>
      <c r="N695" s="8"/>
      <c r="O695" s="8"/>
      <c r="P695" s="8"/>
    </row>
    <row r="696" spans="1:16" ht="24" customHeight="1" x14ac:dyDescent="0.25">
      <c r="A696" s="17"/>
      <c r="B696" s="345" t="s">
        <v>549</v>
      </c>
      <c r="C696" s="345"/>
      <c r="D696" s="345"/>
      <c r="E696" s="345"/>
      <c r="F696" s="345"/>
      <c r="G696" s="345"/>
      <c r="H696" s="345"/>
      <c r="I696" s="345"/>
      <c r="J696" s="345"/>
      <c r="K696" s="345"/>
      <c r="L696" s="345"/>
      <c r="M696" s="346"/>
      <c r="N696" s="8"/>
      <c r="O696" s="8"/>
      <c r="P696" s="8"/>
    </row>
    <row r="697" spans="1:16" ht="22.5" customHeight="1" x14ac:dyDescent="0.25">
      <c r="A697" s="360" t="s">
        <v>132</v>
      </c>
      <c r="B697" s="361"/>
      <c r="C697" s="361"/>
      <c r="D697" s="361"/>
      <c r="E697" s="361"/>
      <c r="F697" s="361"/>
      <c r="G697" s="361"/>
      <c r="H697" s="361"/>
      <c r="I697" s="361"/>
      <c r="J697" s="361"/>
      <c r="K697" s="361"/>
      <c r="L697" s="361"/>
      <c r="M697" s="361"/>
      <c r="N697" s="361"/>
      <c r="O697" s="361"/>
      <c r="P697" s="362"/>
    </row>
    <row r="698" spans="1:16" ht="27.75" customHeight="1" x14ac:dyDescent="0.25">
      <c r="A698" s="386"/>
      <c r="B698" s="382" t="s">
        <v>737</v>
      </c>
      <c r="C698" s="382" t="s">
        <v>203</v>
      </c>
      <c r="D698" s="382" t="s">
        <v>115</v>
      </c>
      <c r="E698" s="368" t="s">
        <v>78</v>
      </c>
      <c r="F698" s="382" t="s">
        <v>39</v>
      </c>
      <c r="G698" s="30"/>
      <c r="H698" s="30"/>
      <c r="I698" s="30"/>
      <c r="J698" s="30"/>
      <c r="K698" s="30"/>
      <c r="L698" s="33">
        <v>2511</v>
      </c>
      <c r="M698" s="172">
        <v>279</v>
      </c>
      <c r="N698" s="171" t="s">
        <v>51</v>
      </c>
      <c r="O698" s="171"/>
      <c r="P698" s="382" t="s">
        <v>391</v>
      </c>
    </row>
    <row r="699" spans="1:16" ht="27.75" customHeight="1" x14ac:dyDescent="0.25">
      <c r="A699" s="387"/>
      <c r="B699" s="383"/>
      <c r="C699" s="383"/>
      <c r="D699" s="383"/>
      <c r="E699" s="385"/>
      <c r="F699" s="383"/>
      <c r="G699" s="30"/>
      <c r="H699" s="30"/>
      <c r="I699" s="30"/>
      <c r="J699" s="30"/>
      <c r="K699" s="30"/>
      <c r="L699" s="33">
        <v>279</v>
      </c>
      <c r="M699" s="172">
        <v>31</v>
      </c>
      <c r="N699" s="171" t="s">
        <v>79</v>
      </c>
      <c r="O699" s="52"/>
      <c r="P699" s="383"/>
    </row>
    <row r="700" spans="1:16" ht="27.75" customHeight="1" x14ac:dyDescent="0.25">
      <c r="A700" s="388"/>
      <c r="B700" s="384"/>
      <c r="C700" s="384"/>
      <c r="D700" s="384"/>
      <c r="E700" s="369"/>
      <c r="F700" s="384"/>
      <c r="G700" s="30"/>
      <c r="H700" s="30"/>
      <c r="I700" s="30">
        <v>10</v>
      </c>
      <c r="J700" s="30"/>
      <c r="K700" s="30"/>
      <c r="L700" s="33"/>
      <c r="M700" s="172"/>
      <c r="N700" s="171" t="s">
        <v>207</v>
      </c>
      <c r="O700" s="177"/>
      <c r="P700" s="384"/>
    </row>
    <row r="701" spans="1:16" ht="77.25" customHeight="1" x14ac:dyDescent="0.25">
      <c r="A701" s="17"/>
      <c r="B701" s="189" t="s">
        <v>550</v>
      </c>
      <c r="C701" s="168" t="s">
        <v>551</v>
      </c>
      <c r="D701" s="168" t="s">
        <v>47</v>
      </c>
      <c r="E701" s="168" t="s">
        <v>48</v>
      </c>
      <c r="F701" s="168"/>
      <c r="G701" s="168"/>
      <c r="H701" s="168">
        <v>4.8</v>
      </c>
      <c r="I701" s="67">
        <v>4.7</v>
      </c>
      <c r="J701" s="168">
        <v>4.5999999999999996</v>
      </c>
      <c r="K701" s="202">
        <v>4.5</v>
      </c>
      <c r="L701" s="202">
        <v>4.4000000000000004</v>
      </c>
      <c r="M701" s="242">
        <v>4.3</v>
      </c>
      <c r="N701" s="8"/>
      <c r="O701" s="8"/>
      <c r="P701" s="8"/>
    </row>
    <row r="702" spans="1:16" ht="15" customHeight="1" x14ac:dyDescent="0.25">
      <c r="A702" s="17"/>
      <c r="B702" s="345" t="s">
        <v>552</v>
      </c>
      <c r="C702" s="345"/>
      <c r="D702" s="345"/>
      <c r="E702" s="345"/>
      <c r="F702" s="345"/>
      <c r="G702" s="345"/>
      <c r="H702" s="345"/>
      <c r="I702" s="345"/>
      <c r="J702" s="345"/>
      <c r="K702" s="345"/>
      <c r="L702" s="345"/>
      <c r="M702" s="346"/>
      <c r="N702" s="8"/>
      <c r="O702" s="8"/>
      <c r="P702" s="8"/>
    </row>
    <row r="703" spans="1:16" ht="52.5" customHeight="1" x14ac:dyDescent="0.25">
      <c r="A703" s="17"/>
      <c r="B703" s="71" t="s">
        <v>738</v>
      </c>
      <c r="C703" s="93" t="s">
        <v>284</v>
      </c>
      <c r="D703" s="168" t="s">
        <v>73</v>
      </c>
      <c r="E703" s="168" t="s">
        <v>50</v>
      </c>
      <c r="F703" s="168" t="s">
        <v>75</v>
      </c>
      <c r="G703" s="67">
        <v>66.8</v>
      </c>
      <c r="H703" s="67">
        <v>62.3</v>
      </c>
      <c r="I703" s="67">
        <v>45.3</v>
      </c>
      <c r="J703" s="67">
        <v>54.5</v>
      </c>
      <c r="K703" s="67">
        <v>56.9</v>
      </c>
      <c r="L703" s="67">
        <v>58</v>
      </c>
      <c r="M703" s="67">
        <v>58.3</v>
      </c>
      <c r="N703" s="99" t="s">
        <v>207</v>
      </c>
      <c r="O703" s="70">
        <v>263003</v>
      </c>
      <c r="P703" s="100" t="s">
        <v>392</v>
      </c>
    </row>
    <row r="704" spans="1:16" ht="72.75" customHeight="1" x14ac:dyDescent="0.25">
      <c r="A704" s="101"/>
      <c r="B704" s="71" t="s">
        <v>739</v>
      </c>
      <c r="C704" s="93" t="s">
        <v>409</v>
      </c>
      <c r="D704" s="171" t="s">
        <v>73</v>
      </c>
      <c r="E704" s="171" t="s">
        <v>89</v>
      </c>
      <c r="F704" s="154" t="s">
        <v>75</v>
      </c>
      <c r="G704" s="27">
        <v>69</v>
      </c>
      <c r="H704" s="27"/>
      <c r="I704" s="27">
        <v>70</v>
      </c>
      <c r="J704" s="171">
        <v>70</v>
      </c>
      <c r="K704" s="171">
        <v>70</v>
      </c>
      <c r="L704" s="171">
        <v>70</v>
      </c>
      <c r="M704" s="171">
        <v>70</v>
      </c>
      <c r="N704" s="149"/>
      <c r="O704" s="8"/>
      <c r="P704" s="100" t="s">
        <v>393</v>
      </c>
    </row>
    <row r="705" spans="1:18" ht="60.75" customHeight="1" x14ac:dyDescent="0.25">
      <c r="A705" s="141"/>
      <c r="B705" s="141" t="s">
        <v>740</v>
      </c>
      <c r="C705" s="171" t="s">
        <v>410</v>
      </c>
      <c r="D705" s="171" t="s">
        <v>73</v>
      </c>
      <c r="E705" s="171" t="s">
        <v>48</v>
      </c>
      <c r="F705" s="176" t="s">
        <v>83</v>
      </c>
      <c r="G705" s="171">
        <v>95</v>
      </c>
      <c r="H705" s="171">
        <v>95</v>
      </c>
      <c r="I705" s="171">
        <v>95</v>
      </c>
      <c r="J705" s="171">
        <v>96</v>
      </c>
      <c r="K705" s="171">
        <v>96</v>
      </c>
      <c r="L705" s="171">
        <v>96</v>
      </c>
      <c r="M705" s="171">
        <v>96</v>
      </c>
      <c r="N705" s="171"/>
      <c r="O705" s="171"/>
      <c r="P705" s="176" t="s">
        <v>394</v>
      </c>
      <c r="Q705" s="14" t="e">
        <f>K703+#REF!+#REF!</f>
        <v>#REF!</v>
      </c>
      <c r="R705" s="14"/>
    </row>
    <row r="706" spans="1:18" ht="50.25" customHeight="1" x14ac:dyDescent="0.25">
      <c r="A706" s="171"/>
      <c r="B706" s="141" t="s">
        <v>741</v>
      </c>
      <c r="C706" s="171" t="s">
        <v>410</v>
      </c>
      <c r="D706" s="171" t="s">
        <v>73</v>
      </c>
      <c r="E706" s="171" t="s">
        <v>48</v>
      </c>
      <c r="F706" s="176" t="s">
        <v>83</v>
      </c>
      <c r="G706" s="171">
        <v>95</v>
      </c>
      <c r="H706" s="171">
        <v>100</v>
      </c>
      <c r="I706" s="171">
        <v>100</v>
      </c>
      <c r="J706" s="171">
        <v>100</v>
      </c>
      <c r="K706" s="171">
        <v>100</v>
      </c>
      <c r="L706" s="171">
        <v>100</v>
      </c>
      <c r="M706" s="171">
        <v>100</v>
      </c>
      <c r="N706" s="171"/>
      <c r="O706" s="171"/>
      <c r="P706" s="176" t="s">
        <v>148</v>
      </c>
    </row>
    <row r="707" spans="1:18" s="31" customFormat="1" ht="63.75" customHeight="1" x14ac:dyDescent="0.25">
      <c r="A707" s="141"/>
      <c r="B707" s="141" t="s">
        <v>742</v>
      </c>
      <c r="C707" s="171" t="s">
        <v>410</v>
      </c>
      <c r="D707" s="171" t="s">
        <v>145</v>
      </c>
      <c r="E707" s="171" t="s">
        <v>149</v>
      </c>
      <c r="F707" s="176" t="s">
        <v>81</v>
      </c>
      <c r="G707" s="171">
        <v>182</v>
      </c>
      <c r="H707" s="171">
        <v>215</v>
      </c>
      <c r="I707" s="171">
        <v>220</v>
      </c>
      <c r="J707" s="171">
        <v>225</v>
      </c>
      <c r="K707" s="171">
        <v>240</v>
      </c>
      <c r="L707" s="171">
        <v>235</v>
      </c>
      <c r="M707" s="171">
        <v>240</v>
      </c>
      <c r="N707" s="171"/>
      <c r="O707" s="171"/>
      <c r="P707" s="176" t="s">
        <v>148</v>
      </c>
    </row>
    <row r="708" spans="1:18" s="31" customFormat="1" ht="53.25" customHeight="1" x14ac:dyDescent="0.25">
      <c r="A708" s="141"/>
      <c r="B708" s="141" t="s">
        <v>743</v>
      </c>
      <c r="C708" s="171" t="s">
        <v>410</v>
      </c>
      <c r="D708" s="171" t="s">
        <v>145</v>
      </c>
      <c r="E708" s="171" t="s">
        <v>150</v>
      </c>
      <c r="F708" s="176" t="s">
        <v>81</v>
      </c>
      <c r="G708" s="171">
        <v>11</v>
      </c>
      <c r="H708" s="171">
        <v>14</v>
      </c>
      <c r="I708" s="171">
        <v>16</v>
      </c>
      <c r="J708" s="171">
        <v>17</v>
      </c>
      <c r="K708" s="171">
        <v>20</v>
      </c>
      <c r="L708" s="171">
        <v>21</v>
      </c>
      <c r="M708" s="171">
        <v>22</v>
      </c>
      <c r="N708" s="171"/>
      <c r="O708" s="171"/>
      <c r="P708" s="174" t="s">
        <v>151</v>
      </c>
    </row>
    <row r="709" spans="1:18" s="31" customFormat="1" ht="53.25" customHeight="1" x14ac:dyDescent="0.25">
      <c r="A709" s="141"/>
      <c r="B709" s="141" t="s">
        <v>744</v>
      </c>
      <c r="C709" s="171" t="s">
        <v>410</v>
      </c>
      <c r="D709" s="171" t="s">
        <v>145</v>
      </c>
      <c r="E709" s="171" t="s">
        <v>152</v>
      </c>
      <c r="F709" s="176" t="s">
        <v>81</v>
      </c>
      <c r="G709" s="171"/>
      <c r="H709" s="171"/>
      <c r="I709" s="171"/>
      <c r="J709" s="171">
        <v>1</v>
      </c>
      <c r="K709" s="171"/>
      <c r="L709" s="171"/>
      <c r="M709" s="171"/>
      <c r="N709" s="177"/>
      <c r="O709" s="171"/>
      <c r="P709" s="161" t="s">
        <v>153</v>
      </c>
    </row>
    <row r="710" spans="1:18" s="31" customFormat="1" ht="60.75" customHeight="1" x14ac:dyDescent="0.25">
      <c r="A710" s="17"/>
      <c r="B710" s="189" t="s">
        <v>976</v>
      </c>
      <c r="C710" s="168" t="s">
        <v>295</v>
      </c>
      <c r="D710" s="168" t="s">
        <v>43</v>
      </c>
      <c r="E710" s="168" t="s">
        <v>48</v>
      </c>
      <c r="F710" s="168"/>
      <c r="G710" s="168">
        <v>93</v>
      </c>
      <c r="H710" s="168">
        <v>94</v>
      </c>
      <c r="I710" s="67">
        <v>95</v>
      </c>
      <c r="J710" s="168">
        <v>97</v>
      </c>
      <c r="K710" s="202">
        <v>98</v>
      </c>
      <c r="L710" s="202">
        <v>98</v>
      </c>
      <c r="M710" s="242">
        <v>98.5</v>
      </c>
      <c r="N710" s="8"/>
      <c r="O710" s="8"/>
      <c r="P710" s="8"/>
    </row>
    <row r="711" spans="1:18" s="31" customFormat="1" ht="56.25" customHeight="1" x14ac:dyDescent="0.25">
      <c r="A711" s="11"/>
      <c r="B711" s="148" t="s">
        <v>61</v>
      </c>
      <c r="C711" s="171" t="s">
        <v>446</v>
      </c>
      <c r="D711" s="171" t="s">
        <v>43</v>
      </c>
      <c r="E711" s="168" t="s">
        <v>48</v>
      </c>
      <c r="F711" s="27" t="s">
        <v>83</v>
      </c>
      <c r="G711" s="27">
        <v>98.671978751660021</v>
      </c>
      <c r="H711" s="27"/>
      <c r="I711" s="27">
        <v>98.671978751660021</v>
      </c>
      <c r="J711" s="27">
        <v>98.671978751660021</v>
      </c>
      <c r="K711" s="27">
        <v>98.671978751660021</v>
      </c>
      <c r="L711" s="27">
        <v>98.671978751660021</v>
      </c>
      <c r="M711" s="56">
        <v>98.671978751660021</v>
      </c>
      <c r="N711" s="171"/>
      <c r="O711" s="8"/>
      <c r="P711" s="148"/>
    </row>
    <row r="712" spans="1:18" ht="45.75" customHeight="1" x14ac:dyDescent="0.25">
      <c r="A712" s="17"/>
      <c r="B712" s="345" t="s">
        <v>553</v>
      </c>
      <c r="C712" s="345"/>
      <c r="D712" s="345"/>
      <c r="E712" s="345"/>
      <c r="F712" s="345"/>
      <c r="G712" s="345"/>
      <c r="H712" s="345"/>
      <c r="I712" s="345"/>
      <c r="J712" s="345"/>
      <c r="K712" s="345"/>
      <c r="L712" s="345"/>
      <c r="M712" s="346"/>
      <c r="N712" s="8"/>
      <c r="O712" s="8"/>
      <c r="P712" s="8"/>
    </row>
    <row r="713" spans="1:18" ht="42" customHeight="1" x14ac:dyDescent="0.25">
      <c r="A713" s="17"/>
      <c r="B713" s="148" t="s">
        <v>775</v>
      </c>
      <c r="C713" s="168" t="s">
        <v>203</v>
      </c>
      <c r="D713" s="168" t="s">
        <v>43</v>
      </c>
      <c r="E713" s="168" t="s">
        <v>88</v>
      </c>
      <c r="F713" s="171" t="s">
        <v>108</v>
      </c>
      <c r="G713" s="48">
        <v>6.4340000000000002</v>
      </c>
      <c r="H713" s="48">
        <v>124.084</v>
      </c>
      <c r="I713" s="48">
        <v>51.8</v>
      </c>
      <c r="J713" s="48">
        <v>25.055</v>
      </c>
      <c r="K713" s="49">
        <v>26.809000000000001</v>
      </c>
      <c r="L713" s="47">
        <f t="shared" ref="L713:M713" si="155">K713*107%</f>
        <v>28.685630000000003</v>
      </c>
      <c r="M713" s="47">
        <f t="shared" si="155"/>
        <v>30.693624100000005</v>
      </c>
      <c r="N713" s="171" t="s">
        <v>207</v>
      </c>
      <c r="O713" s="8">
        <v>458023</v>
      </c>
      <c r="P713" s="148" t="s">
        <v>395</v>
      </c>
    </row>
    <row r="714" spans="1:18" ht="39.75" customHeight="1" x14ac:dyDescent="0.25">
      <c r="A714" s="17"/>
      <c r="B714" s="148" t="s">
        <v>776</v>
      </c>
      <c r="C714" s="168" t="s">
        <v>203</v>
      </c>
      <c r="D714" s="168" t="s">
        <v>43</v>
      </c>
      <c r="E714" s="168" t="s">
        <v>88</v>
      </c>
      <c r="F714" s="171" t="s">
        <v>108</v>
      </c>
      <c r="G714" s="48">
        <v>52.651000000000003</v>
      </c>
      <c r="H714" s="48">
        <v>0</v>
      </c>
      <c r="I714" s="48">
        <v>0</v>
      </c>
      <c r="J714" s="48">
        <v>64.5</v>
      </c>
      <c r="K714" s="49">
        <v>69.015000000000001</v>
      </c>
      <c r="L714" s="47">
        <f t="shared" ref="L714:M714" si="156">K714*107%</f>
        <v>73.846050000000005</v>
      </c>
      <c r="M714" s="47">
        <f t="shared" si="156"/>
        <v>79.015273500000006</v>
      </c>
      <c r="N714" s="171" t="s">
        <v>207</v>
      </c>
      <c r="O714" s="8">
        <v>458023</v>
      </c>
      <c r="P714" s="148" t="s">
        <v>395</v>
      </c>
    </row>
    <row r="715" spans="1:18" ht="33.75" customHeight="1" x14ac:dyDescent="0.25">
      <c r="A715" s="17"/>
      <c r="B715" s="148" t="s">
        <v>777</v>
      </c>
      <c r="C715" s="168" t="s">
        <v>203</v>
      </c>
      <c r="D715" s="168" t="s">
        <v>43</v>
      </c>
      <c r="E715" s="168" t="s">
        <v>88</v>
      </c>
      <c r="F715" s="171" t="s">
        <v>108</v>
      </c>
      <c r="G715" s="48">
        <v>4.7729999999999997</v>
      </c>
      <c r="H715" s="48">
        <v>100.107</v>
      </c>
      <c r="I715" s="48">
        <v>100</v>
      </c>
      <c r="J715" s="48">
        <v>130.02000000000001</v>
      </c>
      <c r="K715" s="49">
        <v>139.12100000000001</v>
      </c>
      <c r="L715" s="47">
        <f t="shared" ref="L715:M715" si="157">K715*107%</f>
        <v>148.85947000000002</v>
      </c>
      <c r="M715" s="47">
        <f t="shared" si="157"/>
        <v>159.27963290000002</v>
      </c>
      <c r="N715" s="171" t="s">
        <v>207</v>
      </c>
      <c r="O715" s="8">
        <v>458023</v>
      </c>
      <c r="P715" s="148" t="s">
        <v>395</v>
      </c>
    </row>
    <row r="716" spans="1:18" ht="33.75" customHeight="1" x14ac:dyDescent="0.25">
      <c r="A716" s="17"/>
      <c r="B716" s="331" t="s">
        <v>778</v>
      </c>
      <c r="C716" s="168" t="s">
        <v>203</v>
      </c>
      <c r="D716" s="168" t="s">
        <v>43</v>
      </c>
      <c r="E716" s="168" t="s">
        <v>88</v>
      </c>
      <c r="F716" s="171" t="s">
        <v>108</v>
      </c>
      <c r="G716" s="48">
        <v>282.23599999999999</v>
      </c>
      <c r="H716" s="48">
        <v>202.14400000000001</v>
      </c>
      <c r="I716" s="48">
        <v>151.89400000000001</v>
      </c>
      <c r="J716" s="48">
        <v>483.52699999999999</v>
      </c>
      <c r="K716" s="49">
        <v>517.37300000000005</v>
      </c>
      <c r="L716" s="47">
        <f t="shared" ref="L716:M716" si="158">K716*107%</f>
        <v>553.58911000000012</v>
      </c>
      <c r="M716" s="47">
        <f t="shared" si="158"/>
        <v>592.34034770000017</v>
      </c>
      <c r="N716" s="171" t="s">
        <v>207</v>
      </c>
      <c r="O716" s="8">
        <v>458023</v>
      </c>
      <c r="P716" s="148" t="s">
        <v>395</v>
      </c>
    </row>
    <row r="717" spans="1:18" ht="51.75" customHeight="1" x14ac:dyDescent="0.25">
      <c r="A717" s="17"/>
      <c r="B717" s="331" t="s">
        <v>1007</v>
      </c>
      <c r="C717" s="168" t="s">
        <v>203</v>
      </c>
      <c r="D717" s="168" t="s">
        <v>43</v>
      </c>
      <c r="E717" s="168" t="s">
        <v>88</v>
      </c>
      <c r="F717" s="171" t="s">
        <v>108</v>
      </c>
      <c r="G717" s="48">
        <v>62.216999999999999</v>
      </c>
      <c r="H717" s="48"/>
      <c r="I717" s="48"/>
      <c r="J717" s="48"/>
      <c r="K717" s="49"/>
      <c r="L717" s="47">
        <f t="shared" ref="L717:M717" si="159">K717*107%</f>
        <v>0</v>
      </c>
      <c r="M717" s="47">
        <f t="shared" si="159"/>
        <v>0</v>
      </c>
      <c r="N717" s="171" t="s">
        <v>207</v>
      </c>
      <c r="O717" s="8">
        <v>458023</v>
      </c>
      <c r="P717" s="148" t="s">
        <v>395</v>
      </c>
    </row>
    <row r="718" spans="1:18" ht="38.25" customHeight="1" x14ac:dyDescent="0.25">
      <c r="A718" s="17"/>
      <c r="B718" s="148" t="s">
        <v>1008</v>
      </c>
      <c r="C718" s="168" t="s">
        <v>203</v>
      </c>
      <c r="D718" s="168" t="s">
        <v>43</v>
      </c>
      <c r="E718" s="168" t="s">
        <v>88</v>
      </c>
      <c r="F718" s="171" t="s">
        <v>108</v>
      </c>
      <c r="G718" s="48"/>
      <c r="H718" s="48">
        <v>2.3959999999999999</v>
      </c>
      <c r="I718" s="48">
        <v>2.5640000000000001</v>
      </c>
      <c r="J718" s="48">
        <v>2.7429999999999999</v>
      </c>
      <c r="K718" s="49">
        <v>2.9359999999999999</v>
      </c>
      <c r="L718" s="47">
        <f t="shared" ref="L718:M718" si="160">K718*107%</f>
        <v>3.1415200000000003</v>
      </c>
      <c r="M718" s="47">
        <f t="shared" si="160"/>
        <v>3.3614264000000005</v>
      </c>
      <c r="N718" s="171" t="s">
        <v>207</v>
      </c>
      <c r="O718" s="8">
        <v>458023</v>
      </c>
      <c r="P718" s="148" t="s">
        <v>395</v>
      </c>
    </row>
    <row r="719" spans="1:18" ht="83.25" customHeight="1" x14ac:dyDescent="0.25">
      <c r="A719" s="17"/>
      <c r="B719" s="189" t="s">
        <v>554</v>
      </c>
      <c r="C719" s="168" t="s">
        <v>555</v>
      </c>
      <c r="D719" s="42" t="s">
        <v>47</v>
      </c>
      <c r="E719" s="168" t="s">
        <v>166</v>
      </c>
      <c r="F719" s="168"/>
      <c r="G719" s="168"/>
      <c r="H719" s="168">
        <v>23</v>
      </c>
      <c r="I719" s="67">
        <v>23.2</v>
      </c>
      <c r="J719" s="168">
        <v>23.4</v>
      </c>
      <c r="K719" s="202">
        <v>23.6</v>
      </c>
      <c r="L719" s="202">
        <v>23.8</v>
      </c>
      <c r="M719" s="242">
        <v>24</v>
      </c>
      <c r="N719" s="8"/>
      <c r="O719" s="8"/>
      <c r="P719" s="8"/>
    </row>
    <row r="720" spans="1:18" ht="26.25" customHeight="1" x14ac:dyDescent="0.25">
      <c r="A720" s="17"/>
      <c r="B720" s="345" t="s">
        <v>556</v>
      </c>
      <c r="C720" s="345"/>
      <c r="D720" s="345"/>
      <c r="E720" s="345"/>
      <c r="F720" s="345"/>
      <c r="G720" s="345"/>
      <c r="H720" s="345"/>
      <c r="I720" s="345"/>
      <c r="J720" s="345"/>
      <c r="K720" s="345"/>
      <c r="L720" s="345"/>
      <c r="M720" s="346"/>
      <c r="N720" s="8"/>
      <c r="O720" s="8"/>
      <c r="P720" s="8"/>
    </row>
    <row r="721" spans="1:16" ht="31.5" customHeight="1" x14ac:dyDescent="0.25">
      <c r="A721" s="353"/>
      <c r="B721" s="355" t="s">
        <v>993</v>
      </c>
      <c r="C721" s="381" t="s">
        <v>415</v>
      </c>
      <c r="D721" s="450" t="s">
        <v>43</v>
      </c>
      <c r="E721" s="156" t="s">
        <v>166</v>
      </c>
      <c r="F721" s="451" t="s">
        <v>39</v>
      </c>
      <c r="G721" s="175"/>
      <c r="H721" s="175"/>
      <c r="I721" s="155"/>
      <c r="J721" s="155"/>
      <c r="K721" s="155"/>
      <c r="L721" s="155"/>
      <c r="M721" s="155">
        <v>4718</v>
      </c>
      <c r="N721" s="172"/>
      <c r="O721" s="356"/>
      <c r="P721" s="355" t="s">
        <v>774</v>
      </c>
    </row>
    <row r="722" spans="1:16" ht="24.75" customHeight="1" x14ac:dyDescent="0.25">
      <c r="A722" s="354"/>
      <c r="B722" s="352"/>
      <c r="C722" s="381"/>
      <c r="D722" s="450"/>
      <c r="E722" s="149" t="s">
        <v>78</v>
      </c>
      <c r="F722" s="451"/>
      <c r="G722" s="141"/>
      <c r="H722" s="141"/>
      <c r="I722" s="27"/>
      <c r="J722" s="27"/>
      <c r="K722" s="27"/>
      <c r="L722" s="27">
        <v>700</v>
      </c>
      <c r="M722" s="27">
        <v>800</v>
      </c>
      <c r="N722" s="172" t="s">
        <v>79</v>
      </c>
      <c r="O722" s="357"/>
      <c r="P722" s="352"/>
    </row>
    <row r="723" spans="1:16" ht="66" customHeight="1" x14ac:dyDescent="0.25">
      <c r="A723" s="170"/>
      <c r="B723" s="302" t="s">
        <v>918</v>
      </c>
      <c r="C723" s="256" t="s">
        <v>415</v>
      </c>
      <c r="D723" s="256" t="s">
        <v>43</v>
      </c>
      <c r="E723" s="256" t="s">
        <v>88</v>
      </c>
      <c r="F723" s="251" t="s">
        <v>838</v>
      </c>
      <c r="G723" s="253"/>
      <c r="H723" s="253"/>
      <c r="I723" s="254"/>
      <c r="J723" s="27">
        <v>100</v>
      </c>
      <c r="K723" s="27">
        <v>100</v>
      </c>
      <c r="L723" s="27">
        <v>100</v>
      </c>
      <c r="M723" s="27">
        <v>100</v>
      </c>
      <c r="N723" s="257" t="s">
        <v>79</v>
      </c>
      <c r="O723" s="255"/>
      <c r="P723" s="252" t="s">
        <v>839</v>
      </c>
    </row>
    <row r="724" spans="1:16" ht="66" customHeight="1" x14ac:dyDescent="0.25">
      <c r="A724" s="250"/>
      <c r="B724" s="302" t="s">
        <v>919</v>
      </c>
      <c r="C724" s="256" t="s">
        <v>415</v>
      </c>
      <c r="D724" s="256" t="s">
        <v>43</v>
      </c>
      <c r="E724" s="256" t="s">
        <v>88</v>
      </c>
      <c r="F724" s="251" t="s">
        <v>838</v>
      </c>
      <c r="G724" s="253"/>
      <c r="H724" s="253"/>
      <c r="I724" s="254"/>
      <c r="J724" s="254">
        <v>25</v>
      </c>
      <c r="K724" s="254"/>
      <c r="L724" s="254"/>
      <c r="M724" s="254"/>
      <c r="N724" s="257" t="s">
        <v>207</v>
      </c>
      <c r="O724" s="255"/>
      <c r="P724" s="293" t="s">
        <v>839</v>
      </c>
    </row>
    <row r="725" spans="1:16" s="31" customFormat="1" ht="25.5" customHeight="1" x14ac:dyDescent="0.25">
      <c r="A725" s="389"/>
      <c r="B725" s="351" t="s">
        <v>920</v>
      </c>
      <c r="C725" s="381" t="s">
        <v>415</v>
      </c>
      <c r="D725" s="364" t="s">
        <v>43</v>
      </c>
      <c r="E725" s="168" t="s">
        <v>166</v>
      </c>
      <c r="F725" s="364" t="s">
        <v>87</v>
      </c>
      <c r="G725" s="150"/>
      <c r="H725" s="150"/>
      <c r="I725" s="155"/>
      <c r="J725" s="155"/>
      <c r="K725" s="155"/>
      <c r="L725" s="155"/>
      <c r="M725" s="155"/>
      <c r="N725" s="172"/>
      <c r="O725" s="368"/>
      <c r="P725" s="355" t="s">
        <v>779</v>
      </c>
    </row>
    <row r="726" spans="1:16" s="31" customFormat="1" ht="30" customHeight="1" x14ac:dyDescent="0.25">
      <c r="A726" s="390"/>
      <c r="B726" s="352"/>
      <c r="C726" s="381"/>
      <c r="D726" s="365"/>
      <c r="E726" s="168" t="s">
        <v>78</v>
      </c>
      <c r="F726" s="365"/>
      <c r="G726" s="171"/>
      <c r="H726" s="171"/>
      <c r="I726" s="27"/>
      <c r="J726" s="27"/>
      <c r="K726" s="27"/>
      <c r="L726" s="27"/>
      <c r="M726" s="27"/>
      <c r="N726" s="172"/>
      <c r="O726" s="369"/>
      <c r="P726" s="352"/>
    </row>
    <row r="727" spans="1:16" ht="37.5" customHeight="1" x14ac:dyDescent="0.25">
      <c r="A727" s="181"/>
      <c r="B727" s="148" t="s">
        <v>921</v>
      </c>
      <c r="C727" s="168" t="s">
        <v>203</v>
      </c>
      <c r="D727" s="168" t="s">
        <v>43</v>
      </c>
      <c r="E727" s="168" t="s">
        <v>88</v>
      </c>
      <c r="F727" s="171" t="s">
        <v>108</v>
      </c>
      <c r="G727" s="171"/>
      <c r="H727" s="171">
        <v>37.799999999999997</v>
      </c>
      <c r="I727" s="27"/>
      <c r="J727" s="27"/>
      <c r="K727" s="27"/>
      <c r="L727" s="27"/>
      <c r="M727" s="27"/>
      <c r="N727" s="172" t="s">
        <v>207</v>
      </c>
      <c r="O727" s="160">
        <v>458003</v>
      </c>
      <c r="P727" s="148" t="s">
        <v>396</v>
      </c>
    </row>
    <row r="728" spans="1:16" ht="34.5" customHeight="1" x14ac:dyDescent="0.25">
      <c r="A728" s="181"/>
      <c r="B728" s="148" t="s">
        <v>922</v>
      </c>
      <c r="C728" s="168" t="s">
        <v>203</v>
      </c>
      <c r="D728" s="168" t="s">
        <v>43</v>
      </c>
      <c r="E728" s="168" t="s">
        <v>88</v>
      </c>
      <c r="F728" s="171" t="s">
        <v>108</v>
      </c>
      <c r="G728" s="171"/>
      <c r="H728" s="171">
        <v>46.92</v>
      </c>
      <c r="I728" s="27"/>
      <c r="J728" s="27"/>
      <c r="K728" s="27"/>
      <c r="L728" s="27"/>
      <c r="M728" s="27"/>
      <c r="N728" s="172" t="s">
        <v>207</v>
      </c>
      <c r="O728" s="160">
        <v>458003</v>
      </c>
      <c r="P728" s="148" t="s">
        <v>396</v>
      </c>
    </row>
    <row r="729" spans="1:16" ht="34.5" customHeight="1" x14ac:dyDescent="0.25">
      <c r="A729" s="181"/>
      <c r="B729" s="148" t="s">
        <v>923</v>
      </c>
      <c r="C729" s="168" t="s">
        <v>203</v>
      </c>
      <c r="D729" s="168" t="s">
        <v>43</v>
      </c>
      <c r="E729" s="168" t="s">
        <v>88</v>
      </c>
      <c r="F729" s="171" t="s">
        <v>108</v>
      </c>
      <c r="G729" s="171"/>
      <c r="H729" s="171"/>
      <c r="I729" s="27"/>
      <c r="J729" s="27">
        <v>35.18</v>
      </c>
      <c r="K729" s="27">
        <v>43.741999999999997</v>
      </c>
      <c r="L729" s="27">
        <f>K729*107%</f>
        <v>46.803939999999997</v>
      </c>
      <c r="M729" s="27">
        <f>L729*107%</f>
        <v>50.080215799999998</v>
      </c>
      <c r="N729" s="172" t="s">
        <v>207</v>
      </c>
      <c r="O729" s="160">
        <v>458003</v>
      </c>
      <c r="P729" s="148" t="s">
        <v>396</v>
      </c>
    </row>
    <row r="730" spans="1:16" ht="56.25" customHeight="1" x14ac:dyDescent="0.25">
      <c r="A730" s="343"/>
      <c r="B730" s="331" t="s">
        <v>1009</v>
      </c>
      <c r="C730" s="339" t="s">
        <v>203</v>
      </c>
      <c r="D730" s="339" t="s">
        <v>43</v>
      </c>
      <c r="E730" s="339" t="s">
        <v>88</v>
      </c>
      <c r="F730" s="329" t="s">
        <v>1029</v>
      </c>
      <c r="G730" s="329"/>
      <c r="H730" s="329"/>
      <c r="I730" s="27"/>
      <c r="J730" s="27">
        <v>60</v>
      </c>
      <c r="K730" s="65"/>
      <c r="L730" s="65"/>
      <c r="M730" s="531"/>
      <c r="N730" s="338" t="s">
        <v>207</v>
      </c>
      <c r="O730" s="332">
        <v>458028</v>
      </c>
      <c r="P730" s="331"/>
    </row>
    <row r="731" spans="1:16" ht="39" customHeight="1" x14ac:dyDescent="0.25">
      <c r="A731" s="17"/>
      <c r="B731" s="189" t="s">
        <v>557</v>
      </c>
      <c r="C731" s="381" t="s">
        <v>558</v>
      </c>
      <c r="D731" s="381" t="s">
        <v>43</v>
      </c>
      <c r="E731" s="381" t="s">
        <v>48</v>
      </c>
      <c r="F731" s="168"/>
      <c r="G731" s="168"/>
      <c r="H731" s="168"/>
      <c r="I731" s="67"/>
      <c r="J731" s="168"/>
      <c r="K731" s="202"/>
      <c r="L731" s="202"/>
      <c r="M731" s="242"/>
      <c r="N731" s="15"/>
      <c r="O731" s="15"/>
      <c r="P731" s="15"/>
    </row>
    <row r="732" spans="1:16" ht="21" customHeight="1" x14ac:dyDescent="0.25">
      <c r="A732" s="17"/>
      <c r="B732" s="42" t="s">
        <v>559</v>
      </c>
      <c r="C732" s="381"/>
      <c r="D732" s="381"/>
      <c r="E732" s="381"/>
      <c r="F732" s="168"/>
      <c r="G732" s="168"/>
      <c r="H732" s="168">
        <v>80.5</v>
      </c>
      <c r="I732" s="67">
        <v>80.599999999999994</v>
      </c>
      <c r="J732" s="168">
        <v>80.599999999999994</v>
      </c>
      <c r="K732" s="202">
        <v>80.7</v>
      </c>
      <c r="L732" s="202">
        <v>80.8</v>
      </c>
      <c r="M732" s="242">
        <v>80.900000000000006</v>
      </c>
      <c r="N732" s="15"/>
      <c r="O732" s="15"/>
      <c r="P732" s="15"/>
    </row>
    <row r="733" spans="1:16" ht="22.5" customHeight="1" x14ac:dyDescent="0.25">
      <c r="A733" s="17"/>
      <c r="B733" s="42" t="s">
        <v>560</v>
      </c>
      <c r="C733" s="381"/>
      <c r="D733" s="381"/>
      <c r="E733" s="381"/>
      <c r="F733" s="168"/>
      <c r="G733" s="168"/>
      <c r="H733" s="168">
        <v>30.6</v>
      </c>
      <c r="I733" s="67">
        <v>30.6</v>
      </c>
      <c r="J733" s="168">
        <v>30.6</v>
      </c>
      <c r="K733" s="102">
        <v>31</v>
      </c>
      <c r="L733" s="102">
        <v>31</v>
      </c>
      <c r="M733" s="243">
        <v>31</v>
      </c>
      <c r="N733" s="15"/>
      <c r="O733" s="15"/>
      <c r="P733" s="15"/>
    </row>
    <row r="734" spans="1:16" ht="33.75" customHeight="1" x14ac:dyDescent="0.25">
      <c r="A734" s="17"/>
      <c r="B734" s="345" t="s">
        <v>561</v>
      </c>
      <c r="C734" s="345"/>
      <c r="D734" s="345"/>
      <c r="E734" s="345"/>
      <c r="F734" s="345"/>
      <c r="G734" s="345"/>
      <c r="H734" s="345"/>
      <c r="I734" s="345"/>
      <c r="J734" s="345"/>
      <c r="K734" s="345"/>
      <c r="L734" s="345"/>
      <c r="M734" s="346"/>
      <c r="N734" s="8"/>
      <c r="O734" s="8"/>
      <c r="P734" s="8"/>
    </row>
    <row r="735" spans="1:16" ht="39.75" customHeight="1" x14ac:dyDescent="0.25">
      <c r="A735" s="181"/>
      <c r="B735" s="148" t="s">
        <v>746</v>
      </c>
      <c r="C735" s="168" t="s">
        <v>203</v>
      </c>
      <c r="D735" s="168" t="s">
        <v>43</v>
      </c>
      <c r="E735" s="168" t="s">
        <v>88</v>
      </c>
      <c r="F735" s="171" t="s">
        <v>108</v>
      </c>
      <c r="G735" s="1">
        <v>1.5980000000000001</v>
      </c>
      <c r="H735" s="1">
        <v>2.0350000000000001</v>
      </c>
      <c r="I735" s="1">
        <v>2.4390000000000001</v>
      </c>
      <c r="J735" s="1">
        <v>2.61</v>
      </c>
      <c r="K735" s="1">
        <v>2.7919999999999998</v>
      </c>
      <c r="L735" s="27">
        <f>K735*107%</f>
        <v>2.9874399999999999</v>
      </c>
      <c r="M735" s="27">
        <f>L735*107%</f>
        <v>3.1965607999999999</v>
      </c>
      <c r="N735" s="171" t="s">
        <v>207</v>
      </c>
      <c r="O735" s="160">
        <v>458023</v>
      </c>
      <c r="P735" s="148" t="s">
        <v>397</v>
      </c>
    </row>
    <row r="736" spans="1:16" ht="36.75" customHeight="1" x14ac:dyDescent="0.25">
      <c r="A736" s="181"/>
      <c r="B736" s="148" t="s">
        <v>747</v>
      </c>
      <c r="C736" s="168" t="s">
        <v>203</v>
      </c>
      <c r="D736" s="168" t="s">
        <v>43</v>
      </c>
      <c r="E736" s="168" t="s">
        <v>88</v>
      </c>
      <c r="F736" s="171" t="s">
        <v>108</v>
      </c>
      <c r="G736" s="1">
        <v>0.76900000000000002</v>
      </c>
      <c r="H736" s="1">
        <v>1.097</v>
      </c>
      <c r="I736" s="1">
        <v>1.1739999999999999</v>
      </c>
      <c r="J736" s="1">
        <v>1.256</v>
      </c>
      <c r="K736" s="1">
        <v>1.3440000000000001</v>
      </c>
      <c r="L736" s="27">
        <f t="shared" ref="L736:M736" si="161">K736*107%</f>
        <v>1.4380800000000002</v>
      </c>
      <c r="M736" s="27">
        <f t="shared" si="161"/>
        <v>1.5387456000000004</v>
      </c>
      <c r="N736" s="171" t="s">
        <v>207</v>
      </c>
      <c r="O736" s="160">
        <v>458023</v>
      </c>
      <c r="P736" s="148" t="s">
        <v>397</v>
      </c>
    </row>
    <row r="737" spans="1:16" ht="36.75" customHeight="1" x14ac:dyDescent="0.25">
      <c r="A737" s="181"/>
      <c r="B737" s="148" t="s">
        <v>748</v>
      </c>
      <c r="C737" s="168" t="s">
        <v>203</v>
      </c>
      <c r="D737" s="168" t="s">
        <v>43</v>
      </c>
      <c r="E737" s="168" t="s">
        <v>88</v>
      </c>
      <c r="F737" s="171" t="s">
        <v>108</v>
      </c>
      <c r="G737" s="1">
        <v>1.43</v>
      </c>
      <c r="H737" s="1">
        <v>1.821</v>
      </c>
      <c r="I737" s="1">
        <v>2.1819999999999999</v>
      </c>
      <c r="J737" s="1">
        <v>2.335</v>
      </c>
      <c r="K737" s="1">
        <v>2.4980000000000002</v>
      </c>
      <c r="L737" s="27">
        <f t="shared" ref="L737:M737" si="162">K737*107%</f>
        <v>2.6728600000000005</v>
      </c>
      <c r="M737" s="27">
        <f t="shared" si="162"/>
        <v>2.8599602000000006</v>
      </c>
      <c r="N737" s="171" t="s">
        <v>207</v>
      </c>
      <c r="O737" s="160">
        <v>458023</v>
      </c>
      <c r="P737" s="148" t="s">
        <v>397</v>
      </c>
    </row>
    <row r="738" spans="1:16" ht="36.75" customHeight="1" x14ac:dyDescent="0.25">
      <c r="A738" s="17"/>
      <c r="B738" s="148" t="s">
        <v>749</v>
      </c>
      <c r="C738" s="168" t="s">
        <v>203</v>
      </c>
      <c r="D738" s="168" t="s">
        <v>43</v>
      </c>
      <c r="E738" s="168" t="s">
        <v>88</v>
      </c>
      <c r="F738" s="171" t="s">
        <v>108</v>
      </c>
      <c r="G738" s="94">
        <v>0</v>
      </c>
      <c r="H738" s="94">
        <v>0</v>
      </c>
      <c r="I738" s="94">
        <v>15.875999999999999</v>
      </c>
      <c r="J738" s="94">
        <v>0</v>
      </c>
      <c r="K738" s="102">
        <v>0</v>
      </c>
      <c r="L738" s="27"/>
      <c r="M738" s="27"/>
      <c r="N738" s="171" t="s">
        <v>207</v>
      </c>
      <c r="O738" s="160">
        <v>458023</v>
      </c>
      <c r="P738" s="148" t="s">
        <v>397</v>
      </c>
    </row>
    <row r="739" spans="1:16" ht="36.75" customHeight="1" x14ac:dyDescent="0.25">
      <c r="A739" s="17"/>
      <c r="B739" s="148" t="s">
        <v>750</v>
      </c>
      <c r="C739" s="168" t="s">
        <v>203</v>
      </c>
      <c r="D739" s="168" t="s">
        <v>43</v>
      </c>
      <c r="E739" s="168" t="s">
        <v>88</v>
      </c>
      <c r="F739" s="171" t="s">
        <v>108</v>
      </c>
      <c r="G739" s="94">
        <v>0</v>
      </c>
      <c r="H739" s="94">
        <v>0.84499999999999997</v>
      </c>
      <c r="I739" s="94">
        <v>0</v>
      </c>
      <c r="J739" s="94">
        <v>0</v>
      </c>
      <c r="K739" s="102">
        <v>0</v>
      </c>
      <c r="L739" s="27"/>
      <c r="M739" s="27"/>
      <c r="N739" s="171" t="s">
        <v>207</v>
      </c>
      <c r="O739" s="160">
        <v>458023</v>
      </c>
      <c r="P739" s="148" t="s">
        <v>397</v>
      </c>
    </row>
    <row r="740" spans="1:16" ht="36.75" customHeight="1" x14ac:dyDescent="0.25">
      <c r="A740" s="181"/>
      <c r="B740" s="162" t="s">
        <v>751</v>
      </c>
      <c r="C740" s="168" t="s">
        <v>203</v>
      </c>
      <c r="D740" s="168" t="s">
        <v>43</v>
      </c>
      <c r="E740" s="168" t="s">
        <v>88</v>
      </c>
      <c r="F740" s="171" t="s">
        <v>108</v>
      </c>
      <c r="G740" s="94"/>
      <c r="H740" s="94"/>
      <c r="I740" s="94"/>
      <c r="J740" s="94">
        <v>21.4</v>
      </c>
      <c r="K740" s="102">
        <v>22.898</v>
      </c>
      <c r="L740" s="27"/>
      <c r="M740" s="27"/>
      <c r="N740" s="171" t="s">
        <v>207</v>
      </c>
      <c r="O740" s="160">
        <v>458012</v>
      </c>
      <c r="P740" s="148" t="s">
        <v>397</v>
      </c>
    </row>
    <row r="741" spans="1:16" ht="36.75" customHeight="1" x14ac:dyDescent="0.25">
      <c r="A741" s="181"/>
      <c r="B741" s="162" t="s">
        <v>745</v>
      </c>
      <c r="C741" s="168" t="s">
        <v>203</v>
      </c>
      <c r="D741" s="168" t="s">
        <v>43</v>
      </c>
      <c r="E741" s="168" t="s">
        <v>88</v>
      </c>
      <c r="F741" s="171" t="s">
        <v>108</v>
      </c>
      <c r="G741" s="94"/>
      <c r="H741" s="94"/>
      <c r="I741" s="94">
        <v>4</v>
      </c>
      <c r="J741" s="94">
        <v>10.7</v>
      </c>
      <c r="K741" s="102">
        <v>11.449</v>
      </c>
      <c r="L741" s="27">
        <f t="shared" ref="L741:M741" si="163">K741*107%</f>
        <v>12.25043</v>
      </c>
      <c r="M741" s="27">
        <f t="shared" si="163"/>
        <v>13.1079601</v>
      </c>
      <c r="N741" s="171" t="s">
        <v>207</v>
      </c>
      <c r="O741" s="160">
        <v>458012</v>
      </c>
      <c r="P741" s="148" t="s">
        <v>397</v>
      </c>
    </row>
    <row r="742" spans="1:16" ht="49.5" customHeight="1" x14ac:dyDescent="0.25">
      <c r="A742" s="187"/>
      <c r="B742" s="183" t="s">
        <v>329</v>
      </c>
      <c r="C742" s="178"/>
      <c r="D742" s="178"/>
      <c r="E742" s="178"/>
      <c r="F742" s="177"/>
      <c r="G742" s="244">
        <f>SUM(G743:G745)</f>
        <v>530.05099999999993</v>
      </c>
      <c r="H742" s="244">
        <f t="shared" ref="H742:M742" si="164">SUM(H743:H745)</f>
        <v>670.20199999999988</v>
      </c>
      <c r="I742" s="244">
        <f t="shared" si="164"/>
        <v>522.07000000000005</v>
      </c>
      <c r="J742" s="244">
        <f t="shared" si="164"/>
        <v>1213.9050000000002</v>
      </c>
      <c r="K742" s="244">
        <f t="shared" si="164"/>
        <v>1082.5610000000001</v>
      </c>
      <c r="L742" s="244">
        <f t="shared" si="164"/>
        <v>4613.9565300000004</v>
      </c>
      <c r="M742" s="244">
        <f t="shared" si="164"/>
        <v>2301.8737471000004</v>
      </c>
      <c r="N742" s="177"/>
      <c r="O742" s="245"/>
      <c r="P742" s="246"/>
    </row>
    <row r="743" spans="1:16" ht="21.75" customHeight="1" x14ac:dyDescent="0.25">
      <c r="A743" s="93"/>
      <c r="B743" s="148" t="s">
        <v>51</v>
      </c>
      <c r="C743" s="168"/>
      <c r="D743" s="168"/>
      <c r="E743" s="168"/>
      <c r="F743" s="171"/>
      <c r="G743" s="94">
        <f t="shared" ref="G743:M743" si="165">G698</f>
        <v>0</v>
      </c>
      <c r="H743" s="94">
        <f t="shared" si="165"/>
        <v>0</v>
      </c>
      <c r="I743" s="94">
        <f t="shared" si="165"/>
        <v>0</v>
      </c>
      <c r="J743" s="94">
        <f t="shared" si="165"/>
        <v>0</v>
      </c>
      <c r="K743" s="94">
        <f t="shared" si="165"/>
        <v>0</v>
      </c>
      <c r="L743" s="94">
        <f t="shared" si="165"/>
        <v>2511</v>
      </c>
      <c r="M743" s="94">
        <f t="shared" si="165"/>
        <v>279</v>
      </c>
      <c r="N743" s="171"/>
      <c r="O743" s="172"/>
      <c r="P743" s="8"/>
    </row>
    <row r="744" spans="1:16" ht="21.75" customHeight="1" x14ac:dyDescent="0.25">
      <c r="A744" s="93"/>
      <c r="B744" s="148" t="s">
        <v>79</v>
      </c>
      <c r="C744" s="168"/>
      <c r="D744" s="168"/>
      <c r="E744" s="168"/>
      <c r="F744" s="171"/>
      <c r="G744" s="94">
        <f t="shared" ref="G744:M744" si="166">G690+G699+G722+G723</f>
        <v>0</v>
      </c>
      <c r="H744" s="94">
        <f t="shared" si="166"/>
        <v>34</v>
      </c>
      <c r="I744" s="94">
        <f t="shared" si="166"/>
        <v>80</v>
      </c>
      <c r="J744" s="94">
        <f t="shared" si="166"/>
        <v>215</v>
      </c>
      <c r="K744" s="94">
        <f t="shared" si="166"/>
        <v>100</v>
      </c>
      <c r="L744" s="94">
        <f t="shared" si="166"/>
        <v>1079</v>
      </c>
      <c r="M744" s="94">
        <f t="shared" si="166"/>
        <v>931</v>
      </c>
      <c r="N744" s="171"/>
      <c r="O744" s="172"/>
      <c r="P744" s="8"/>
    </row>
    <row r="745" spans="1:16" ht="21.75" customHeight="1" x14ac:dyDescent="0.25">
      <c r="A745" s="93"/>
      <c r="B745" s="148" t="s">
        <v>207</v>
      </c>
      <c r="C745" s="168"/>
      <c r="D745" s="168"/>
      <c r="E745" s="168"/>
      <c r="F745" s="171"/>
      <c r="G745" s="94">
        <f>G676+G700+G703+G713+G714+G715+G716+G717+G718+G727+G728+G729+G735+G736+G737+G738+G739+G740+G741+G724+G730</f>
        <v>530.05099999999993</v>
      </c>
      <c r="H745" s="94">
        <f t="shared" ref="H745:M745" si="167">H676+H700+H703+H713+H714+H715+H716+H717+H718+H727+H728+H729+H735+H736+H737+H738+H739+H740+H741+H724+H730</f>
        <v>636.20199999999988</v>
      </c>
      <c r="I745" s="94">
        <f t="shared" si="167"/>
        <v>442.07000000000005</v>
      </c>
      <c r="J745" s="94">
        <f t="shared" si="167"/>
        <v>998.90500000000009</v>
      </c>
      <c r="K745" s="94">
        <f t="shared" si="167"/>
        <v>982.56100000000015</v>
      </c>
      <c r="L745" s="94">
        <f t="shared" si="167"/>
        <v>1023.9565300000003</v>
      </c>
      <c r="M745" s="94">
        <f t="shared" si="167"/>
        <v>1091.8737471000002</v>
      </c>
      <c r="N745" s="171"/>
      <c r="O745" s="172"/>
      <c r="P745" s="8"/>
    </row>
    <row r="746" spans="1:16" ht="34.5" customHeight="1" x14ac:dyDescent="0.25">
      <c r="A746" s="17"/>
      <c r="B746" s="408" t="s">
        <v>562</v>
      </c>
      <c r="C746" s="409"/>
      <c r="D746" s="409"/>
      <c r="E746" s="409"/>
      <c r="F746" s="409"/>
      <c r="G746" s="409"/>
      <c r="H746" s="409"/>
      <c r="I746" s="409"/>
      <c r="J746" s="409"/>
      <c r="K746" s="409"/>
      <c r="L746" s="409"/>
      <c r="M746" s="409"/>
      <c r="N746" s="409"/>
      <c r="O746" s="409"/>
      <c r="P746" s="410"/>
    </row>
    <row r="747" spans="1:16" ht="17.25" customHeight="1" x14ac:dyDescent="0.25">
      <c r="A747" s="93" t="s">
        <v>65</v>
      </c>
      <c r="B747" s="345" t="s">
        <v>563</v>
      </c>
      <c r="C747" s="345"/>
      <c r="D747" s="345"/>
      <c r="E747" s="345"/>
      <c r="F747" s="345"/>
      <c r="G747" s="345"/>
      <c r="H747" s="345"/>
      <c r="I747" s="345"/>
      <c r="J747" s="345"/>
      <c r="K747" s="345"/>
      <c r="L747" s="345"/>
      <c r="M747" s="346"/>
      <c r="N747" s="8"/>
      <c r="O747" s="8"/>
      <c r="P747" s="8"/>
    </row>
    <row r="748" spans="1:16" ht="15" customHeight="1" x14ac:dyDescent="0.25">
      <c r="A748" s="17"/>
      <c r="B748" s="345" t="s">
        <v>564</v>
      </c>
      <c r="C748" s="345"/>
      <c r="D748" s="345"/>
      <c r="E748" s="345"/>
      <c r="F748" s="345"/>
      <c r="G748" s="345"/>
      <c r="H748" s="345"/>
      <c r="I748" s="345"/>
      <c r="J748" s="345"/>
      <c r="K748" s="345"/>
      <c r="L748" s="345"/>
      <c r="M748" s="346"/>
      <c r="N748" s="8"/>
      <c r="O748" s="8"/>
      <c r="P748" s="8"/>
    </row>
    <row r="749" spans="1:16" ht="49.5" customHeight="1" x14ac:dyDescent="0.25">
      <c r="A749" s="17"/>
      <c r="B749" s="189" t="s">
        <v>977</v>
      </c>
      <c r="C749" s="168" t="s">
        <v>129</v>
      </c>
      <c r="D749" s="168" t="s">
        <v>565</v>
      </c>
      <c r="E749" s="168" t="s">
        <v>566</v>
      </c>
      <c r="F749" s="168" t="s">
        <v>87</v>
      </c>
      <c r="G749" s="168"/>
      <c r="H749" s="168">
        <v>260</v>
      </c>
      <c r="I749" s="67">
        <v>265</v>
      </c>
      <c r="J749" s="168">
        <v>270</v>
      </c>
      <c r="K749" s="168">
        <v>275</v>
      </c>
      <c r="L749" s="168">
        <v>280</v>
      </c>
      <c r="M749" s="72">
        <v>285</v>
      </c>
      <c r="N749" s="8"/>
      <c r="O749" s="8"/>
      <c r="P749" s="8"/>
    </row>
    <row r="750" spans="1:16" ht="102" customHeight="1" x14ac:dyDescent="0.25">
      <c r="A750" s="171"/>
      <c r="B750" s="148" t="s">
        <v>752</v>
      </c>
      <c r="C750" s="171" t="s">
        <v>303</v>
      </c>
      <c r="D750" s="171" t="s">
        <v>115</v>
      </c>
      <c r="E750" s="171" t="s">
        <v>60</v>
      </c>
      <c r="F750" s="171" t="s">
        <v>87</v>
      </c>
      <c r="G750" s="171">
        <v>0</v>
      </c>
      <c r="H750" s="172">
        <v>0</v>
      </c>
      <c r="I750" s="172">
        <v>1</v>
      </c>
      <c r="J750" s="172">
        <v>1</v>
      </c>
      <c r="K750" s="172">
        <v>1</v>
      </c>
      <c r="L750" s="172">
        <v>1</v>
      </c>
      <c r="M750" s="172">
        <v>1</v>
      </c>
      <c r="N750" s="172"/>
      <c r="O750" s="50"/>
      <c r="P750" s="141" t="s">
        <v>398</v>
      </c>
    </row>
    <row r="751" spans="1:16" ht="109.5" customHeight="1" x14ac:dyDescent="0.25">
      <c r="A751" s="171"/>
      <c r="B751" s="148" t="s">
        <v>753</v>
      </c>
      <c r="C751" s="171" t="s">
        <v>303</v>
      </c>
      <c r="D751" s="171" t="s">
        <v>115</v>
      </c>
      <c r="E751" s="171" t="s">
        <v>60</v>
      </c>
      <c r="F751" s="171" t="s">
        <v>87</v>
      </c>
      <c r="G751" s="171">
        <v>67</v>
      </c>
      <c r="H751" s="171">
        <v>70</v>
      </c>
      <c r="I751" s="172">
        <v>75</v>
      </c>
      <c r="J751" s="171">
        <v>75</v>
      </c>
      <c r="K751" s="171">
        <v>75</v>
      </c>
      <c r="L751" s="171">
        <v>75</v>
      </c>
      <c r="M751" s="171">
        <v>75</v>
      </c>
      <c r="N751" s="171"/>
      <c r="O751" s="32"/>
      <c r="P751" s="141" t="s">
        <v>154</v>
      </c>
    </row>
    <row r="752" spans="1:16" x14ac:dyDescent="0.25">
      <c r="A752" s="168" t="s">
        <v>66</v>
      </c>
      <c r="B752" s="345" t="s">
        <v>567</v>
      </c>
      <c r="C752" s="345"/>
      <c r="D752" s="345"/>
      <c r="E752" s="345"/>
      <c r="F752" s="345"/>
      <c r="G752" s="345"/>
      <c r="H752" s="345"/>
      <c r="I752" s="345"/>
      <c r="J752" s="345"/>
      <c r="K752" s="345"/>
      <c r="L752" s="345"/>
      <c r="M752" s="346"/>
      <c r="N752" s="8"/>
      <c r="O752" s="8"/>
      <c r="P752" s="8"/>
    </row>
    <row r="753" spans="1:16" s="31" customFormat="1" ht="87" customHeight="1" x14ac:dyDescent="0.25">
      <c r="A753" s="17"/>
      <c r="B753" s="189" t="s">
        <v>568</v>
      </c>
      <c r="C753" s="168" t="s">
        <v>31</v>
      </c>
      <c r="D753" s="168" t="s">
        <v>445</v>
      </c>
      <c r="E753" s="168" t="s">
        <v>48</v>
      </c>
      <c r="F753" s="168" t="s">
        <v>87</v>
      </c>
      <c r="G753" s="168"/>
      <c r="H753" s="168">
        <v>86.8</v>
      </c>
      <c r="I753" s="67">
        <v>86.8</v>
      </c>
      <c r="J753" s="168">
        <v>89.5</v>
      </c>
      <c r="K753" s="168">
        <v>89.5</v>
      </c>
      <c r="L753" s="168">
        <v>92.1</v>
      </c>
      <c r="M753" s="72">
        <v>92.1</v>
      </c>
      <c r="N753" s="8"/>
      <c r="O753" s="8"/>
      <c r="P753" s="8"/>
    </row>
    <row r="754" spans="1:16" ht="18.75" customHeight="1" x14ac:dyDescent="0.25">
      <c r="A754" s="168" t="s">
        <v>67</v>
      </c>
      <c r="B754" s="345" t="s">
        <v>569</v>
      </c>
      <c r="C754" s="345"/>
      <c r="D754" s="345"/>
      <c r="E754" s="345"/>
      <c r="F754" s="345"/>
      <c r="G754" s="345"/>
      <c r="H754" s="345"/>
      <c r="I754" s="345"/>
      <c r="J754" s="345"/>
      <c r="K754" s="345"/>
      <c r="L754" s="345"/>
      <c r="M754" s="346"/>
      <c r="N754" s="8"/>
      <c r="O754" s="8"/>
      <c r="P754" s="8"/>
    </row>
    <row r="755" spans="1:16" ht="24.75" customHeight="1" x14ac:dyDescent="0.25">
      <c r="A755" s="168" t="s">
        <v>208</v>
      </c>
      <c r="B755" s="345" t="s">
        <v>570</v>
      </c>
      <c r="C755" s="345"/>
      <c r="D755" s="345"/>
      <c r="E755" s="345"/>
      <c r="F755" s="345"/>
      <c r="G755" s="345"/>
      <c r="H755" s="345"/>
      <c r="I755" s="345"/>
      <c r="J755" s="345"/>
      <c r="K755" s="345"/>
      <c r="L755" s="345"/>
      <c r="M755" s="346"/>
      <c r="N755" s="8"/>
      <c r="O755" s="8"/>
      <c r="P755" s="8"/>
    </row>
    <row r="756" spans="1:16" ht="56.25" customHeight="1" x14ac:dyDescent="0.25">
      <c r="A756" s="17"/>
      <c r="B756" s="189" t="s">
        <v>571</v>
      </c>
      <c r="C756" s="168" t="s">
        <v>31</v>
      </c>
      <c r="D756" s="168" t="s">
        <v>169</v>
      </c>
      <c r="E756" s="168" t="s">
        <v>48</v>
      </c>
      <c r="F756" s="168"/>
      <c r="G756" s="168"/>
      <c r="H756" s="94">
        <v>30</v>
      </c>
      <c r="I756" s="94">
        <v>45</v>
      </c>
      <c r="J756" s="94">
        <v>60</v>
      </c>
      <c r="K756" s="94">
        <v>70</v>
      </c>
      <c r="L756" s="94">
        <v>75</v>
      </c>
      <c r="M756" s="97">
        <v>80</v>
      </c>
      <c r="N756" s="8"/>
      <c r="O756" s="8"/>
      <c r="P756" s="8"/>
    </row>
    <row r="757" spans="1:16" ht="54" customHeight="1" x14ac:dyDescent="0.25">
      <c r="A757" s="11"/>
      <c r="B757" s="148" t="s">
        <v>754</v>
      </c>
      <c r="C757" s="171" t="s">
        <v>302</v>
      </c>
      <c r="D757" s="171" t="s">
        <v>115</v>
      </c>
      <c r="E757" s="171" t="s">
        <v>88</v>
      </c>
      <c r="F757" s="171" t="s">
        <v>760</v>
      </c>
      <c r="G757" s="171">
        <v>0</v>
      </c>
      <c r="H757" s="171">
        <v>39.9</v>
      </c>
      <c r="I757" s="171">
        <v>44.219000000000001</v>
      </c>
      <c r="J757" s="171">
        <v>47.415999999999997</v>
      </c>
      <c r="K757" s="171">
        <v>50.734999999999999</v>
      </c>
      <c r="L757" s="177">
        <v>0</v>
      </c>
      <c r="M757" s="177">
        <v>0</v>
      </c>
      <c r="N757" s="171" t="s">
        <v>207</v>
      </c>
      <c r="O757" s="325">
        <v>458012</v>
      </c>
      <c r="P757" s="148" t="s">
        <v>209</v>
      </c>
    </row>
    <row r="758" spans="1:16" ht="39" customHeight="1" x14ac:dyDescent="0.25">
      <c r="A758" s="168" t="s">
        <v>68</v>
      </c>
      <c r="B758" s="345" t="s">
        <v>572</v>
      </c>
      <c r="C758" s="345"/>
      <c r="D758" s="345"/>
      <c r="E758" s="345"/>
      <c r="F758" s="345"/>
      <c r="G758" s="345"/>
      <c r="H758" s="345"/>
      <c r="I758" s="345"/>
      <c r="J758" s="345"/>
      <c r="K758" s="345"/>
      <c r="L758" s="345"/>
      <c r="M758" s="346"/>
      <c r="N758" s="8"/>
      <c r="O758" s="8"/>
      <c r="P758" s="8"/>
    </row>
    <row r="759" spans="1:16" ht="72.75" customHeight="1" x14ac:dyDescent="0.25">
      <c r="A759" s="17"/>
      <c r="B759" s="189" t="s">
        <v>573</v>
      </c>
      <c r="C759" s="168" t="s">
        <v>131</v>
      </c>
      <c r="D759" s="168" t="s">
        <v>169</v>
      </c>
      <c r="E759" s="168" t="s">
        <v>48</v>
      </c>
      <c r="F759" s="168"/>
      <c r="G759" s="94">
        <v>2.5499999999999998</v>
      </c>
      <c r="H759" s="94">
        <v>54.05</v>
      </c>
      <c r="I759" s="94">
        <v>54.05</v>
      </c>
      <c r="J759" s="94">
        <v>54.85</v>
      </c>
      <c r="K759" s="94">
        <v>55.7</v>
      </c>
      <c r="L759" s="94">
        <v>56.55</v>
      </c>
      <c r="M759" s="97">
        <v>57.4</v>
      </c>
      <c r="N759" s="8"/>
      <c r="O759" s="8"/>
      <c r="P759" s="8"/>
    </row>
    <row r="760" spans="1:16" ht="33" customHeight="1" x14ac:dyDescent="0.25">
      <c r="A760" s="11"/>
      <c r="B760" s="148" t="s">
        <v>61</v>
      </c>
      <c r="C760" s="171" t="s">
        <v>302</v>
      </c>
      <c r="D760" s="171" t="s">
        <v>445</v>
      </c>
      <c r="E760" s="171" t="s">
        <v>60</v>
      </c>
      <c r="F760" s="27" t="s">
        <v>83</v>
      </c>
      <c r="G760" s="27" t="s">
        <v>40</v>
      </c>
      <c r="H760" s="27"/>
      <c r="I760" s="27" t="s">
        <v>40</v>
      </c>
      <c r="J760" s="27">
        <v>2</v>
      </c>
      <c r="K760" s="27">
        <v>2</v>
      </c>
      <c r="L760" s="27">
        <v>2</v>
      </c>
      <c r="M760" s="56"/>
      <c r="N760" s="171"/>
      <c r="O760" s="233"/>
      <c r="P760" s="247"/>
    </row>
    <row r="761" spans="1:16" ht="57" customHeight="1" x14ac:dyDescent="0.25">
      <c r="A761" s="355"/>
      <c r="B761" s="355" t="s">
        <v>755</v>
      </c>
      <c r="C761" s="355" t="s">
        <v>302</v>
      </c>
      <c r="D761" s="355" t="s">
        <v>106</v>
      </c>
      <c r="E761" s="171" t="s">
        <v>60</v>
      </c>
      <c r="F761" s="355" t="s">
        <v>220</v>
      </c>
      <c r="G761" s="11"/>
      <c r="H761" s="171"/>
      <c r="I761" s="171"/>
      <c r="J761" s="24">
        <v>2</v>
      </c>
      <c r="K761" s="24">
        <v>2</v>
      </c>
      <c r="L761" s="24">
        <v>2</v>
      </c>
      <c r="M761" s="171"/>
      <c r="N761" s="368" t="s">
        <v>79</v>
      </c>
      <c r="O761" s="368"/>
      <c r="P761" s="493" t="s">
        <v>228</v>
      </c>
    </row>
    <row r="762" spans="1:16" ht="51.75" customHeight="1" x14ac:dyDescent="0.25">
      <c r="A762" s="352"/>
      <c r="B762" s="352"/>
      <c r="C762" s="352"/>
      <c r="D762" s="352"/>
      <c r="E762" s="172" t="s">
        <v>88</v>
      </c>
      <c r="F762" s="352"/>
      <c r="G762" s="32"/>
      <c r="H762" s="32"/>
      <c r="I762" s="32"/>
      <c r="J762" s="28">
        <v>14.1</v>
      </c>
      <c r="K762" s="28">
        <v>14.1</v>
      </c>
      <c r="L762" s="28">
        <v>14.1</v>
      </c>
      <c r="M762" s="171"/>
      <c r="N762" s="369"/>
      <c r="O762" s="369"/>
      <c r="P762" s="494"/>
    </row>
    <row r="763" spans="1:16" ht="17.25" customHeight="1" x14ac:dyDescent="0.25">
      <c r="A763" s="168" t="s">
        <v>69</v>
      </c>
      <c r="B763" s="345" t="s">
        <v>574</v>
      </c>
      <c r="C763" s="345"/>
      <c r="D763" s="345"/>
      <c r="E763" s="345"/>
      <c r="F763" s="345"/>
      <c r="G763" s="345"/>
      <c r="H763" s="345"/>
      <c r="I763" s="345"/>
      <c r="J763" s="345"/>
      <c r="K763" s="345"/>
      <c r="L763" s="345"/>
      <c r="M763" s="346"/>
      <c r="N763" s="8"/>
      <c r="O763" s="8"/>
      <c r="P763" s="8"/>
    </row>
    <row r="764" spans="1:16" ht="17.25" customHeight="1" x14ac:dyDescent="0.25">
      <c r="A764" s="17"/>
      <c r="B764" s="345" t="s">
        <v>575</v>
      </c>
      <c r="C764" s="345"/>
      <c r="D764" s="345"/>
      <c r="E764" s="345"/>
      <c r="F764" s="345"/>
      <c r="G764" s="345"/>
      <c r="H764" s="345"/>
      <c r="I764" s="345"/>
      <c r="J764" s="345"/>
      <c r="K764" s="345"/>
      <c r="L764" s="345"/>
      <c r="M764" s="346"/>
      <c r="N764" s="8"/>
      <c r="O764" s="8"/>
      <c r="P764" s="8"/>
    </row>
    <row r="765" spans="1:16" ht="48" customHeight="1" x14ac:dyDescent="0.25">
      <c r="A765" s="17"/>
      <c r="B765" s="189" t="s">
        <v>576</v>
      </c>
      <c r="C765" s="168" t="s">
        <v>161</v>
      </c>
      <c r="D765" s="168" t="s">
        <v>115</v>
      </c>
      <c r="E765" s="168" t="s">
        <v>48</v>
      </c>
      <c r="F765" s="168" t="s">
        <v>83</v>
      </c>
      <c r="G765" s="94">
        <v>64</v>
      </c>
      <c r="H765" s="94">
        <v>64.5</v>
      </c>
      <c r="I765" s="67">
        <v>65</v>
      </c>
      <c r="J765" s="94">
        <v>65.5</v>
      </c>
      <c r="K765" s="94">
        <v>66</v>
      </c>
      <c r="L765" s="94">
        <v>66.5</v>
      </c>
      <c r="M765" s="97">
        <v>67</v>
      </c>
      <c r="N765" s="8"/>
      <c r="O765" s="8"/>
      <c r="P765" s="8"/>
    </row>
    <row r="766" spans="1:16" ht="89.25" customHeight="1" x14ac:dyDescent="0.25">
      <c r="A766" s="11"/>
      <c r="B766" s="161" t="s">
        <v>756</v>
      </c>
      <c r="C766" s="149" t="s">
        <v>284</v>
      </c>
      <c r="D766" s="149" t="s">
        <v>115</v>
      </c>
      <c r="E766" s="149" t="s">
        <v>82</v>
      </c>
      <c r="F766" s="149" t="s">
        <v>83</v>
      </c>
      <c r="G766" s="172">
        <v>319</v>
      </c>
      <c r="H766" s="172">
        <v>373</v>
      </c>
      <c r="I766" s="33">
        <v>434</v>
      </c>
      <c r="J766" s="172">
        <v>440</v>
      </c>
      <c r="K766" s="172">
        <v>445</v>
      </c>
      <c r="L766" s="172">
        <v>450</v>
      </c>
      <c r="M766" s="172">
        <v>455</v>
      </c>
      <c r="N766" s="62"/>
      <c r="O766" s="171"/>
      <c r="P766" s="141" t="s">
        <v>399</v>
      </c>
    </row>
    <row r="767" spans="1:16" ht="48" customHeight="1" x14ac:dyDescent="0.25">
      <c r="A767" s="11"/>
      <c r="B767" s="161" t="s">
        <v>757</v>
      </c>
      <c r="C767" s="149" t="s">
        <v>284</v>
      </c>
      <c r="D767" s="149" t="s">
        <v>115</v>
      </c>
      <c r="E767" s="172" t="s">
        <v>84</v>
      </c>
      <c r="F767" s="149" t="s">
        <v>83</v>
      </c>
      <c r="G767" s="103">
        <v>3</v>
      </c>
      <c r="H767" s="103">
        <v>6</v>
      </c>
      <c r="I767" s="103">
        <v>6</v>
      </c>
      <c r="J767" s="103">
        <v>6</v>
      </c>
      <c r="K767" s="103">
        <v>6</v>
      </c>
      <c r="L767" s="103">
        <v>6</v>
      </c>
      <c r="M767" s="103">
        <v>6</v>
      </c>
      <c r="N767" s="62"/>
      <c r="O767" s="171"/>
      <c r="P767" s="141" t="s">
        <v>399</v>
      </c>
    </row>
    <row r="768" spans="1:16" ht="142.5" customHeight="1" x14ac:dyDescent="0.25">
      <c r="A768" s="11"/>
      <c r="B768" s="161" t="s">
        <v>758</v>
      </c>
      <c r="C768" s="149" t="s">
        <v>284</v>
      </c>
      <c r="D768" s="149" t="s">
        <v>115</v>
      </c>
      <c r="E768" s="171" t="s">
        <v>85</v>
      </c>
      <c r="F768" s="149" t="s">
        <v>83</v>
      </c>
      <c r="G768" s="172">
        <v>43</v>
      </c>
      <c r="H768" s="172">
        <v>45</v>
      </c>
      <c r="I768" s="33">
        <v>47</v>
      </c>
      <c r="J768" s="172">
        <v>49</v>
      </c>
      <c r="K768" s="172">
        <v>50</v>
      </c>
      <c r="L768" s="172">
        <v>52</v>
      </c>
      <c r="M768" s="172">
        <v>55</v>
      </c>
      <c r="N768" s="62"/>
      <c r="O768" s="171"/>
      <c r="P768" s="141" t="s">
        <v>399</v>
      </c>
    </row>
    <row r="769" spans="1:16" ht="22.5" customHeight="1" x14ac:dyDescent="0.25">
      <c r="A769" s="17"/>
      <c r="B769" s="345" t="s">
        <v>86</v>
      </c>
      <c r="C769" s="345"/>
      <c r="D769" s="345"/>
      <c r="E769" s="345"/>
      <c r="F769" s="345"/>
      <c r="G769" s="345"/>
      <c r="H769" s="345"/>
      <c r="I769" s="345"/>
      <c r="J769" s="345"/>
      <c r="K769" s="345"/>
      <c r="L769" s="345"/>
      <c r="M769" s="346"/>
      <c r="N769" s="8"/>
      <c r="O769" s="8"/>
      <c r="P769" s="8"/>
    </row>
    <row r="770" spans="1:16" ht="76.5" customHeight="1" x14ac:dyDescent="0.25">
      <c r="A770" s="17"/>
      <c r="B770" s="71" t="s">
        <v>759</v>
      </c>
      <c r="C770" s="149" t="s">
        <v>284</v>
      </c>
      <c r="D770" s="149" t="s">
        <v>115</v>
      </c>
      <c r="E770" s="168" t="s">
        <v>88</v>
      </c>
      <c r="F770" s="168" t="s">
        <v>83</v>
      </c>
      <c r="G770" s="67">
        <v>26.3</v>
      </c>
      <c r="H770" s="67">
        <v>42.3</v>
      </c>
      <c r="I770" s="67">
        <v>89.8</v>
      </c>
      <c r="J770" s="67">
        <v>96.1</v>
      </c>
      <c r="K770" s="67">
        <v>100.1</v>
      </c>
      <c r="L770" s="67">
        <v>107.2</v>
      </c>
      <c r="M770" s="67">
        <v>114.7</v>
      </c>
      <c r="N770" s="72" t="s">
        <v>207</v>
      </c>
      <c r="O770" s="168">
        <v>263075</v>
      </c>
      <c r="P770" s="141" t="s">
        <v>400</v>
      </c>
    </row>
    <row r="771" spans="1:16" ht="17.25" customHeight="1" x14ac:dyDescent="0.25">
      <c r="A771" s="168" t="s">
        <v>111</v>
      </c>
      <c r="B771" s="391" t="s">
        <v>109</v>
      </c>
      <c r="C771" s="392"/>
      <c r="D771" s="392"/>
      <c r="E771" s="392"/>
      <c r="F771" s="392"/>
      <c r="G771" s="392"/>
      <c r="H771" s="392"/>
      <c r="I771" s="392"/>
      <c r="J771" s="392"/>
      <c r="K771" s="392"/>
      <c r="L771" s="392"/>
      <c r="M771" s="392"/>
      <c r="N771" s="392"/>
      <c r="O771" s="392"/>
      <c r="P771" s="393"/>
    </row>
    <row r="772" spans="1:16" ht="17.25" customHeight="1" x14ac:dyDescent="0.25">
      <c r="A772" s="248"/>
      <c r="B772" s="394" t="s">
        <v>110</v>
      </c>
      <c r="C772" s="394"/>
      <c r="D772" s="394"/>
      <c r="E772" s="394"/>
      <c r="F772" s="394"/>
      <c r="G772" s="394"/>
      <c r="H772" s="394"/>
      <c r="I772" s="394"/>
      <c r="J772" s="394"/>
      <c r="K772" s="394"/>
      <c r="L772" s="394"/>
      <c r="M772" s="394"/>
      <c r="N772" s="394"/>
      <c r="O772" s="394"/>
      <c r="P772" s="394"/>
    </row>
    <row r="773" spans="1:16" ht="16.5" customHeight="1" x14ac:dyDescent="0.25">
      <c r="A773" s="360" t="s">
        <v>132</v>
      </c>
      <c r="B773" s="361"/>
      <c r="C773" s="361"/>
      <c r="D773" s="361"/>
      <c r="E773" s="361"/>
      <c r="F773" s="361"/>
      <c r="G773" s="361"/>
      <c r="H773" s="361"/>
      <c r="I773" s="361"/>
      <c r="J773" s="361"/>
      <c r="K773" s="361"/>
      <c r="L773" s="361"/>
      <c r="M773" s="361"/>
      <c r="N773" s="361"/>
      <c r="O773" s="361"/>
      <c r="P773" s="362"/>
    </row>
    <row r="774" spans="1:16" ht="34.5" customHeight="1" x14ac:dyDescent="0.25">
      <c r="A774" s="395"/>
      <c r="B774" s="397" t="s">
        <v>1004</v>
      </c>
      <c r="C774" s="376" t="s">
        <v>830</v>
      </c>
      <c r="D774" s="376" t="s">
        <v>115</v>
      </c>
      <c r="E774" s="135" t="s">
        <v>60</v>
      </c>
      <c r="F774" s="376" t="s">
        <v>39</v>
      </c>
      <c r="G774" s="136">
        <v>2</v>
      </c>
      <c r="H774" s="136"/>
      <c r="I774" s="137">
        <v>1</v>
      </c>
      <c r="J774" s="136">
        <v>4</v>
      </c>
      <c r="K774" s="136">
        <v>6</v>
      </c>
      <c r="L774" s="136">
        <v>1</v>
      </c>
      <c r="M774" s="138">
        <v>1</v>
      </c>
      <c r="N774" s="376" t="s">
        <v>831</v>
      </c>
      <c r="O774" s="378"/>
      <c r="P774" s="380"/>
    </row>
    <row r="775" spans="1:16" ht="34.5" customHeight="1" x14ac:dyDescent="0.25">
      <c r="A775" s="396"/>
      <c r="B775" s="398"/>
      <c r="C775" s="377"/>
      <c r="D775" s="377"/>
      <c r="E775" s="135" t="s">
        <v>78</v>
      </c>
      <c r="F775" s="377"/>
      <c r="G775" s="137">
        <f>SUM(G776:G798)</f>
        <v>53.795999999999999</v>
      </c>
      <c r="H775" s="137">
        <f t="shared" ref="H775:M775" si="168">SUM(H776:H798)</f>
        <v>89.59</v>
      </c>
      <c r="I775" s="137">
        <f t="shared" si="168"/>
        <v>1718.5646180000001</v>
      </c>
      <c r="J775" s="137">
        <f t="shared" si="168"/>
        <v>27763.976999999999</v>
      </c>
      <c r="K775" s="137">
        <f t="shared" si="168"/>
        <v>24676.501</v>
      </c>
      <c r="L775" s="137">
        <f t="shared" si="168"/>
        <v>778</v>
      </c>
      <c r="M775" s="137">
        <f t="shared" si="168"/>
        <v>400</v>
      </c>
      <c r="N775" s="377"/>
      <c r="O775" s="379"/>
      <c r="P775" s="380"/>
    </row>
    <row r="776" spans="1:16" ht="27.75" customHeight="1" x14ac:dyDescent="0.25">
      <c r="A776" s="441"/>
      <c r="B776" s="351" t="s">
        <v>913</v>
      </c>
      <c r="C776" s="356" t="s">
        <v>407</v>
      </c>
      <c r="D776" s="356" t="s">
        <v>115</v>
      </c>
      <c r="E776" s="356" t="s">
        <v>112</v>
      </c>
      <c r="F776" s="356" t="s">
        <v>39</v>
      </c>
      <c r="G776" s="25"/>
      <c r="H776" s="25"/>
      <c r="I776" s="25"/>
      <c r="J776" s="25">
        <v>15000</v>
      </c>
      <c r="K776" s="25">
        <v>15000</v>
      </c>
      <c r="L776" s="172"/>
      <c r="M776" s="172"/>
      <c r="N776" s="171" t="s">
        <v>51</v>
      </c>
      <c r="O776" s="32"/>
      <c r="P776" s="351" t="s">
        <v>401</v>
      </c>
    </row>
    <row r="777" spans="1:16" ht="28.5" customHeight="1" x14ac:dyDescent="0.25">
      <c r="A777" s="442"/>
      <c r="B777" s="352"/>
      <c r="C777" s="357"/>
      <c r="D777" s="357"/>
      <c r="E777" s="357"/>
      <c r="F777" s="357"/>
      <c r="G777" s="25"/>
      <c r="H777" s="25">
        <v>50</v>
      </c>
      <c r="I777" s="25">
        <v>107.161618</v>
      </c>
      <c r="J777" s="25"/>
      <c r="K777" s="25"/>
      <c r="L777" s="172"/>
      <c r="M777" s="172"/>
      <c r="N777" s="171" t="s">
        <v>79</v>
      </c>
      <c r="O777" s="32"/>
      <c r="P777" s="352"/>
    </row>
    <row r="778" spans="1:16" s="31" customFormat="1" ht="29.25" customHeight="1" x14ac:dyDescent="0.25">
      <c r="A778" s="441"/>
      <c r="B778" s="351" t="s">
        <v>914</v>
      </c>
      <c r="C778" s="356" t="s">
        <v>407</v>
      </c>
      <c r="D778" s="356" t="s">
        <v>115</v>
      </c>
      <c r="E778" s="356" t="s">
        <v>112</v>
      </c>
      <c r="F778" s="356" t="s">
        <v>39</v>
      </c>
      <c r="G778" s="25"/>
      <c r="H778" s="25"/>
      <c r="I778" s="104"/>
      <c r="J778" s="25">
        <v>378</v>
      </c>
      <c r="K778" s="25">
        <v>378</v>
      </c>
      <c r="L778" s="25">
        <v>378</v>
      </c>
      <c r="M778" s="172"/>
      <c r="N778" s="171" t="s">
        <v>51</v>
      </c>
      <c r="O778" s="32"/>
      <c r="P778" s="351" t="s">
        <v>402</v>
      </c>
    </row>
    <row r="779" spans="1:16" s="31" customFormat="1" ht="29.25" customHeight="1" x14ac:dyDescent="0.25">
      <c r="A779" s="442"/>
      <c r="B779" s="352"/>
      <c r="C779" s="357"/>
      <c r="D779" s="357"/>
      <c r="E779" s="357"/>
      <c r="F779" s="357"/>
      <c r="G779" s="25"/>
      <c r="H779" s="32"/>
      <c r="I779" s="25">
        <v>25</v>
      </c>
      <c r="J779" s="32"/>
      <c r="K779" s="25"/>
      <c r="L779" s="25"/>
      <c r="M779" s="172"/>
      <c r="N779" s="171" t="s">
        <v>207</v>
      </c>
      <c r="O779" s="32"/>
      <c r="P779" s="352"/>
    </row>
    <row r="780" spans="1:16" s="31" customFormat="1" ht="29.25" customHeight="1" x14ac:dyDescent="0.25">
      <c r="A780" s="441"/>
      <c r="B780" s="351" t="s">
        <v>915</v>
      </c>
      <c r="C780" s="356" t="s">
        <v>407</v>
      </c>
      <c r="D780" s="356" t="s">
        <v>115</v>
      </c>
      <c r="E780" s="356" t="s">
        <v>112</v>
      </c>
      <c r="F780" s="356" t="s">
        <v>39</v>
      </c>
      <c r="G780" s="25"/>
      <c r="I780" s="25"/>
      <c r="J780" s="25">
        <v>2500</v>
      </c>
      <c r="K780" s="25">
        <v>2500</v>
      </c>
      <c r="L780" s="172"/>
      <c r="M780" s="172"/>
      <c r="N780" s="171" t="s">
        <v>79</v>
      </c>
      <c r="O780" s="32"/>
      <c r="P780" s="351" t="s">
        <v>349</v>
      </c>
    </row>
    <row r="781" spans="1:16" s="31" customFormat="1" ht="29.25" customHeight="1" x14ac:dyDescent="0.25">
      <c r="A781" s="492"/>
      <c r="B781" s="352"/>
      <c r="C781" s="357"/>
      <c r="D781" s="373"/>
      <c r="E781" s="373"/>
      <c r="F781" s="373"/>
      <c r="G781" s="25">
        <v>16.795999999999999</v>
      </c>
      <c r="H781" s="172"/>
      <c r="I781" s="25"/>
      <c r="J781" s="25"/>
      <c r="K781" s="25"/>
      <c r="L781" s="172"/>
      <c r="M781" s="172"/>
      <c r="N781" s="171" t="s">
        <v>79</v>
      </c>
      <c r="O781" s="32"/>
      <c r="P781" s="352"/>
    </row>
    <row r="782" spans="1:16" s="31" customFormat="1" ht="29.25" customHeight="1" x14ac:dyDescent="0.25">
      <c r="A782" s="441"/>
      <c r="B782" s="351" t="s">
        <v>916</v>
      </c>
      <c r="C782" s="356" t="s">
        <v>407</v>
      </c>
      <c r="D782" s="356" t="s">
        <v>115</v>
      </c>
      <c r="E782" s="356" t="s">
        <v>112</v>
      </c>
      <c r="F782" s="356" t="s">
        <v>39</v>
      </c>
      <c r="G782" s="25"/>
      <c r="H782" s="32"/>
      <c r="I782" s="25"/>
      <c r="J782" s="25">
        <v>360</v>
      </c>
      <c r="K782" s="25"/>
      <c r="L782" s="172"/>
      <c r="M782" s="172"/>
      <c r="N782" s="171" t="s">
        <v>79</v>
      </c>
      <c r="O782" s="32"/>
      <c r="P782" s="351" t="s">
        <v>349</v>
      </c>
    </row>
    <row r="783" spans="1:16" s="31" customFormat="1" ht="29.25" customHeight="1" x14ac:dyDescent="0.25">
      <c r="A783" s="442"/>
      <c r="B783" s="352"/>
      <c r="C783" s="357"/>
      <c r="D783" s="357"/>
      <c r="E783" s="357"/>
      <c r="F783" s="357"/>
      <c r="G783" s="25"/>
      <c r="H783" s="32"/>
      <c r="I783" s="25"/>
      <c r="J783" s="25">
        <v>28</v>
      </c>
      <c r="K783" s="25"/>
      <c r="L783" s="172"/>
      <c r="M783" s="172"/>
      <c r="N783" s="171" t="s">
        <v>79</v>
      </c>
      <c r="O783" s="32"/>
      <c r="P783" s="352"/>
    </row>
    <row r="784" spans="1:16" s="31" customFormat="1" ht="29.25" customHeight="1" x14ac:dyDescent="0.25">
      <c r="A784" s="441"/>
      <c r="B784" s="351" t="s">
        <v>917</v>
      </c>
      <c r="C784" s="356" t="s">
        <v>407</v>
      </c>
      <c r="D784" s="370" t="s">
        <v>115</v>
      </c>
      <c r="E784" s="370" t="s">
        <v>112</v>
      </c>
      <c r="F784" s="370" t="s">
        <v>39</v>
      </c>
      <c r="G784" s="25"/>
      <c r="H784" s="25"/>
      <c r="I784" s="25"/>
      <c r="J784" s="25">
        <v>250</v>
      </c>
      <c r="K784" s="25"/>
      <c r="L784" s="172"/>
      <c r="M784" s="172"/>
      <c r="N784" s="171" t="s">
        <v>79</v>
      </c>
      <c r="O784" s="32"/>
      <c r="P784" s="351" t="s">
        <v>403</v>
      </c>
    </row>
    <row r="785" spans="1:16" s="31" customFormat="1" ht="29.25" customHeight="1" x14ac:dyDescent="0.25">
      <c r="A785" s="442"/>
      <c r="B785" s="352"/>
      <c r="C785" s="357"/>
      <c r="D785" s="370"/>
      <c r="E785" s="370"/>
      <c r="F785" s="370"/>
      <c r="G785" s="25"/>
      <c r="H785" s="25"/>
      <c r="I785" s="25">
        <v>20</v>
      </c>
      <c r="J785" s="25"/>
      <c r="K785" s="25"/>
      <c r="L785" s="172"/>
      <c r="M785" s="172"/>
      <c r="N785" s="171" t="s">
        <v>207</v>
      </c>
      <c r="O785" s="32"/>
      <c r="P785" s="352"/>
    </row>
    <row r="786" spans="1:16" s="31" customFormat="1" ht="102" customHeight="1" x14ac:dyDescent="0.25">
      <c r="A786" s="532"/>
      <c r="B786" s="533" t="s">
        <v>994</v>
      </c>
      <c r="C786" s="335" t="s">
        <v>407</v>
      </c>
      <c r="D786" s="532"/>
      <c r="E786" s="534" t="s">
        <v>88</v>
      </c>
      <c r="F786" s="535"/>
      <c r="G786" s="536"/>
      <c r="H786" s="536"/>
      <c r="I786" s="536">
        <v>36.753</v>
      </c>
      <c r="J786" s="536">
        <v>1985.8</v>
      </c>
      <c r="K786" s="536"/>
      <c r="L786" s="536"/>
      <c r="M786" s="537"/>
      <c r="N786" s="330" t="s">
        <v>79</v>
      </c>
      <c r="O786" s="32">
        <v>288024</v>
      </c>
      <c r="P786" s="334"/>
    </row>
    <row r="787" spans="1:16" s="31" customFormat="1" ht="29.25" customHeight="1" x14ac:dyDescent="0.25">
      <c r="A787" s="356"/>
      <c r="B787" s="351" t="s">
        <v>995</v>
      </c>
      <c r="C787" s="356" t="s">
        <v>408</v>
      </c>
      <c r="D787" s="356" t="s">
        <v>115</v>
      </c>
      <c r="E787" s="356" t="s">
        <v>112</v>
      </c>
      <c r="F787" s="356" t="s">
        <v>39</v>
      </c>
      <c r="G787" s="27"/>
      <c r="I787" s="27">
        <v>1322.65</v>
      </c>
      <c r="J787" s="27"/>
      <c r="K787" s="27"/>
      <c r="L787" s="27"/>
      <c r="M787" s="27"/>
      <c r="N787" s="329" t="s">
        <v>51</v>
      </c>
      <c r="O787" s="32"/>
      <c r="P787" s="351" t="s">
        <v>349</v>
      </c>
    </row>
    <row r="788" spans="1:16" s="31" customFormat="1" ht="34.5" customHeight="1" x14ac:dyDescent="0.25">
      <c r="A788" s="357"/>
      <c r="B788" s="352"/>
      <c r="C788" s="357"/>
      <c r="D788" s="357"/>
      <c r="E788" s="357"/>
      <c r="F788" s="357"/>
      <c r="G788" s="27"/>
      <c r="H788" s="27"/>
      <c r="I788" s="27">
        <v>100</v>
      </c>
      <c r="J788" s="27">
        <v>466.85</v>
      </c>
      <c r="K788" s="27"/>
      <c r="L788" s="27"/>
      <c r="M788" s="27"/>
      <c r="N788" s="329" t="s">
        <v>79</v>
      </c>
      <c r="O788" s="32"/>
      <c r="P788" s="352"/>
    </row>
    <row r="789" spans="1:16" s="31" customFormat="1" ht="29.25" customHeight="1" x14ac:dyDescent="0.25">
      <c r="A789" s="370"/>
      <c r="B789" s="351" t="s">
        <v>996</v>
      </c>
      <c r="C789" s="356" t="s">
        <v>408</v>
      </c>
      <c r="D789" s="356" t="s">
        <v>115</v>
      </c>
      <c r="E789" s="356" t="s">
        <v>88</v>
      </c>
      <c r="F789" s="356" t="s">
        <v>39</v>
      </c>
      <c r="G789" s="27"/>
      <c r="H789" s="27"/>
      <c r="I789" s="27"/>
      <c r="J789" s="27"/>
      <c r="K789" s="27"/>
      <c r="L789" s="27">
        <v>400</v>
      </c>
      <c r="M789" s="27">
        <v>400</v>
      </c>
      <c r="N789" s="329" t="s">
        <v>79</v>
      </c>
      <c r="O789" s="32"/>
      <c r="P789" s="351" t="s">
        <v>349</v>
      </c>
    </row>
    <row r="790" spans="1:16" s="31" customFormat="1" ht="37.5" customHeight="1" x14ac:dyDescent="0.25">
      <c r="A790" s="370"/>
      <c r="B790" s="352"/>
      <c r="C790" s="357"/>
      <c r="D790" s="357"/>
      <c r="E790" s="357"/>
      <c r="F790" s="357"/>
      <c r="G790" s="27"/>
      <c r="H790" s="27"/>
      <c r="I790" s="27">
        <v>7</v>
      </c>
      <c r="J790" s="27"/>
      <c r="K790" s="27"/>
      <c r="L790" s="27"/>
      <c r="M790" s="27"/>
      <c r="N790" s="329" t="s">
        <v>207</v>
      </c>
      <c r="O790" s="32"/>
      <c r="P790" s="352"/>
    </row>
    <row r="791" spans="1:16" s="31" customFormat="1" ht="66" customHeight="1" x14ac:dyDescent="0.25">
      <c r="A791" s="538"/>
      <c r="B791" s="539" t="s">
        <v>997</v>
      </c>
      <c r="C791" s="329" t="s">
        <v>407</v>
      </c>
      <c r="D791" s="538"/>
      <c r="E791" s="538" t="s">
        <v>88</v>
      </c>
      <c r="F791" s="337"/>
      <c r="G791" s="536"/>
      <c r="H791" s="536"/>
      <c r="I791" s="536"/>
      <c r="J791" s="536">
        <v>2500</v>
      </c>
      <c r="K791" s="536">
        <v>2500</v>
      </c>
      <c r="L791" s="536"/>
      <c r="M791" s="536"/>
      <c r="N791" s="330" t="s">
        <v>79</v>
      </c>
      <c r="O791" s="32">
        <v>288024</v>
      </c>
      <c r="P791" s="327"/>
    </row>
    <row r="792" spans="1:16" s="31" customFormat="1" ht="36" customHeight="1" x14ac:dyDescent="0.25">
      <c r="A792" s="540"/>
      <c r="B792" s="540" t="s">
        <v>998</v>
      </c>
      <c r="C792" s="540" t="s">
        <v>407</v>
      </c>
      <c r="D792" s="540"/>
      <c r="E792" s="540" t="s">
        <v>88</v>
      </c>
      <c r="F792" s="540"/>
      <c r="G792" s="536"/>
      <c r="H792" s="536"/>
      <c r="I792" s="536"/>
      <c r="J792" s="536">
        <v>3825</v>
      </c>
      <c r="K792" s="536">
        <v>3825</v>
      </c>
      <c r="L792" s="536"/>
      <c r="M792" s="536"/>
      <c r="N792" s="330" t="s">
        <v>51</v>
      </c>
      <c r="O792" s="32">
        <v>288024</v>
      </c>
      <c r="P792" s="540"/>
    </row>
    <row r="793" spans="1:16" s="31" customFormat="1" ht="41.25" customHeight="1" x14ac:dyDescent="0.25">
      <c r="A793" s="529"/>
      <c r="B793" s="529"/>
      <c r="C793" s="541"/>
      <c r="D793" s="529"/>
      <c r="E793" s="529"/>
      <c r="F793" s="529"/>
      <c r="G793" s="542"/>
      <c r="H793" s="542"/>
      <c r="I793" s="542"/>
      <c r="J793" s="542">
        <v>425</v>
      </c>
      <c r="K793" s="542">
        <v>425</v>
      </c>
      <c r="L793" s="542"/>
      <c r="M793" s="542"/>
      <c r="N793" s="330" t="s">
        <v>79</v>
      </c>
      <c r="O793" s="32">
        <v>288024</v>
      </c>
      <c r="P793" s="529"/>
    </row>
    <row r="794" spans="1:16" s="31" customFormat="1" ht="61.5" customHeight="1" x14ac:dyDescent="0.25">
      <c r="A794" s="314"/>
      <c r="B794" s="162" t="s">
        <v>999</v>
      </c>
      <c r="C794" s="150" t="s">
        <v>408</v>
      </c>
      <c r="D794" s="150" t="s">
        <v>115</v>
      </c>
      <c r="E794" s="150" t="s">
        <v>88</v>
      </c>
      <c r="F794" s="150" t="s">
        <v>39</v>
      </c>
      <c r="G794" s="317"/>
      <c r="H794" s="317"/>
      <c r="I794" s="317">
        <v>100</v>
      </c>
      <c r="J794" s="317"/>
      <c r="K794" s="317"/>
      <c r="L794" s="317"/>
      <c r="M794" s="317"/>
      <c r="N794" s="171" t="s">
        <v>167</v>
      </c>
      <c r="O794" s="32"/>
      <c r="P794" s="162" t="s">
        <v>349</v>
      </c>
    </row>
    <row r="795" spans="1:16" s="31" customFormat="1" ht="51" customHeight="1" x14ac:dyDescent="0.25">
      <c r="A795" s="171"/>
      <c r="B795" s="162" t="s">
        <v>1000</v>
      </c>
      <c r="C795" s="150" t="s">
        <v>203</v>
      </c>
      <c r="D795" s="150" t="s">
        <v>115</v>
      </c>
      <c r="E795" s="150" t="s">
        <v>88</v>
      </c>
      <c r="F795" s="150" t="s">
        <v>760</v>
      </c>
      <c r="G795" s="27"/>
      <c r="H795" s="27">
        <v>25.68</v>
      </c>
      <c r="I795" s="27"/>
      <c r="J795" s="27">
        <v>29.401</v>
      </c>
      <c r="K795" s="27">
        <v>31.46</v>
      </c>
      <c r="L795" s="27"/>
      <c r="M795" s="27"/>
      <c r="N795" s="171" t="s">
        <v>207</v>
      </c>
      <c r="O795" s="171">
        <v>458018</v>
      </c>
      <c r="P795" s="162" t="s">
        <v>404</v>
      </c>
    </row>
    <row r="796" spans="1:16" s="31" customFormat="1" ht="59.25" customHeight="1" x14ac:dyDescent="0.25">
      <c r="A796" s="171"/>
      <c r="B796" s="162" t="s">
        <v>1001</v>
      </c>
      <c r="C796" s="150" t="s">
        <v>203</v>
      </c>
      <c r="D796" s="150" t="s">
        <v>115</v>
      </c>
      <c r="E796" s="150" t="s">
        <v>88</v>
      </c>
      <c r="F796" s="150" t="s">
        <v>760</v>
      </c>
      <c r="G796" s="27"/>
      <c r="H796" s="27">
        <v>13.91</v>
      </c>
      <c r="I796" s="27"/>
      <c r="J796" s="27">
        <v>15.926</v>
      </c>
      <c r="K796" s="27">
        <v>17.041</v>
      </c>
      <c r="L796" s="27"/>
      <c r="M796" s="27"/>
      <c r="N796" s="171" t="s">
        <v>207</v>
      </c>
      <c r="O796" s="171">
        <v>458018</v>
      </c>
      <c r="P796" s="162" t="s">
        <v>404</v>
      </c>
    </row>
    <row r="797" spans="1:16" s="31" customFormat="1" ht="59.25" customHeight="1" x14ac:dyDescent="0.25">
      <c r="A797" s="171"/>
      <c r="B797" s="162" t="s">
        <v>1002</v>
      </c>
      <c r="C797" s="150" t="s">
        <v>203</v>
      </c>
      <c r="D797" s="150" t="s">
        <v>115</v>
      </c>
      <c r="E797" s="150" t="s">
        <v>88</v>
      </c>
      <c r="F797" s="150" t="s">
        <v>760</v>
      </c>
      <c r="G797" s="27">
        <v>24</v>
      </c>
      <c r="H797" s="27"/>
      <c r="I797" s="27"/>
      <c r="J797" s="27"/>
      <c r="K797" s="27"/>
      <c r="L797" s="27"/>
      <c r="M797" s="27"/>
      <c r="N797" s="171" t="s">
        <v>207</v>
      </c>
      <c r="O797" s="171">
        <v>458018</v>
      </c>
      <c r="P797" s="162" t="s">
        <v>404</v>
      </c>
    </row>
    <row r="798" spans="1:16" s="31" customFormat="1" ht="59.25" customHeight="1" x14ac:dyDescent="0.25">
      <c r="A798" s="171"/>
      <c r="B798" s="162" t="s">
        <v>1003</v>
      </c>
      <c r="C798" s="150" t="s">
        <v>203</v>
      </c>
      <c r="D798" s="150" t="s">
        <v>115</v>
      </c>
      <c r="E798" s="150" t="s">
        <v>88</v>
      </c>
      <c r="F798" s="150" t="s">
        <v>760</v>
      </c>
      <c r="G798" s="27">
        <v>13</v>
      </c>
      <c r="H798" s="27"/>
      <c r="I798" s="27"/>
      <c r="J798" s="27"/>
      <c r="K798" s="27"/>
      <c r="L798" s="27"/>
      <c r="M798" s="27"/>
      <c r="N798" s="171" t="s">
        <v>207</v>
      </c>
      <c r="O798" s="171">
        <v>458018</v>
      </c>
      <c r="P798" s="162" t="s">
        <v>404</v>
      </c>
    </row>
    <row r="799" spans="1:16" ht="17.25" customHeight="1" x14ac:dyDescent="0.25">
      <c r="A799" s="171" t="s">
        <v>168</v>
      </c>
      <c r="B799" s="391" t="s">
        <v>155</v>
      </c>
      <c r="C799" s="392"/>
      <c r="D799" s="392"/>
      <c r="E799" s="392"/>
      <c r="F799" s="392"/>
      <c r="G799" s="392"/>
      <c r="H799" s="392"/>
      <c r="I799" s="392"/>
      <c r="J799" s="392"/>
      <c r="K799" s="392"/>
      <c r="L799" s="392"/>
      <c r="M799" s="392"/>
      <c r="N799" s="392"/>
      <c r="O799" s="392"/>
      <c r="P799" s="393"/>
    </row>
    <row r="800" spans="1:16" ht="17.25" customHeight="1" x14ac:dyDescent="0.25">
      <c r="A800" s="171"/>
      <c r="B800" s="391" t="s">
        <v>156</v>
      </c>
      <c r="C800" s="392"/>
      <c r="D800" s="392"/>
      <c r="E800" s="392"/>
      <c r="F800" s="392"/>
      <c r="G800" s="392"/>
      <c r="H800" s="392"/>
      <c r="I800" s="392"/>
      <c r="J800" s="392"/>
      <c r="K800" s="392"/>
      <c r="L800" s="392"/>
      <c r="M800" s="392"/>
      <c r="N800" s="392"/>
      <c r="O800" s="392"/>
      <c r="P800" s="393"/>
    </row>
    <row r="801" spans="1:16" ht="73.5" customHeight="1" x14ac:dyDescent="0.25">
      <c r="A801" s="184"/>
      <c r="B801" s="148" t="s">
        <v>764</v>
      </c>
      <c r="C801" s="171" t="s">
        <v>406</v>
      </c>
      <c r="D801" s="171" t="s">
        <v>115</v>
      </c>
      <c r="E801" s="171" t="s">
        <v>78</v>
      </c>
      <c r="F801" s="171" t="s">
        <v>39</v>
      </c>
      <c r="G801" s="30"/>
      <c r="H801" s="30"/>
      <c r="I801" s="30"/>
      <c r="J801" s="172"/>
      <c r="K801" s="30">
        <v>24.5</v>
      </c>
      <c r="L801" s="172"/>
      <c r="M801" s="172"/>
      <c r="N801" s="171" t="s">
        <v>79</v>
      </c>
      <c r="O801" s="171"/>
      <c r="P801" s="148" t="s">
        <v>405</v>
      </c>
    </row>
    <row r="802" spans="1:16" ht="67.5" customHeight="1" x14ac:dyDescent="0.25">
      <c r="A802" s="184"/>
      <c r="B802" s="148" t="s">
        <v>871</v>
      </c>
      <c r="C802" s="171" t="s">
        <v>406</v>
      </c>
      <c r="D802" s="171" t="s">
        <v>115</v>
      </c>
      <c r="E802" s="171" t="s">
        <v>78</v>
      </c>
      <c r="F802" s="171" t="s">
        <v>39</v>
      </c>
      <c r="G802" s="30"/>
      <c r="H802" s="30"/>
      <c r="I802" s="30"/>
      <c r="J802" s="172">
        <v>50</v>
      </c>
      <c r="K802" s="30"/>
      <c r="L802" s="172"/>
      <c r="M802" s="172"/>
      <c r="N802" s="171" t="s">
        <v>167</v>
      </c>
      <c r="O802" s="171"/>
      <c r="P802" s="148" t="s">
        <v>405</v>
      </c>
    </row>
    <row r="803" spans="1:16" ht="21" customHeight="1" x14ac:dyDescent="0.25">
      <c r="A803" s="171" t="s">
        <v>770</v>
      </c>
      <c r="B803" s="391" t="s">
        <v>771</v>
      </c>
      <c r="C803" s="392"/>
      <c r="D803" s="392"/>
      <c r="E803" s="392"/>
      <c r="F803" s="392"/>
      <c r="G803" s="392"/>
      <c r="H803" s="392"/>
      <c r="I803" s="392"/>
      <c r="J803" s="392"/>
      <c r="K803" s="392"/>
      <c r="L803" s="392"/>
      <c r="M803" s="392"/>
      <c r="N803" s="392"/>
      <c r="O803" s="392"/>
      <c r="P803" s="393"/>
    </row>
    <row r="804" spans="1:16" ht="60" customHeight="1" x14ac:dyDescent="0.25">
      <c r="A804" s="171"/>
      <c r="B804" s="105" t="s">
        <v>772</v>
      </c>
      <c r="C804" s="171" t="s">
        <v>773</v>
      </c>
      <c r="D804" s="171" t="s">
        <v>115</v>
      </c>
      <c r="E804" s="171" t="s">
        <v>88</v>
      </c>
      <c r="F804" s="171" t="s">
        <v>87</v>
      </c>
      <c r="G804" s="1"/>
      <c r="H804" s="1"/>
      <c r="I804" s="1"/>
      <c r="J804" s="1">
        <v>125</v>
      </c>
      <c r="K804" s="1">
        <v>1571</v>
      </c>
      <c r="L804" s="1"/>
      <c r="M804" s="1"/>
      <c r="N804" s="171" t="s">
        <v>79</v>
      </c>
      <c r="O804" s="171"/>
      <c r="P804" s="148"/>
    </row>
    <row r="805" spans="1:16" ht="38.25" customHeight="1" x14ac:dyDescent="0.25">
      <c r="A805" s="187"/>
      <c r="B805" s="183" t="s">
        <v>330</v>
      </c>
      <c r="C805" s="178"/>
      <c r="D805" s="178"/>
      <c r="E805" s="178"/>
      <c r="F805" s="177"/>
      <c r="G805" s="244">
        <f>SUM(G806:G809)</f>
        <v>80.096000000000004</v>
      </c>
      <c r="H805" s="244">
        <f t="shared" ref="H805:M805" si="169">SUM(H806:H809)</f>
        <v>171.79</v>
      </c>
      <c r="I805" s="244">
        <f t="shared" si="169"/>
        <v>1852.5836180000001</v>
      </c>
      <c r="J805" s="244">
        <f t="shared" si="169"/>
        <v>28096.593000000001</v>
      </c>
      <c r="K805" s="244">
        <f t="shared" si="169"/>
        <v>26436.935999999998</v>
      </c>
      <c r="L805" s="244">
        <f t="shared" si="169"/>
        <v>899.30000000000007</v>
      </c>
      <c r="M805" s="244">
        <f t="shared" si="169"/>
        <v>514.70000000000005</v>
      </c>
      <c r="N805" s="177"/>
      <c r="O805" s="245"/>
      <c r="P805" s="246"/>
    </row>
    <row r="806" spans="1:16" ht="17.25" customHeight="1" x14ac:dyDescent="0.25">
      <c r="A806" s="93"/>
      <c r="B806" s="148" t="s">
        <v>51</v>
      </c>
      <c r="C806" s="168"/>
      <c r="D806" s="168"/>
      <c r="E806" s="168"/>
      <c r="F806" s="171"/>
      <c r="G806" s="94">
        <f>G776+G778+G787+G792</f>
        <v>0</v>
      </c>
      <c r="H806" s="94">
        <f t="shared" ref="H806:M806" si="170">H776+H778+H787+H792</f>
        <v>0</v>
      </c>
      <c r="I806" s="94">
        <f t="shared" si="170"/>
        <v>1322.65</v>
      </c>
      <c r="J806" s="94">
        <f t="shared" si="170"/>
        <v>19203</v>
      </c>
      <c r="K806" s="94">
        <f t="shared" si="170"/>
        <v>19203</v>
      </c>
      <c r="L806" s="94">
        <f t="shared" si="170"/>
        <v>378</v>
      </c>
      <c r="M806" s="94">
        <f t="shared" si="170"/>
        <v>0</v>
      </c>
      <c r="N806" s="171"/>
      <c r="O806" s="172"/>
      <c r="P806" s="8"/>
    </row>
    <row r="807" spans="1:16" ht="17.25" customHeight="1" x14ac:dyDescent="0.25">
      <c r="A807" s="93"/>
      <c r="B807" s="148" t="s">
        <v>79</v>
      </c>
      <c r="C807" s="168"/>
      <c r="D807" s="168"/>
      <c r="E807" s="168"/>
      <c r="F807" s="171"/>
      <c r="G807" s="94">
        <f>G762+G777+G780+G781+G782+G783+G784+G788+G789+G801+G804+G786+G791+G793</f>
        <v>16.795999999999999</v>
      </c>
      <c r="H807" s="94">
        <f t="shared" ref="H807:M807" si="171">H762+H777+H780+H781+H782+H783+H784+H788+H789+H801+H804+H786+H791+H793</f>
        <v>50</v>
      </c>
      <c r="I807" s="94">
        <f t="shared" si="171"/>
        <v>243.91461800000002</v>
      </c>
      <c r="J807" s="94">
        <f t="shared" si="171"/>
        <v>8654.75</v>
      </c>
      <c r="K807" s="94">
        <f t="shared" si="171"/>
        <v>7034.6</v>
      </c>
      <c r="L807" s="94">
        <f t="shared" si="171"/>
        <v>414.1</v>
      </c>
      <c r="M807" s="94">
        <f t="shared" si="171"/>
        <v>400</v>
      </c>
      <c r="N807" s="171"/>
      <c r="O807" s="172"/>
      <c r="P807" s="8"/>
    </row>
    <row r="808" spans="1:16" ht="17.25" customHeight="1" x14ac:dyDescent="0.25">
      <c r="A808" s="93"/>
      <c r="B808" s="148" t="s">
        <v>207</v>
      </c>
      <c r="C808" s="168"/>
      <c r="D808" s="168"/>
      <c r="E808" s="168"/>
      <c r="F808" s="171"/>
      <c r="G808" s="94">
        <f t="shared" ref="G808:M808" si="172">G757+G770+G779+G785+G790+G795+G796+G797+G798</f>
        <v>63.3</v>
      </c>
      <c r="H808" s="94">
        <f t="shared" si="172"/>
        <v>121.78999999999999</v>
      </c>
      <c r="I808" s="94">
        <f t="shared" si="172"/>
        <v>186.01900000000001</v>
      </c>
      <c r="J808" s="94">
        <f t="shared" si="172"/>
        <v>188.84299999999999</v>
      </c>
      <c r="K808" s="94">
        <f t="shared" si="172"/>
        <v>199.33599999999998</v>
      </c>
      <c r="L808" s="94">
        <f t="shared" si="172"/>
        <v>107.2</v>
      </c>
      <c r="M808" s="94">
        <f t="shared" si="172"/>
        <v>114.7</v>
      </c>
      <c r="N808" s="171"/>
      <c r="O808" s="172"/>
      <c r="P808" s="8"/>
    </row>
    <row r="809" spans="1:16" ht="17.25" customHeight="1" x14ac:dyDescent="0.25">
      <c r="A809" s="93"/>
      <c r="B809" s="148" t="s">
        <v>167</v>
      </c>
      <c r="C809" s="168"/>
      <c r="D809" s="168"/>
      <c r="E809" s="168"/>
      <c r="F809" s="171"/>
      <c r="G809" s="94">
        <f t="shared" ref="G809:M809" si="173">G794+G802</f>
        <v>0</v>
      </c>
      <c r="H809" s="94">
        <f t="shared" si="173"/>
        <v>0</v>
      </c>
      <c r="I809" s="94">
        <f t="shared" si="173"/>
        <v>100</v>
      </c>
      <c r="J809" s="94">
        <f t="shared" si="173"/>
        <v>50</v>
      </c>
      <c r="K809" s="94">
        <f t="shared" si="173"/>
        <v>0</v>
      </c>
      <c r="L809" s="94">
        <f t="shared" si="173"/>
        <v>0</v>
      </c>
      <c r="M809" s="94">
        <f t="shared" si="173"/>
        <v>0</v>
      </c>
      <c r="N809" s="171"/>
      <c r="O809" s="172"/>
      <c r="P809" s="8"/>
    </row>
    <row r="810" spans="1:16" ht="45" customHeight="1" x14ac:dyDescent="0.25">
      <c r="A810" s="187"/>
      <c r="B810" s="183" t="s">
        <v>332</v>
      </c>
      <c r="C810" s="178"/>
      <c r="D810" s="178"/>
      <c r="E810" s="178"/>
      <c r="F810" s="177"/>
      <c r="G810" s="244">
        <f>SUM(G811:G814)</f>
        <v>610.14699999999993</v>
      </c>
      <c r="H810" s="244">
        <f t="shared" ref="H810:M810" si="174">SUM(H811:H814)</f>
        <v>841.99199999999985</v>
      </c>
      <c r="I810" s="244">
        <f t="shared" si="174"/>
        <v>2374.6536180000003</v>
      </c>
      <c r="J810" s="244">
        <f t="shared" si="174"/>
        <v>29310.498</v>
      </c>
      <c r="K810" s="244">
        <f t="shared" si="174"/>
        <v>27519.496999999999</v>
      </c>
      <c r="L810" s="244">
        <f t="shared" si="174"/>
        <v>5513.2565300000006</v>
      </c>
      <c r="M810" s="244">
        <f t="shared" si="174"/>
        <v>2816.5737471000002</v>
      </c>
      <c r="N810" s="177"/>
      <c r="O810" s="245"/>
      <c r="P810" s="246"/>
    </row>
    <row r="811" spans="1:16" ht="17.25" customHeight="1" x14ac:dyDescent="0.25">
      <c r="A811" s="93"/>
      <c r="B811" s="148" t="s">
        <v>51</v>
      </c>
      <c r="C811" s="168"/>
      <c r="D811" s="168"/>
      <c r="E811" s="168"/>
      <c r="F811" s="171"/>
      <c r="G811" s="94">
        <f t="shared" ref="G811:M813" si="175">G743+G806</f>
        <v>0</v>
      </c>
      <c r="H811" s="94">
        <f t="shared" si="175"/>
        <v>0</v>
      </c>
      <c r="I811" s="94">
        <f t="shared" si="175"/>
        <v>1322.65</v>
      </c>
      <c r="J811" s="94">
        <f t="shared" si="175"/>
        <v>19203</v>
      </c>
      <c r="K811" s="94">
        <f t="shared" si="175"/>
        <v>19203</v>
      </c>
      <c r="L811" s="94">
        <f t="shared" si="175"/>
        <v>2889</v>
      </c>
      <c r="M811" s="94">
        <f t="shared" si="175"/>
        <v>279</v>
      </c>
      <c r="N811" s="171"/>
      <c r="O811" s="172"/>
      <c r="P811" s="8"/>
    </row>
    <row r="812" spans="1:16" ht="17.25" customHeight="1" x14ac:dyDescent="0.25">
      <c r="A812" s="93"/>
      <c r="B812" s="148" t="s">
        <v>79</v>
      </c>
      <c r="C812" s="168"/>
      <c r="D812" s="168"/>
      <c r="E812" s="168"/>
      <c r="F812" s="171"/>
      <c r="G812" s="94">
        <f t="shared" si="175"/>
        <v>16.795999999999999</v>
      </c>
      <c r="H812" s="94">
        <f t="shared" si="175"/>
        <v>84</v>
      </c>
      <c r="I812" s="94">
        <f t="shared" si="175"/>
        <v>323.91461800000002</v>
      </c>
      <c r="J812" s="94">
        <f t="shared" si="175"/>
        <v>8869.75</v>
      </c>
      <c r="K812" s="94">
        <f t="shared" si="175"/>
        <v>7134.6</v>
      </c>
      <c r="L812" s="94">
        <f t="shared" si="175"/>
        <v>1493.1</v>
      </c>
      <c r="M812" s="94">
        <f t="shared" si="175"/>
        <v>1331</v>
      </c>
      <c r="N812" s="171"/>
      <c r="O812" s="172"/>
      <c r="P812" s="8"/>
    </row>
    <row r="813" spans="1:16" ht="17.25" customHeight="1" x14ac:dyDescent="0.25">
      <c r="A813" s="93"/>
      <c r="B813" s="148" t="s">
        <v>207</v>
      </c>
      <c r="C813" s="168"/>
      <c r="D813" s="168"/>
      <c r="E813" s="168"/>
      <c r="F813" s="171"/>
      <c r="G813" s="94">
        <f t="shared" si="175"/>
        <v>593.35099999999989</v>
      </c>
      <c r="H813" s="94">
        <f t="shared" si="175"/>
        <v>757.99199999999985</v>
      </c>
      <c r="I813" s="94">
        <f t="shared" si="175"/>
        <v>628.08900000000006</v>
      </c>
      <c r="J813" s="94">
        <f t="shared" si="175"/>
        <v>1187.748</v>
      </c>
      <c r="K813" s="94">
        <f t="shared" si="175"/>
        <v>1181.8970000000002</v>
      </c>
      <c r="L813" s="94">
        <f t="shared" si="175"/>
        <v>1131.1565300000002</v>
      </c>
      <c r="M813" s="94">
        <f t="shared" si="175"/>
        <v>1206.5737471000002</v>
      </c>
      <c r="N813" s="171"/>
      <c r="O813" s="172"/>
      <c r="P813" s="8"/>
    </row>
    <row r="814" spans="1:16" ht="17.25" customHeight="1" x14ac:dyDescent="0.25">
      <c r="A814" s="93"/>
      <c r="B814" s="148" t="s">
        <v>167</v>
      </c>
      <c r="C814" s="168"/>
      <c r="D814" s="168"/>
      <c r="E814" s="168"/>
      <c r="F814" s="171"/>
      <c r="G814" s="94">
        <f>G809</f>
        <v>0</v>
      </c>
      <c r="H814" s="94">
        <f t="shared" ref="H814:M814" si="176">H809</f>
        <v>0</v>
      </c>
      <c r="I814" s="94">
        <f t="shared" si="176"/>
        <v>100</v>
      </c>
      <c r="J814" s="94">
        <f t="shared" si="176"/>
        <v>50</v>
      </c>
      <c r="K814" s="94">
        <f t="shared" si="176"/>
        <v>0</v>
      </c>
      <c r="L814" s="94">
        <f t="shared" si="176"/>
        <v>0</v>
      </c>
      <c r="M814" s="94">
        <f t="shared" si="176"/>
        <v>0</v>
      </c>
      <c r="N814" s="171"/>
      <c r="O814" s="172"/>
      <c r="P814" s="8"/>
    </row>
    <row r="815" spans="1:16" ht="17.25" customHeight="1" x14ac:dyDescent="0.25">
      <c r="A815" s="258"/>
      <c r="B815" s="258" t="s">
        <v>331</v>
      </c>
      <c r="C815" s="259"/>
      <c r="D815" s="258"/>
      <c r="E815" s="260"/>
      <c r="F815" s="260"/>
      <c r="G815" s="260">
        <f>SUM(G816:G822)</f>
        <v>30907.003724575501</v>
      </c>
      <c r="H815" s="260">
        <f t="shared" ref="H815:M815" si="177">SUM(H816:H822)</f>
        <v>65258.397400000002</v>
      </c>
      <c r="I815" s="260">
        <f t="shared" si="177"/>
        <v>42590.929618000002</v>
      </c>
      <c r="J815" s="260">
        <f t="shared" si="177"/>
        <v>80028.211953999999</v>
      </c>
      <c r="K815" s="260">
        <f t="shared" si="177"/>
        <v>67594.790765999991</v>
      </c>
      <c r="L815" s="260">
        <f t="shared" si="177"/>
        <v>67443.286078000005</v>
      </c>
      <c r="M815" s="260">
        <f t="shared" si="177"/>
        <v>120368.0717327</v>
      </c>
      <c r="N815" s="258"/>
      <c r="O815" s="258"/>
      <c r="P815" s="258"/>
    </row>
    <row r="816" spans="1:16" x14ac:dyDescent="0.25">
      <c r="A816" s="261"/>
      <c r="B816" s="262" t="s">
        <v>51</v>
      </c>
      <c r="C816" s="259"/>
      <c r="D816" s="261"/>
      <c r="E816" s="261"/>
      <c r="F816" s="261"/>
      <c r="G816" s="323">
        <f t="shared" ref="G816:M816" si="178">G662+G811</f>
        <v>13426.338</v>
      </c>
      <c r="H816" s="323">
        <f t="shared" si="178"/>
        <v>6792.7629999999999</v>
      </c>
      <c r="I816" s="323">
        <f t="shared" si="178"/>
        <v>9821.15</v>
      </c>
      <c r="J816" s="323">
        <f t="shared" si="178"/>
        <v>21095.923999999999</v>
      </c>
      <c r="K816" s="323">
        <f t="shared" si="178"/>
        <v>22584</v>
      </c>
      <c r="L816" s="323">
        <f t="shared" si="178"/>
        <v>13640.8</v>
      </c>
      <c r="M816" s="323">
        <f t="shared" si="178"/>
        <v>3328</v>
      </c>
      <c r="N816" s="263"/>
      <c r="O816" s="263"/>
      <c r="P816" s="263"/>
    </row>
    <row r="817" spans="1:16" s="51" customFormat="1" x14ac:dyDescent="0.25">
      <c r="A817" s="261"/>
      <c r="B817" s="262" t="s">
        <v>133</v>
      </c>
      <c r="C817" s="259"/>
      <c r="D817" s="261"/>
      <c r="E817" s="261"/>
      <c r="F817" s="261"/>
      <c r="G817" s="323">
        <f t="shared" ref="G817:M817" si="179">G663</f>
        <v>0</v>
      </c>
      <c r="H817" s="323">
        <f t="shared" si="179"/>
        <v>28147.599999999999</v>
      </c>
      <c r="I817" s="323">
        <f t="shared" si="179"/>
        <v>0</v>
      </c>
      <c r="J817" s="323">
        <f t="shared" si="179"/>
        <v>0</v>
      </c>
      <c r="K817" s="323">
        <f t="shared" si="179"/>
        <v>0</v>
      </c>
      <c r="L817" s="323">
        <f t="shared" si="179"/>
        <v>0</v>
      </c>
      <c r="M817" s="323">
        <f t="shared" si="179"/>
        <v>0</v>
      </c>
      <c r="N817" s="263"/>
      <c r="O817" s="263"/>
      <c r="P817" s="263"/>
    </row>
    <row r="818" spans="1:16" x14ac:dyDescent="0.25">
      <c r="A818" s="261"/>
      <c r="B818" s="262" t="s">
        <v>79</v>
      </c>
      <c r="C818" s="259"/>
      <c r="D818" s="261"/>
      <c r="E818" s="261"/>
      <c r="F818" s="261"/>
      <c r="G818" s="323">
        <f t="shared" ref="G818:M819" si="180">G664+G812</f>
        <v>5514.9867400000003</v>
      </c>
      <c r="H818" s="323">
        <f t="shared" si="180"/>
        <v>4678.6844000000001</v>
      </c>
      <c r="I818" s="323">
        <f t="shared" si="180"/>
        <v>7053.3046180000001</v>
      </c>
      <c r="J818" s="323">
        <f t="shared" si="180"/>
        <v>14622.966</v>
      </c>
      <c r="K818" s="323">
        <f t="shared" si="180"/>
        <v>12262.65</v>
      </c>
      <c r="L818" s="323">
        <f t="shared" si="180"/>
        <v>6881.1080000000002</v>
      </c>
      <c r="M818" s="323">
        <f t="shared" si="180"/>
        <v>5238.1939999999995</v>
      </c>
      <c r="N818" s="263"/>
      <c r="O818" s="263"/>
      <c r="P818" s="263"/>
    </row>
    <row r="819" spans="1:16" x14ac:dyDescent="0.25">
      <c r="A819" s="261"/>
      <c r="B819" s="262" t="s">
        <v>207</v>
      </c>
      <c r="C819" s="259"/>
      <c r="D819" s="261"/>
      <c r="E819" s="261"/>
      <c r="F819" s="261"/>
      <c r="G819" s="323">
        <f t="shared" si="180"/>
        <v>1656.2269999999999</v>
      </c>
      <c r="H819" s="323">
        <f t="shared" si="180"/>
        <v>2178.65</v>
      </c>
      <c r="I819" s="323">
        <f t="shared" si="180"/>
        <v>2725.2750000000001</v>
      </c>
      <c r="J819" s="323">
        <f t="shared" si="180"/>
        <v>3181.357</v>
      </c>
      <c r="K819" s="323">
        <f t="shared" si="180"/>
        <v>3201.5920000000001</v>
      </c>
      <c r="L819" s="323">
        <f t="shared" si="180"/>
        <v>3004.30861</v>
      </c>
      <c r="M819" s="323">
        <f t="shared" si="180"/>
        <v>3355.6567327000002</v>
      </c>
      <c r="N819" s="263"/>
      <c r="O819" s="263"/>
      <c r="P819" s="263"/>
    </row>
    <row r="820" spans="1:16" x14ac:dyDescent="0.25">
      <c r="A820" s="261"/>
      <c r="B820" s="262" t="s">
        <v>990</v>
      </c>
      <c r="C820" s="259"/>
      <c r="D820" s="261"/>
      <c r="E820" s="261"/>
      <c r="F820" s="261"/>
      <c r="G820" s="323">
        <f>G666</f>
        <v>0</v>
      </c>
      <c r="H820" s="323">
        <f t="shared" ref="H820:M820" si="181">H666</f>
        <v>0</v>
      </c>
      <c r="I820" s="323">
        <f t="shared" si="181"/>
        <v>0</v>
      </c>
      <c r="J820" s="323">
        <f t="shared" si="181"/>
        <v>531.63549999999998</v>
      </c>
      <c r="K820" s="323">
        <f t="shared" si="181"/>
        <v>531.63549999999998</v>
      </c>
      <c r="L820" s="323">
        <f t="shared" si="181"/>
        <v>0</v>
      </c>
      <c r="M820" s="323">
        <f t="shared" si="181"/>
        <v>0</v>
      </c>
      <c r="N820" s="263"/>
      <c r="O820" s="263"/>
      <c r="P820" s="263"/>
    </row>
    <row r="821" spans="1:16" x14ac:dyDescent="0.25">
      <c r="A821" s="261"/>
      <c r="B821" s="262" t="s">
        <v>135</v>
      </c>
      <c r="C821" s="259"/>
      <c r="D821" s="261"/>
      <c r="E821" s="261"/>
      <c r="F821" s="261"/>
      <c r="G821" s="323">
        <f>G667</f>
        <v>0</v>
      </c>
      <c r="H821" s="323">
        <f t="shared" ref="H821:M821" si="182">H667</f>
        <v>0</v>
      </c>
      <c r="I821" s="323">
        <f t="shared" si="182"/>
        <v>3614</v>
      </c>
      <c r="J821" s="323">
        <f t="shared" si="182"/>
        <v>3614</v>
      </c>
      <c r="K821" s="323">
        <f t="shared" si="182"/>
        <v>3614</v>
      </c>
      <c r="L821" s="323">
        <f t="shared" si="182"/>
        <v>0</v>
      </c>
      <c r="M821" s="323">
        <f t="shared" si="182"/>
        <v>0</v>
      </c>
      <c r="N821" s="263"/>
      <c r="O821" s="263"/>
      <c r="P821" s="263"/>
    </row>
    <row r="822" spans="1:16" x14ac:dyDescent="0.25">
      <c r="A822" s="261"/>
      <c r="B822" s="262" t="s">
        <v>167</v>
      </c>
      <c r="C822" s="259"/>
      <c r="D822" s="261"/>
      <c r="E822" s="261"/>
      <c r="F822" s="261"/>
      <c r="G822" s="323">
        <f t="shared" ref="G822:M822" si="183">G668+G814</f>
        <v>10309.4519845755</v>
      </c>
      <c r="H822" s="323">
        <f t="shared" si="183"/>
        <v>23460.7</v>
      </c>
      <c r="I822" s="323">
        <f t="shared" si="183"/>
        <v>19377.2</v>
      </c>
      <c r="J822" s="323">
        <f t="shared" si="183"/>
        <v>36982.329454000006</v>
      </c>
      <c r="K822" s="323">
        <f t="shared" si="183"/>
        <v>25400.913266</v>
      </c>
      <c r="L822" s="323">
        <f t="shared" si="183"/>
        <v>43917.069468000002</v>
      </c>
      <c r="M822" s="323">
        <f t="shared" si="183"/>
        <v>108446.22100000001</v>
      </c>
      <c r="N822" s="263"/>
      <c r="O822" s="263"/>
      <c r="P822" s="263"/>
    </row>
    <row r="825" spans="1:16" ht="22.5" x14ac:dyDescent="0.3">
      <c r="A825" s="496"/>
      <c r="B825" s="497"/>
      <c r="C825" s="497"/>
      <c r="D825" s="497"/>
      <c r="E825" s="497"/>
      <c r="F825" s="497"/>
      <c r="G825" s="497"/>
      <c r="H825" s="497"/>
      <c r="I825" s="497"/>
      <c r="J825" s="497"/>
      <c r="K825" s="497"/>
      <c r="L825" s="497"/>
      <c r="M825" s="497"/>
      <c r="N825" s="497"/>
      <c r="O825" s="497"/>
      <c r="P825" s="497"/>
    </row>
    <row r="828" spans="1:16" ht="39.75" customHeight="1" x14ac:dyDescent="0.3">
      <c r="A828" s="264"/>
      <c r="B828" s="265"/>
      <c r="C828" s="265"/>
      <c r="D828" s="265"/>
      <c r="E828" s="265"/>
      <c r="F828" s="265"/>
      <c r="G828" s="265"/>
      <c r="H828" s="265"/>
      <c r="I828" s="495" t="s">
        <v>924</v>
      </c>
      <c r="J828" s="495"/>
      <c r="K828" s="495"/>
    </row>
    <row r="829" spans="1:16" ht="22.5" x14ac:dyDescent="0.3">
      <c r="A829" s="501" t="s">
        <v>925</v>
      </c>
      <c r="B829" s="501"/>
      <c r="C829" s="501"/>
      <c r="D829" s="501"/>
      <c r="E829" s="501"/>
      <c r="F829" s="501"/>
      <c r="G829" s="501"/>
      <c r="H829" s="501"/>
      <c r="I829" s="501"/>
      <c r="J829" s="501"/>
      <c r="K829" s="501"/>
    </row>
    <row r="830" spans="1:16" ht="18.75" x14ac:dyDescent="0.25">
      <c r="A830" s="502" t="s">
        <v>456</v>
      </c>
      <c r="B830" s="503" t="s">
        <v>457</v>
      </c>
      <c r="C830" s="503" t="s">
        <v>0</v>
      </c>
      <c r="D830" s="503" t="s">
        <v>926</v>
      </c>
      <c r="E830" s="503"/>
      <c r="F830" s="503"/>
      <c r="G830" s="503" t="s">
        <v>461</v>
      </c>
      <c r="H830" s="503"/>
      <c r="I830" s="503"/>
      <c r="J830" s="503"/>
      <c r="K830" s="503"/>
    </row>
    <row r="831" spans="1:16" ht="23.25" customHeight="1" x14ac:dyDescent="0.25">
      <c r="A831" s="502"/>
      <c r="B831" s="503"/>
      <c r="C831" s="503"/>
      <c r="D831" s="292" t="s">
        <v>987</v>
      </c>
      <c r="E831" s="292" t="s">
        <v>927</v>
      </c>
      <c r="F831" s="292" t="s">
        <v>928</v>
      </c>
      <c r="G831" s="292">
        <v>2026</v>
      </c>
      <c r="H831" s="292">
        <v>2027</v>
      </c>
      <c r="I831" s="292">
        <v>2028</v>
      </c>
      <c r="J831" s="292">
        <v>2029</v>
      </c>
      <c r="K831" s="292">
        <v>2030</v>
      </c>
    </row>
    <row r="832" spans="1:16" ht="18.75" x14ac:dyDescent="0.25">
      <c r="A832" s="291">
        <v>1</v>
      </c>
      <c r="B832" s="291">
        <v>2</v>
      </c>
      <c r="C832" s="291">
        <v>3</v>
      </c>
      <c r="D832" s="291">
        <v>4</v>
      </c>
      <c r="E832" s="291">
        <v>5</v>
      </c>
      <c r="F832" s="291">
        <v>6</v>
      </c>
      <c r="G832" s="291">
        <v>7</v>
      </c>
      <c r="H832" s="291">
        <v>8</v>
      </c>
      <c r="I832" s="291">
        <v>9</v>
      </c>
      <c r="J832" s="291">
        <v>10</v>
      </c>
      <c r="K832" s="291">
        <v>11</v>
      </c>
    </row>
    <row r="833" spans="1:11" x14ac:dyDescent="0.25">
      <c r="A833" s="504" t="s">
        <v>447</v>
      </c>
      <c r="B833" s="505"/>
      <c r="C833" s="505"/>
      <c r="D833" s="505"/>
      <c r="E833" s="505"/>
      <c r="F833" s="505"/>
      <c r="G833" s="505"/>
      <c r="H833" s="505"/>
      <c r="I833" s="505"/>
      <c r="J833" s="505"/>
      <c r="K833" s="505"/>
    </row>
    <row r="834" spans="1:11" ht="18.75" x14ac:dyDescent="0.25">
      <c r="A834" s="506" t="s">
        <v>929</v>
      </c>
      <c r="B834" s="506"/>
      <c r="C834" s="506"/>
      <c r="D834" s="506"/>
      <c r="E834" s="506"/>
      <c r="F834" s="506"/>
      <c r="G834" s="506"/>
      <c r="H834" s="506"/>
      <c r="I834" s="506"/>
      <c r="J834" s="506"/>
      <c r="K834" s="506"/>
    </row>
    <row r="835" spans="1:11" ht="18.75" x14ac:dyDescent="0.3">
      <c r="A835" s="507" t="s">
        <v>930</v>
      </c>
      <c r="B835" s="507"/>
      <c r="C835" s="507"/>
      <c r="D835" s="507"/>
      <c r="E835" s="507"/>
      <c r="F835" s="507"/>
      <c r="G835" s="507"/>
      <c r="H835" s="507"/>
      <c r="I835" s="507"/>
      <c r="J835" s="507"/>
      <c r="K835" s="507"/>
    </row>
    <row r="836" spans="1:11" ht="18.75" x14ac:dyDescent="0.25">
      <c r="A836" s="499" t="s">
        <v>931</v>
      </c>
      <c r="B836" s="499"/>
      <c r="C836" s="499"/>
      <c r="D836" s="499"/>
      <c r="E836" s="499"/>
      <c r="F836" s="499"/>
      <c r="G836" s="499"/>
      <c r="H836" s="499"/>
      <c r="I836" s="499"/>
      <c r="J836" s="499"/>
      <c r="K836" s="499"/>
    </row>
    <row r="837" spans="1:11" ht="18.75" x14ac:dyDescent="0.25">
      <c r="A837" s="266">
        <v>1</v>
      </c>
      <c r="B837" s="271" t="s">
        <v>253</v>
      </c>
      <c r="C837" s="290"/>
      <c r="D837" s="272">
        <v>8</v>
      </c>
      <c r="E837" s="272">
        <v>5</v>
      </c>
      <c r="F837" s="273">
        <v>61.5</v>
      </c>
      <c r="G837" s="272">
        <v>2</v>
      </c>
      <c r="H837" s="272">
        <v>1</v>
      </c>
      <c r="I837" s="272">
        <v>1</v>
      </c>
      <c r="J837" s="272">
        <v>1</v>
      </c>
      <c r="K837" s="273"/>
    </row>
    <row r="838" spans="1:11" ht="18.75" x14ac:dyDescent="0.25">
      <c r="A838" s="266">
        <v>2</v>
      </c>
      <c r="B838" s="267" t="s">
        <v>932</v>
      </c>
      <c r="C838" s="268" t="s">
        <v>64</v>
      </c>
      <c r="D838" s="269">
        <v>1</v>
      </c>
      <c r="E838" s="269">
        <v>0</v>
      </c>
      <c r="F838" s="270">
        <v>100</v>
      </c>
      <c r="G838" s="270">
        <v>0</v>
      </c>
      <c r="H838" s="270">
        <v>0</v>
      </c>
      <c r="I838" s="270">
        <v>0</v>
      </c>
      <c r="J838" s="270">
        <v>0</v>
      </c>
      <c r="K838" s="270">
        <v>0</v>
      </c>
    </row>
    <row r="839" spans="1:11" ht="18.75" x14ac:dyDescent="0.25">
      <c r="A839" s="266">
        <v>3</v>
      </c>
      <c r="B839" s="267" t="s">
        <v>933</v>
      </c>
      <c r="C839" s="268" t="s">
        <v>64</v>
      </c>
      <c r="D839" s="269">
        <v>1</v>
      </c>
      <c r="E839" s="269">
        <v>0</v>
      </c>
      <c r="F839" s="270">
        <v>100</v>
      </c>
      <c r="G839" s="270">
        <v>0</v>
      </c>
      <c r="H839" s="270">
        <v>0</v>
      </c>
      <c r="I839" s="270">
        <v>0</v>
      </c>
      <c r="J839" s="270">
        <v>0</v>
      </c>
      <c r="K839" s="270">
        <v>0</v>
      </c>
    </row>
    <row r="840" spans="1:11" ht="18.75" x14ac:dyDescent="0.25">
      <c r="A840" s="266">
        <v>4</v>
      </c>
      <c r="B840" s="267" t="s">
        <v>934</v>
      </c>
      <c r="C840" s="268" t="s">
        <v>64</v>
      </c>
      <c r="D840" s="269">
        <v>0</v>
      </c>
      <c r="E840" s="269">
        <v>0</v>
      </c>
      <c r="F840" s="270">
        <v>100</v>
      </c>
      <c r="G840" s="269">
        <v>0</v>
      </c>
      <c r="H840" s="269">
        <v>0</v>
      </c>
      <c r="I840" s="269">
        <v>0</v>
      </c>
      <c r="J840" s="269">
        <v>0</v>
      </c>
      <c r="K840" s="269">
        <v>0</v>
      </c>
    </row>
    <row r="841" spans="1:11" ht="18.75" x14ac:dyDescent="0.25">
      <c r="A841" s="266">
        <v>5</v>
      </c>
      <c r="B841" s="267" t="s">
        <v>935</v>
      </c>
      <c r="C841" s="268" t="s">
        <v>64</v>
      </c>
      <c r="D841" s="269">
        <v>0</v>
      </c>
      <c r="E841" s="269">
        <v>0</v>
      </c>
      <c r="F841" s="270">
        <v>100</v>
      </c>
      <c r="G841" s="269">
        <v>0</v>
      </c>
      <c r="H841" s="269">
        <v>0</v>
      </c>
      <c r="I841" s="269">
        <v>0</v>
      </c>
      <c r="J841" s="269">
        <v>0</v>
      </c>
      <c r="K841" s="269">
        <v>0</v>
      </c>
    </row>
    <row r="842" spans="1:11" ht="18.75" x14ac:dyDescent="0.25">
      <c r="A842" s="266">
        <v>6</v>
      </c>
      <c r="B842" s="267" t="s">
        <v>936</v>
      </c>
      <c r="C842" s="268" t="s">
        <v>64</v>
      </c>
      <c r="D842" s="269">
        <v>0</v>
      </c>
      <c r="E842" s="269">
        <v>0</v>
      </c>
      <c r="F842" s="270">
        <v>100</v>
      </c>
      <c r="G842" s="269">
        <v>0</v>
      </c>
      <c r="H842" s="269">
        <v>0</v>
      </c>
      <c r="I842" s="269">
        <v>0</v>
      </c>
      <c r="J842" s="269">
        <v>0</v>
      </c>
      <c r="K842" s="269">
        <v>0</v>
      </c>
    </row>
    <row r="843" spans="1:11" ht="18.75" x14ac:dyDescent="0.25">
      <c r="A843" s="266">
        <v>7</v>
      </c>
      <c r="B843" s="267" t="s">
        <v>937</v>
      </c>
      <c r="C843" s="268" t="s">
        <v>64</v>
      </c>
      <c r="D843" s="269">
        <v>0</v>
      </c>
      <c r="E843" s="269">
        <v>0</v>
      </c>
      <c r="F843" s="270">
        <v>100</v>
      </c>
      <c r="G843" s="269">
        <v>0</v>
      </c>
      <c r="H843" s="269">
        <v>0</v>
      </c>
      <c r="I843" s="269">
        <v>0</v>
      </c>
      <c r="J843" s="269">
        <v>0</v>
      </c>
      <c r="K843" s="269">
        <v>0</v>
      </c>
    </row>
    <row r="844" spans="1:11" ht="18.75" x14ac:dyDescent="0.25">
      <c r="A844" s="266">
        <v>8</v>
      </c>
      <c r="B844" s="267" t="s">
        <v>938</v>
      </c>
      <c r="C844" s="268" t="s">
        <v>64</v>
      </c>
      <c r="D844" s="269">
        <v>0</v>
      </c>
      <c r="E844" s="269">
        <v>0</v>
      </c>
      <c r="F844" s="270">
        <v>100</v>
      </c>
      <c r="G844" s="269">
        <v>0</v>
      </c>
      <c r="H844" s="269">
        <v>0</v>
      </c>
      <c r="I844" s="269">
        <v>0</v>
      </c>
      <c r="J844" s="269">
        <v>0</v>
      </c>
      <c r="K844" s="269">
        <v>0</v>
      </c>
    </row>
    <row r="845" spans="1:11" ht="18.75" x14ac:dyDescent="0.25">
      <c r="A845" s="266">
        <v>9</v>
      </c>
      <c r="B845" s="267" t="s">
        <v>939</v>
      </c>
      <c r="C845" s="268" t="s">
        <v>64</v>
      </c>
      <c r="D845" s="269">
        <v>0</v>
      </c>
      <c r="E845" s="269">
        <v>0</v>
      </c>
      <c r="F845" s="270">
        <v>100</v>
      </c>
      <c r="G845" s="269">
        <v>0</v>
      </c>
      <c r="H845" s="269">
        <v>0</v>
      </c>
      <c r="I845" s="269">
        <v>0</v>
      </c>
      <c r="J845" s="269">
        <v>0</v>
      </c>
      <c r="K845" s="269">
        <v>0</v>
      </c>
    </row>
    <row r="846" spans="1:11" ht="18.75" x14ac:dyDescent="0.25">
      <c r="A846" s="266">
        <v>10</v>
      </c>
      <c r="B846" s="267" t="s">
        <v>940</v>
      </c>
      <c r="C846" s="268" t="s">
        <v>64</v>
      </c>
      <c r="D846" s="269">
        <v>0</v>
      </c>
      <c r="E846" s="269">
        <v>0</v>
      </c>
      <c r="F846" s="270">
        <v>100</v>
      </c>
      <c r="G846" s="269">
        <v>0</v>
      </c>
      <c r="H846" s="269">
        <v>0</v>
      </c>
      <c r="I846" s="269">
        <v>0</v>
      </c>
      <c r="J846" s="269">
        <v>0</v>
      </c>
      <c r="K846" s="269">
        <v>0</v>
      </c>
    </row>
    <row r="847" spans="1:11" ht="18.75" x14ac:dyDescent="0.25">
      <c r="A847" s="499" t="s">
        <v>941</v>
      </c>
      <c r="B847" s="499"/>
      <c r="C847" s="499"/>
      <c r="D847" s="499"/>
      <c r="E847" s="499"/>
      <c r="F847" s="499"/>
      <c r="G847" s="499"/>
      <c r="H847" s="499"/>
      <c r="I847" s="499"/>
      <c r="J847" s="499"/>
      <c r="K847" s="499"/>
    </row>
    <row r="848" spans="1:11" ht="18.75" x14ac:dyDescent="0.25">
      <c r="A848" s="266">
        <v>1</v>
      </c>
      <c r="B848" s="267" t="s">
        <v>932</v>
      </c>
      <c r="C848" s="268" t="s">
        <v>64</v>
      </c>
      <c r="D848" s="274">
        <v>0</v>
      </c>
      <c r="E848" s="274">
        <v>1</v>
      </c>
      <c r="F848" s="275">
        <f t="shared" ref="F848:F849" si="184">D848/4*100</f>
        <v>0</v>
      </c>
      <c r="G848" s="274">
        <v>0</v>
      </c>
      <c r="H848" s="274">
        <v>0</v>
      </c>
      <c r="I848" s="274">
        <v>1</v>
      </c>
      <c r="J848" s="274">
        <v>0</v>
      </c>
      <c r="K848" s="274">
        <v>0</v>
      </c>
    </row>
    <row r="849" spans="1:11" ht="18.75" x14ac:dyDescent="0.25">
      <c r="A849" s="266">
        <v>2</v>
      </c>
      <c r="B849" s="267" t="s">
        <v>933</v>
      </c>
      <c r="C849" s="268" t="s">
        <v>64</v>
      </c>
      <c r="D849" s="274">
        <v>0</v>
      </c>
      <c r="E849" s="274">
        <v>1</v>
      </c>
      <c r="F849" s="275">
        <f t="shared" si="184"/>
        <v>0</v>
      </c>
      <c r="G849" s="274"/>
      <c r="H849" s="274"/>
      <c r="I849" s="274">
        <v>1</v>
      </c>
      <c r="J849" s="274">
        <v>0</v>
      </c>
      <c r="K849" s="274">
        <v>0</v>
      </c>
    </row>
    <row r="850" spans="1:11" ht="18.75" x14ac:dyDescent="0.25">
      <c r="A850" s="266">
        <v>3</v>
      </c>
      <c r="B850" s="271" t="s">
        <v>253</v>
      </c>
      <c r="C850" s="268" t="s">
        <v>64</v>
      </c>
      <c r="D850" s="272">
        <v>2</v>
      </c>
      <c r="E850" s="272">
        <v>2</v>
      </c>
      <c r="F850" s="273">
        <f>1/2*100</f>
        <v>50</v>
      </c>
      <c r="G850" s="272">
        <v>1</v>
      </c>
      <c r="H850" s="272">
        <v>0</v>
      </c>
      <c r="I850" s="272">
        <v>0</v>
      </c>
      <c r="J850" s="272">
        <v>0</v>
      </c>
      <c r="K850" s="272">
        <v>1</v>
      </c>
    </row>
    <row r="851" spans="1:11" ht="18.75" x14ac:dyDescent="0.25">
      <c r="A851" s="266">
        <v>4</v>
      </c>
      <c r="B851" s="267" t="s">
        <v>934</v>
      </c>
      <c r="C851" s="268" t="s">
        <v>64</v>
      </c>
      <c r="D851" s="269">
        <v>1</v>
      </c>
      <c r="E851" s="269">
        <v>0</v>
      </c>
      <c r="F851" s="270">
        <v>100</v>
      </c>
      <c r="G851" s="269">
        <v>0</v>
      </c>
      <c r="H851" s="269">
        <v>0</v>
      </c>
      <c r="I851" s="269">
        <v>0</v>
      </c>
      <c r="J851" s="269">
        <v>0</v>
      </c>
      <c r="K851" s="269">
        <v>0</v>
      </c>
    </row>
    <row r="852" spans="1:11" ht="18.75" x14ac:dyDescent="0.25">
      <c r="A852" s="266">
        <v>5</v>
      </c>
      <c r="B852" s="267" t="s">
        <v>935</v>
      </c>
      <c r="C852" s="268" t="s">
        <v>64</v>
      </c>
      <c r="D852" s="269">
        <v>0</v>
      </c>
      <c r="E852" s="269">
        <v>0</v>
      </c>
      <c r="F852" s="270">
        <v>100</v>
      </c>
      <c r="G852" s="269">
        <v>0</v>
      </c>
      <c r="H852" s="269">
        <v>0</v>
      </c>
      <c r="I852" s="269">
        <v>0</v>
      </c>
      <c r="J852" s="269">
        <v>0</v>
      </c>
      <c r="K852" s="269">
        <v>0</v>
      </c>
    </row>
    <row r="853" spans="1:11" ht="18.75" x14ac:dyDescent="0.25">
      <c r="A853" s="266">
        <v>6</v>
      </c>
      <c r="B853" s="267" t="s">
        <v>936</v>
      </c>
      <c r="C853" s="268" t="s">
        <v>64</v>
      </c>
      <c r="D853" s="269">
        <v>0</v>
      </c>
      <c r="E853" s="269">
        <v>0</v>
      </c>
      <c r="F853" s="270">
        <v>100</v>
      </c>
      <c r="G853" s="269">
        <v>0</v>
      </c>
      <c r="H853" s="269">
        <v>0</v>
      </c>
      <c r="I853" s="269">
        <v>0</v>
      </c>
      <c r="J853" s="269">
        <v>0</v>
      </c>
      <c r="K853" s="269">
        <v>0</v>
      </c>
    </row>
    <row r="854" spans="1:11" ht="18.75" x14ac:dyDescent="0.25">
      <c r="A854" s="266">
        <v>7</v>
      </c>
      <c r="B854" s="267" t="s">
        <v>937</v>
      </c>
      <c r="C854" s="268" t="s">
        <v>64</v>
      </c>
      <c r="D854" s="269">
        <v>0</v>
      </c>
      <c r="E854" s="269">
        <v>0</v>
      </c>
      <c r="F854" s="270">
        <v>100</v>
      </c>
      <c r="G854" s="269">
        <v>0</v>
      </c>
      <c r="H854" s="269">
        <v>0</v>
      </c>
      <c r="I854" s="269">
        <v>0</v>
      </c>
      <c r="J854" s="269">
        <v>0</v>
      </c>
      <c r="K854" s="269">
        <v>0</v>
      </c>
    </row>
    <row r="855" spans="1:11" ht="18.75" x14ac:dyDescent="0.25">
      <c r="A855" s="266">
        <v>8</v>
      </c>
      <c r="B855" s="267" t="s">
        <v>938</v>
      </c>
      <c r="C855" s="268" t="s">
        <v>64</v>
      </c>
      <c r="D855" s="269">
        <v>0</v>
      </c>
      <c r="E855" s="269">
        <v>0</v>
      </c>
      <c r="F855" s="270">
        <v>100</v>
      </c>
      <c r="G855" s="269">
        <v>0</v>
      </c>
      <c r="H855" s="269">
        <v>0</v>
      </c>
      <c r="I855" s="269">
        <v>0</v>
      </c>
      <c r="J855" s="269">
        <v>0</v>
      </c>
      <c r="K855" s="269">
        <v>0</v>
      </c>
    </row>
    <row r="856" spans="1:11" ht="18.75" x14ac:dyDescent="0.25">
      <c r="A856" s="266">
        <v>9</v>
      </c>
      <c r="B856" s="267" t="s">
        <v>939</v>
      </c>
      <c r="C856" s="268" t="s">
        <v>64</v>
      </c>
      <c r="D856" s="269">
        <v>0</v>
      </c>
      <c r="E856" s="269">
        <v>0</v>
      </c>
      <c r="F856" s="270">
        <v>100</v>
      </c>
      <c r="G856" s="269">
        <v>0</v>
      </c>
      <c r="H856" s="269">
        <v>0</v>
      </c>
      <c r="I856" s="269">
        <v>0</v>
      </c>
      <c r="J856" s="269">
        <v>0</v>
      </c>
      <c r="K856" s="269">
        <v>0</v>
      </c>
    </row>
    <row r="857" spans="1:11" ht="18.75" x14ac:dyDescent="0.25">
      <c r="A857" s="266">
        <v>10</v>
      </c>
      <c r="B857" s="267" t="s">
        <v>940</v>
      </c>
      <c r="C857" s="268" t="s">
        <v>64</v>
      </c>
      <c r="D857" s="269">
        <v>0</v>
      </c>
      <c r="E857" s="269">
        <v>0</v>
      </c>
      <c r="F857" s="270">
        <v>100</v>
      </c>
      <c r="G857" s="269">
        <v>0</v>
      </c>
      <c r="H857" s="269">
        <v>0</v>
      </c>
      <c r="I857" s="269">
        <v>0</v>
      </c>
      <c r="J857" s="269">
        <v>0</v>
      </c>
      <c r="K857" s="269">
        <v>0</v>
      </c>
    </row>
    <row r="858" spans="1:11" ht="18.75" x14ac:dyDescent="0.25">
      <c r="A858" s="499" t="s">
        <v>942</v>
      </c>
      <c r="B858" s="499"/>
      <c r="C858" s="499"/>
      <c r="D858" s="499"/>
      <c r="E858" s="499"/>
      <c r="F858" s="499"/>
      <c r="G858" s="499"/>
      <c r="H858" s="499"/>
      <c r="I858" s="499"/>
      <c r="J858" s="499"/>
      <c r="K858" s="499"/>
    </row>
    <row r="859" spans="1:11" ht="18.75" x14ac:dyDescent="0.25">
      <c r="A859" s="266">
        <v>1</v>
      </c>
      <c r="B859" s="271" t="s">
        <v>253</v>
      </c>
      <c r="C859" s="268" t="s">
        <v>64</v>
      </c>
      <c r="D859" s="272">
        <v>20</v>
      </c>
      <c r="E859" s="272">
        <v>1</v>
      </c>
      <c r="F859" s="273">
        <v>95.2</v>
      </c>
      <c r="G859" s="272">
        <v>1</v>
      </c>
      <c r="H859" s="272">
        <v>0</v>
      </c>
      <c r="I859" s="272">
        <v>0</v>
      </c>
      <c r="J859" s="272">
        <v>0</v>
      </c>
      <c r="K859" s="272">
        <v>0</v>
      </c>
    </row>
    <row r="860" spans="1:11" ht="18.75" x14ac:dyDescent="0.25">
      <c r="A860" s="266">
        <v>2</v>
      </c>
      <c r="B860" s="267" t="s">
        <v>934</v>
      </c>
      <c r="C860" s="268" t="s">
        <v>64</v>
      </c>
      <c r="D860" s="269">
        <v>0</v>
      </c>
      <c r="E860" s="269">
        <v>0</v>
      </c>
      <c r="F860" s="269">
        <v>100</v>
      </c>
      <c r="G860" s="269">
        <v>0</v>
      </c>
      <c r="H860" s="269">
        <v>0</v>
      </c>
      <c r="I860" s="269">
        <v>0</v>
      </c>
      <c r="J860" s="269">
        <v>0</v>
      </c>
      <c r="K860" s="269">
        <v>0</v>
      </c>
    </row>
    <row r="861" spans="1:11" ht="18.75" x14ac:dyDescent="0.25">
      <c r="A861" s="266">
        <v>3</v>
      </c>
      <c r="B861" s="267" t="s">
        <v>932</v>
      </c>
      <c r="C861" s="268" t="s">
        <v>64</v>
      </c>
      <c r="D861" s="269">
        <v>0</v>
      </c>
      <c r="E861" s="269">
        <v>0</v>
      </c>
      <c r="F861" s="269">
        <v>100</v>
      </c>
      <c r="G861" s="269">
        <v>0</v>
      </c>
      <c r="H861" s="269">
        <v>0</v>
      </c>
      <c r="I861" s="269">
        <v>0</v>
      </c>
      <c r="J861" s="269">
        <v>0</v>
      </c>
      <c r="K861" s="269">
        <v>0</v>
      </c>
    </row>
    <row r="862" spans="1:11" ht="18.75" x14ac:dyDescent="0.25">
      <c r="A862" s="266">
        <v>4</v>
      </c>
      <c r="B862" s="267" t="s">
        <v>935</v>
      </c>
      <c r="C862" s="268" t="s">
        <v>64</v>
      </c>
      <c r="D862" s="269">
        <v>0</v>
      </c>
      <c r="E862" s="269">
        <v>0</v>
      </c>
      <c r="F862" s="269">
        <v>100</v>
      </c>
      <c r="G862" s="269">
        <v>0</v>
      </c>
      <c r="H862" s="269">
        <v>0</v>
      </c>
      <c r="I862" s="269">
        <v>0</v>
      </c>
      <c r="J862" s="269">
        <v>0</v>
      </c>
      <c r="K862" s="269">
        <v>0</v>
      </c>
    </row>
    <row r="863" spans="1:11" ht="18.75" x14ac:dyDescent="0.25">
      <c r="A863" s="266">
        <v>5</v>
      </c>
      <c r="B863" s="267" t="s">
        <v>936</v>
      </c>
      <c r="C863" s="268" t="s">
        <v>64</v>
      </c>
      <c r="D863" s="269">
        <v>0</v>
      </c>
      <c r="E863" s="269">
        <v>0</v>
      </c>
      <c r="F863" s="269">
        <v>100</v>
      </c>
      <c r="G863" s="269">
        <v>0</v>
      </c>
      <c r="H863" s="269">
        <v>0</v>
      </c>
      <c r="I863" s="269">
        <v>0</v>
      </c>
      <c r="J863" s="269">
        <v>0</v>
      </c>
      <c r="K863" s="269">
        <v>0</v>
      </c>
    </row>
    <row r="864" spans="1:11" ht="18.75" x14ac:dyDescent="0.25">
      <c r="A864" s="266">
        <v>6</v>
      </c>
      <c r="B864" s="267" t="s">
        <v>937</v>
      </c>
      <c r="C864" s="268" t="s">
        <v>64</v>
      </c>
      <c r="D864" s="269">
        <v>0</v>
      </c>
      <c r="E864" s="269">
        <v>0</v>
      </c>
      <c r="F864" s="269">
        <v>100</v>
      </c>
      <c r="G864" s="269">
        <v>0</v>
      </c>
      <c r="H864" s="269">
        <v>0</v>
      </c>
      <c r="I864" s="269">
        <v>0</v>
      </c>
      <c r="J864" s="269">
        <v>0</v>
      </c>
      <c r="K864" s="269">
        <v>0</v>
      </c>
    </row>
    <row r="865" spans="1:11" ht="18.75" x14ac:dyDescent="0.25">
      <c r="A865" s="266">
        <v>7</v>
      </c>
      <c r="B865" s="267" t="s">
        <v>933</v>
      </c>
      <c r="C865" s="268" t="s">
        <v>64</v>
      </c>
      <c r="D865" s="269">
        <v>0</v>
      </c>
      <c r="E865" s="269">
        <v>0</v>
      </c>
      <c r="F865" s="269">
        <v>100</v>
      </c>
      <c r="G865" s="269">
        <v>0</v>
      </c>
      <c r="H865" s="269">
        <v>0</v>
      </c>
      <c r="I865" s="269">
        <v>0</v>
      </c>
      <c r="J865" s="269">
        <v>0</v>
      </c>
      <c r="K865" s="269">
        <v>0</v>
      </c>
    </row>
    <row r="866" spans="1:11" ht="18.75" x14ac:dyDescent="0.25">
      <c r="A866" s="266">
        <v>8</v>
      </c>
      <c r="B866" s="267" t="s">
        <v>938</v>
      </c>
      <c r="C866" s="268" t="s">
        <v>64</v>
      </c>
      <c r="D866" s="269">
        <v>0</v>
      </c>
      <c r="E866" s="269">
        <v>0</v>
      </c>
      <c r="F866" s="269">
        <v>100</v>
      </c>
      <c r="G866" s="269">
        <v>0</v>
      </c>
      <c r="H866" s="269">
        <v>0</v>
      </c>
      <c r="I866" s="269">
        <v>0</v>
      </c>
      <c r="J866" s="269">
        <v>0</v>
      </c>
      <c r="K866" s="269">
        <v>0</v>
      </c>
    </row>
    <row r="867" spans="1:11" ht="18.75" x14ac:dyDescent="0.25">
      <c r="A867" s="266">
        <v>9</v>
      </c>
      <c r="B867" s="267" t="s">
        <v>939</v>
      </c>
      <c r="C867" s="268" t="s">
        <v>64</v>
      </c>
      <c r="D867" s="269">
        <v>0</v>
      </c>
      <c r="E867" s="269">
        <v>0</v>
      </c>
      <c r="F867" s="269">
        <v>100</v>
      </c>
      <c r="G867" s="269">
        <v>0</v>
      </c>
      <c r="H867" s="269">
        <v>0</v>
      </c>
      <c r="I867" s="269">
        <v>0</v>
      </c>
      <c r="J867" s="269">
        <v>0</v>
      </c>
      <c r="K867" s="269">
        <v>0</v>
      </c>
    </row>
    <row r="868" spans="1:11" ht="18.75" x14ac:dyDescent="0.25">
      <c r="A868" s="266">
        <v>10</v>
      </c>
      <c r="B868" s="267" t="s">
        <v>940</v>
      </c>
      <c r="C868" s="268" t="s">
        <v>64</v>
      </c>
      <c r="D868" s="269">
        <v>0</v>
      </c>
      <c r="E868" s="269">
        <v>0</v>
      </c>
      <c r="F868" s="269">
        <v>100</v>
      </c>
      <c r="G868" s="269">
        <v>0</v>
      </c>
      <c r="H868" s="269">
        <v>0</v>
      </c>
      <c r="I868" s="269">
        <v>0</v>
      </c>
      <c r="J868" s="269">
        <v>0</v>
      </c>
      <c r="K868" s="269">
        <v>0</v>
      </c>
    </row>
    <row r="869" spans="1:11" ht="18.75" x14ac:dyDescent="0.25">
      <c r="A869" s="499" t="s">
        <v>943</v>
      </c>
      <c r="B869" s="499"/>
      <c r="C869" s="499"/>
      <c r="D869" s="499"/>
      <c r="E869" s="499"/>
      <c r="F869" s="499"/>
      <c r="G869" s="499"/>
      <c r="H869" s="499"/>
      <c r="I869" s="499"/>
      <c r="J869" s="499"/>
      <c r="K869" s="499"/>
    </row>
    <row r="870" spans="1:11" ht="18.75" x14ac:dyDescent="0.25">
      <c r="A870" s="266">
        <v>1</v>
      </c>
      <c r="B870" s="271" t="s">
        <v>253</v>
      </c>
      <c r="C870" s="268" t="s">
        <v>64</v>
      </c>
      <c r="D870" s="272">
        <v>7</v>
      </c>
      <c r="E870" s="272">
        <v>4</v>
      </c>
      <c r="F870" s="273">
        <v>63.6</v>
      </c>
      <c r="G870" s="272">
        <v>2</v>
      </c>
      <c r="H870" s="272">
        <v>0</v>
      </c>
      <c r="I870" s="272">
        <v>2</v>
      </c>
      <c r="J870" s="276">
        <v>0</v>
      </c>
      <c r="K870" s="276">
        <v>0</v>
      </c>
    </row>
    <row r="871" spans="1:11" ht="18.75" x14ac:dyDescent="0.25">
      <c r="A871" s="266">
        <v>2</v>
      </c>
      <c r="B871" s="267" t="s">
        <v>934</v>
      </c>
      <c r="C871" s="268" t="s">
        <v>64</v>
      </c>
      <c r="D871" s="269">
        <v>0</v>
      </c>
      <c r="E871" s="269">
        <v>0</v>
      </c>
      <c r="F871" s="269">
        <v>100</v>
      </c>
      <c r="G871" s="269">
        <v>0</v>
      </c>
      <c r="H871" s="269">
        <v>0</v>
      </c>
      <c r="I871" s="269">
        <v>0</v>
      </c>
      <c r="J871" s="269">
        <v>0</v>
      </c>
      <c r="K871" s="269">
        <v>0</v>
      </c>
    </row>
    <row r="872" spans="1:11" ht="18.75" x14ac:dyDescent="0.25">
      <c r="A872" s="266">
        <v>3</v>
      </c>
      <c r="B872" s="267" t="s">
        <v>932</v>
      </c>
      <c r="C872" s="268" t="s">
        <v>64</v>
      </c>
      <c r="D872" s="269">
        <v>0</v>
      </c>
      <c r="E872" s="269">
        <v>0</v>
      </c>
      <c r="F872" s="269">
        <v>100</v>
      </c>
      <c r="G872" s="269">
        <v>0</v>
      </c>
      <c r="H872" s="269">
        <v>0</v>
      </c>
      <c r="I872" s="269">
        <v>0</v>
      </c>
      <c r="J872" s="269">
        <v>0</v>
      </c>
      <c r="K872" s="269">
        <v>0</v>
      </c>
    </row>
    <row r="873" spans="1:11" ht="18.75" x14ac:dyDescent="0.25">
      <c r="A873" s="266">
        <v>4</v>
      </c>
      <c r="B873" s="267" t="s">
        <v>935</v>
      </c>
      <c r="C873" s="268" t="s">
        <v>64</v>
      </c>
      <c r="D873" s="269">
        <v>0</v>
      </c>
      <c r="E873" s="269">
        <v>0</v>
      </c>
      <c r="F873" s="269">
        <v>100</v>
      </c>
      <c r="G873" s="269">
        <v>0</v>
      </c>
      <c r="H873" s="269">
        <v>0</v>
      </c>
      <c r="I873" s="269">
        <v>0</v>
      </c>
      <c r="J873" s="269">
        <v>0</v>
      </c>
      <c r="K873" s="269">
        <v>0</v>
      </c>
    </row>
    <row r="874" spans="1:11" ht="18.75" x14ac:dyDescent="0.25">
      <c r="A874" s="266">
        <v>5</v>
      </c>
      <c r="B874" s="267" t="s">
        <v>936</v>
      </c>
      <c r="C874" s="268" t="s">
        <v>64</v>
      </c>
      <c r="D874" s="269">
        <v>0</v>
      </c>
      <c r="E874" s="269">
        <v>0</v>
      </c>
      <c r="F874" s="269">
        <v>100</v>
      </c>
      <c r="G874" s="269">
        <v>0</v>
      </c>
      <c r="H874" s="269">
        <v>0</v>
      </c>
      <c r="I874" s="269">
        <v>0</v>
      </c>
      <c r="J874" s="269">
        <v>0</v>
      </c>
      <c r="K874" s="269">
        <v>0</v>
      </c>
    </row>
    <row r="875" spans="1:11" ht="18.75" x14ac:dyDescent="0.25">
      <c r="A875" s="266">
        <v>6</v>
      </c>
      <c r="B875" s="267" t="s">
        <v>937</v>
      </c>
      <c r="C875" s="268" t="s">
        <v>64</v>
      </c>
      <c r="D875" s="269">
        <v>0</v>
      </c>
      <c r="E875" s="269">
        <v>0</v>
      </c>
      <c r="F875" s="269">
        <v>100</v>
      </c>
      <c r="G875" s="269">
        <v>0</v>
      </c>
      <c r="H875" s="269">
        <v>0</v>
      </c>
      <c r="I875" s="269">
        <v>0</v>
      </c>
      <c r="J875" s="269">
        <v>0</v>
      </c>
      <c r="K875" s="269">
        <v>0</v>
      </c>
    </row>
    <row r="876" spans="1:11" ht="18.75" x14ac:dyDescent="0.25">
      <c r="A876" s="266">
        <v>7</v>
      </c>
      <c r="B876" s="267" t="s">
        <v>933</v>
      </c>
      <c r="C876" s="268" t="s">
        <v>64</v>
      </c>
      <c r="D876" s="269">
        <v>0</v>
      </c>
      <c r="E876" s="269">
        <v>0</v>
      </c>
      <c r="F876" s="269">
        <v>100</v>
      </c>
      <c r="G876" s="269">
        <v>0</v>
      </c>
      <c r="H876" s="269">
        <v>0</v>
      </c>
      <c r="I876" s="269">
        <v>0</v>
      </c>
      <c r="J876" s="269">
        <v>0</v>
      </c>
      <c r="K876" s="269">
        <v>0</v>
      </c>
    </row>
    <row r="877" spans="1:11" ht="18.75" x14ac:dyDescent="0.25">
      <c r="A877" s="266">
        <v>8</v>
      </c>
      <c r="B877" s="267" t="s">
        <v>938</v>
      </c>
      <c r="C877" s="268" t="s">
        <v>64</v>
      </c>
      <c r="D877" s="269">
        <v>0</v>
      </c>
      <c r="E877" s="269">
        <v>0</v>
      </c>
      <c r="F877" s="269">
        <v>100</v>
      </c>
      <c r="G877" s="269">
        <v>0</v>
      </c>
      <c r="H877" s="269">
        <v>0</v>
      </c>
      <c r="I877" s="269">
        <v>0</v>
      </c>
      <c r="J877" s="269">
        <v>0</v>
      </c>
      <c r="K877" s="269">
        <v>0</v>
      </c>
    </row>
    <row r="878" spans="1:11" ht="18.75" x14ac:dyDescent="0.25">
      <c r="A878" s="266">
        <v>9</v>
      </c>
      <c r="B878" s="267" t="s">
        <v>939</v>
      </c>
      <c r="C878" s="268" t="s">
        <v>64</v>
      </c>
      <c r="D878" s="269">
        <v>0</v>
      </c>
      <c r="E878" s="269">
        <v>0</v>
      </c>
      <c r="F878" s="269">
        <v>100</v>
      </c>
      <c r="G878" s="269">
        <v>0</v>
      </c>
      <c r="H878" s="269">
        <v>0</v>
      </c>
      <c r="I878" s="269">
        <v>0</v>
      </c>
      <c r="J878" s="269">
        <v>0</v>
      </c>
      <c r="K878" s="269">
        <v>0</v>
      </c>
    </row>
    <row r="879" spans="1:11" ht="18.75" x14ac:dyDescent="0.25">
      <c r="A879" s="266">
        <v>10</v>
      </c>
      <c r="B879" s="267" t="s">
        <v>940</v>
      </c>
      <c r="C879" s="268" t="s">
        <v>64</v>
      </c>
      <c r="D879" s="269">
        <v>0</v>
      </c>
      <c r="E879" s="269">
        <v>0</v>
      </c>
      <c r="F879" s="269">
        <v>100</v>
      </c>
      <c r="G879" s="269">
        <v>0</v>
      </c>
      <c r="H879" s="269">
        <v>0</v>
      </c>
      <c r="I879" s="269">
        <v>0</v>
      </c>
      <c r="J879" s="269">
        <v>0</v>
      </c>
      <c r="K879" s="269">
        <v>0</v>
      </c>
    </row>
    <row r="880" spans="1:11" ht="18.75" x14ac:dyDescent="0.25">
      <c r="A880" s="498" t="s">
        <v>979</v>
      </c>
      <c r="B880" s="499"/>
      <c r="C880" s="499"/>
      <c r="D880" s="499"/>
      <c r="E880" s="499"/>
      <c r="F880" s="499"/>
      <c r="G880" s="499"/>
      <c r="H880" s="499"/>
      <c r="I880" s="499"/>
      <c r="J880" s="499"/>
      <c r="K880" s="499"/>
    </row>
    <row r="881" spans="1:11" ht="18.75" x14ac:dyDescent="0.25">
      <c r="A881" s="266">
        <v>1</v>
      </c>
      <c r="B881" s="271" t="s">
        <v>936</v>
      </c>
      <c r="C881" s="294" t="s">
        <v>64</v>
      </c>
      <c r="D881" s="295">
        <v>0.02</v>
      </c>
      <c r="E881" s="275">
        <v>2</v>
      </c>
      <c r="F881" s="274">
        <v>0</v>
      </c>
      <c r="G881" s="274">
        <v>0</v>
      </c>
      <c r="H881" s="275">
        <v>2</v>
      </c>
      <c r="I881" s="274">
        <v>0</v>
      </c>
      <c r="J881" s="274">
        <v>0</v>
      </c>
      <c r="K881" s="274">
        <v>0</v>
      </c>
    </row>
    <row r="882" spans="1:11" ht="18.75" x14ac:dyDescent="0.25">
      <c r="A882" s="266">
        <v>2</v>
      </c>
      <c r="B882" s="271" t="s">
        <v>939</v>
      </c>
      <c r="C882" s="294" t="s">
        <v>64</v>
      </c>
      <c r="D882" s="295">
        <v>0.02</v>
      </c>
      <c r="E882" s="275">
        <v>3.5</v>
      </c>
      <c r="F882" s="274">
        <v>0</v>
      </c>
      <c r="G882" s="274">
        <v>0</v>
      </c>
      <c r="H882" s="275">
        <v>3.5</v>
      </c>
      <c r="I882" s="274">
        <v>0</v>
      </c>
      <c r="J882" s="274">
        <v>0</v>
      </c>
      <c r="K882" s="274">
        <v>0</v>
      </c>
    </row>
    <row r="883" spans="1:11" ht="18.75" x14ac:dyDescent="0.25">
      <c r="A883" s="266">
        <v>3</v>
      </c>
      <c r="B883" s="271" t="s">
        <v>935</v>
      </c>
      <c r="C883" s="294" t="s">
        <v>64</v>
      </c>
      <c r="D883" s="273">
        <v>1.22</v>
      </c>
      <c r="E883" s="273">
        <v>1.2</v>
      </c>
      <c r="F883" s="273">
        <v>50</v>
      </c>
      <c r="G883" s="272">
        <v>0</v>
      </c>
      <c r="H883" s="272">
        <v>0</v>
      </c>
      <c r="I883" s="272">
        <v>0</v>
      </c>
      <c r="J883" s="273">
        <v>1.2</v>
      </c>
      <c r="K883" s="272">
        <v>0</v>
      </c>
    </row>
    <row r="884" spans="1:11" ht="18.75" x14ac:dyDescent="0.25">
      <c r="A884" s="266">
        <v>4</v>
      </c>
      <c r="B884" s="271" t="s">
        <v>253</v>
      </c>
      <c r="C884" s="294" t="s">
        <v>64</v>
      </c>
      <c r="D884" s="273">
        <v>188.3</v>
      </c>
      <c r="E884" s="273">
        <v>25.1</v>
      </c>
      <c r="F884" s="273">
        <v>88.2</v>
      </c>
      <c r="G884" s="273">
        <v>5.8</v>
      </c>
      <c r="H884" s="272">
        <v>0</v>
      </c>
      <c r="I884" s="272">
        <v>0</v>
      </c>
      <c r="J884" s="276">
        <v>19.3</v>
      </c>
      <c r="K884" s="276">
        <v>0</v>
      </c>
    </row>
    <row r="885" spans="1:11" ht="18.75" x14ac:dyDescent="0.25">
      <c r="A885" s="266">
        <v>5</v>
      </c>
      <c r="B885" s="271" t="s">
        <v>934</v>
      </c>
      <c r="C885" s="294" t="s">
        <v>64</v>
      </c>
      <c r="D885" s="270">
        <v>2</v>
      </c>
      <c r="E885" s="269">
        <v>0</v>
      </c>
      <c r="F885" s="270">
        <v>100</v>
      </c>
      <c r="G885" s="269">
        <v>0</v>
      </c>
      <c r="H885" s="269">
        <v>0</v>
      </c>
      <c r="I885" s="269">
        <v>0</v>
      </c>
      <c r="J885" s="269">
        <v>0</v>
      </c>
      <c r="K885" s="269">
        <v>0</v>
      </c>
    </row>
    <row r="886" spans="1:11" ht="18.75" x14ac:dyDescent="0.25">
      <c r="A886" s="266">
        <v>6</v>
      </c>
      <c r="B886" s="271" t="s">
        <v>932</v>
      </c>
      <c r="C886" s="294" t="s">
        <v>64</v>
      </c>
      <c r="D886" s="270">
        <v>9.4600000000000009</v>
      </c>
      <c r="E886" s="269">
        <v>0</v>
      </c>
      <c r="F886" s="270">
        <v>100</v>
      </c>
      <c r="G886" s="269">
        <v>0</v>
      </c>
      <c r="H886" s="269">
        <v>0</v>
      </c>
      <c r="I886" s="269">
        <v>0</v>
      </c>
      <c r="J886" s="269">
        <v>0</v>
      </c>
      <c r="K886" s="269">
        <v>0</v>
      </c>
    </row>
    <row r="887" spans="1:11" ht="18.75" x14ac:dyDescent="0.25">
      <c r="A887" s="266">
        <v>7</v>
      </c>
      <c r="B887" s="271" t="s">
        <v>937</v>
      </c>
      <c r="C887" s="294" t="s">
        <v>64</v>
      </c>
      <c r="D887" s="270">
        <v>1</v>
      </c>
      <c r="E887" s="269">
        <v>0</v>
      </c>
      <c r="F887" s="270">
        <v>100</v>
      </c>
      <c r="G887" s="269">
        <v>0</v>
      </c>
      <c r="H887" s="269">
        <v>0</v>
      </c>
      <c r="I887" s="269">
        <v>0</v>
      </c>
      <c r="J887" s="269">
        <v>0</v>
      </c>
      <c r="K887" s="269">
        <v>0</v>
      </c>
    </row>
    <row r="888" spans="1:11" ht="18.75" x14ac:dyDescent="0.25">
      <c r="A888" s="266">
        <v>8</v>
      </c>
      <c r="B888" s="271" t="s">
        <v>933</v>
      </c>
      <c r="C888" s="294" t="s">
        <v>64</v>
      </c>
      <c r="D888" s="270">
        <v>10.1</v>
      </c>
      <c r="E888" s="269">
        <v>0</v>
      </c>
      <c r="F888" s="270">
        <v>100</v>
      </c>
      <c r="G888" s="269">
        <v>0</v>
      </c>
      <c r="H888" s="269">
        <v>0</v>
      </c>
      <c r="I888" s="269">
        <v>0</v>
      </c>
      <c r="J888" s="269">
        <v>0</v>
      </c>
      <c r="K888" s="269">
        <v>0</v>
      </c>
    </row>
    <row r="889" spans="1:11" ht="18.75" x14ac:dyDescent="0.25">
      <c r="A889" s="266">
        <v>9</v>
      </c>
      <c r="B889" s="271" t="s">
        <v>938</v>
      </c>
      <c r="C889" s="294" t="s">
        <v>64</v>
      </c>
      <c r="D889" s="270">
        <v>7.77</v>
      </c>
      <c r="E889" s="269">
        <v>0</v>
      </c>
      <c r="F889" s="270">
        <v>100</v>
      </c>
      <c r="G889" s="269">
        <v>0</v>
      </c>
      <c r="H889" s="269">
        <v>0</v>
      </c>
      <c r="I889" s="269">
        <v>0</v>
      </c>
      <c r="J889" s="269">
        <v>0</v>
      </c>
      <c r="K889" s="269">
        <v>0</v>
      </c>
    </row>
    <row r="890" spans="1:11" ht="18.75" x14ac:dyDescent="0.25">
      <c r="A890" s="266">
        <v>10</v>
      </c>
      <c r="B890" s="271" t="s">
        <v>940</v>
      </c>
      <c r="C890" s="294" t="s">
        <v>64</v>
      </c>
      <c r="D890" s="270">
        <v>2</v>
      </c>
      <c r="E890" s="269">
        <v>0</v>
      </c>
      <c r="F890" s="270">
        <v>100</v>
      </c>
      <c r="G890" s="269">
        <v>0</v>
      </c>
      <c r="H890" s="269">
        <v>0</v>
      </c>
      <c r="I890" s="269">
        <v>0</v>
      </c>
      <c r="J890" s="269">
        <v>0</v>
      </c>
      <c r="K890" s="269">
        <v>0</v>
      </c>
    </row>
    <row r="891" spans="1:11" ht="18.75" x14ac:dyDescent="0.3">
      <c r="A891" s="277"/>
      <c r="B891" s="296"/>
      <c r="C891" s="297"/>
      <c r="D891" s="298"/>
      <c r="E891" s="298"/>
      <c r="F891" s="299"/>
      <c r="G891" s="300"/>
      <c r="H891" s="300"/>
      <c r="I891" s="300"/>
      <c r="J891" s="300"/>
      <c r="K891" s="298"/>
    </row>
    <row r="892" spans="1:11" ht="18.75" x14ac:dyDescent="0.3">
      <c r="A892" s="277"/>
      <c r="B892" s="278"/>
      <c r="C892" s="278"/>
      <c r="D892" s="278"/>
      <c r="E892" s="278"/>
      <c r="F892" s="279"/>
      <c r="G892" s="278"/>
      <c r="H892" s="278"/>
      <c r="I892" s="278"/>
      <c r="J892" s="278"/>
      <c r="K892" s="278"/>
    </row>
    <row r="893" spans="1:11" ht="18.75" x14ac:dyDescent="0.3">
      <c r="A893" s="500" t="s">
        <v>944</v>
      </c>
      <c r="B893" s="500"/>
      <c r="C893" s="500"/>
      <c r="D893" s="500"/>
      <c r="E893" s="500"/>
      <c r="F893" s="500"/>
      <c r="G893" s="500"/>
      <c r="H893" s="500"/>
      <c r="I893" s="500"/>
      <c r="J893" s="500"/>
      <c r="K893" s="500"/>
    </row>
  </sheetData>
  <mergeCells count="635">
    <mergeCell ref="B776:B777"/>
    <mergeCell ref="P780:P781"/>
    <mergeCell ref="P782:P783"/>
    <mergeCell ref="P776:P777"/>
    <mergeCell ref="B792:B793"/>
    <mergeCell ref="A792:A793"/>
    <mergeCell ref="C792:C793"/>
    <mergeCell ref="D792:D793"/>
    <mergeCell ref="E792:E793"/>
    <mergeCell ref="F792:F793"/>
    <mergeCell ref="P792:P793"/>
    <mergeCell ref="A782:A783"/>
    <mergeCell ref="C782:C783"/>
    <mergeCell ref="D782:D783"/>
    <mergeCell ref="E782:E783"/>
    <mergeCell ref="F782:F783"/>
    <mergeCell ref="P778:P779"/>
    <mergeCell ref="E776:E777"/>
    <mergeCell ref="F776:F777"/>
    <mergeCell ref="C776:C777"/>
    <mergeCell ref="D776:D777"/>
    <mergeCell ref="D778:D779"/>
    <mergeCell ref="E778:E779"/>
    <mergeCell ref="F778:F779"/>
    <mergeCell ref="A880:K880"/>
    <mergeCell ref="A893:K893"/>
    <mergeCell ref="A829:K829"/>
    <mergeCell ref="A830:A831"/>
    <mergeCell ref="B830:B831"/>
    <mergeCell ref="C830:C831"/>
    <mergeCell ref="D830:F830"/>
    <mergeCell ref="G830:K830"/>
    <mergeCell ref="A833:K833"/>
    <mergeCell ref="A834:K834"/>
    <mergeCell ref="A835:K835"/>
    <mergeCell ref="A836:K836"/>
    <mergeCell ref="A847:K847"/>
    <mergeCell ref="A858:K858"/>
    <mergeCell ref="A869:K869"/>
    <mergeCell ref="I828:K828"/>
    <mergeCell ref="A825:P825"/>
    <mergeCell ref="C784:C785"/>
    <mergeCell ref="D784:D785"/>
    <mergeCell ref="P787:P788"/>
    <mergeCell ref="B784:B785"/>
    <mergeCell ref="B787:B788"/>
    <mergeCell ref="B789:B790"/>
    <mergeCell ref="A787:A788"/>
    <mergeCell ref="E787:E788"/>
    <mergeCell ref="F787:F788"/>
    <mergeCell ref="E789:E790"/>
    <mergeCell ref="F789:F790"/>
    <mergeCell ref="P789:P790"/>
    <mergeCell ref="D789:D790"/>
    <mergeCell ref="D787:D788"/>
    <mergeCell ref="B803:P803"/>
    <mergeCell ref="A784:A785"/>
    <mergeCell ref="F589:F590"/>
    <mergeCell ref="A778:A779"/>
    <mergeCell ref="A780:A781"/>
    <mergeCell ref="A601:A602"/>
    <mergeCell ref="B601:B602"/>
    <mergeCell ref="C601:C602"/>
    <mergeCell ref="D601:D602"/>
    <mergeCell ref="F601:F602"/>
    <mergeCell ref="A597:P597"/>
    <mergeCell ref="B589:B590"/>
    <mergeCell ref="C589:C590"/>
    <mergeCell ref="E598:E599"/>
    <mergeCell ref="P589:P590"/>
    <mergeCell ref="E589:E590"/>
    <mergeCell ref="C598:C599"/>
    <mergeCell ref="P598:P599"/>
    <mergeCell ref="P761:P762"/>
    <mergeCell ref="O761:O762"/>
    <mergeCell ref="B754:M754"/>
    <mergeCell ref="N761:N762"/>
    <mergeCell ref="A721:A722"/>
    <mergeCell ref="B752:M752"/>
    <mergeCell ref="B746:P746"/>
    <mergeCell ref="B747:M747"/>
    <mergeCell ref="P465:P467"/>
    <mergeCell ref="F465:F467"/>
    <mergeCell ref="P442:P443"/>
    <mergeCell ref="B578:B580"/>
    <mergeCell ref="B686:P686"/>
    <mergeCell ref="P560:P561"/>
    <mergeCell ref="P562:P563"/>
    <mergeCell ref="D560:D561"/>
    <mergeCell ref="B639:M639"/>
    <mergeCell ref="B625:M625"/>
    <mergeCell ref="D578:D580"/>
    <mergeCell ref="F578:F580"/>
    <mergeCell ref="P603:P604"/>
    <mergeCell ref="B679:M679"/>
    <mergeCell ref="B576:B577"/>
    <mergeCell ref="C576:C577"/>
    <mergeCell ref="D576:D577"/>
    <mergeCell ref="F576:F577"/>
    <mergeCell ref="D589:D590"/>
    <mergeCell ref="P493:P494"/>
    <mergeCell ref="D469:D470"/>
    <mergeCell ref="B469:B470"/>
    <mergeCell ref="B460:B461"/>
    <mergeCell ref="C460:C461"/>
    <mergeCell ref="N407:N408"/>
    <mergeCell ref="N380:N381"/>
    <mergeCell ref="A575:P575"/>
    <mergeCell ref="P564:P566"/>
    <mergeCell ref="P567:P569"/>
    <mergeCell ref="E562:E563"/>
    <mergeCell ref="E564:E566"/>
    <mergeCell ref="A567:A569"/>
    <mergeCell ref="D567:D569"/>
    <mergeCell ref="F564:F566"/>
    <mergeCell ref="F562:F563"/>
    <mergeCell ref="A564:A566"/>
    <mergeCell ref="B564:B566"/>
    <mergeCell ref="C564:C566"/>
    <mergeCell ref="B562:B563"/>
    <mergeCell ref="C562:C563"/>
    <mergeCell ref="D562:D563"/>
    <mergeCell ref="D564:D566"/>
    <mergeCell ref="A562:A563"/>
    <mergeCell ref="A442:A443"/>
    <mergeCell ref="E409:E411"/>
    <mergeCell ref="C412:C413"/>
    <mergeCell ref="D412:D413"/>
    <mergeCell ref="P463:P464"/>
    <mergeCell ref="C409:C411"/>
    <mergeCell ref="E436:E438"/>
    <mergeCell ref="D436:D438"/>
    <mergeCell ref="D420:D421"/>
    <mergeCell ref="C416:C417"/>
    <mergeCell ref="D416:D417"/>
    <mergeCell ref="F416:F417"/>
    <mergeCell ref="F412:F413"/>
    <mergeCell ref="F420:F421"/>
    <mergeCell ref="A428:P428"/>
    <mergeCell ref="N386:N387"/>
    <mergeCell ref="B382:B383"/>
    <mergeCell ref="A382:A383"/>
    <mergeCell ref="E384:E385"/>
    <mergeCell ref="B380:B381"/>
    <mergeCell ref="C380:C381"/>
    <mergeCell ref="D380:D381"/>
    <mergeCell ref="F380:F381"/>
    <mergeCell ref="A380:A381"/>
    <mergeCell ref="F442:F443"/>
    <mergeCell ref="A460:A461"/>
    <mergeCell ref="D460:D461"/>
    <mergeCell ref="F460:F461"/>
    <mergeCell ref="B233:P233"/>
    <mergeCell ref="B307:P307"/>
    <mergeCell ref="A451:P451"/>
    <mergeCell ref="A459:P459"/>
    <mergeCell ref="P369:P370"/>
    <mergeCell ref="N397:N398"/>
    <mergeCell ref="D409:D411"/>
    <mergeCell ref="O369:O370"/>
    <mergeCell ref="O365:O366"/>
    <mergeCell ref="O367:O368"/>
    <mergeCell ref="P382:P383"/>
    <mergeCell ref="F436:F438"/>
    <mergeCell ref="C436:C438"/>
    <mergeCell ref="N369:N370"/>
    <mergeCell ref="A379:P379"/>
    <mergeCell ref="C384:C385"/>
    <mergeCell ref="A386:A387"/>
    <mergeCell ref="B386:B387"/>
    <mergeCell ref="C386:C387"/>
    <mergeCell ref="D386:D387"/>
    <mergeCell ref="A587:A588"/>
    <mergeCell ref="B587:B588"/>
    <mergeCell ref="C587:C588"/>
    <mergeCell ref="D587:D588"/>
    <mergeCell ref="F587:F588"/>
    <mergeCell ref="F548:F549"/>
    <mergeCell ref="A560:A561"/>
    <mergeCell ref="B560:B561"/>
    <mergeCell ref="C560:C561"/>
    <mergeCell ref="A578:A580"/>
    <mergeCell ref="A576:A577"/>
    <mergeCell ref="F558:F559"/>
    <mergeCell ref="F560:F561"/>
    <mergeCell ref="E560:E561"/>
    <mergeCell ref="A535:A536"/>
    <mergeCell ref="A544:A546"/>
    <mergeCell ref="D544:D546"/>
    <mergeCell ref="C558:C559"/>
    <mergeCell ref="D558:D559"/>
    <mergeCell ref="C537:C539"/>
    <mergeCell ref="E535:E536"/>
    <mergeCell ref="A542:A543"/>
    <mergeCell ref="B542:B543"/>
    <mergeCell ref="B535:B536"/>
    <mergeCell ref="C535:C536"/>
    <mergeCell ref="D535:D536"/>
    <mergeCell ref="A537:A539"/>
    <mergeCell ref="A558:A559"/>
    <mergeCell ref="B558:B559"/>
    <mergeCell ref="E537:E539"/>
    <mergeCell ref="F537:F539"/>
    <mergeCell ref="B537:B539"/>
    <mergeCell ref="F544:F546"/>
    <mergeCell ref="C544:C546"/>
    <mergeCell ref="E544:E546"/>
    <mergeCell ref="D537:D539"/>
    <mergeCell ref="B544:B546"/>
    <mergeCell ref="D463:D464"/>
    <mergeCell ref="A439:P439"/>
    <mergeCell ref="A465:A467"/>
    <mergeCell ref="A495:A496"/>
    <mergeCell ref="B495:B496"/>
    <mergeCell ref="C495:C496"/>
    <mergeCell ref="D495:D496"/>
    <mergeCell ref="A490:A492"/>
    <mergeCell ref="A493:A494"/>
    <mergeCell ref="C497:C498"/>
    <mergeCell ref="E497:E498"/>
    <mergeCell ref="F497:F498"/>
    <mergeCell ref="D497:D498"/>
    <mergeCell ref="D490:D492"/>
    <mergeCell ref="C490:C492"/>
    <mergeCell ref="C493:C494"/>
    <mergeCell ref="C487:C489"/>
    <mergeCell ref="N367:N368"/>
    <mergeCell ref="C469:C470"/>
    <mergeCell ref="E469:E470"/>
    <mergeCell ref="A483:A485"/>
    <mergeCell ref="C369:C370"/>
    <mergeCell ref="C382:C383"/>
    <mergeCell ref="P399:P400"/>
    <mergeCell ref="E463:E464"/>
    <mergeCell ref="F463:F464"/>
    <mergeCell ref="F483:F485"/>
    <mergeCell ref="D483:D485"/>
    <mergeCell ref="B483:B485"/>
    <mergeCell ref="A429:A430"/>
    <mergeCell ref="B429:B430"/>
    <mergeCell ref="C429:C430"/>
    <mergeCell ref="D429:D430"/>
    <mergeCell ref="A412:A413"/>
    <mergeCell ref="B412:B413"/>
    <mergeCell ref="D479:D480"/>
    <mergeCell ref="A407:A408"/>
    <mergeCell ref="B407:B408"/>
    <mergeCell ref="F479:F480"/>
    <mergeCell ref="B392:N392"/>
    <mergeCell ref="D369:D370"/>
    <mergeCell ref="P384:P385"/>
    <mergeCell ref="D513:D514"/>
    <mergeCell ref="F495:F496"/>
    <mergeCell ref="A478:P478"/>
    <mergeCell ref="C479:C480"/>
    <mergeCell ref="D394:D395"/>
    <mergeCell ref="F394:F395"/>
    <mergeCell ref="B420:B421"/>
    <mergeCell ref="A420:A421"/>
    <mergeCell ref="C420:C421"/>
    <mergeCell ref="F429:F430"/>
    <mergeCell ref="B409:B411"/>
    <mergeCell ref="P469:P470"/>
    <mergeCell ref="P483:P485"/>
    <mergeCell ref="P487:P489"/>
    <mergeCell ref="F493:F494"/>
    <mergeCell ref="E487:E489"/>
    <mergeCell ref="A440:A441"/>
    <mergeCell ref="B440:B441"/>
    <mergeCell ref="C440:C441"/>
    <mergeCell ref="D440:D441"/>
    <mergeCell ref="F440:F441"/>
    <mergeCell ref="B442:B443"/>
    <mergeCell ref="D465:D467"/>
    <mergeCell ref="F487:F489"/>
    <mergeCell ref="D487:D489"/>
    <mergeCell ref="A469:A470"/>
    <mergeCell ref="E493:E494"/>
    <mergeCell ref="B493:B494"/>
    <mergeCell ref="E483:E485"/>
    <mergeCell ref="C483:C485"/>
    <mergeCell ref="F397:F398"/>
    <mergeCell ref="A409:A411"/>
    <mergeCell ref="A399:A400"/>
    <mergeCell ref="F409:F411"/>
    <mergeCell ref="D493:D494"/>
    <mergeCell ref="B487:B489"/>
    <mergeCell ref="A487:A489"/>
    <mergeCell ref="E490:E492"/>
    <mergeCell ref="F490:F492"/>
    <mergeCell ref="A479:A480"/>
    <mergeCell ref="B479:B480"/>
    <mergeCell ref="B465:B467"/>
    <mergeCell ref="C465:C467"/>
    <mergeCell ref="E465:E467"/>
    <mergeCell ref="C442:C443"/>
    <mergeCell ref="D442:D443"/>
    <mergeCell ref="E442:E443"/>
    <mergeCell ref="B367:B368"/>
    <mergeCell ref="A394:A395"/>
    <mergeCell ref="B394:B395"/>
    <mergeCell ref="C394:C395"/>
    <mergeCell ref="A367:A368"/>
    <mergeCell ref="B369:B370"/>
    <mergeCell ref="F369:F370"/>
    <mergeCell ref="C407:C408"/>
    <mergeCell ref="D407:D408"/>
    <mergeCell ref="F407:F408"/>
    <mergeCell ref="A384:A385"/>
    <mergeCell ref="B384:B385"/>
    <mergeCell ref="F384:F385"/>
    <mergeCell ref="E382:E383"/>
    <mergeCell ref="D382:D383"/>
    <mergeCell ref="D384:D385"/>
    <mergeCell ref="A369:A370"/>
    <mergeCell ref="F386:F387"/>
    <mergeCell ref="B497:B498"/>
    <mergeCell ref="B376:P376"/>
    <mergeCell ref="P367:P368"/>
    <mergeCell ref="A397:A398"/>
    <mergeCell ref="C532:C533"/>
    <mergeCell ref="D532:D533"/>
    <mergeCell ref="B532:B533"/>
    <mergeCell ref="B513:B514"/>
    <mergeCell ref="C513:C514"/>
    <mergeCell ref="F517:F518"/>
    <mergeCell ref="P490:P492"/>
    <mergeCell ref="D510:D511"/>
    <mergeCell ref="F510:F511"/>
    <mergeCell ref="D399:D400"/>
    <mergeCell ref="E399:E400"/>
    <mergeCell ref="F399:F400"/>
    <mergeCell ref="A406:P406"/>
    <mergeCell ref="F367:F368"/>
    <mergeCell ref="A416:A417"/>
    <mergeCell ref="B416:B417"/>
    <mergeCell ref="B397:B398"/>
    <mergeCell ref="C397:C398"/>
    <mergeCell ref="D397:D398"/>
    <mergeCell ref="D367:D368"/>
    <mergeCell ref="B763:M763"/>
    <mergeCell ref="E731:E733"/>
    <mergeCell ref="H2:P6"/>
    <mergeCell ref="B7:P7"/>
    <mergeCell ref="B47:P47"/>
    <mergeCell ref="G9:G10"/>
    <mergeCell ref="B65:P65"/>
    <mergeCell ref="B66:P66"/>
    <mergeCell ref="F9:F10"/>
    <mergeCell ref="N9:N10"/>
    <mergeCell ref="O9:O10"/>
    <mergeCell ref="P9:P10"/>
    <mergeCell ref="B16:P16"/>
    <mergeCell ref="B17:P17"/>
    <mergeCell ref="E9:E10"/>
    <mergeCell ref="B43:P43"/>
    <mergeCell ref="B44:M44"/>
    <mergeCell ref="A557:P557"/>
    <mergeCell ref="F513:F514"/>
    <mergeCell ref="B490:B492"/>
    <mergeCell ref="B517:B518"/>
    <mergeCell ref="C517:C518"/>
    <mergeCell ref="D517:D518"/>
    <mergeCell ref="B510:B511"/>
    <mergeCell ref="B669:P669"/>
    <mergeCell ref="B670:P670"/>
    <mergeCell ref="B671:P671"/>
    <mergeCell ref="B755:M755"/>
    <mergeCell ref="D731:D733"/>
    <mergeCell ref="D721:D722"/>
    <mergeCell ref="F721:F722"/>
    <mergeCell ref="O721:O722"/>
    <mergeCell ref="P721:P722"/>
    <mergeCell ref="P725:P726"/>
    <mergeCell ref="O725:O726"/>
    <mergeCell ref="B721:B722"/>
    <mergeCell ref="C721:C722"/>
    <mergeCell ref="B734:M734"/>
    <mergeCell ref="B712:M712"/>
    <mergeCell ref="B702:M702"/>
    <mergeCell ref="B698:B700"/>
    <mergeCell ref="C698:C700"/>
    <mergeCell ref="B748:M748"/>
    <mergeCell ref="B758:M758"/>
    <mergeCell ref="F698:F700"/>
    <mergeCell ref="B720:M720"/>
    <mergeCell ref="P698:P700"/>
    <mergeCell ref="B725:B726"/>
    <mergeCell ref="B692:M692"/>
    <mergeCell ref="B696:M696"/>
    <mergeCell ref="B673:P673"/>
    <mergeCell ref="B209:P209"/>
    <mergeCell ref="B231:P231"/>
    <mergeCell ref="B291:M291"/>
    <mergeCell ref="B290:M290"/>
    <mergeCell ref="B347:B348"/>
    <mergeCell ref="N290:P290"/>
    <mergeCell ref="B325:P325"/>
    <mergeCell ref="B349:B350"/>
    <mergeCell ref="C349:C350"/>
    <mergeCell ref="D349:D350"/>
    <mergeCell ref="F349:F350"/>
    <mergeCell ref="N349:N350"/>
    <mergeCell ref="B317:P317"/>
    <mergeCell ref="D347:D348"/>
    <mergeCell ref="N342:N343"/>
    <mergeCell ref="B333:P333"/>
    <mergeCell ref="A365:A366"/>
    <mergeCell ref="A463:A464"/>
    <mergeCell ref="B463:B464"/>
    <mergeCell ref="C463:C464"/>
    <mergeCell ref="B778:B779"/>
    <mergeCell ref="B399:B400"/>
    <mergeCell ref="C399:C400"/>
    <mergeCell ref="B764:M764"/>
    <mergeCell ref="C731:C733"/>
    <mergeCell ref="B567:B569"/>
    <mergeCell ref="A776:A777"/>
    <mergeCell ref="A586:P586"/>
    <mergeCell ref="C567:C569"/>
    <mergeCell ref="E567:E569"/>
    <mergeCell ref="F567:F569"/>
    <mergeCell ref="A609:P609"/>
    <mergeCell ref="A598:A599"/>
    <mergeCell ref="B598:B599"/>
    <mergeCell ref="A589:A590"/>
    <mergeCell ref="A626:P626"/>
    <mergeCell ref="C578:C580"/>
    <mergeCell ref="E578:E580"/>
    <mergeCell ref="P409:P411"/>
    <mergeCell ref="N394:N395"/>
    <mergeCell ref="B110:P110"/>
    <mergeCell ref="B109:P109"/>
    <mergeCell ref="B189:P189"/>
    <mergeCell ref="A120:P120"/>
    <mergeCell ref="B341:P341"/>
    <mergeCell ref="D358:D359"/>
    <mergeCell ref="B357:P357"/>
    <mergeCell ref="P351:P352"/>
    <mergeCell ref="C358:C359"/>
    <mergeCell ref="F358:F359"/>
    <mergeCell ref="O358:O359"/>
    <mergeCell ref="B351:B352"/>
    <mergeCell ref="B195:B196"/>
    <mergeCell ref="C195:C196"/>
    <mergeCell ref="P349:P350"/>
    <mergeCell ref="B294:P294"/>
    <mergeCell ref="B324:P324"/>
    <mergeCell ref="B340:P340"/>
    <mergeCell ref="B220:P220"/>
    <mergeCell ref="B249:P249"/>
    <mergeCell ref="B282:M282"/>
    <mergeCell ref="B286:M286"/>
    <mergeCell ref="B310:P310"/>
    <mergeCell ref="C347:C348"/>
    <mergeCell ref="A139:P139"/>
    <mergeCell ref="B165:P165"/>
    <mergeCell ref="B166:P166"/>
    <mergeCell ref="B167:P167"/>
    <mergeCell ref="B116:P116"/>
    <mergeCell ref="B117:P117"/>
    <mergeCell ref="A195:A196"/>
    <mergeCell ref="P195:P196"/>
    <mergeCell ref="D195:D196"/>
    <mergeCell ref="B188:P188"/>
    <mergeCell ref="B178:P178"/>
    <mergeCell ref="B141:P141"/>
    <mergeCell ref="B164:P164"/>
    <mergeCell ref="O195:O196"/>
    <mergeCell ref="B145:P145"/>
    <mergeCell ref="A207:P207"/>
    <mergeCell ref="A9:A10"/>
    <mergeCell ref="B9:B10"/>
    <mergeCell ref="C9:C10"/>
    <mergeCell ref="D9:D10"/>
    <mergeCell ref="I9:M9"/>
    <mergeCell ref="H9:H10"/>
    <mergeCell ref="A62:P62"/>
    <mergeCell ref="A68:P68"/>
    <mergeCell ref="A12:P12"/>
    <mergeCell ref="A13:P13"/>
    <mergeCell ref="B48:P48"/>
    <mergeCell ref="B83:P83"/>
    <mergeCell ref="B84:P84"/>
    <mergeCell ref="B142:P142"/>
    <mergeCell ref="N195:N196"/>
    <mergeCell ref="B175:P175"/>
    <mergeCell ref="B194:M194"/>
    <mergeCell ref="F195:F196"/>
    <mergeCell ref="B85:P85"/>
    <mergeCell ref="B86:P86"/>
    <mergeCell ref="B191:P191"/>
    <mergeCell ref="B192:P192"/>
    <mergeCell ref="B144:P144"/>
    <mergeCell ref="C342:C343"/>
    <mergeCell ref="O349:O350"/>
    <mergeCell ref="N347:N348"/>
    <mergeCell ref="O342:O343"/>
    <mergeCell ref="F347:F348"/>
    <mergeCell ref="B360:B361"/>
    <mergeCell ref="D363:D364"/>
    <mergeCell ref="P353:P354"/>
    <mergeCell ref="N358:N359"/>
    <mergeCell ref="C355:C356"/>
    <mergeCell ref="F353:F354"/>
    <mergeCell ref="F351:F352"/>
    <mergeCell ref="C353:C354"/>
    <mergeCell ref="B353:B354"/>
    <mergeCell ref="D353:D354"/>
    <mergeCell ref="C351:C352"/>
    <mergeCell ref="F355:F356"/>
    <mergeCell ref="N351:N352"/>
    <mergeCell ref="N353:N354"/>
    <mergeCell ref="P358:P359"/>
    <mergeCell ref="B358:B359"/>
    <mergeCell ref="F365:F366"/>
    <mergeCell ref="A349:A350"/>
    <mergeCell ref="A347:A348"/>
    <mergeCell ref="A358:A359"/>
    <mergeCell ref="D342:D343"/>
    <mergeCell ref="E342:E343"/>
    <mergeCell ref="F342:F343"/>
    <mergeCell ref="P347:P348"/>
    <mergeCell ref="O347:O348"/>
    <mergeCell ref="P365:P366"/>
    <mergeCell ref="A353:A354"/>
    <mergeCell ref="A351:A352"/>
    <mergeCell ref="O353:O354"/>
    <mergeCell ref="O351:O352"/>
    <mergeCell ref="D351:D352"/>
    <mergeCell ref="N360:N361"/>
    <mergeCell ref="B362:P362"/>
    <mergeCell ref="P360:P361"/>
    <mergeCell ref="P363:P364"/>
    <mergeCell ref="C360:C361"/>
    <mergeCell ref="D360:D361"/>
    <mergeCell ref="C363:C364"/>
    <mergeCell ref="C365:C366"/>
    <mergeCell ref="D365:D366"/>
    <mergeCell ref="D761:D762"/>
    <mergeCell ref="F761:F762"/>
    <mergeCell ref="B800:P800"/>
    <mergeCell ref="B771:P771"/>
    <mergeCell ref="B772:P772"/>
    <mergeCell ref="C787:C788"/>
    <mergeCell ref="D780:D781"/>
    <mergeCell ref="E780:E781"/>
    <mergeCell ref="F780:F781"/>
    <mergeCell ref="B782:B783"/>
    <mergeCell ref="B799:P799"/>
    <mergeCell ref="C780:C781"/>
    <mergeCell ref="B780:B781"/>
    <mergeCell ref="P784:P785"/>
    <mergeCell ref="A773:P773"/>
    <mergeCell ref="C778:C779"/>
    <mergeCell ref="E784:E785"/>
    <mergeCell ref="F784:F785"/>
    <mergeCell ref="A789:A790"/>
    <mergeCell ref="C789:C790"/>
    <mergeCell ref="A774:A775"/>
    <mergeCell ref="B774:B775"/>
    <mergeCell ref="B769:M769"/>
    <mergeCell ref="B761:B762"/>
    <mergeCell ref="C774:C775"/>
    <mergeCell ref="D774:D775"/>
    <mergeCell ref="F774:F775"/>
    <mergeCell ref="N774:N775"/>
    <mergeCell ref="O774:O775"/>
    <mergeCell ref="P774:P775"/>
    <mergeCell ref="A603:A604"/>
    <mergeCell ref="B622:M622"/>
    <mergeCell ref="B624:M624"/>
    <mergeCell ref="C725:C726"/>
    <mergeCell ref="D698:D700"/>
    <mergeCell ref="A630:A631"/>
    <mergeCell ref="E698:E700"/>
    <mergeCell ref="C603:C604"/>
    <mergeCell ref="D603:D604"/>
    <mergeCell ref="F603:F604"/>
    <mergeCell ref="B623:M623"/>
    <mergeCell ref="D725:D726"/>
    <mergeCell ref="F725:F726"/>
    <mergeCell ref="A697:P697"/>
    <mergeCell ref="A698:A700"/>
    <mergeCell ref="A725:A726"/>
    <mergeCell ref="A761:A762"/>
    <mergeCell ref="C761:C762"/>
    <mergeCell ref="B642:M642"/>
    <mergeCell ref="B377:P377"/>
    <mergeCell ref="A355:A356"/>
    <mergeCell ref="B355:B356"/>
    <mergeCell ref="N355:N356"/>
    <mergeCell ref="O355:O356"/>
    <mergeCell ref="P355:P356"/>
    <mergeCell ref="D355:D356"/>
    <mergeCell ref="F382:F383"/>
    <mergeCell ref="P578:P580"/>
    <mergeCell ref="B363:B364"/>
    <mergeCell ref="O360:O361"/>
    <mergeCell ref="N363:N364"/>
    <mergeCell ref="A360:A361"/>
    <mergeCell ref="F363:F364"/>
    <mergeCell ref="C367:C368"/>
    <mergeCell ref="O363:O364"/>
    <mergeCell ref="N365:N366"/>
    <mergeCell ref="B365:B366"/>
    <mergeCell ref="D598:D599"/>
    <mergeCell ref="F598:F599"/>
    <mergeCell ref="F469:F470"/>
    <mergeCell ref="F532:F533"/>
    <mergeCell ref="A531:P531"/>
    <mergeCell ref="B638:M638"/>
    <mergeCell ref="B630:B631"/>
    <mergeCell ref="C630:C631"/>
    <mergeCell ref="D630:D631"/>
    <mergeCell ref="F630:F631"/>
    <mergeCell ref="P497:P498"/>
    <mergeCell ref="A497:A498"/>
    <mergeCell ref="P537:P539"/>
    <mergeCell ref="P544:P546"/>
    <mergeCell ref="F535:F536"/>
    <mergeCell ref="A548:A549"/>
    <mergeCell ref="B548:B549"/>
    <mergeCell ref="C548:C549"/>
    <mergeCell ref="D548:D549"/>
    <mergeCell ref="P535:P536"/>
    <mergeCell ref="C510:C511"/>
    <mergeCell ref="A509:P509"/>
    <mergeCell ref="A510:A511"/>
    <mergeCell ref="A517:A518"/>
    <mergeCell ref="A513:A514"/>
    <mergeCell ref="A532:A533"/>
    <mergeCell ref="F542:F543"/>
    <mergeCell ref="C542:C543"/>
    <mergeCell ref="D542:D543"/>
  </mergeCells>
  <phoneticPr fontId="5" type="noConversion"/>
  <pageMargins left="0" right="0" top="0.78740157480314965" bottom="0" header="0" footer="0"/>
  <pageSetup paperSize="9" scale="37" fitToHeight="0" orientation="landscape" r:id="rId1"/>
  <rowBreaks count="4" manualBreakCount="4">
    <brk id="410" max="15" man="1"/>
    <brk id="669" max="16383" man="1"/>
    <brk id="703" max="16383" man="1"/>
    <brk id="82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revision>273</cp:revision>
  <cp:lastPrinted>2026-07-31T04:11:16Z</cp:lastPrinted>
  <dcterms:created xsi:type="dcterms:W3CDTF">2024-11-16T01:55:00Z</dcterms:created>
  <dcterms:modified xsi:type="dcterms:W3CDTF">2026-08-05T02:57:56Z</dcterms:modified>
</cp:coreProperties>
</file>